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ud54226\Documents\FORE\Medicaid Expansion &amp; 1115 Waivers\Final Documents\6.7.2023 Final\"/>
    </mc:Choice>
  </mc:AlternateContent>
  <bookViews>
    <workbookView xWindow="0" yWindow="0" windowWidth="14380" windowHeight="3610"/>
  </bookViews>
  <sheets>
    <sheet name="Summary Data" sheetId="1" r:id="rId1"/>
    <sheet name="Statistical Data" sheetId="2"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 l="1"/>
  <c r="M4" i="1"/>
  <c r="P4" i="1"/>
  <c r="M5" i="1"/>
  <c r="P5" i="1"/>
  <c r="M6" i="1"/>
  <c r="P7" i="1"/>
  <c r="P8" i="1"/>
  <c r="M9" i="1"/>
  <c r="M11" i="1"/>
  <c r="P11" i="1"/>
  <c r="P12" i="1"/>
  <c r="M13" i="1"/>
  <c r="P13" i="1"/>
  <c r="M15" i="1"/>
  <c r="P17" i="1"/>
  <c r="M18" i="1"/>
  <c r="P19" i="1"/>
  <c r="P20" i="1"/>
  <c r="M22" i="1"/>
  <c r="M23" i="1"/>
  <c r="P24" i="1"/>
  <c r="P26" i="1"/>
  <c r="P27" i="1"/>
  <c r="P29" i="1"/>
  <c r="P30" i="1"/>
  <c r="M32" i="1"/>
  <c r="M33" i="1"/>
  <c r="P34" i="1"/>
  <c r="M35" i="1"/>
  <c r="P37" i="1"/>
  <c r="M39" i="1"/>
  <c r="P40" i="1"/>
  <c r="M41" i="1"/>
  <c r="P44" i="1"/>
  <c r="M46" i="1"/>
  <c r="M47" i="1"/>
  <c r="M48" i="1"/>
  <c r="M49" i="1"/>
</calcChain>
</file>

<file path=xl/sharedStrings.xml><?xml version="1.0" encoding="utf-8"?>
<sst xmlns="http://schemas.openxmlformats.org/spreadsheetml/2006/main" count="585" uniqueCount="240">
  <si>
    <t>Jurisdictions</t>
  </si>
  <si>
    <t>Effective Date</t>
  </si>
  <si>
    <t>Valid Through Date</t>
  </si>
  <si>
    <t>Medicaid_Expansion</t>
  </si>
  <si>
    <t>_citation_Medicaid_Expansion</t>
  </si>
  <si>
    <t>_caution_Medicaid_Expansion</t>
  </si>
  <si>
    <t>Medicaid_1115Waiver</t>
  </si>
  <si>
    <t>_citation_Medicaid_1115Waiver</t>
  </si>
  <si>
    <t>_caution_Medicaid_1115Waiver</t>
  </si>
  <si>
    <t>Medicaid_1115SDOH</t>
  </si>
  <si>
    <t>_citation_Medicaid_1115SDOH</t>
  </si>
  <si>
    <t>_caution_Medicaid_1115SDOH</t>
  </si>
  <si>
    <t>Medicaid_SDOHsupports</t>
  </si>
  <si>
    <t>_citation_Medicaid_SDOHsupports</t>
  </si>
  <si>
    <t>_caution_Medicaid_SDOHsupports</t>
  </si>
  <si>
    <t>Medicaid_Serv</t>
  </si>
  <si>
    <t>_citation_Medicaid_Serv</t>
  </si>
  <si>
    <t>_caution_Medicaid_Serv</t>
  </si>
  <si>
    <t>Alabama</t>
  </si>
  <si>
    <t>Alabama Section 1115 Institutions for Mental Disease Waiver for Serious Mental Illness; Alabama Community Waiver Program</t>
  </si>
  <si>
    <t>Alaska</t>
  </si>
  <si>
    <t>Alaska Medicaid.gov State Overview</t>
  </si>
  <si>
    <t>Alaska Substance Use Disorder and Behavioral Health Program (SUD-BHP)</t>
  </si>
  <si>
    <t>Substance Use Disorder (SUD) treatment services for short-term residents in residential and inpatient treatment settings that qualify as Institutions for Mental Diseases (IMD), Behavioral health and other community-based benefit expansions</t>
  </si>
  <si>
    <t>Arizona</t>
  </si>
  <si>
    <t>Arizona Medicaid.gov State Overview</t>
  </si>
  <si>
    <t>Arizona Health Care Cost Containment System</t>
  </si>
  <si>
    <t>Arizona Health Care Cost Containment System; Arizona Health Care Cost Containment System</t>
  </si>
  <si>
    <t>Arkansas</t>
  </si>
  <si>
    <t>Arkansas Medicaid.gov State Overview</t>
  </si>
  <si>
    <t>Arkansas Health and Opportunity for Me (ARHOME)</t>
  </si>
  <si>
    <t>Arkansas Health and Opportunity for Me (ARHOME); Arkansas Health and Opportunity for Me (ARHOME); Arkansas Health and Opportunity for Me (ARHOME); Arkansas Health and Opportunity for Me (ARHOME)</t>
  </si>
  <si>
    <t>Arkansas Health and Opportunity for Me (ARHOME); Arkansas Health and Opportunity for Me (ARHOME); Arkansas Health and Opportunity for Me (ARHOME); Arkansas Health and Opportunity for Me (ARHOME); Arkansas' Tax Equity and Fiscal Responsibility Act (TEFRA-like); Arkansas' Tax Equity and Fiscal Responsibility Act (TEFRA-like)</t>
  </si>
  <si>
    <t>California</t>
  </si>
  <si>
    <t>California Medicaid.gov State Overview</t>
  </si>
  <si>
    <t>California Advancing and Innovating Medi-Cal (CalAIM) (formerly “Medi-Cal 2020”)</t>
  </si>
  <si>
    <t>California Advancing and Innovating Medi-Cal (CalAIM) (formerly “Medi-Cal 2020”); California Advancing and Innovating Medi-Cal (CalAIM) (formerly “Medi-Cal 2020”); California Advancing and Innovating Medi-Cal (CalAIM) (formerly “Medi-Cal 2020”)</t>
  </si>
  <si>
    <t>Substance Use Disorder (SUD) treatment services for short-term residents in residential and inpatient treatment settings that qualify as Institutions for Mental Diseases (IMD), Behavioral health and other community-based benefit expansions, Services for justice-involved individuals , Services for postpartum individuals, Services related to behavioral health</t>
  </si>
  <si>
    <t>California Advancing and Innovating Medi-Cal (CalAIM) (formerly “Medi-Cal 2020”); California Advancing and Innovating Medi-Cal (CalAIM) (formerly “Medi-Cal 2020”); California Advancing and Innovating Medi-Cal (CalAIM) (formerly “Medi-Cal 2020”); California Advancing and Innovating Medi-Cal (CalAIM) (formerly “Medi-Cal 2020”); California Advancing and Innovating Medi-Cal (CalAIM) (formerly “Medi-Cal 2020”)</t>
  </si>
  <si>
    <t>Colorado</t>
  </si>
  <si>
    <t>Colorado Medicaid.gov State Overview</t>
  </si>
  <si>
    <t>Colorado Adult Prenatal Coverage and Premium Assistance CHP+</t>
  </si>
  <si>
    <t>Colorado Expanding the Substance Use Disorder Continuum of Care; Colorado Expanding the Substance Use Disorder Continuum of Care</t>
  </si>
  <si>
    <t>Connecticut</t>
  </si>
  <si>
    <t>Connecticut Medicaid.gov State Overview</t>
  </si>
  <si>
    <t>Connecticut Substance Use Disorder Demonstration; Covered Connecticut</t>
  </si>
  <si>
    <t>Connecticut Substance Use Disorder Demonstration</t>
  </si>
  <si>
    <t>Delaware</t>
  </si>
  <si>
    <t>Delaware Medicaid.gov State Overview</t>
  </si>
  <si>
    <t>Delaware Diamond State Health Plan</t>
  </si>
  <si>
    <t>Delaware Diamond State Health Plan; Delaware Diamond State Health Plan</t>
  </si>
  <si>
    <t>District of Columbia</t>
  </si>
  <si>
    <t>District of Columbia Medicaid.gov State Overview</t>
  </si>
  <si>
    <t>D.C. Behavioral Health Transformation</t>
  </si>
  <si>
    <t>Substance Use Disorder (SUD) treatment services for short-term residents in residential and inpatient treatment settings that qualify as Institutions for Mental Diseases (IMD), Mental health services for short-term residents in residential and inpatient treatment settings that qualify as IMDs</t>
  </si>
  <si>
    <t>D.C. Behavioral Health Transformation; D.C. Behavioral Health Transformation</t>
  </si>
  <si>
    <t>Florida</t>
  </si>
  <si>
    <t>Florida Managed Medical Assistance (MMA); Florida Medicaid Family Planning Waiver</t>
  </si>
  <si>
    <t>Florida Managed Medical Assistance (MMA)</t>
  </si>
  <si>
    <t>Florida Managed Medical Assistance (MMA); Florida Managed Medical Assistance (MMA)</t>
  </si>
  <si>
    <t>Georgia</t>
  </si>
  <si>
    <t>Georgia Planning for Healthy Babies</t>
  </si>
  <si>
    <t>Georgia is expected to implement their Medicaid work requirement program, Georgia Pathways in the Summer of 2023. This program approval was rescinded by the Biden Administration but was allowed to move forward by a federal ruling.</t>
  </si>
  <si>
    <t>Hawaii</t>
  </si>
  <si>
    <t>Hawaii Medicaid.gov State Overview</t>
  </si>
  <si>
    <t>Hawaii QUEST Integration; Hawaii QUEST Integration</t>
  </si>
  <si>
    <t>Idaho</t>
  </si>
  <si>
    <t>Idaho Medicaid.gov State Overview</t>
  </si>
  <si>
    <t>Idaho Behavioral Health Transformation</t>
  </si>
  <si>
    <t>Illinois</t>
  </si>
  <si>
    <t>Illinois Medicaid.gov State Overview</t>
  </si>
  <si>
    <t>Illinois Behavioral Health Transformation; Illinois Continuity of Care and Administrative Simplification</t>
  </si>
  <si>
    <t>Illinois Behavioral Health Transformation; Illinois Behavioral Health Transformation</t>
  </si>
  <si>
    <t>Substance Use Disorder (SUD) treatment services for short-term residents in residential and inpatient treatment settings that qualify as Institutions for Mental Diseases (IMD), Behavioral health and other community-based benefit expansions, Services for postpartum individuals</t>
  </si>
  <si>
    <t>Illinois Behavioral Health Transformation; Illinois Behavioral Health Transformation; Illinois Continuity of Care and Administrative Simplification</t>
  </si>
  <si>
    <t>Indiana</t>
  </si>
  <si>
    <t>Indiana Medicaid.gov State Overview</t>
  </si>
  <si>
    <t>Healthy Indiana Plan; Indiana End Stage Renal Disease (ESRD) (formerly known as Healthy Indiana Plan 1.0)</t>
  </si>
  <si>
    <t>Healthy Indiana Plan</t>
  </si>
  <si>
    <t>Iowa</t>
  </si>
  <si>
    <t>Iowa Medicaid.gov State Overview</t>
  </si>
  <si>
    <t>Iowa's Section 1115 waiver "Iowa Wellness Plan" is outside the scope of waivers analyzed in this dataset. The waiver specifically addresses issues related to premiums and eligibility for the Medicaid Expansion population.</t>
  </si>
  <si>
    <t>Kansas</t>
  </si>
  <si>
    <t>KanCare</t>
  </si>
  <si>
    <t>KanCare; KanCare</t>
  </si>
  <si>
    <t>Kentucky</t>
  </si>
  <si>
    <t>Kentucky Medicaid.gov State Overview</t>
  </si>
  <si>
    <t>KY HEALTH</t>
  </si>
  <si>
    <t>Louisiana</t>
  </si>
  <si>
    <t>Louisiana Medicaid.gov State Overview</t>
  </si>
  <si>
    <t>Healthy Louisiana OUD/SUD Demonstration</t>
  </si>
  <si>
    <t>Healthy Louisiana OUD/SUD Demonstration; Healthy Louisiana OUD/SUD Demonstration</t>
  </si>
  <si>
    <t>Maine</t>
  </si>
  <si>
    <t>Maine Medicaid.gov State Overview</t>
  </si>
  <si>
    <t>Maine Section 1115 Demonstration for Individuals with HIV/AIDS; Maine Substance Use Disorder Care Initiative; MaineCare</t>
  </si>
  <si>
    <t>Substance Use Disorder (SUD) treatment services for short-term residents in residential and inpatient treatment settings that qualify as Institutions for Mental Diseases (IMD), Behavioral health and other community-based benefit expansions, SUD treatment services for parents who are at risk of involvement with Child Protective Services</t>
  </si>
  <si>
    <t>Maine Substance Use Disorder Care Initiative; Maine Substance Use Disorder Care Initiative; Maine Substance Use Disorder Care Initiative</t>
  </si>
  <si>
    <t>Maryland</t>
  </si>
  <si>
    <t>Maryland Medicaid.gov State Overview</t>
  </si>
  <si>
    <t>Maryland Health Choice</t>
  </si>
  <si>
    <t>Maryland Health Choice; Maryland Health Choice</t>
  </si>
  <si>
    <t>Substance Use Disorder (SUD) treatment services for short-term residents in residential and inpatient treatment settings that qualify as Institutions for Mental Diseases (IMD), Mental health services for short-term residents in residential and inpatient treatment settings that qualify as IMDs, Behavioral health and other community-based benefit expansions</t>
  </si>
  <si>
    <t>Maryland Health Choice; Maryland Health Choice; Maryland Health Choice; Maryland Health Choice</t>
  </si>
  <si>
    <t>Massachusetts</t>
  </si>
  <si>
    <t>Massachusetts Medicaid.gov State Overview</t>
  </si>
  <si>
    <t>Massachusetts COVID-19 Public Health Emergency (PHE) Demonstration; MassHealth</t>
  </si>
  <si>
    <t>MassHealth</t>
  </si>
  <si>
    <t>MassHealth; MassHealth; MassHealth; MassHealth</t>
  </si>
  <si>
    <t>MassHealth; MassHealth; MassHealth</t>
  </si>
  <si>
    <t>Michigan</t>
  </si>
  <si>
    <t>Michigan Medicaid.gov State Overview</t>
  </si>
  <si>
    <t>Healthy Michigan; Flint Michigan Section 1115 Demonstration; Michigan 1115 Behavioral Health Demonstration (formerly Pathways to Integration)</t>
  </si>
  <si>
    <t>Michigan 1115 Behavioral Health Demonstration (formerly Pathways to Integration); Flint Michigan Section 1115 Demonstration</t>
  </si>
  <si>
    <t>The Flint Michigan Section 1115 Demonstration Waiver covers youth in Flint that have been exposed to lead as a result of the public health emergency of lead exposure related to the Flint water system.</t>
  </si>
  <si>
    <t>Minnesota</t>
  </si>
  <si>
    <t>Missouri Medicaid.gov State Overview</t>
  </si>
  <si>
    <t>Minnesota Substance Use Disorder System Reform; Minnesota Reform 2020; Minnesota Prepaid Medical Assistance Project Plus</t>
  </si>
  <si>
    <t>Substance Use Disorder (SUD) treatment services for short-term residents in residential and inpatient treatment settings that qualify as Institutions for Mental Diseases (IMD), Home and community-based services</t>
  </si>
  <si>
    <t>Minnesota Substance Use Disorder System Reform; Minnesota Reform 2020</t>
  </si>
  <si>
    <t>Mississippi</t>
  </si>
  <si>
    <t>Healthier Mississippi MS; Mississippi Family Planning Waiver</t>
  </si>
  <si>
    <t>Healthier Mississippi MS; Healthier Mississippi MS</t>
  </si>
  <si>
    <t>Missouri</t>
  </si>
  <si>
    <t>Missouri Gateway to Better Health; Missouri Former Foster Care Youth Section 1115 Demonstration; Missouri Targeted Benefits for Postpartum Women Section 1115 Demonstration</t>
  </si>
  <si>
    <t>Missouri Gateway to Better Health only applies to the city of St. Louis and St. Louis County, providing a limited package of primary care, specialty care, limited SUD services, and preventative physical function improvement services.</t>
  </si>
  <si>
    <t>Missouri Targeted Benefits for Postpartum Women Section 1115 Demonstration</t>
  </si>
  <si>
    <t>Montana</t>
  </si>
  <si>
    <t>Montana Medicaid.gov State Overview</t>
  </si>
  <si>
    <t>Montana Plan First; Montana Healing and Ending Addiction through Recovery and Treatment (HEART); Montana Additional Services and Populations (formerly Montana Basic Medicaid for Able Bodied Adults)</t>
  </si>
  <si>
    <t>Substance Use Disorder (SUD) treatment services for short-term residents in residential and inpatient treatment settings that qualify as Institutions for Mental Diseases (IMD), Services related to behavioral health</t>
  </si>
  <si>
    <t>Montana Healing and Ending Addiction through Recovery and Treatment (HEART); Montana Healing and Ending Addiction through Recovery and Treatment (HEART); Montana Additional Services and Populations (formerly Montana Basic Medicaid for Able Bodied Adults); Montana Additional Services and Populations (formerly Montana Basic Medicaid for Able Bodied Adults)</t>
  </si>
  <si>
    <t>Nebraska</t>
  </si>
  <si>
    <t>Nebraska Medicaid.gov State Overview</t>
  </si>
  <si>
    <t>Nebraska Substance Use Disorder Section 1115 Demonstration</t>
  </si>
  <si>
    <t>Nebraska Substance Use Disorder Section 1115 Demonstration; Nebraska Substance Use Disorder Section 1115 Demonstration</t>
  </si>
  <si>
    <t>Nevada</t>
  </si>
  <si>
    <t>Nevada Medicaid.gov State Overview</t>
  </si>
  <si>
    <t>Nevada's Treatment of Opioid Use Disorders (OUDs) and Substance Use Disorders (SUDs) Transformation Project; Nevada Managed Care Risk Mitigation COVID-19 Public Health Emergency (PHE) Demonstration</t>
  </si>
  <si>
    <t>Nevada's Treatment of Opioid Use Disorders (OUDs) and Substance Use Disorders (SUDs) Transformation Project; Nevada's Treatment of Opioid Use Disorders (OUDs) and Substance Use Disorders (SUDs) Transformation Project</t>
  </si>
  <si>
    <t>New Hampshire</t>
  </si>
  <si>
    <t>New Hampshire Medicaid.gov State Overview</t>
  </si>
  <si>
    <t>New Hampshire Granite Advantage Health Care Program; New Hampshire COVID-19 Public Health Emergency (PHE) Demonstration; New Hampshire Substance Use Disorder Serious Mental Illness and Serious Emotional Disturbance Treatment Recovery and Access</t>
  </si>
  <si>
    <t>New Hampshire Substance Use Disorder Serious Mental Illness and Serious Emotional Disturbance Treatment Recovery and Access; New Hampshire Substance Use Disorder Serious Mental Illness and Serious Emotional Disturbance Treatment Recovery and Access</t>
  </si>
  <si>
    <t>New Jersey</t>
  </si>
  <si>
    <t>New Jersey Medicaid.gov State Overview</t>
  </si>
  <si>
    <t>New Jersey FamilyCare Comprehensive Demonstration (formerly New Jersey Comprehensive Waiver)</t>
  </si>
  <si>
    <t>New Jersey FamilyCare Comprehensive Demonstration (formerly New Jersey Comprehensive Waiver); New Jersey FamilyCare Comprehensive Demonstration (formerly New Jersey Comprehensive Waiver)</t>
  </si>
  <si>
    <t>New Jersey FamilyCare Comprehensive Demonstration (formerly New Jersey Comprehensive Waiver); New Jersey FamilyCare Comprehensive Demonstration (formerly New Jersey Comprehensive Waiver); New Jersey FamilyCare Comprehensive Demonstration (formerly New Jersey Comprehensive Waiver); New Jersey FamilyCare Comprehensive Demonstration (formerly New Jersey Comprehensive Waiver)</t>
  </si>
  <si>
    <t>Substance Use Disorder (SUD) treatment services for short-term residents in residential and inpatient treatment settings that qualify as Institutions for Mental Diseases (IMD), Behavioral health and other community-based benefit expansions, Services for postpartum individuals, Services related to behavioral health, Home and community-based services</t>
  </si>
  <si>
    <t>New Jersey FamilyCare Comprehensive Demonstration (formerly New Jersey Comprehensive Waiver); New Jersey FamilyCare Comprehensive Demonstration (formerly New Jersey Comprehensive Waiver); New Jersey FamilyCare Comprehensive Demonstration (formerly New Jersey Comprehensive Waiver); New Jersey FamilyCare Comprehensive Demonstration (formerly New Jersey Comprehensive Waiver); New Jersey FamilyCare Comprehensive Demonstration (formerly New Jersey Comprehensive Waiver); New Jersey FamilyCare Comprehensive Demonstration (formerly New Jersey Comprehensive Waiver); New Jersey FamilyCare Comprehensive Demonstration (formerly New Jersey Comprehensive Waiver)</t>
  </si>
  <si>
    <t>New Mexico</t>
  </si>
  <si>
    <t>New Mexico Medicaid.gov State Overview</t>
  </si>
  <si>
    <t>New Mexico Centennial Care 2.0 (formerly New Mexico Centennial Care)</t>
  </si>
  <si>
    <t>New Mexico Centennial Care 2.0 (formerly New Mexico Centennial Care); New Mexico Centennial Care 2.0 (formerly New Mexico Centennial Care)</t>
  </si>
  <si>
    <t>New York</t>
  </si>
  <si>
    <t>New York Medicaid.gov State Overview</t>
  </si>
  <si>
    <t>New York Medicaid Redesign Team</t>
  </si>
  <si>
    <t>New York Medicaid Redesign Team; New York Medicaid Redesign Team; New York Medicaid Redesign Team; New York Medicaid Redesign Team</t>
  </si>
  <si>
    <t>North Carolina</t>
  </si>
  <si>
    <t>On March 27, 2023, North Carolina enacted legislation to adopt the Medicaid expansion. The specific implementation date depends on passage of the state budget.</t>
  </si>
  <si>
    <t>North Carolina Medicaid Reform Demonstration</t>
  </si>
  <si>
    <t>North Carolina Medicaid Reform Demonstration; North Carolina Medicaid Reform Demonstration; North Carolina Medicaid Reform Demonstration</t>
  </si>
  <si>
    <t>North Dakota</t>
  </si>
  <si>
    <t>North Dakota Medicaid.gov State Overview</t>
  </si>
  <si>
    <t>North Dakota has an approved Section 1115 waiver relating to the COVID-19 public health emergency only.</t>
  </si>
  <si>
    <t>Ohio</t>
  </si>
  <si>
    <t>Ohio Medicaid.gov State Overview</t>
  </si>
  <si>
    <t>Ohio Section 1115 Demonstration Waiver for Substance Use Disorder Treatment</t>
  </si>
  <si>
    <t>Oklahoma</t>
  </si>
  <si>
    <t>Oklahoma Medicaid.gov State Overview</t>
  </si>
  <si>
    <t>Oklahoma Institutions for Mental Disease Waiver for Serious Mental Illness/Substance Use Disorder; Oklahoma SoonerCare</t>
  </si>
  <si>
    <t>Oklahoma Institutions for Mental Disease Waiver for Serious Mental Illness/Substance Use Disorder</t>
  </si>
  <si>
    <t>Oregon</t>
  </si>
  <si>
    <t>Oregon Medicaid.gov State Overview</t>
  </si>
  <si>
    <t>Oregon Health Plan; Oregon Health Plan Substance Use Disorder 1115 Demonstration; Oregon Contraceptive Care (formerly Oregon Family Planning Program)</t>
  </si>
  <si>
    <t>Oregon Health Plan</t>
  </si>
  <si>
    <t>Oregon Health Plan Substance Use Disorder 1115 Demonstration; Oregon Health Plan Substance Use Disorder 1115 Demonstration; Oregon Health Plan Substance Use Disorder 1115 Demonstration</t>
  </si>
  <si>
    <t>Pennsylvania</t>
  </si>
  <si>
    <t>Pennsylvania Medicaid.gov State Overview</t>
  </si>
  <si>
    <t>Pennsylvania Medicaid Coverage Former Foster Care Youth From a Different State &amp; SUD Demonstration</t>
  </si>
  <si>
    <t>Pennsylvania Medicaid Coverage Former Foster Care Youth From a Different State &amp; SUD Demonstration; Pennsylvania Medicaid Coverage Former Foster Care Youth From a Different State &amp; SUD Demonstration</t>
  </si>
  <si>
    <t>Rhode Island</t>
  </si>
  <si>
    <t>Rhode Island Medicaid.gov State Overview</t>
  </si>
  <si>
    <t>Rhode Island Comprehensive Demonstration</t>
  </si>
  <si>
    <t>Rhode Island Comprehensive Demonstration; Rhode Island Comprehensive Demonstration; Rhode Island Comprehensive Demonstration</t>
  </si>
  <si>
    <t>Rhode Island Comprehensive Demonstration; Rhode Island Comprehensive Demonstration</t>
  </si>
  <si>
    <t>South Carolina</t>
  </si>
  <si>
    <t>Although portions of the South Carolina Palmetto Pathways to Independence 1115 waiver were approved by CMS, the work requirements included therein were withdrawn.  Therefore, the Section 1115 waiver has not been implemented.</t>
  </si>
  <si>
    <t>South Dakota</t>
  </si>
  <si>
    <t>Starting July 1, 2023, adults ages 18 to 64 with incomes up to 138% of the federal poverty limit will qualify for Medicaid in South Dakota.</t>
  </si>
  <si>
    <t>South Dakota's existing Section 1115 waiver applies to former foster care youth and is not in scope for this dataset.</t>
  </si>
  <si>
    <t>Tennessee</t>
  </si>
  <si>
    <t>TennCare III</t>
  </si>
  <si>
    <t>Texas</t>
  </si>
  <si>
    <t>Texas Healthcare Transformation and Quality Improvement Program; Healthy Texas Women</t>
  </si>
  <si>
    <t>Texas currently has two approved Section 1115 waivers, Healthy Texas Women, and Texas Healthcare Transformation and Quality Improvement Program. These waivers are outside the scope of this dataset.</t>
  </si>
  <si>
    <t>Utah</t>
  </si>
  <si>
    <t>Utah Medicaid.gov State Overview</t>
  </si>
  <si>
    <t>Utah Medicaid Reform 1115 Demonstration (formerly “Utah Primary Care Network”)</t>
  </si>
  <si>
    <t>Substance Use Disorder (SUD) treatment services for short-term residents in residential and inpatient treatment settings that qualify as Institutions for Mental Diseases (IMD), Mental health services for short-term residents in residential and inpatient treatment settings that qualify as IMDs, Behavioral health and other community-based benefit expansions, Services for justice-involved individuals , Services related to behavioral health</t>
  </si>
  <si>
    <t>Utah Medicaid Reform 1115 Demonstration (formerly “Utah Primary Care Network”); Utah Medicaid Reform 1115 Demonstration (formerly “Utah Primary Care Network”); Utah Medicaid Reform 1115 Demonstration (formerly “Utah Primary Care Network”)</t>
  </si>
  <si>
    <t>Vermont</t>
  </si>
  <si>
    <t>Vermont Medicaid.gov State Overview</t>
  </si>
  <si>
    <t>Vermont Global Commitment to Health</t>
  </si>
  <si>
    <t>Vermont Global Commitment to Health; Vermont Global Commitment to Health</t>
  </si>
  <si>
    <t>Substance Use Disorder (SUD) treatment services for short-term residents in residential and inpatient treatment settings that qualify as Institutions for Mental Diseases (IMD), Mental health services for short-term residents in residential and inpatient treatment settings that qualify as IMDs, Behavioral health and other community-based benefit expansions, Services related to behavioral health</t>
  </si>
  <si>
    <t>Vermont Global Commitment to Health; Vermont Global Commitment to Health; Vermont Global Commitment to Health; Vermont Global Commitment to Health; Vermont Global Commitment to Health</t>
  </si>
  <si>
    <t>Virginia</t>
  </si>
  <si>
    <t>Virginia Medicaid.gov State Overview</t>
  </si>
  <si>
    <t>Building and Transforming Coverage, Services, and Supports for a Healthier Virginia; Virginia FAMIS MOMS and FAMIS Select</t>
  </si>
  <si>
    <t>Building and Transforming Coverage, Services, and Supports for a Healthier Virginia</t>
  </si>
  <si>
    <t>Building and Transforming Coverage, Services, and Supports for a Healthier Virginia; Building and Transforming Coverage, Services, and Supports for a Healthier Virginia; Virginia FAMIS MOMS and FAMIS Select</t>
  </si>
  <si>
    <t>Washington</t>
  </si>
  <si>
    <t>Washington Medicaid.gov State Overview</t>
  </si>
  <si>
    <t>Washington Medicaid Transformation Project; Washington Family Planning Only Program</t>
  </si>
  <si>
    <t>Washington Medicaid Transformation Project; Washington Medicaid Transformation Project</t>
  </si>
  <si>
    <t>Washington Medicaid Transformation Project; Washington Medicaid Transformation Project; Washington Medicaid Transformation Project</t>
  </si>
  <si>
    <t>West Virginia</t>
  </si>
  <si>
    <t>West Virginia Medicaid.gov State Overview</t>
  </si>
  <si>
    <t>West Virginia Creating a Continuum of Care for Medicaid Enrollees with Substance Use Disorders</t>
  </si>
  <si>
    <t>West Virginia Creating a Continuum of Care for Medicaid Enrollees with Substance Use Disorders; West Virginia Creating a Continuum of Care for Medicaid Enrollees with Substance Use Disorders; West Virginia Creating a Continuum of Care for Medicaid Enrollees with Substance Use Disorders</t>
  </si>
  <si>
    <t>Wisconsin</t>
  </si>
  <si>
    <t>Wisconsin BadgerCare Reform; Wisconsin Senior Care</t>
  </si>
  <si>
    <t>Wyoming</t>
  </si>
  <si>
    <t>Wyoming's 1115 Waiver, "Wyoming Pregnant By Choice (Family Planning) Demonstration," relates to contraception services and is out of scope for this dataset.</t>
  </si>
  <si>
    <t>Medicaid_SDOHsupports_Housing supports</t>
  </si>
  <si>
    <t>Medicaid_SDOHsupports_Nutrition supports</t>
  </si>
  <si>
    <t>Medicaid_SDOHsupports_Case management</t>
  </si>
  <si>
    <t>Medicaid_SDOHsupports_Employment coaching</t>
  </si>
  <si>
    <t>Medicaid_SDOHsupports_Transportation supports</t>
  </si>
  <si>
    <t>Medicaid_SDOHsupports_Enhanced care management</t>
  </si>
  <si>
    <t>Medicaid_Serv_Substance Use Disorder (SUD) treatment services for short-term residents in residential and inpatient treatment settings that qualify as Institutions for Mental Diseases (IMD)</t>
  </si>
  <si>
    <t>Medicaid_ServMental health services for short-term residents in residential and inpatient treatment settings that qualify as IMDs</t>
  </si>
  <si>
    <t>Medicaid_Serv_Behavioral health and other community-based benefit expansions</t>
  </si>
  <si>
    <t xml:space="preserve">Medicaid_Serv_Services for justice-involved individuals </t>
  </si>
  <si>
    <t>Medicaid_Serv_Services for postpartum individuals</t>
  </si>
  <si>
    <t>Medicaid_Serv_Services related to behavioral health</t>
  </si>
  <si>
    <t>Medicaid_ServHome and community-based services</t>
  </si>
  <si>
    <t>Medicaid_Serv_SUD treatment services for parents who are at risk of involvement with Child Protective Services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</si>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</sst>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14" fontId="0" fillId="0" borderId="0" xfId="0" applyNumberFormat="1"/>
    <xf numFmtId="0" fontId="16" fillId="33" borderId="0" xfId="0" applyFont="1" applyFill="1" applyAlignment="1">
      <alignment wrapText="1"/>
    </xf>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2"/>
  <sheetViews>
    <sheetView tabSelected="1" topLeftCell="C1" workbookViewId="0">
      <selection activeCell="N5" sqref="N5"/>
    </sheetView>
  </sheetViews>
  <sheetFormatPr defaultRowHeight="14.5" x14ac:dyDescent="0.35"/>
  <cols>
    <col min="1" max="1" width="11.7265625" customWidth="1"/>
    <col min="2" max="2" width="15.1796875" customWidth="1"/>
    <col min="3" max="3" width="13" customWidth="1"/>
  </cols>
  <sheetData>
    <row r="1" spans="1:20" s="3" customFormat="1" ht="58" x14ac:dyDescent="0.3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c r="T1" s="2"/>
    </row>
    <row r="2" spans="1:20" x14ac:dyDescent="0.35">
      <c r="A2" t="s">
        <v>18</v>
      </c>
      <c r="B2" s="1">
        <v>45036</v>
      </c>
      <c r="C2" s="1">
        <v>45036</v>
      </c>
      <c r="D2">
        <v>0</v>
      </c>
      <c r="G2">
        <v>1</v>
      </c>
      <c r="H2" t="s">
        <v>19</v>
      </c>
      <c r="J2">
        <v>0</v>
      </c>
      <c r="P2" t="str">
        <f>("Mental health services for short-term residents in residential and inpatient treatment settings that qualify as IMDs, Home and community-based services")</f>
        <v>Mental health services for short-term residents in residential and inpatient treatment settings that qualify as IMDs, Home and community-based services</v>
      </c>
      <c r="Q2" t="s">
        <v>19</v>
      </c>
    </row>
    <row r="3" spans="1:20" x14ac:dyDescent="0.35">
      <c r="A3" t="s">
        <v>20</v>
      </c>
      <c r="B3" s="1">
        <v>45036</v>
      </c>
      <c r="C3" s="1">
        <v>45036</v>
      </c>
      <c r="D3">
        <v>1</v>
      </c>
      <c r="E3" t="s">
        <v>21</v>
      </c>
      <c r="G3">
        <v>1</v>
      </c>
      <c r="H3" t="s">
        <v>22</v>
      </c>
      <c r="J3">
        <v>0</v>
      </c>
      <c r="P3" t="s">
        <v>23</v>
      </c>
      <c r="Q3" t="s">
        <v>22</v>
      </c>
    </row>
    <row r="4" spans="1:20" x14ac:dyDescent="0.35">
      <c r="A4" t="s">
        <v>24</v>
      </c>
      <c r="B4" s="1">
        <v>45036</v>
      </c>
      <c r="C4" s="1">
        <v>45036</v>
      </c>
      <c r="D4">
        <v>1</v>
      </c>
      <c r="E4" t="s">
        <v>25</v>
      </c>
      <c r="G4">
        <v>1</v>
      </c>
      <c r="H4" t="s">
        <v>26</v>
      </c>
      <c r="J4">
        <v>1</v>
      </c>
      <c r="K4" t="s">
        <v>26</v>
      </c>
      <c r="M4" t="str">
        <f>("Housing supports, Case management")</f>
        <v>Housing supports, Case management</v>
      </c>
      <c r="N4" t="s">
        <v>27</v>
      </c>
      <c r="P4" t="str">
        <f>("Behavioral health and other community-based benefit expansions, Services related to behavioral health")</f>
        <v>Behavioral health and other community-based benefit expansions, Services related to behavioral health</v>
      </c>
      <c r="Q4" t="s">
        <v>26</v>
      </c>
    </row>
    <row r="5" spans="1:20" x14ac:dyDescent="0.35">
      <c r="A5" t="s">
        <v>28</v>
      </c>
      <c r="B5" s="1">
        <v>45036</v>
      </c>
      <c r="C5" s="1">
        <v>45036</v>
      </c>
      <c r="D5">
        <v>1</v>
      </c>
      <c r="E5" t="s">
        <v>29</v>
      </c>
      <c r="G5">
        <v>1</v>
      </c>
      <c r="H5" t="s">
        <v>30</v>
      </c>
      <c r="J5">
        <v>1</v>
      </c>
      <c r="K5" t="s">
        <v>30</v>
      </c>
      <c r="M5" t="str">
        <f>("Housing supports, Nutrition supports, Case management")</f>
        <v>Housing supports, Nutrition supports, Case management</v>
      </c>
      <c r="N5" t="s">
        <v>31</v>
      </c>
      <c r="P5" t="str">
        <f>("Behavioral health and other community-based benefit expansions, Services for postpartum individuals, Home and community-based services")</f>
        <v>Behavioral health and other community-based benefit expansions, Services for postpartum individuals, Home and community-based services</v>
      </c>
      <c r="Q5" t="s">
        <v>32</v>
      </c>
    </row>
    <row r="6" spans="1:20" x14ac:dyDescent="0.35">
      <c r="A6" t="s">
        <v>33</v>
      </c>
      <c r="B6" s="1">
        <v>45036</v>
      </c>
      <c r="C6" s="1">
        <v>45036</v>
      </c>
      <c r="D6">
        <v>1</v>
      </c>
      <c r="E6" t="s">
        <v>34</v>
      </c>
      <c r="G6">
        <v>1</v>
      </c>
      <c r="H6" t="s">
        <v>35</v>
      </c>
      <c r="J6">
        <v>1</v>
      </c>
      <c r="K6" t="s">
        <v>35</v>
      </c>
      <c r="M6" t="str">
        <f>("Housing supports, Enhanced care management")</f>
        <v>Housing supports, Enhanced care management</v>
      </c>
      <c r="N6" t="s">
        <v>36</v>
      </c>
      <c r="P6" t="s">
        <v>37</v>
      </c>
      <c r="Q6" t="s">
        <v>38</v>
      </c>
    </row>
    <row r="7" spans="1:20" x14ac:dyDescent="0.35">
      <c r="A7" t="s">
        <v>39</v>
      </c>
      <c r="B7" s="1">
        <v>45036</v>
      </c>
      <c r="C7" s="1">
        <v>45036</v>
      </c>
      <c r="D7">
        <v>1</v>
      </c>
      <c r="E7" t="s">
        <v>40</v>
      </c>
      <c r="G7">
        <v>1</v>
      </c>
      <c r="H7" t="s">
        <v>41</v>
      </c>
      <c r="J7">
        <v>0</v>
      </c>
      <c r="P7" t="str">
        <f>("Substance Use Disorder (SUD) treatment services for short-term residents in residential and inpatient treatment settings that qualify as Institutions for Mental Diseases (IMD)")</f>
        <v>Substance Use Disorder (SUD) treatment services for short-term residents in residential and inpatient treatment settings that qualify as Institutions for Mental Diseases (IMD)</v>
      </c>
      <c r="Q7" t="s">
        <v>42</v>
      </c>
    </row>
    <row r="8" spans="1:20" x14ac:dyDescent="0.35">
      <c r="A8" t="s">
        <v>43</v>
      </c>
      <c r="B8" s="1">
        <v>45036</v>
      </c>
      <c r="C8" s="1">
        <v>45036</v>
      </c>
      <c r="D8">
        <v>1</v>
      </c>
      <c r="E8" t="s">
        <v>44</v>
      </c>
      <c r="G8">
        <v>1</v>
      </c>
      <c r="H8" t="s">
        <v>45</v>
      </c>
      <c r="J8">
        <v>0</v>
      </c>
      <c r="P8" t="str">
        <f>("Substance Use Disorder (SUD) treatment services for short-term residents in residential and inpatient treatment settings that qualify as Institutions for Mental Diseases (IMD)")</f>
        <v>Substance Use Disorder (SUD) treatment services for short-term residents in residential and inpatient treatment settings that qualify as Institutions for Mental Diseases (IMD)</v>
      </c>
      <c r="Q8" t="s">
        <v>46</v>
      </c>
    </row>
    <row r="9" spans="1:20" x14ac:dyDescent="0.35">
      <c r="A9" t="s">
        <v>47</v>
      </c>
      <c r="B9" s="1">
        <v>45036</v>
      </c>
      <c r="C9" s="1">
        <v>45036</v>
      </c>
      <c r="D9">
        <v>1</v>
      </c>
      <c r="E9" t="s">
        <v>48</v>
      </c>
      <c r="G9">
        <v>1</v>
      </c>
      <c r="H9" t="s">
        <v>49</v>
      </c>
      <c r="J9">
        <v>1</v>
      </c>
      <c r="K9" t="s">
        <v>49</v>
      </c>
      <c r="M9" t="str">
        <f>("Case management, Employment coaching, Transportation supports")</f>
        <v>Case management, Employment coaching, Transportation supports</v>
      </c>
      <c r="N9" t="s">
        <v>49</v>
      </c>
      <c r="P9" t="s">
        <v>23</v>
      </c>
      <c r="Q9" t="s">
        <v>50</v>
      </c>
    </row>
    <row r="10" spans="1:20" x14ac:dyDescent="0.35">
      <c r="A10" t="s">
        <v>51</v>
      </c>
      <c r="B10" s="1">
        <v>45036</v>
      </c>
      <c r="C10" s="1">
        <v>45036</v>
      </c>
      <c r="D10">
        <v>1</v>
      </c>
      <c r="E10" t="s">
        <v>52</v>
      </c>
      <c r="G10">
        <v>1</v>
      </c>
      <c r="H10" t="s">
        <v>53</v>
      </c>
      <c r="J10">
        <v>0</v>
      </c>
      <c r="P10" t="s">
        <v>54</v>
      </c>
      <c r="Q10" t="s">
        <v>55</v>
      </c>
    </row>
    <row r="11" spans="1:20" x14ac:dyDescent="0.35">
      <c r="A11" t="s">
        <v>56</v>
      </c>
      <c r="B11" s="1">
        <v>45036</v>
      </c>
      <c r="C11" s="1">
        <v>45036</v>
      </c>
      <c r="D11">
        <v>0</v>
      </c>
      <c r="G11">
        <v>1</v>
      </c>
      <c r="H11" t="s">
        <v>57</v>
      </c>
      <c r="J11">
        <v>1</v>
      </c>
      <c r="K11" t="s">
        <v>58</v>
      </c>
      <c r="M11" t="str">
        <f>("Housing supports, Case management")</f>
        <v>Housing supports, Case management</v>
      </c>
      <c r="N11" t="s">
        <v>58</v>
      </c>
      <c r="P11" t="str">
        <f>("Behavioral health and other community-based benefit expansions, Services for postpartum individuals")</f>
        <v>Behavioral health and other community-based benefit expansions, Services for postpartum individuals</v>
      </c>
      <c r="Q11" t="s">
        <v>59</v>
      </c>
    </row>
    <row r="12" spans="1:20" x14ac:dyDescent="0.35">
      <c r="A12" t="s">
        <v>60</v>
      </c>
      <c r="B12" s="1">
        <v>45036</v>
      </c>
      <c r="C12" s="1">
        <v>45036</v>
      </c>
      <c r="D12">
        <v>0</v>
      </c>
      <c r="G12">
        <v>1</v>
      </c>
      <c r="H12" t="s">
        <v>61</v>
      </c>
      <c r="I12" t="s">
        <v>62</v>
      </c>
      <c r="J12">
        <v>0</v>
      </c>
      <c r="P12" t="str">
        <f>("Services for postpartum individuals")</f>
        <v>Services for postpartum individuals</v>
      </c>
      <c r="Q12" t="s">
        <v>61</v>
      </c>
    </row>
    <row r="13" spans="1:20" x14ac:dyDescent="0.35">
      <c r="A13" t="s">
        <v>63</v>
      </c>
      <c r="B13" s="1">
        <v>45036</v>
      </c>
      <c r="C13" s="1">
        <v>45036</v>
      </c>
      <c r="D13">
        <v>1</v>
      </c>
      <c r="E13" t="s">
        <v>64</v>
      </c>
      <c r="G13">
        <v>1</v>
      </c>
      <c r="H13" t="s">
        <v>65</v>
      </c>
      <c r="J13">
        <v>1</v>
      </c>
      <c r="K13" t="s">
        <v>65</v>
      </c>
      <c r="M13" t="str">
        <f>("Housing supports, Employment coaching")</f>
        <v>Housing supports, Employment coaching</v>
      </c>
      <c r="N13" t="s">
        <v>65</v>
      </c>
      <c r="P13" t="str">
        <f>("Behavioral health and other community-based benefit expansions")</f>
        <v>Behavioral health and other community-based benefit expansions</v>
      </c>
      <c r="Q13" t="s">
        <v>65</v>
      </c>
    </row>
    <row r="14" spans="1:20" x14ac:dyDescent="0.35">
      <c r="A14" t="s">
        <v>66</v>
      </c>
      <c r="B14" s="1">
        <v>45036</v>
      </c>
      <c r="C14" s="1">
        <v>45036</v>
      </c>
      <c r="D14">
        <v>1</v>
      </c>
      <c r="E14" t="s">
        <v>67</v>
      </c>
      <c r="G14">
        <v>1</v>
      </c>
      <c r="H14" t="s">
        <v>68</v>
      </c>
      <c r="J14">
        <v>0</v>
      </c>
      <c r="P14" t="s">
        <v>54</v>
      </c>
      <c r="Q14" t="s">
        <v>68</v>
      </c>
    </row>
    <row r="15" spans="1:20" x14ac:dyDescent="0.35">
      <c r="A15" t="s">
        <v>69</v>
      </c>
      <c r="B15" s="1">
        <v>45036</v>
      </c>
      <c r="C15" s="1">
        <v>45036</v>
      </c>
      <c r="D15">
        <v>1</v>
      </c>
      <c r="E15" t="s">
        <v>70</v>
      </c>
      <c r="G15">
        <v>1</v>
      </c>
      <c r="H15" t="s">
        <v>71</v>
      </c>
      <c r="J15">
        <v>1</v>
      </c>
      <c r="K15" t="s">
        <v>72</v>
      </c>
      <c r="M15" t="str">
        <f>("Housing supports, Employment coaching")</f>
        <v>Housing supports, Employment coaching</v>
      </c>
      <c r="N15" t="s">
        <v>72</v>
      </c>
      <c r="P15" t="s">
        <v>73</v>
      </c>
      <c r="Q15" t="s">
        <v>74</v>
      </c>
    </row>
    <row r="16" spans="1:20" x14ac:dyDescent="0.35">
      <c r="A16" t="s">
        <v>75</v>
      </c>
      <c r="B16" s="1">
        <v>45036</v>
      </c>
      <c r="C16" s="1">
        <v>45036</v>
      </c>
      <c r="D16">
        <v>1</v>
      </c>
      <c r="E16" t="s">
        <v>76</v>
      </c>
      <c r="G16">
        <v>1</v>
      </c>
      <c r="H16" t="s">
        <v>77</v>
      </c>
      <c r="J16">
        <v>0</v>
      </c>
      <c r="P16" t="s">
        <v>54</v>
      </c>
      <c r="Q16" t="s">
        <v>78</v>
      </c>
    </row>
    <row r="17" spans="1:18" x14ac:dyDescent="0.35">
      <c r="A17" t="s">
        <v>79</v>
      </c>
      <c r="B17" s="1">
        <v>45036</v>
      </c>
      <c r="C17" s="1">
        <v>45036</v>
      </c>
      <c r="D17">
        <v>1</v>
      </c>
      <c r="E17" t="s">
        <v>80</v>
      </c>
      <c r="G17">
        <v>0</v>
      </c>
      <c r="I17" t="s">
        <v>81</v>
      </c>
      <c r="J17">
        <v>0</v>
      </c>
      <c r="P17" t="str">
        <f>("")</f>
        <v/>
      </c>
    </row>
    <row r="18" spans="1:18" x14ac:dyDescent="0.35">
      <c r="A18" t="s">
        <v>82</v>
      </c>
      <c r="B18" s="1">
        <v>45036</v>
      </c>
      <c r="C18" s="1">
        <v>45036</v>
      </c>
      <c r="D18">
        <v>0</v>
      </c>
      <c r="G18">
        <v>1</v>
      </c>
      <c r="H18" t="s">
        <v>83</v>
      </c>
      <c r="J18">
        <v>1</v>
      </c>
      <c r="K18" t="s">
        <v>83</v>
      </c>
      <c r="M18" t="str">
        <f>("Employment coaching, Transportation supports")</f>
        <v>Employment coaching, Transportation supports</v>
      </c>
      <c r="N18" t="s">
        <v>83</v>
      </c>
      <c r="P18" t="s">
        <v>23</v>
      </c>
      <c r="Q18" t="s">
        <v>84</v>
      </c>
    </row>
    <row r="19" spans="1:18" x14ac:dyDescent="0.35">
      <c r="A19" t="s">
        <v>85</v>
      </c>
      <c r="B19" s="1">
        <v>45036</v>
      </c>
      <c r="C19" s="1">
        <v>45036</v>
      </c>
      <c r="D19">
        <v>1</v>
      </c>
      <c r="E19" t="s">
        <v>86</v>
      </c>
      <c r="G19">
        <v>1</v>
      </c>
      <c r="H19" t="s">
        <v>87</v>
      </c>
      <c r="J19">
        <v>0</v>
      </c>
      <c r="P19" t="str">
        <f>("Substance Use Disorder (SUD) treatment services for short-term residents in residential and inpatient treatment settings that qualify as Institutions for Mental Diseases (IMD)")</f>
        <v>Substance Use Disorder (SUD) treatment services for short-term residents in residential and inpatient treatment settings that qualify as Institutions for Mental Diseases (IMD)</v>
      </c>
      <c r="Q19" t="s">
        <v>87</v>
      </c>
    </row>
    <row r="20" spans="1:18" x14ac:dyDescent="0.35">
      <c r="A20" t="s">
        <v>88</v>
      </c>
      <c r="B20" s="1">
        <v>45036</v>
      </c>
      <c r="C20" s="1">
        <v>45036</v>
      </c>
      <c r="D20">
        <v>1</v>
      </c>
      <c r="E20" t="s">
        <v>89</v>
      </c>
      <c r="G20">
        <v>1</v>
      </c>
      <c r="H20" t="s">
        <v>90</v>
      </c>
      <c r="J20">
        <v>0</v>
      </c>
      <c r="P20" t="str">
        <f>("Substance Use Disorder (SUD) treatment services for short-term residents in residential and inpatient treatment settings that qualify as Institutions for Mental Diseases (IMD)")</f>
        <v>Substance Use Disorder (SUD) treatment services for short-term residents in residential and inpatient treatment settings that qualify as Institutions for Mental Diseases (IMD)</v>
      </c>
      <c r="Q20" t="s">
        <v>91</v>
      </c>
    </row>
    <row r="21" spans="1:18" x14ac:dyDescent="0.35">
      <c r="A21" t="s">
        <v>92</v>
      </c>
      <c r="B21" s="1">
        <v>45036</v>
      </c>
      <c r="C21" s="1">
        <v>45036</v>
      </c>
      <c r="D21">
        <v>1</v>
      </c>
      <c r="E21" t="s">
        <v>93</v>
      </c>
      <c r="G21">
        <v>1</v>
      </c>
      <c r="H21" t="s">
        <v>94</v>
      </c>
      <c r="J21">
        <v>0</v>
      </c>
      <c r="P21" t="s">
        <v>95</v>
      </c>
      <c r="Q21" t="s">
        <v>96</v>
      </c>
    </row>
    <row r="22" spans="1:18" x14ac:dyDescent="0.35">
      <c r="A22" t="s">
        <v>97</v>
      </c>
      <c r="B22" s="1">
        <v>45036</v>
      </c>
      <c r="C22" s="1">
        <v>45036</v>
      </c>
      <c r="D22">
        <v>1</v>
      </c>
      <c r="E22" t="s">
        <v>98</v>
      </c>
      <c r="G22">
        <v>1</v>
      </c>
      <c r="H22" t="s">
        <v>99</v>
      </c>
      <c r="J22">
        <v>1</v>
      </c>
      <c r="K22" t="s">
        <v>99</v>
      </c>
      <c r="M22" t="str">
        <f>("Housing supports")</f>
        <v>Housing supports</v>
      </c>
      <c r="N22" t="s">
        <v>100</v>
      </c>
      <c r="P22" t="s">
        <v>101</v>
      </c>
      <c r="Q22" t="s">
        <v>102</v>
      </c>
    </row>
    <row r="23" spans="1:18" x14ac:dyDescent="0.35">
      <c r="A23" t="s">
        <v>103</v>
      </c>
      <c r="B23" s="1">
        <v>45036</v>
      </c>
      <c r="C23" s="1">
        <v>45036</v>
      </c>
      <c r="D23">
        <v>1</v>
      </c>
      <c r="E23" t="s">
        <v>104</v>
      </c>
      <c r="G23">
        <v>1</v>
      </c>
      <c r="H23" t="s">
        <v>105</v>
      </c>
      <c r="J23">
        <v>1</v>
      </c>
      <c r="K23" t="s">
        <v>106</v>
      </c>
      <c r="M23" t="str">
        <f>("Housing supports, Nutrition supports, Case management, Transportation supports")</f>
        <v>Housing supports, Nutrition supports, Case management, Transportation supports</v>
      </c>
      <c r="N23" t="s">
        <v>107</v>
      </c>
      <c r="P23" t="s">
        <v>23</v>
      </c>
      <c r="Q23" t="s">
        <v>108</v>
      </c>
    </row>
    <row r="24" spans="1:18" x14ac:dyDescent="0.35">
      <c r="A24" t="s">
        <v>109</v>
      </c>
      <c r="B24" s="1">
        <v>45036</v>
      </c>
      <c r="C24" s="1">
        <v>45036</v>
      </c>
      <c r="D24">
        <v>1</v>
      </c>
      <c r="E24" t="s">
        <v>110</v>
      </c>
      <c r="G24">
        <v>1</v>
      </c>
      <c r="H24" t="s">
        <v>111</v>
      </c>
      <c r="J24">
        <v>0</v>
      </c>
      <c r="P24" t="str">
        <f>("Substance Use Disorder (SUD) treatment services for short-term residents in residential and inpatient treatment settings that qualify as Institutions for Mental Diseases (IMD)")</f>
        <v>Substance Use Disorder (SUD) treatment services for short-term residents in residential and inpatient treatment settings that qualify as Institutions for Mental Diseases (IMD)</v>
      </c>
      <c r="Q24" t="s">
        <v>112</v>
      </c>
      <c r="R24" t="s">
        <v>113</v>
      </c>
    </row>
    <row r="25" spans="1:18" x14ac:dyDescent="0.35">
      <c r="A25" t="s">
        <v>114</v>
      </c>
      <c r="B25" s="1">
        <v>45036</v>
      </c>
      <c r="C25" s="1">
        <v>45036</v>
      </c>
      <c r="D25">
        <v>1</v>
      </c>
      <c r="E25" t="s">
        <v>115</v>
      </c>
      <c r="G25">
        <v>1</v>
      </c>
      <c r="H25" t="s">
        <v>116</v>
      </c>
      <c r="J25">
        <v>0</v>
      </c>
      <c r="P25" t="s">
        <v>117</v>
      </c>
      <c r="Q25" t="s">
        <v>118</v>
      </c>
    </row>
    <row r="26" spans="1:18" x14ac:dyDescent="0.35">
      <c r="A26" t="s">
        <v>119</v>
      </c>
      <c r="B26" s="1">
        <v>45036</v>
      </c>
      <c r="C26" s="1">
        <v>45036</v>
      </c>
      <c r="D26">
        <v>0</v>
      </c>
      <c r="G26">
        <v>1</v>
      </c>
      <c r="H26" t="s">
        <v>120</v>
      </c>
      <c r="J26">
        <v>0</v>
      </c>
      <c r="P26" t="str">
        <f>("Home and community-based services")</f>
        <v>Home and community-based services</v>
      </c>
      <c r="Q26" t="s">
        <v>121</v>
      </c>
    </row>
    <row r="27" spans="1:18" x14ac:dyDescent="0.35">
      <c r="A27" t="s">
        <v>122</v>
      </c>
      <c r="B27" s="1">
        <v>45036</v>
      </c>
      <c r="C27" s="1">
        <v>45036</v>
      </c>
      <c r="D27">
        <v>1</v>
      </c>
      <c r="E27" t="s">
        <v>115</v>
      </c>
      <c r="G27">
        <v>1</v>
      </c>
      <c r="H27" t="s">
        <v>123</v>
      </c>
      <c r="I27" t="s">
        <v>124</v>
      </c>
      <c r="J27">
        <v>0</v>
      </c>
      <c r="P27" t="str">
        <f>("Services for postpartum individuals, Services related to behavioral health")</f>
        <v>Services for postpartum individuals, Services related to behavioral health</v>
      </c>
      <c r="Q27" t="s">
        <v>125</v>
      </c>
    </row>
    <row r="28" spans="1:18" x14ac:dyDescent="0.35">
      <c r="A28" t="s">
        <v>126</v>
      </c>
      <c r="B28" s="1">
        <v>45036</v>
      </c>
      <c r="C28" s="1">
        <v>45036</v>
      </c>
      <c r="D28">
        <v>1</v>
      </c>
      <c r="E28" t="s">
        <v>127</v>
      </c>
      <c r="G28">
        <v>1</v>
      </c>
      <c r="H28" t="s">
        <v>128</v>
      </c>
      <c r="J28">
        <v>0</v>
      </c>
      <c r="P28" t="s">
        <v>129</v>
      </c>
      <c r="Q28" t="s">
        <v>130</v>
      </c>
    </row>
    <row r="29" spans="1:18" x14ac:dyDescent="0.35">
      <c r="A29" t="s">
        <v>131</v>
      </c>
      <c r="B29" s="1">
        <v>45036</v>
      </c>
      <c r="C29" s="1">
        <v>45036</v>
      </c>
      <c r="D29">
        <v>1</v>
      </c>
      <c r="E29" t="s">
        <v>132</v>
      </c>
      <c r="G29">
        <v>1</v>
      </c>
      <c r="H29" t="s">
        <v>133</v>
      </c>
      <c r="J29">
        <v>0</v>
      </c>
      <c r="P29" t="str">
        <f>("Substance Use Disorder (SUD) treatment services for short-term residents in residential and inpatient treatment settings that qualify as Institutions for Mental Diseases (IMD)")</f>
        <v>Substance Use Disorder (SUD) treatment services for short-term residents in residential and inpatient treatment settings that qualify as Institutions for Mental Diseases (IMD)</v>
      </c>
      <c r="Q29" t="s">
        <v>134</v>
      </c>
    </row>
    <row r="30" spans="1:18" x14ac:dyDescent="0.35">
      <c r="A30" t="s">
        <v>135</v>
      </c>
      <c r="B30" s="1">
        <v>45036</v>
      </c>
      <c r="C30" s="1">
        <v>45036</v>
      </c>
      <c r="D30">
        <v>1</v>
      </c>
      <c r="E30" t="s">
        <v>136</v>
      </c>
      <c r="G30">
        <v>1</v>
      </c>
      <c r="H30" t="s">
        <v>137</v>
      </c>
      <c r="J30">
        <v>0</v>
      </c>
      <c r="P30" t="str">
        <f>("Substance Use Disorder (SUD) treatment services for short-term residents in residential and inpatient treatment settings that qualify as Institutions for Mental Diseases (IMD)")</f>
        <v>Substance Use Disorder (SUD) treatment services for short-term residents in residential and inpatient treatment settings that qualify as Institutions for Mental Diseases (IMD)</v>
      </c>
      <c r="Q30" t="s">
        <v>138</v>
      </c>
    </row>
    <row r="31" spans="1:18" x14ac:dyDescent="0.35">
      <c r="A31" t="s">
        <v>139</v>
      </c>
      <c r="B31" s="1">
        <v>45036</v>
      </c>
      <c r="C31" s="1">
        <v>45036</v>
      </c>
      <c r="D31">
        <v>1</v>
      </c>
      <c r="E31" t="s">
        <v>140</v>
      </c>
      <c r="G31">
        <v>1</v>
      </c>
      <c r="H31" t="s">
        <v>141</v>
      </c>
      <c r="J31">
        <v>0</v>
      </c>
      <c r="P31" t="s">
        <v>54</v>
      </c>
      <c r="Q31" t="s">
        <v>142</v>
      </c>
    </row>
    <row r="32" spans="1:18" x14ac:dyDescent="0.35">
      <c r="A32" t="s">
        <v>143</v>
      </c>
      <c r="B32" s="1">
        <v>45036</v>
      </c>
      <c r="C32" s="1">
        <v>45036</v>
      </c>
      <c r="D32">
        <v>1</v>
      </c>
      <c r="E32" t="s">
        <v>144</v>
      </c>
      <c r="G32">
        <v>1</v>
      </c>
      <c r="H32" t="s">
        <v>145</v>
      </c>
      <c r="J32">
        <v>1</v>
      </c>
      <c r="K32" t="s">
        <v>146</v>
      </c>
      <c r="M32" t="str">
        <f>("Housing supports, Nutrition supports")</f>
        <v>Housing supports, Nutrition supports</v>
      </c>
      <c r="N32" t="s">
        <v>147</v>
      </c>
      <c r="P32" t="s">
        <v>148</v>
      </c>
      <c r="Q32" t="s">
        <v>149</v>
      </c>
    </row>
    <row r="33" spans="1:17" x14ac:dyDescent="0.35">
      <c r="A33" t="s">
        <v>150</v>
      </c>
      <c r="B33" s="1">
        <v>45036</v>
      </c>
      <c r="C33" s="1">
        <v>45036</v>
      </c>
      <c r="D33">
        <v>1</v>
      </c>
      <c r="E33" t="s">
        <v>151</v>
      </c>
      <c r="G33">
        <v>1</v>
      </c>
      <c r="H33" t="s">
        <v>152</v>
      </c>
      <c r="J33">
        <v>1</v>
      </c>
      <c r="K33" t="s">
        <v>152</v>
      </c>
      <c r="M33" t="str">
        <f>("Housing supports")</f>
        <v>Housing supports</v>
      </c>
      <c r="N33" t="s">
        <v>153</v>
      </c>
      <c r="P33" t="s">
        <v>101</v>
      </c>
      <c r="Q33" t="s">
        <v>153</v>
      </c>
    </row>
    <row r="34" spans="1:17" x14ac:dyDescent="0.35">
      <c r="A34" t="s">
        <v>154</v>
      </c>
      <c r="B34" s="1">
        <v>45036</v>
      </c>
      <c r="C34" s="1">
        <v>45036</v>
      </c>
      <c r="D34">
        <v>1</v>
      </c>
      <c r="E34" t="s">
        <v>155</v>
      </c>
      <c r="G34">
        <v>1</v>
      </c>
      <c r="H34" t="s">
        <v>156</v>
      </c>
      <c r="J34">
        <v>0</v>
      </c>
      <c r="P34" t="str">
        <f>("Behavioral health and other community-based benefit expansions")</f>
        <v>Behavioral health and other community-based benefit expansions</v>
      </c>
      <c r="Q34" t="s">
        <v>157</v>
      </c>
    </row>
    <row r="35" spans="1:17" x14ac:dyDescent="0.35">
      <c r="A35" t="s">
        <v>158</v>
      </c>
      <c r="B35" s="1">
        <v>45036</v>
      </c>
      <c r="C35" s="1">
        <v>45036</v>
      </c>
      <c r="D35">
        <v>0</v>
      </c>
      <c r="F35" t="s">
        <v>159</v>
      </c>
      <c r="G35">
        <v>1</v>
      </c>
      <c r="H35" t="s">
        <v>160</v>
      </c>
      <c r="J35">
        <v>1</v>
      </c>
      <c r="K35" t="s">
        <v>160</v>
      </c>
      <c r="M35" t="str">
        <f>("Housing supports, Nutrition supports, Transportation supports")</f>
        <v>Housing supports, Nutrition supports, Transportation supports</v>
      </c>
      <c r="N35" t="s">
        <v>160</v>
      </c>
      <c r="P35" t="s">
        <v>23</v>
      </c>
      <c r="Q35" t="s">
        <v>161</v>
      </c>
    </row>
    <row r="36" spans="1:17" x14ac:dyDescent="0.35">
      <c r="A36" t="s">
        <v>162</v>
      </c>
      <c r="B36" s="1">
        <v>45036</v>
      </c>
      <c r="C36" s="1">
        <v>45036</v>
      </c>
      <c r="D36">
        <v>1</v>
      </c>
      <c r="E36" t="s">
        <v>163</v>
      </c>
      <c r="G36">
        <v>0</v>
      </c>
      <c r="I36" t="s">
        <v>164</v>
      </c>
      <c r="J36">
        <v>0</v>
      </c>
    </row>
    <row r="37" spans="1:17" x14ac:dyDescent="0.35">
      <c r="A37" t="s">
        <v>165</v>
      </c>
      <c r="B37" s="1">
        <v>45036</v>
      </c>
      <c r="C37" s="1">
        <v>45036</v>
      </c>
      <c r="D37">
        <v>1</v>
      </c>
      <c r="E37" t="s">
        <v>166</v>
      </c>
      <c r="G37">
        <v>1</v>
      </c>
      <c r="H37" t="s">
        <v>167</v>
      </c>
      <c r="J37">
        <v>0</v>
      </c>
      <c r="P37" t="str">
        <f>("Substance Use Disorder (SUD) treatment services for short-term residents in residential and inpatient treatment settings that qualify as Institutions for Mental Diseases (IMD)")</f>
        <v>Substance Use Disorder (SUD) treatment services for short-term residents in residential and inpatient treatment settings that qualify as Institutions for Mental Diseases (IMD)</v>
      </c>
      <c r="Q37" t="s">
        <v>167</v>
      </c>
    </row>
    <row r="38" spans="1:17" x14ac:dyDescent="0.35">
      <c r="A38" t="s">
        <v>168</v>
      </c>
      <c r="B38" s="1">
        <v>45036</v>
      </c>
      <c r="C38" s="1">
        <v>45036</v>
      </c>
      <c r="D38">
        <v>1</v>
      </c>
      <c r="E38" t="s">
        <v>169</v>
      </c>
      <c r="G38">
        <v>1</v>
      </c>
      <c r="H38" t="s">
        <v>170</v>
      </c>
      <c r="J38">
        <v>0</v>
      </c>
      <c r="P38" t="s">
        <v>54</v>
      </c>
      <c r="Q38" t="s">
        <v>171</v>
      </c>
    </row>
    <row r="39" spans="1:17" x14ac:dyDescent="0.35">
      <c r="A39" t="s">
        <v>172</v>
      </c>
      <c r="B39" s="1">
        <v>45036</v>
      </c>
      <c r="C39" s="1">
        <v>45036</v>
      </c>
      <c r="D39">
        <v>1</v>
      </c>
      <c r="E39" t="s">
        <v>173</v>
      </c>
      <c r="G39">
        <v>1</v>
      </c>
      <c r="H39" t="s">
        <v>174</v>
      </c>
      <c r="J39">
        <v>1</v>
      </c>
      <c r="K39" t="s">
        <v>175</v>
      </c>
      <c r="M39" t="str">
        <f>("Housing supports, Nutrition supports, Case management")</f>
        <v>Housing supports, Nutrition supports, Case management</v>
      </c>
      <c r="N39" t="s">
        <v>175</v>
      </c>
      <c r="P39" t="s">
        <v>23</v>
      </c>
      <c r="Q39" t="s">
        <v>176</v>
      </c>
    </row>
    <row r="40" spans="1:17" x14ac:dyDescent="0.35">
      <c r="A40" t="s">
        <v>177</v>
      </c>
      <c r="B40" s="1">
        <v>45036</v>
      </c>
      <c r="C40" s="1">
        <v>45036</v>
      </c>
      <c r="D40">
        <v>1</v>
      </c>
      <c r="E40" t="s">
        <v>178</v>
      </c>
      <c r="G40">
        <v>1</v>
      </c>
      <c r="H40" t="s">
        <v>179</v>
      </c>
      <c r="J40">
        <v>0</v>
      </c>
      <c r="P40" t="str">
        <f>("Substance Use Disorder (SUD) treatment services for short-term residents in residential and inpatient treatment settings that qualify as Institutions for Mental Diseases (IMD)")</f>
        <v>Substance Use Disorder (SUD) treatment services for short-term residents in residential and inpatient treatment settings that qualify as Institutions for Mental Diseases (IMD)</v>
      </c>
      <c r="Q40" t="s">
        <v>180</v>
      </c>
    </row>
    <row r="41" spans="1:17" x14ac:dyDescent="0.35">
      <c r="A41" t="s">
        <v>181</v>
      </c>
      <c r="B41" s="1">
        <v>45036</v>
      </c>
      <c r="C41" s="1">
        <v>45036</v>
      </c>
      <c r="D41">
        <v>1</v>
      </c>
      <c r="E41" t="s">
        <v>182</v>
      </c>
      <c r="G41">
        <v>1</v>
      </c>
      <c r="H41" t="s">
        <v>183</v>
      </c>
      <c r="J41">
        <v>1</v>
      </c>
      <c r="K41" t="s">
        <v>184</v>
      </c>
      <c r="M41" t="str">
        <f>("Housing supports")</f>
        <v>Housing supports</v>
      </c>
      <c r="N41" t="s">
        <v>185</v>
      </c>
      <c r="P41" t="s">
        <v>23</v>
      </c>
      <c r="Q41" t="s">
        <v>184</v>
      </c>
    </row>
    <row r="42" spans="1:17" x14ac:dyDescent="0.35">
      <c r="A42" t="s">
        <v>186</v>
      </c>
      <c r="B42" s="1">
        <v>45036</v>
      </c>
      <c r="C42" s="1">
        <v>45036</v>
      </c>
      <c r="D42">
        <v>0</v>
      </c>
      <c r="G42">
        <v>0</v>
      </c>
      <c r="I42" t="s">
        <v>187</v>
      </c>
      <c r="J42">
        <v>0</v>
      </c>
    </row>
    <row r="43" spans="1:17" x14ac:dyDescent="0.35">
      <c r="A43" t="s">
        <v>188</v>
      </c>
      <c r="B43" s="1">
        <v>45036</v>
      </c>
      <c r="C43" s="1">
        <v>45036</v>
      </c>
      <c r="D43">
        <v>0</v>
      </c>
      <c r="F43" t="s">
        <v>189</v>
      </c>
      <c r="G43">
        <v>0</v>
      </c>
      <c r="I43" t="s">
        <v>190</v>
      </c>
      <c r="J43">
        <v>0</v>
      </c>
    </row>
    <row r="44" spans="1:17" x14ac:dyDescent="0.35">
      <c r="A44" t="s">
        <v>191</v>
      </c>
      <c r="B44" s="1">
        <v>45036</v>
      </c>
      <c r="C44" s="1">
        <v>45036</v>
      </c>
      <c r="D44">
        <v>0</v>
      </c>
      <c r="G44">
        <v>1</v>
      </c>
      <c r="H44" t="s">
        <v>192</v>
      </c>
      <c r="J44">
        <v>0</v>
      </c>
      <c r="P44" t="str">
        <f>("Services for postpartum individuals, Home and community-based services")</f>
        <v>Services for postpartum individuals, Home and community-based services</v>
      </c>
      <c r="Q44" t="s">
        <v>192</v>
      </c>
    </row>
    <row r="45" spans="1:17" x14ac:dyDescent="0.35">
      <c r="A45" t="s">
        <v>193</v>
      </c>
      <c r="B45" s="1">
        <v>45036</v>
      </c>
      <c r="C45" s="1">
        <v>45036</v>
      </c>
      <c r="D45">
        <v>0</v>
      </c>
      <c r="G45">
        <v>0</v>
      </c>
      <c r="H45" t="s">
        <v>194</v>
      </c>
      <c r="I45" t="s">
        <v>195</v>
      </c>
      <c r="J45">
        <v>0</v>
      </c>
    </row>
    <row r="46" spans="1:17" x14ac:dyDescent="0.35">
      <c r="A46" t="s">
        <v>196</v>
      </c>
      <c r="B46" s="1">
        <v>45036</v>
      </c>
      <c r="C46" s="1">
        <v>45036</v>
      </c>
      <c r="D46">
        <v>1</v>
      </c>
      <c r="E46" t="s">
        <v>197</v>
      </c>
      <c r="G46">
        <v>1</v>
      </c>
      <c r="H46" t="s">
        <v>198</v>
      </c>
      <c r="J46">
        <v>1</v>
      </c>
      <c r="K46" t="s">
        <v>198</v>
      </c>
      <c r="M46" t="str">
        <f>("Housing supports")</f>
        <v>Housing supports</v>
      </c>
      <c r="N46" t="s">
        <v>198</v>
      </c>
      <c r="P46" t="s">
        <v>199</v>
      </c>
      <c r="Q46" t="s">
        <v>200</v>
      </c>
    </row>
    <row r="47" spans="1:17" x14ac:dyDescent="0.35">
      <c r="A47" t="s">
        <v>201</v>
      </c>
      <c r="B47" s="1">
        <v>45036</v>
      </c>
      <c r="C47" s="1">
        <v>45036</v>
      </c>
      <c r="D47">
        <v>1</v>
      </c>
      <c r="E47" t="s">
        <v>202</v>
      </c>
      <c r="G47">
        <v>1</v>
      </c>
      <c r="H47" t="s">
        <v>203</v>
      </c>
      <c r="J47">
        <v>1</v>
      </c>
      <c r="K47" t="s">
        <v>203</v>
      </c>
      <c r="M47" t="str">
        <f>("Housing supports")</f>
        <v>Housing supports</v>
      </c>
      <c r="N47" t="s">
        <v>204</v>
      </c>
      <c r="P47" t="s">
        <v>205</v>
      </c>
      <c r="Q47" t="s">
        <v>206</v>
      </c>
    </row>
    <row r="48" spans="1:17" x14ac:dyDescent="0.35">
      <c r="A48" t="s">
        <v>207</v>
      </c>
      <c r="B48" s="1">
        <v>45036</v>
      </c>
      <c r="C48" s="1">
        <v>45036</v>
      </c>
      <c r="D48">
        <v>1</v>
      </c>
      <c r="E48" t="s">
        <v>208</v>
      </c>
      <c r="G48">
        <v>1</v>
      </c>
      <c r="H48" t="s">
        <v>209</v>
      </c>
      <c r="J48">
        <v>1</v>
      </c>
      <c r="K48" t="s">
        <v>210</v>
      </c>
      <c r="M48" t="str">
        <f>("Housing supports, Employment coaching")</f>
        <v>Housing supports, Employment coaching</v>
      </c>
      <c r="N48" t="s">
        <v>210</v>
      </c>
      <c r="P48" t="s">
        <v>73</v>
      </c>
      <c r="Q48" t="s">
        <v>211</v>
      </c>
    </row>
    <row r="49" spans="1:17" x14ac:dyDescent="0.35">
      <c r="A49" t="s">
        <v>212</v>
      </c>
      <c r="B49" s="1">
        <v>45036</v>
      </c>
      <c r="C49" s="1">
        <v>45036</v>
      </c>
      <c r="D49">
        <v>1</v>
      </c>
      <c r="E49" t="s">
        <v>213</v>
      </c>
      <c r="G49">
        <v>1</v>
      </c>
      <c r="H49" t="s">
        <v>214</v>
      </c>
      <c r="J49">
        <v>1</v>
      </c>
      <c r="K49" t="s">
        <v>215</v>
      </c>
      <c r="M49" t="str">
        <f>("Housing supports, Employment coaching, Enhanced care management")</f>
        <v>Housing supports, Employment coaching, Enhanced care management</v>
      </c>
      <c r="N49" t="s">
        <v>215</v>
      </c>
      <c r="P49" t="s">
        <v>101</v>
      </c>
      <c r="Q49" t="s">
        <v>216</v>
      </c>
    </row>
    <row r="50" spans="1:17" x14ac:dyDescent="0.35">
      <c r="A50" t="s">
        <v>217</v>
      </c>
      <c r="B50" s="1">
        <v>45036</v>
      </c>
      <c r="C50" s="1">
        <v>45036</v>
      </c>
      <c r="D50">
        <v>1</v>
      </c>
      <c r="E50" t="s">
        <v>218</v>
      </c>
      <c r="G50">
        <v>1</v>
      </c>
      <c r="H50" t="s">
        <v>219</v>
      </c>
      <c r="J50">
        <v>0</v>
      </c>
      <c r="P50" t="s">
        <v>23</v>
      </c>
      <c r="Q50" t="s">
        <v>220</v>
      </c>
    </row>
    <row r="51" spans="1:17" x14ac:dyDescent="0.35">
      <c r="A51" t="s">
        <v>221</v>
      </c>
      <c r="B51" s="1">
        <v>45036</v>
      </c>
      <c r="C51" s="1">
        <v>45036</v>
      </c>
      <c r="D51">
        <v>0</v>
      </c>
      <c r="G51">
        <v>1</v>
      </c>
      <c r="H51" t="s">
        <v>222</v>
      </c>
      <c r="J51">
        <v>0</v>
      </c>
      <c r="P51" t="s">
        <v>117</v>
      </c>
      <c r="Q51" t="s">
        <v>222</v>
      </c>
    </row>
    <row r="52" spans="1:17" x14ac:dyDescent="0.35">
      <c r="A52" t="s">
        <v>223</v>
      </c>
      <c r="B52" s="1">
        <v>45036</v>
      </c>
      <c r="C52" s="1">
        <v>45036</v>
      </c>
      <c r="D52">
        <v>0</v>
      </c>
      <c r="G52">
        <v>0</v>
      </c>
      <c r="I52" t="s">
        <v>224</v>
      </c>
      <c r="J52">
        <v>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2"/>
  <sheetViews>
    <sheetView topLeftCell="C1" workbookViewId="0">
      <selection activeCell="L1" sqref="L1"/>
    </sheetView>
  </sheetViews>
  <sheetFormatPr defaultRowHeight="14.5" x14ac:dyDescent="0.35"/>
  <cols>
    <col min="1" max="1" width="13.453125" customWidth="1"/>
    <col min="2" max="2" width="13.54296875" customWidth="1"/>
    <col min="3" max="3" width="13.26953125" customWidth="1"/>
    <col min="13" max="13" width="24.81640625" customWidth="1"/>
    <col min="14" max="14" width="19.81640625" customWidth="1"/>
    <col min="15" max="15" width="15.453125" customWidth="1"/>
    <col min="20" max="20" width="21.453125" customWidth="1"/>
  </cols>
  <sheetData>
    <row r="1" spans="1:20" s="3" customFormat="1" ht="116" x14ac:dyDescent="0.35">
      <c r="A1" s="2" t="s">
        <v>0</v>
      </c>
      <c r="B1" s="2" t="s">
        <v>1</v>
      </c>
      <c r="C1" s="2" t="s">
        <v>2</v>
      </c>
      <c r="D1" s="2" t="s">
        <v>3</v>
      </c>
      <c r="E1" s="2" t="s">
        <v>6</v>
      </c>
      <c r="F1" s="2" t="s">
        <v>9</v>
      </c>
      <c r="G1" s="2" t="s">
        <v>225</v>
      </c>
      <c r="H1" s="2" t="s">
        <v>226</v>
      </c>
      <c r="I1" s="2" t="s">
        <v>227</v>
      </c>
      <c r="J1" s="2" t="s">
        <v>228</v>
      </c>
      <c r="K1" s="2" t="s">
        <v>229</v>
      </c>
      <c r="L1" s="2" t="s">
        <v>230</v>
      </c>
      <c r="M1" s="2" t="s">
        <v>231</v>
      </c>
      <c r="N1" s="2" t="s">
        <v>232</v>
      </c>
      <c r="O1" s="2" t="s">
        <v>233</v>
      </c>
      <c r="P1" s="2" t="s">
        <v>234</v>
      </c>
      <c r="Q1" s="2" t="s">
        <v>235</v>
      </c>
      <c r="R1" s="2" t="s">
        <v>236</v>
      </c>
      <c r="S1" s="2" t="s">
        <v>237</v>
      </c>
      <c r="T1" s="2" t="s">
        <v>238</v>
      </c>
    </row>
    <row r="2" spans="1:20" x14ac:dyDescent="0.35">
      <c r="A2" t="s">
        <v>18</v>
      </c>
      <c r="B2" s="1">
        <v>45036</v>
      </c>
      <c r="C2" s="1">
        <v>45036</v>
      </c>
      <c r="D2">
        <v>0</v>
      </c>
      <c r="E2">
        <v>1</v>
      </c>
      <c r="F2">
        <v>0</v>
      </c>
      <c r="G2" t="s">
        <v>239</v>
      </c>
      <c r="H2" t="s">
        <v>239</v>
      </c>
      <c r="I2" t="s">
        <v>239</v>
      </c>
      <c r="J2" t="s">
        <v>239</v>
      </c>
      <c r="K2" t="s">
        <v>239</v>
      </c>
      <c r="L2" t="s">
        <v>239</v>
      </c>
      <c r="M2">
        <v>0</v>
      </c>
      <c r="N2">
        <v>1</v>
      </c>
      <c r="O2">
        <v>0</v>
      </c>
      <c r="P2">
        <v>0</v>
      </c>
      <c r="Q2">
        <v>0</v>
      </c>
      <c r="R2">
        <v>0</v>
      </c>
      <c r="S2">
        <v>1</v>
      </c>
      <c r="T2">
        <v>0</v>
      </c>
    </row>
    <row r="3" spans="1:20" x14ac:dyDescent="0.35">
      <c r="A3" t="s">
        <v>20</v>
      </c>
      <c r="B3" s="1">
        <v>45036</v>
      </c>
      <c r="C3" s="1">
        <v>45036</v>
      </c>
      <c r="D3">
        <v>1</v>
      </c>
      <c r="E3">
        <v>1</v>
      </c>
      <c r="F3">
        <v>0</v>
      </c>
      <c r="G3" t="s">
        <v>239</v>
      </c>
      <c r="H3" t="s">
        <v>239</v>
      </c>
      <c r="I3" t="s">
        <v>239</v>
      </c>
      <c r="J3" t="s">
        <v>239</v>
      </c>
      <c r="K3" t="s">
        <v>239</v>
      </c>
      <c r="L3" t="s">
        <v>239</v>
      </c>
      <c r="M3">
        <v>1</v>
      </c>
      <c r="N3">
        <v>0</v>
      </c>
      <c r="O3">
        <v>1</v>
      </c>
      <c r="P3">
        <v>0</v>
      </c>
      <c r="Q3">
        <v>0</v>
      </c>
      <c r="R3">
        <v>0</v>
      </c>
      <c r="S3">
        <v>0</v>
      </c>
      <c r="T3">
        <v>0</v>
      </c>
    </row>
    <row r="4" spans="1:20" x14ac:dyDescent="0.35">
      <c r="A4" t="s">
        <v>24</v>
      </c>
      <c r="B4" s="1">
        <v>45036</v>
      </c>
      <c r="C4" s="1">
        <v>45036</v>
      </c>
      <c r="D4">
        <v>1</v>
      </c>
      <c r="E4">
        <v>1</v>
      </c>
      <c r="F4">
        <v>1</v>
      </c>
      <c r="G4">
        <v>1</v>
      </c>
      <c r="H4">
        <v>0</v>
      </c>
      <c r="I4">
        <v>1</v>
      </c>
      <c r="J4">
        <v>0</v>
      </c>
      <c r="K4">
        <v>0</v>
      </c>
      <c r="L4">
        <v>0</v>
      </c>
      <c r="M4">
        <v>0</v>
      </c>
      <c r="N4">
        <v>0</v>
      </c>
      <c r="O4">
        <v>1</v>
      </c>
      <c r="P4">
        <v>0</v>
      </c>
      <c r="Q4">
        <v>0</v>
      </c>
      <c r="R4">
        <v>1</v>
      </c>
      <c r="S4">
        <v>0</v>
      </c>
      <c r="T4">
        <v>0</v>
      </c>
    </row>
    <row r="5" spans="1:20" x14ac:dyDescent="0.35">
      <c r="A5" t="s">
        <v>28</v>
      </c>
      <c r="B5" s="1">
        <v>45036</v>
      </c>
      <c r="C5" s="1">
        <v>45036</v>
      </c>
      <c r="D5">
        <v>1</v>
      </c>
      <c r="E5">
        <v>1</v>
      </c>
      <c r="F5">
        <v>1</v>
      </c>
      <c r="G5">
        <v>1</v>
      </c>
      <c r="H5">
        <v>1</v>
      </c>
      <c r="I5">
        <v>1</v>
      </c>
      <c r="J5">
        <v>0</v>
      </c>
      <c r="K5">
        <v>0</v>
      </c>
      <c r="L5">
        <v>0</v>
      </c>
      <c r="M5">
        <v>0</v>
      </c>
      <c r="N5">
        <v>0</v>
      </c>
      <c r="O5">
        <v>1</v>
      </c>
      <c r="P5">
        <v>0</v>
      </c>
      <c r="Q5">
        <v>1</v>
      </c>
      <c r="R5">
        <v>0</v>
      </c>
      <c r="S5">
        <v>1</v>
      </c>
      <c r="T5">
        <v>0</v>
      </c>
    </row>
    <row r="6" spans="1:20" x14ac:dyDescent="0.35">
      <c r="A6" t="s">
        <v>33</v>
      </c>
      <c r="B6" s="1">
        <v>45036</v>
      </c>
      <c r="C6" s="1">
        <v>45036</v>
      </c>
      <c r="D6">
        <v>1</v>
      </c>
      <c r="E6">
        <v>1</v>
      </c>
      <c r="F6">
        <v>1</v>
      </c>
      <c r="G6">
        <v>1</v>
      </c>
      <c r="H6">
        <v>0</v>
      </c>
      <c r="I6">
        <v>0</v>
      </c>
      <c r="J6">
        <v>0</v>
      </c>
      <c r="K6">
        <v>0</v>
      </c>
      <c r="L6">
        <v>1</v>
      </c>
      <c r="M6">
        <v>1</v>
      </c>
      <c r="N6">
        <v>0</v>
      </c>
      <c r="O6">
        <v>1</v>
      </c>
      <c r="P6">
        <v>1</v>
      </c>
      <c r="Q6">
        <v>1</v>
      </c>
      <c r="R6">
        <v>1</v>
      </c>
      <c r="S6">
        <v>0</v>
      </c>
      <c r="T6">
        <v>0</v>
      </c>
    </row>
    <row r="7" spans="1:20" x14ac:dyDescent="0.35">
      <c r="A7" t="s">
        <v>39</v>
      </c>
      <c r="B7" s="1">
        <v>45036</v>
      </c>
      <c r="C7" s="1">
        <v>45036</v>
      </c>
      <c r="D7">
        <v>1</v>
      </c>
      <c r="E7">
        <v>1</v>
      </c>
      <c r="F7">
        <v>0</v>
      </c>
      <c r="G7" t="s">
        <v>239</v>
      </c>
      <c r="H7" t="s">
        <v>239</v>
      </c>
      <c r="I7" t="s">
        <v>239</v>
      </c>
      <c r="J7" t="s">
        <v>239</v>
      </c>
      <c r="K7" t="s">
        <v>239</v>
      </c>
      <c r="L7" t="s">
        <v>239</v>
      </c>
      <c r="M7">
        <v>1</v>
      </c>
      <c r="N7">
        <v>0</v>
      </c>
      <c r="O7">
        <v>0</v>
      </c>
      <c r="P7">
        <v>0</v>
      </c>
      <c r="Q7">
        <v>0</v>
      </c>
      <c r="R7">
        <v>0</v>
      </c>
      <c r="S7">
        <v>0</v>
      </c>
      <c r="T7">
        <v>0</v>
      </c>
    </row>
    <row r="8" spans="1:20" x14ac:dyDescent="0.35">
      <c r="A8" t="s">
        <v>43</v>
      </c>
      <c r="B8" s="1">
        <v>45036</v>
      </c>
      <c r="C8" s="1">
        <v>45036</v>
      </c>
      <c r="D8">
        <v>1</v>
      </c>
      <c r="E8">
        <v>1</v>
      </c>
      <c r="F8">
        <v>0</v>
      </c>
      <c r="G8" t="s">
        <v>239</v>
      </c>
      <c r="H8" t="s">
        <v>239</v>
      </c>
      <c r="I8" t="s">
        <v>239</v>
      </c>
      <c r="J8" t="s">
        <v>239</v>
      </c>
      <c r="K8" t="s">
        <v>239</v>
      </c>
      <c r="L8" t="s">
        <v>239</v>
      </c>
      <c r="M8">
        <v>1</v>
      </c>
      <c r="N8">
        <v>0</v>
      </c>
      <c r="O8">
        <v>0</v>
      </c>
      <c r="P8">
        <v>0</v>
      </c>
      <c r="Q8">
        <v>0</v>
      </c>
      <c r="R8">
        <v>0</v>
      </c>
      <c r="S8">
        <v>0</v>
      </c>
      <c r="T8">
        <v>0</v>
      </c>
    </row>
    <row r="9" spans="1:20" x14ac:dyDescent="0.35">
      <c r="A9" t="s">
        <v>47</v>
      </c>
      <c r="B9" s="1">
        <v>45036</v>
      </c>
      <c r="C9" s="1">
        <v>45036</v>
      </c>
      <c r="D9">
        <v>1</v>
      </c>
      <c r="E9">
        <v>1</v>
      </c>
      <c r="F9">
        <v>1</v>
      </c>
      <c r="G9">
        <v>0</v>
      </c>
      <c r="H9">
        <v>0</v>
      </c>
      <c r="I9">
        <v>1</v>
      </c>
      <c r="J9">
        <v>1</v>
      </c>
      <c r="K9">
        <v>1</v>
      </c>
      <c r="L9">
        <v>0</v>
      </c>
      <c r="M9">
        <v>1</v>
      </c>
      <c r="N9">
        <v>0</v>
      </c>
      <c r="O9">
        <v>1</v>
      </c>
      <c r="P9">
        <v>0</v>
      </c>
      <c r="Q9">
        <v>0</v>
      </c>
      <c r="R9">
        <v>0</v>
      </c>
      <c r="S9">
        <v>0</v>
      </c>
      <c r="T9">
        <v>0</v>
      </c>
    </row>
    <row r="10" spans="1:20" x14ac:dyDescent="0.35">
      <c r="A10" t="s">
        <v>51</v>
      </c>
      <c r="B10" s="1">
        <v>45036</v>
      </c>
      <c r="C10" s="1">
        <v>45036</v>
      </c>
      <c r="D10">
        <v>1</v>
      </c>
      <c r="E10">
        <v>1</v>
      </c>
      <c r="F10">
        <v>0</v>
      </c>
      <c r="G10" t="s">
        <v>239</v>
      </c>
      <c r="H10" t="s">
        <v>239</v>
      </c>
      <c r="I10" t="s">
        <v>239</v>
      </c>
      <c r="J10" t="s">
        <v>239</v>
      </c>
      <c r="K10" t="s">
        <v>239</v>
      </c>
      <c r="L10" t="s">
        <v>239</v>
      </c>
      <c r="M10">
        <v>1</v>
      </c>
      <c r="N10">
        <v>1</v>
      </c>
      <c r="O10">
        <v>0</v>
      </c>
      <c r="P10">
        <v>0</v>
      </c>
      <c r="Q10">
        <v>0</v>
      </c>
      <c r="R10">
        <v>0</v>
      </c>
      <c r="S10">
        <v>0</v>
      </c>
      <c r="T10">
        <v>0</v>
      </c>
    </row>
    <row r="11" spans="1:20" x14ac:dyDescent="0.35">
      <c r="A11" t="s">
        <v>56</v>
      </c>
      <c r="B11" s="1">
        <v>45036</v>
      </c>
      <c r="C11" s="1">
        <v>45036</v>
      </c>
      <c r="D11">
        <v>0</v>
      </c>
      <c r="E11">
        <v>1</v>
      </c>
      <c r="F11">
        <v>1</v>
      </c>
      <c r="G11">
        <v>1</v>
      </c>
      <c r="H11">
        <v>0</v>
      </c>
      <c r="I11">
        <v>1</v>
      </c>
      <c r="J11">
        <v>0</v>
      </c>
      <c r="K11">
        <v>0</v>
      </c>
      <c r="L11">
        <v>0</v>
      </c>
      <c r="M11">
        <v>0</v>
      </c>
      <c r="N11">
        <v>0</v>
      </c>
      <c r="O11">
        <v>1</v>
      </c>
      <c r="P11">
        <v>0</v>
      </c>
      <c r="Q11">
        <v>1</v>
      </c>
      <c r="R11">
        <v>0</v>
      </c>
      <c r="S11">
        <v>0</v>
      </c>
      <c r="T11">
        <v>0</v>
      </c>
    </row>
    <row r="12" spans="1:20" x14ac:dyDescent="0.35">
      <c r="A12" t="s">
        <v>60</v>
      </c>
      <c r="B12" s="1">
        <v>45036</v>
      </c>
      <c r="C12" s="1">
        <v>45036</v>
      </c>
      <c r="D12">
        <v>0</v>
      </c>
      <c r="E12">
        <v>1</v>
      </c>
      <c r="F12">
        <v>0</v>
      </c>
      <c r="G12" t="s">
        <v>239</v>
      </c>
      <c r="H12" t="s">
        <v>239</v>
      </c>
      <c r="I12" t="s">
        <v>239</v>
      </c>
      <c r="J12" t="s">
        <v>239</v>
      </c>
      <c r="K12" t="s">
        <v>239</v>
      </c>
      <c r="L12" t="s">
        <v>239</v>
      </c>
      <c r="M12">
        <v>0</v>
      </c>
      <c r="N12">
        <v>0</v>
      </c>
      <c r="O12">
        <v>0</v>
      </c>
      <c r="P12">
        <v>0</v>
      </c>
      <c r="Q12">
        <v>1</v>
      </c>
      <c r="R12">
        <v>0</v>
      </c>
      <c r="S12">
        <v>0</v>
      </c>
      <c r="T12">
        <v>0</v>
      </c>
    </row>
    <row r="13" spans="1:20" x14ac:dyDescent="0.35">
      <c r="A13" t="s">
        <v>63</v>
      </c>
      <c r="B13" s="1">
        <v>45036</v>
      </c>
      <c r="C13" s="1">
        <v>45036</v>
      </c>
      <c r="D13">
        <v>1</v>
      </c>
      <c r="E13">
        <v>1</v>
      </c>
      <c r="F13">
        <v>1</v>
      </c>
      <c r="G13">
        <v>1</v>
      </c>
      <c r="H13">
        <v>0</v>
      </c>
      <c r="I13">
        <v>0</v>
      </c>
      <c r="J13">
        <v>1</v>
      </c>
      <c r="K13">
        <v>0</v>
      </c>
      <c r="L13">
        <v>0</v>
      </c>
      <c r="M13">
        <v>0</v>
      </c>
      <c r="N13">
        <v>0</v>
      </c>
      <c r="O13">
        <v>1</v>
      </c>
      <c r="P13">
        <v>0</v>
      </c>
      <c r="Q13">
        <v>0</v>
      </c>
      <c r="R13">
        <v>0</v>
      </c>
      <c r="S13">
        <v>0</v>
      </c>
      <c r="T13">
        <v>0</v>
      </c>
    </row>
    <row r="14" spans="1:20" x14ac:dyDescent="0.35">
      <c r="A14" t="s">
        <v>66</v>
      </c>
      <c r="B14" s="1">
        <v>45036</v>
      </c>
      <c r="C14" s="1">
        <v>45036</v>
      </c>
      <c r="D14">
        <v>1</v>
      </c>
      <c r="E14">
        <v>1</v>
      </c>
      <c r="F14">
        <v>0</v>
      </c>
      <c r="G14" t="s">
        <v>239</v>
      </c>
      <c r="H14" t="s">
        <v>239</v>
      </c>
      <c r="I14" t="s">
        <v>239</v>
      </c>
      <c r="J14" t="s">
        <v>239</v>
      </c>
      <c r="K14" t="s">
        <v>239</v>
      </c>
      <c r="L14" t="s">
        <v>239</v>
      </c>
      <c r="M14">
        <v>1</v>
      </c>
      <c r="N14">
        <v>1</v>
      </c>
      <c r="O14">
        <v>0</v>
      </c>
      <c r="P14">
        <v>0</v>
      </c>
      <c r="Q14">
        <v>0</v>
      </c>
      <c r="R14">
        <v>0</v>
      </c>
      <c r="S14">
        <v>0</v>
      </c>
      <c r="T14">
        <v>0</v>
      </c>
    </row>
    <row r="15" spans="1:20" x14ac:dyDescent="0.35">
      <c r="A15" t="s">
        <v>69</v>
      </c>
      <c r="B15" s="1">
        <v>45036</v>
      </c>
      <c r="C15" s="1">
        <v>45036</v>
      </c>
      <c r="D15">
        <v>1</v>
      </c>
      <c r="E15">
        <v>1</v>
      </c>
      <c r="F15">
        <v>1</v>
      </c>
      <c r="G15">
        <v>1</v>
      </c>
      <c r="H15">
        <v>0</v>
      </c>
      <c r="I15">
        <v>0</v>
      </c>
      <c r="J15">
        <v>1</v>
      </c>
      <c r="K15">
        <v>0</v>
      </c>
      <c r="L15">
        <v>0</v>
      </c>
      <c r="M15">
        <v>1</v>
      </c>
      <c r="N15">
        <v>0</v>
      </c>
      <c r="O15">
        <v>1</v>
      </c>
      <c r="P15">
        <v>0</v>
      </c>
      <c r="Q15">
        <v>1</v>
      </c>
      <c r="R15">
        <v>0</v>
      </c>
      <c r="S15">
        <v>0</v>
      </c>
      <c r="T15">
        <v>0</v>
      </c>
    </row>
    <row r="16" spans="1:20" x14ac:dyDescent="0.35">
      <c r="A16" t="s">
        <v>75</v>
      </c>
      <c r="B16" s="1">
        <v>45036</v>
      </c>
      <c r="C16" s="1">
        <v>45036</v>
      </c>
      <c r="D16">
        <v>1</v>
      </c>
      <c r="E16">
        <v>1</v>
      </c>
      <c r="F16">
        <v>0</v>
      </c>
      <c r="G16" t="s">
        <v>239</v>
      </c>
      <c r="H16" t="s">
        <v>239</v>
      </c>
      <c r="I16" t="s">
        <v>239</v>
      </c>
      <c r="J16" t="s">
        <v>239</v>
      </c>
      <c r="K16" t="s">
        <v>239</v>
      </c>
      <c r="L16" t="s">
        <v>239</v>
      </c>
      <c r="M16">
        <v>1</v>
      </c>
      <c r="N16">
        <v>1</v>
      </c>
      <c r="O16">
        <v>0</v>
      </c>
      <c r="P16">
        <v>0</v>
      </c>
      <c r="Q16">
        <v>0</v>
      </c>
      <c r="R16">
        <v>0</v>
      </c>
      <c r="S16">
        <v>0</v>
      </c>
      <c r="T16">
        <v>0</v>
      </c>
    </row>
    <row r="17" spans="1:20" x14ac:dyDescent="0.35">
      <c r="A17" t="s">
        <v>79</v>
      </c>
      <c r="B17" s="1">
        <v>45036</v>
      </c>
      <c r="C17" s="1">
        <v>45036</v>
      </c>
      <c r="D17">
        <v>1</v>
      </c>
      <c r="E17">
        <v>0</v>
      </c>
      <c r="F17">
        <v>0</v>
      </c>
      <c r="G17" t="s">
        <v>239</v>
      </c>
      <c r="H17" t="s">
        <v>239</v>
      </c>
      <c r="I17" t="s">
        <v>239</v>
      </c>
      <c r="J17" t="s">
        <v>239</v>
      </c>
      <c r="K17" t="s">
        <v>239</v>
      </c>
      <c r="L17" t="s">
        <v>239</v>
      </c>
      <c r="M17" t="s">
        <v>239</v>
      </c>
      <c r="N17" t="s">
        <v>239</v>
      </c>
      <c r="O17" t="s">
        <v>239</v>
      </c>
      <c r="P17" t="s">
        <v>239</v>
      </c>
      <c r="Q17" t="s">
        <v>239</v>
      </c>
      <c r="R17" t="s">
        <v>239</v>
      </c>
      <c r="S17" t="s">
        <v>239</v>
      </c>
      <c r="T17" t="s">
        <v>239</v>
      </c>
    </row>
    <row r="18" spans="1:20" x14ac:dyDescent="0.35">
      <c r="A18" t="s">
        <v>82</v>
      </c>
      <c r="B18" s="1">
        <v>45036</v>
      </c>
      <c r="C18" s="1">
        <v>45036</v>
      </c>
      <c r="D18">
        <v>0</v>
      </c>
      <c r="E18">
        <v>1</v>
      </c>
      <c r="F18">
        <v>1</v>
      </c>
      <c r="G18">
        <v>0</v>
      </c>
      <c r="H18">
        <v>0</v>
      </c>
      <c r="I18">
        <v>0</v>
      </c>
      <c r="J18">
        <v>1</v>
      </c>
      <c r="K18">
        <v>1</v>
      </c>
      <c r="L18">
        <v>0</v>
      </c>
      <c r="M18">
        <v>1</v>
      </c>
      <c r="N18">
        <v>0</v>
      </c>
      <c r="O18">
        <v>1</v>
      </c>
      <c r="P18">
        <v>0</v>
      </c>
      <c r="Q18">
        <v>0</v>
      </c>
      <c r="R18">
        <v>0</v>
      </c>
      <c r="S18">
        <v>0</v>
      </c>
      <c r="T18">
        <v>0</v>
      </c>
    </row>
    <row r="19" spans="1:20" x14ac:dyDescent="0.35">
      <c r="A19" t="s">
        <v>85</v>
      </c>
      <c r="B19" s="1">
        <v>45036</v>
      </c>
      <c r="C19" s="1">
        <v>45036</v>
      </c>
      <c r="D19">
        <v>1</v>
      </c>
      <c r="E19">
        <v>1</v>
      </c>
      <c r="F19">
        <v>0</v>
      </c>
      <c r="G19" t="s">
        <v>239</v>
      </c>
      <c r="H19" t="s">
        <v>239</v>
      </c>
      <c r="I19" t="s">
        <v>239</v>
      </c>
      <c r="J19" t="s">
        <v>239</v>
      </c>
      <c r="K19" t="s">
        <v>239</v>
      </c>
      <c r="L19" t="s">
        <v>239</v>
      </c>
      <c r="M19">
        <v>1</v>
      </c>
      <c r="N19">
        <v>0</v>
      </c>
      <c r="O19">
        <v>0</v>
      </c>
      <c r="P19">
        <v>0</v>
      </c>
      <c r="Q19">
        <v>0</v>
      </c>
      <c r="R19">
        <v>0</v>
      </c>
      <c r="S19">
        <v>0</v>
      </c>
      <c r="T19">
        <v>0</v>
      </c>
    </row>
    <row r="20" spans="1:20" x14ac:dyDescent="0.35">
      <c r="A20" t="s">
        <v>88</v>
      </c>
      <c r="B20" s="1">
        <v>45036</v>
      </c>
      <c r="C20" s="1">
        <v>45036</v>
      </c>
      <c r="D20">
        <v>1</v>
      </c>
      <c r="E20">
        <v>1</v>
      </c>
      <c r="F20">
        <v>0</v>
      </c>
      <c r="G20" t="s">
        <v>239</v>
      </c>
      <c r="H20" t="s">
        <v>239</v>
      </c>
      <c r="I20" t="s">
        <v>239</v>
      </c>
      <c r="J20" t="s">
        <v>239</v>
      </c>
      <c r="K20" t="s">
        <v>239</v>
      </c>
      <c r="L20" t="s">
        <v>239</v>
      </c>
      <c r="M20">
        <v>1</v>
      </c>
      <c r="N20">
        <v>0</v>
      </c>
      <c r="O20">
        <v>0</v>
      </c>
      <c r="P20">
        <v>0</v>
      </c>
      <c r="Q20">
        <v>0</v>
      </c>
      <c r="R20">
        <v>0</v>
      </c>
      <c r="S20">
        <v>0</v>
      </c>
      <c r="T20">
        <v>0</v>
      </c>
    </row>
    <row r="21" spans="1:20" x14ac:dyDescent="0.35">
      <c r="A21" t="s">
        <v>92</v>
      </c>
      <c r="B21" s="1">
        <v>45036</v>
      </c>
      <c r="C21" s="1">
        <v>45036</v>
      </c>
      <c r="D21">
        <v>1</v>
      </c>
      <c r="E21">
        <v>1</v>
      </c>
      <c r="F21">
        <v>0</v>
      </c>
      <c r="G21" t="s">
        <v>239</v>
      </c>
      <c r="H21" t="s">
        <v>239</v>
      </c>
      <c r="I21" t="s">
        <v>239</v>
      </c>
      <c r="J21" t="s">
        <v>239</v>
      </c>
      <c r="K21" t="s">
        <v>239</v>
      </c>
      <c r="L21" t="s">
        <v>239</v>
      </c>
      <c r="M21">
        <v>1</v>
      </c>
      <c r="N21">
        <v>0</v>
      </c>
      <c r="O21">
        <v>1</v>
      </c>
      <c r="P21">
        <v>0</v>
      </c>
      <c r="Q21">
        <v>0</v>
      </c>
      <c r="R21">
        <v>0</v>
      </c>
      <c r="S21">
        <v>0</v>
      </c>
      <c r="T21">
        <v>1</v>
      </c>
    </row>
    <row r="22" spans="1:20" x14ac:dyDescent="0.35">
      <c r="A22" t="s">
        <v>97</v>
      </c>
      <c r="B22" s="1">
        <v>45036</v>
      </c>
      <c r="C22" s="1">
        <v>45036</v>
      </c>
      <c r="D22">
        <v>1</v>
      </c>
      <c r="E22">
        <v>1</v>
      </c>
      <c r="F22">
        <v>1</v>
      </c>
      <c r="G22">
        <v>1</v>
      </c>
      <c r="H22">
        <v>0</v>
      </c>
      <c r="I22">
        <v>0</v>
      </c>
      <c r="J22">
        <v>0</v>
      </c>
      <c r="K22">
        <v>0</v>
      </c>
      <c r="L22">
        <v>0</v>
      </c>
      <c r="M22">
        <v>1</v>
      </c>
      <c r="N22">
        <v>1</v>
      </c>
      <c r="O22">
        <v>1</v>
      </c>
      <c r="P22">
        <v>0</v>
      </c>
      <c r="Q22">
        <v>0</v>
      </c>
      <c r="R22">
        <v>0</v>
      </c>
      <c r="S22">
        <v>0</v>
      </c>
      <c r="T22">
        <v>0</v>
      </c>
    </row>
    <row r="23" spans="1:20" x14ac:dyDescent="0.35">
      <c r="A23" t="s">
        <v>103</v>
      </c>
      <c r="B23" s="1">
        <v>45036</v>
      </c>
      <c r="C23" s="1">
        <v>45036</v>
      </c>
      <c r="D23">
        <v>1</v>
      </c>
      <c r="E23">
        <v>1</v>
      </c>
      <c r="F23">
        <v>1</v>
      </c>
      <c r="G23">
        <v>1</v>
      </c>
      <c r="H23">
        <v>1</v>
      </c>
      <c r="I23">
        <v>1</v>
      </c>
      <c r="J23">
        <v>0</v>
      </c>
      <c r="K23">
        <v>1</v>
      </c>
      <c r="L23">
        <v>0</v>
      </c>
      <c r="M23">
        <v>1</v>
      </c>
      <c r="N23">
        <v>0</v>
      </c>
      <c r="O23">
        <v>1</v>
      </c>
      <c r="P23">
        <v>0</v>
      </c>
      <c r="Q23">
        <v>0</v>
      </c>
      <c r="R23">
        <v>0</v>
      </c>
      <c r="S23">
        <v>0</v>
      </c>
      <c r="T23">
        <v>0</v>
      </c>
    </row>
    <row r="24" spans="1:20" x14ac:dyDescent="0.35">
      <c r="A24" t="s">
        <v>109</v>
      </c>
      <c r="B24" s="1">
        <v>45036</v>
      </c>
      <c r="C24" s="1">
        <v>45036</v>
      </c>
      <c r="D24">
        <v>1</v>
      </c>
      <c r="E24">
        <v>1</v>
      </c>
      <c r="F24">
        <v>0</v>
      </c>
      <c r="G24" t="s">
        <v>239</v>
      </c>
      <c r="H24" t="s">
        <v>239</v>
      </c>
      <c r="I24" t="s">
        <v>239</v>
      </c>
      <c r="J24" t="s">
        <v>239</v>
      </c>
      <c r="K24" t="s">
        <v>239</v>
      </c>
      <c r="L24" t="s">
        <v>239</v>
      </c>
      <c r="M24">
        <v>1</v>
      </c>
      <c r="N24">
        <v>0</v>
      </c>
      <c r="O24">
        <v>0</v>
      </c>
      <c r="P24">
        <v>0</v>
      </c>
      <c r="Q24">
        <v>0</v>
      </c>
      <c r="R24">
        <v>0</v>
      </c>
      <c r="S24">
        <v>0</v>
      </c>
      <c r="T24">
        <v>0</v>
      </c>
    </row>
    <row r="25" spans="1:20" x14ac:dyDescent="0.35">
      <c r="A25" t="s">
        <v>114</v>
      </c>
      <c r="B25" s="1">
        <v>45036</v>
      </c>
      <c r="C25" s="1">
        <v>45036</v>
      </c>
      <c r="D25">
        <v>1</v>
      </c>
      <c r="E25">
        <v>1</v>
      </c>
      <c r="F25">
        <v>0</v>
      </c>
      <c r="G25" t="s">
        <v>239</v>
      </c>
      <c r="H25" t="s">
        <v>239</v>
      </c>
      <c r="I25" t="s">
        <v>239</v>
      </c>
      <c r="J25" t="s">
        <v>239</v>
      </c>
      <c r="K25" t="s">
        <v>239</v>
      </c>
      <c r="L25" t="s">
        <v>239</v>
      </c>
      <c r="M25">
        <v>1</v>
      </c>
      <c r="N25">
        <v>0</v>
      </c>
      <c r="O25">
        <v>0</v>
      </c>
      <c r="P25">
        <v>0</v>
      </c>
      <c r="Q25">
        <v>0</v>
      </c>
      <c r="R25">
        <v>0</v>
      </c>
      <c r="S25">
        <v>1</v>
      </c>
      <c r="T25">
        <v>0</v>
      </c>
    </row>
    <row r="26" spans="1:20" x14ac:dyDescent="0.35">
      <c r="A26" t="s">
        <v>119</v>
      </c>
      <c r="B26" s="1">
        <v>45036</v>
      </c>
      <c r="C26" s="1">
        <v>45036</v>
      </c>
      <c r="D26">
        <v>0</v>
      </c>
      <c r="E26">
        <v>1</v>
      </c>
      <c r="F26">
        <v>0</v>
      </c>
      <c r="G26" t="s">
        <v>239</v>
      </c>
      <c r="H26" t="s">
        <v>239</v>
      </c>
      <c r="I26" t="s">
        <v>239</v>
      </c>
      <c r="J26" t="s">
        <v>239</v>
      </c>
      <c r="K26" t="s">
        <v>239</v>
      </c>
      <c r="L26" t="s">
        <v>239</v>
      </c>
      <c r="M26">
        <v>0</v>
      </c>
      <c r="N26">
        <v>0</v>
      </c>
      <c r="O26">
        <v>0</v>
      </c>
      <c r="P26">
        <v>0</v>
      </c>
      <c r="Q26">
        <v>0</v>
      </c>
      <c r="R26">
        <v>0</v>
      </c>
      <c r="S26">
        <v>1</v>
      </c>
      <c r="T26">
        <v>0</v>
      </c>
    </row>
    <row r="27" spans="1:20" x14ac:dyDescent="0.35">
      <c r="A27" t="s">
        <v>122</v>
      </c>
      <c r="B27" s="1">
        <v>45036</v>
      </c>
      <c r="C27" s="1">
        <v>45036</v>
      </c>
      <c r="D27">
        <v>1</v>
      </c>
      <c r="E27">
        <v>1</v>
      </c>
      <c r="F27">
        <v>0</v>
      </c>
      <c r="G27" t="s">
        <v>239</v>
      </c>
      <c r="H27" t="s">
        <v>239</v>
      </c>
      <c r="I27" t="s">
        <v>239</v>
      </c>
      <c r="J27" t="s">
        <v>239</v>
      </c>
      <c r="K27" t="s">
        <v>239</v>
      </c>
      <c r="L27" t="s">
        <v>239</v>
      </c>
      <c r="M27">
        <v>0</v>
      </c>
      <c r="N27">
        <v>0</v>
      </c>
      <c r="O27">
        <v>0</v>
      </c>
      <c r="P27">
        <v>0</v>
      </c>
      <c r="Q27">
        <v>1</v>
      </c>
      <c r="R27">
        <v>1</v>
      </c>
      <c r="S27">
        <v>0</v>
      </c>
      <c r="T27">
        <v>0</v>
      </c>
    </row>
    <row r="28" spans="1:20" x14ac:dyDescent="0.35">
      <c r="A28" t="s">
        <v>126</v>
      </c>
      <c r="B28" s="1">
        <v>45036</v>
      </c>
      <c r="C28" s="1">
        <v>45036</v>
      </c>
      <c r="D28">
        <v>1</v>
      </c>
      <c r="E28">
        <v>1</v>
      </c>
      <c r="F28">
        <v>0</v>
      </c>
      <c r="G28" t="s">
        <v>239</v>
      </c>
      <c r="H28" t="s">
        <v>239</v>
      </c>
      <c r="I28" t="s">
        <v>239</v>
      </c>
      <c r="J28" t="s">
        <v>239</v>
      </c>
      <c r="K28" t="s">
        <v>239</v>
      </c>
      <c r="L28" t="s">
        <v>239</v>
      </c>
      <c r="M28">
        <v>1</v>
      </c>
      <c r="N28">
        <v>0</v>
      </c>
      <c r="O28">
        <v>0</v>
      </c>
      <c r="P28">
        <v>0</v>
      </c>
      <c r="Q28">
        <v>0</v>
      </c>
      <c r="R28">
        <v>1</v>
      </c>
      <c r="S28">
        <v>0</v>
      </c>
      <c r="T28">
        <v>0</v>
      </c>
    </row>
    <row r="29" spans="1:20" x14ac:dyDescent="0.35">
      <c r="A29" t="s">
        <v>131</v>
      </c>
      <c r="B29" s="1">
        <v>45036</v>
      </c>
      <c r="C29" s="1">
        <v>45036</v>
      </c>
      <c r="D29">
        <v>1</v>
      </c>
      <c r="E29">
        <v>1</v>
      </c>
      <c r="F29">
        <v>0</v>
      </c>
      <c r="G29" t="s">
        <v>239</v>
      </c>
      <c r="H29" t="s">
        <v>239</v>
      </c>
      <c r="I29" t="s">
        <v>239</v>
      </c>
      <c r="J29" t="s">
        <v>239</v>
      </c>
      <c r="K29" t="s">
        <v>239</v>
      </c>
      <c r="L29" t="s">
        <v>239</v>
      </c>
      <c r="M29">
        <v>1</v>
      </c>
      <c r="N29">
        <v>0</v>
      </c>
      <c r="O29">
        <v>0</v>
      </c>
      <c r="P29">
        <v>0</v>
      </c>
      <c r="Q29">
        <v>0</v>
      </c>
      <c r="R29">
        <v>0</v>
      </c>
      <c r="S29">
        <v>0</v>
      </c>
      <c r="T29">
        <v>0</v>
      </c>
    </row>
    <row r="30" spans="1:20" x14ac:dyDescent="0.35">
      <c r="A30" t="s">
        <v>135</v>
      </c>
      <c r="B30" s="1">
        <v>45036</v>
      </c>
      <c r="C30" s="1">
        <v>45036</v>
      </c>
      <c r="D30">
        <v>1</v>
      </c>
      <c r="E30">
        <v>1</v>
      </c>
      <c r="F30">
        <v>0</v>
      </c>
      <c r="G30" t="s">
        <v>239</v>
      </c>
      <c r="H30" t="s">
        <v>239</v>
      </c>
      <c r="I30" t="s">
        <v>239</v>
      </c>
      <c r="J30" t="s">
        <v>239</v>
      </c>
      <c r="K30" t="s">
        <v>239</v>
      </c>
      <c r="L30" t="s">
        <v>239</v>
      </c>
      <c r="M30">
        <v>1</v>
      </c>
      <c r="N30">
        <v>0</v>
      </c>
      <c r="O30">
        <v>0</v>
      </c>
      <c r="P30">
        <v>0</v>
      </c>
      <c r="Q30">
        <v>0</v>
      </c>
      <c r="R30">
        <v>0</v>
      </c>
      <c r="S30">
        <v>0</v>
      </c>
      <c r="T30">
        <v>0</v>
      </c>
    </row>
    <row r="31" spans="1:20" x14ac:dyDescent="0.35">
      <c r="A31" t="s">
        <v>139</v>
      </c>
      <c r="B31" s="1">
        <v>45036</v>
      </c>
      <c r="C31" s="1">
        <v>45036</v>
      </c>
      <c r="D31">
        <v>1</v>
      </c>
      <c r="E31">
        <v>1</v>
      </c>
      <c r="F31">
        <v>0</v>
      </c>
      <c r="G31" t="s">
        <v>239</v>
      </c>
      <c r="H31" t="s">
        <v>239</v>
      </c>
      <c r="I31" t="s">
        <v>239</v>
      </c>
      <c r="J31" t="s">
        <v>239</v>
      </c>
      <c r="K31" t="s">
        <v>239</v>
      </c>
      <c r="L31" t="s">
        <v>239</v>
      </c>
      <c r="M31">
        <v>1</v>
      </c>
      <c r="N31">
        <v>1</v>
      </c>
      <c r="O31">
        <v>0</v>
      </c>
      <c r="P31">
        <v>0</v>
      </c>
      <c r="Q31">
        <v>0</v>
      </c>
      <c r="R31">
        <v>0</v>
      </c>
      <c r="S31">
        <v>0</v>
      </c>
      <c r="T31">
        <v>0</v>
      </c>
    </row>
    <row r="32" spans="1:20" x14ac:dyDescent="0.35">
      <c r="A32" t="s">
        <v>143</v>
      </c>
      <c r="B32" s="1">
        <v>45036</v>
      </c>
      <c r="C32" s="1">
        <v>45036</v>
      </c>
      <c r="D32">
        <v>1</v>
      </c>
      <c r="E32">
        <v>1</v>
      </c>
      <c r="F32">
        <v>1</v>
      </c>
      <c r="G32">
        <v>1</v>
      </c>
      <c r="H32">
        <v>1</v>
      </c>
      <c r="I32">
        <v>0</v>
      </c>
      <c r="J32">
        <v>0</v>
      </c>
      <c r="K32">
        <v>0</v>
      </c>
      <c r="L32">
        <v>0</v>
      </c>
      <c r="M32">
        <v>1</v>
      </c>
      <c r="N32">
        <v>0</v>
      </c>
      <c r="O32">
        <v>1</v>
      </c>
      <c r="P32">
        <v>0</v>
      </c>
      <c r="Q32">
        <v>1</v>
      </c>
      <c r="R32">
        <v>1</v>
      </c>
      <c r="S32">
        <v>1</v>
      </c>
      <c r="T32">
        <v>0</v>
      </c>
    </row>
    <row r="33" spans="1:20" x14ac:dyDescent="0.35">
      <c r="A33" t="s">
        <v>150</v>
      </c>
      <c r="B33" s="1">
        <v>45036</v>
      </c>
      <c r="C33" s="1">
        <v>45036</v>
      </c>
      <c r="D33">
        <v>1</v>
      </c>
      <c r="E33">
        <v>1</v>
      </c>
      <c r="F33">
        <v>1</v>
      </c>
      <c r="G33">
        <v>1</v>
      </c>
      <c r="H33">
        <v>0</v>
      </c>
      <c r="I33">
        <v>0</v>
      </c>
      <c r="J33">
        <v>0</v>
      </c>
      <c r="K33">
        <v>0</v>
      </c>
      <c r="L33">
        <v>0</v>
      </c>
      <c r="M33">
        <v>1</v>
      </c>
      <c r="N33">
        <v>1</v>
      </c>
      <c r="O33">
        <v>1</v>
      </c>
      <c r="P33">
        <v>0</v>
      </c>
      <c r="Q33">
        <v>0</v>
      </c>
      <c r="R33">
        <v>0</v>
      </c>
      <c r="S33">
        <v>0</v>
      </c>
      <c r="T33">
        <v>0</v>
      </c>
    </row>
    <row r="34" spans="1:20" x14ac:dyDescent="0.35">
      <c r="A34" t="s">
        <v>154</v>
      </c>
      <c r="B34" s="1">
        <v>45036</v>
      </c>
      <c r="C34" s="1">
        <v>45036</v>
      </c>
      <c r="D34">
        <v>1</v>
      </c>
      <c r="E34">
        <v>1</v>
      </c>
      <c r="F34">
        <v>0</v>
      </c>
      <c r="G34" t="s">
        <v>239</v>
      </c>
      <c r="H34" t="s">
        <v>239</v>
      </c>
      <c r="I34" t="s">
        <v>239</v>
      </c>
      <c r="J34" t="s">
        <v>239</v>
      </c>
      <c r="K34" t="s">
        <v>239</v>
      </c>
      <c r="L34" t="s">
        <v>239</v>
      </c>
      <c r="M34">
        <v>0</v>
      </c>
      <c r="N34">
        <v>0</v>
      </c>
      <c r="O34">
        <v>1</v>
      </c>
      <c r="P34">
        <v>0</v>
      </c>
      <c r="Q34">
        <v>0</v>
      </c>
      <c r="R34">
        <v>0</v>
      </c>
      <c r="S34">
        <v>0</v>
      </c>
      <c r="T34">
        <v>0</v>
      </c>
    </row>
    <row r="35" spans="1:20" x14ac:dyDescent="0.35">
      <c r="A35" t="s">
        <v>158</v>
      </c>
      <c r="B35" s="1">
        <v>45036</v>
      </c>
      <c r="C35" s="1">
        <v>45036</v>
      </c>
      <c r="D35">
        <v>0</v>
      </c>
      <c r="E35">
        <v>1</v>
      </c>
      <c r="F35">
        <v>1</v>
      </c>
      <c r="G35">
        <v>1</v>
      </c>
      <c r="H35">
        <v>1</v>
      </c>
      <c r="I35">
        <v>0</v>
      </c>
      <c r="J35">
        <v>0</v>
      </c>
      <c r="K35">
        <v>1</v>
      </c>
      <c r="L35">
        <v>0</v>
      </c>
      <c r="M35">
        <v>1</v>
      </c>
      <c r="N35">
        <v>0</v>
      </c>
      <c r="O35">
        <v>1</v>
      </c>
      <c r="P35">
        <v>0</v>
      </c>
      <c r="Q35">
        <v>0</v>
      </c>
      <c r="R35">
        <v>0</v>
      </c>
      <c r="S35">
        <v>0</v>
      </c>
      <c r="T35">
        <v>0</v>
      </c>
    </row>
    <row r="36" spans="1:20" x14ac:dyDescent="0.35">
      <c r="A36" t="s">
        <v>162</v>
      </c>
      <c r="B36" s="1">
        <v>45036</v>
      </c>
      <c r="C36" s="1">
        <v>45036</v>
      </c>
      <c r="D36">
        <v>1</v>
      </c>
      <c r="E36">
        <v>0</v>
      </c>
      <c r="F36">
        <v>0</v>
      </c>
      <c r="G36" t="s">
        <v>239</v>
      </c>
      <c r="H36" t="s">
        <v>239</v>
      </c>
      <c r="I36" t="s">
        <v>239</v>
      </c>
      <c r="J36" t="s">
        <v>239</v>
      </c>
      <c r="K36" t="s">
        <v>239</v>
      </c>
      <c r="L36" t="s">
        <v>239</v>
      </c>
      <c r="M36" t="s">
        <v>239</v>
      </c>
      <c r="N36" t="s">
        <v>239</v>
      </c>
      <c r="O36" t="s">
        <v>239</v>
      </c>
      <c r="P36" t="s">
        <v>239</v>
      </c>
      <c r="Q36" t="s">
        <v>239</v>
      </c>
      <c r="R36" t="s">
        <v>239</v>
      </c>
      <c r="S36" t="s">
        <v>239</v>
      </c>
      <c r="T36" t="s">
        <v>239</v>
      </c>
    </row>
    <row r="37" spans="1:20" x14ac:dyDescent="0.35">
      <c r="A37" t="s">
        <v>165</v>
      </c>
      <c r="B37" s="1">
        <v>45036</v>
      </c>
      <c r="C37" s="1">
        <v>45036</v>
      </c>
      <c r="D37">
        <v>1</v>
      </c>
      <c r="E37">
        <v>1</v>
      </c>
      <c r="F37">
        <v>0</v>
      </c>
      <c r="G37" t="s">
        <v>239</v>
      </c>
      <c r="H37" t="s">
        <v>239</v>
      </c>
      <c r="I37" t="s">
        <v>239</v>
      </c>
      <c r="J37" t="s">
        <v>239</v>
      </c>
      <c r="K37" t="s">
        <v>239</v>
      </c>
      <c r="L37" t="s">
        <v>239</v>
      </c>
      <c r="M37">
        <v>1</v>
      </c>
      <c r="N37">
        <v>0</v>
      </c>
      <c r="O37">
        <v>0</v>
      </c>
      <c r="P37">
        <v>0</v>
      </c>
      <c r="Q37">
        <v>0</v>
      </c>
      <c r="R37">
        <v>0</v>
      </c>
      <c r="S37">
        <v>0</v>
      </c>
      <c r="T37">
        <v>0</v>
      </c>
    </row>
    <row r="38" spans="1:20" x14ac:dyDescent="0.35">
      <c r="A38" t="s">
        <v>168</v>
      </c>
      <c r="B38" s="1">
        <v>45036</v>
      </c>
      <c r="C38" s="1">
        <v>45036</v>
      </c>
      <c r="D38">
        <v>1</v>
      </c>
      <c r="E38">
        <v>1</v>
      </c>
      <c r="F38">
        <v>0</v>
      </c>
      <c r="G38" t="s">
        <v>239</v>
      </c>
      <c r="H38" t="s">
        <v>239</v>
      </c>
      <c r="I38" t="s">
        <v>239</v>
      </c>
      <c r="J38" t="s">
        <v>239</v>
      </c>
      <c r="K38" t="s">
        <v>239</v>
      </c>
      <c r="L38" t="s">
        <v>239</v>
      </c>
      <c r="M38">
        <v>1</v>
      </c>
      <c r="N38">
        <v>1</v>
      </c>
      <c r="O38">
        <v>0</v>
      </c>
      <c r="P38">
        <v>0</v>
      </c>
      <c r="Q38">
        <v>0</v>
      </c>
      <c r="R38">
        <v>0</v>
      </c>
      <c r="S38">
        <v>0</v>
      </c>
      <c r="T38">
        <v>0</v>
      </c>
    </row>
    <row r="39" spans="1:20" x14ac:dyDescent="0.35">
      <c r="A39" t="s">
        <v>172</v>
      </c>
      <c r="B39" s="1">
        <v>45036</v>
      </c>
      <c r="C39" s="1">
        <v>45036</v>
      </c>
      <c r="D39">
        <v>1</v>
      </c>
      <c r="E39">
        <v>1</v>
      </c>
      <c r="F39">
        <v>1</v>
      </c>
      <c r="G39">
        <v>1</v>
      </c>
      <c r="H39">
        <v>1</v>
      </c>
      <c r="I39">
        <v>1</v>
      </c>
      <c r="J39">
        <v>0</v>
      </c>
      <c r="K39">
        <v>0</v>
      </c>
      <c r="L39">
        <v>0</v>
      </c>
      <c r="M39">
        <v>1</v>
      </c>
      <c r="N39">
        <v>0</v>
      </c>
      <c r="O39">
        <v>1</v>
      </c>
      <c r="P39">
        <v>0</v>
      </c>
      <c r="Q39">
        <v>0</v>
      </c>
      <c r="R39">
        <v>0</v>
      </c>
      <c r="S39">
        <v>0</v>
      </c>
      <c r="T39">
        <v>0</v>
      </c>
    </row>
    <row r="40" spans="1:20" x14ac:dyDescent="0.35">
      <c r="A40" t="s">
        <v>177</v>
      </c>
      <c r="B40" s="1">
        <v>45036</v>
      </c>
      <c r="C40" s="1">
        <v>45036</v>
      </c>
      <c r="D40">
        <v>1</v>
      </c>
      <c r="E40">
        <v>1</v>
      </c>
      <c r="F40">
        <v>0</v>
      </c>
      <c r="G40" t="s">
        <v>239</v>
      </c>
      <c r="H40" t="s">
        <v>239</v>
      </c>
      <c r="I40" t="s">
        <v>239</v>
      </c>
      <c r="J40" t="s">
        <v>239</v>
      </c>
      <c r="K40" t="s">
        <v>239</v>
      </c>
      <c r="L40" t="s">
        <v>239</v>
      </c>
      <c r="M40">
        <v>1</v>
      </c>
      <c r="N40">
        <v>0</v>
      </c>
      <c r="O40">
        <v>0</v>
      </c>
      <c r="P40">
        <v>0</v>
      </c>
      <c r="Q40">
        <v>0</v>
      </c>
      <c r="R40">
        <v>0</v>
      </c>
      <c r="S40">
        <v>0</v>
      </c>
      <c r="T40">
        <v>0</v>
      </c>
    </row>
    <row r="41" spans="1:20" x14ac:dyDescent="0.35">
      <c r="A41" t="s">
        <v>181</v>
      </c>
      <c r="B41" s="1">
        <v>45036</v>
      </c>
      <c r="C41" s="1">
        <v>45036</v>
      </c>
      <c r="D41">
        <v>1</v>
      </c>
      <c r="E41">
        <v>1</v>
      </c>
      <c r="F41">
        <v>1</v>
      </c>
      <c r="G41">
        <v>1</v>
      </c>
      <c r="H41">
        <v>0</v>
      </c>
      <c r="I41">
        <v>0</v>
      </c>
      <c r="J41">
        <v>0</v>
      </c>
      <c r="K41">
        <v>0</v>
      </c>
      <c r="L41">
        <v>0</v>
      </c>
      <c r="M41">
        <v>1</v>
      </c>
      <c r="N41">
        <v>0</v>
      </c>
      <c r="O41">
        <v>1</v>
      </c>
      <c r="P41">
        <v>0</v>
      </c>
      <c r="Q41">
        <v>0</v>
      </c>
      <c r="R41">
        <v>0</v>
      </c>
      <c r="S41">
        <v>0</v>
      </c>
      <c r="T41">
        <v>0</v>
      </c>
    </row>
    <row r="42" spans="1:20" x14ac:dyDescent="0.35">
      <c r="A42" t="s">
        <v>186</v>
      </c>
      <c r="B42" s="1">
        <v>45036</v>
      </c>
      <c r="C42" s="1">
        <v>45036</v>
      </c>
      <c r="D42">
        <v>0</v>
      </c>
      <c r="E42">
        <v>0</v>
      </c>
      <c r="F42">
        <v>0</v>
      </c>
      <c r="G42" t="s">
        <v>239</v>
      </c>
      <c r="H42" t="s">
        <v>239</v>
      </c>
      <c r="I42" t="s">
        <v>239</v>
      </c>
      <c r="J42" t="s">
        <v>239</v>
      </c>
      <c r="K42" t="s">
        <v>239</v>
      </c>
      <c r="L42" t="s">
        <v>239</v>
      </c>
      <c r="M42" t="s">
        <v>239</v>
      </c>
      <c r="N42" t="s">
        <v>239</v>
      </c>
      <c r="O42" t="s">
        <v>239</v>
      </c>
      <c r="P42" t="s">
        <v>239</v>
      </c>
      <c r="Q42" t="s">
        <v>239</v>
      </c>
      <c r="R42" t="s">
        <v>239</v>
      </c>
      <c r="S42" t="s">
        <v>239</v>
      </c>
      <c r="T42" t="s">
        <v>239</v>
      </c>
    </row>
    <row r="43" spans="1:20" x14ac:dyDescent="0.35">
      <c r="A43" t="s">
        <v>188</v>
      </c>
      <c r="B43" s="1">
        <v>45036</v>
      </c>
      <c r="C43" s="1">
        <v>45036</v>
      </c>
      <c r="D43">
        <v>0</v>
      </c>
      <c r="E43">
        <v>0</v>
      </c>
      <c r="F43">
        <v>0</v>
      </c>
      <c r="G43" t="s">
        <v>239</v>
      </c>
      <c r="H43" t="s">
        <v>239</v>
      </c>
      <c r="I43" t="s">
        <v>239</v>
      </c>
      <c r="J43" t="s">
        <v>239</v>
      </c>
      <c r="K43" t="s">
        <v>239</v>
      </c>
      <c r="L43" t="s">
        <v>239</v>
      </c>
      <c r="M43" t="s">
        <v>239</v>
      </c>
      <c r="N43" t="s">
        <v>239</v>
      </c>
      <c r="O43" t="s">
        <v>239</v>
      </c>
      <c r="P43" t="s">
        <v>239</v>
      </c>
      <c r="Q43" t="s">
        <v>239</v>
      </c>
      <c r="R43" t="s">
        <v>239</v>
      </c>
      <c r="S43" t="s">
        <v>239</v>
      </c>
      <c r="T43" t="s">
        <v>239</v>
      </c>
    </row>
    <row r="44" spans="1:20" x14ac:dyDescent="0.35">
      <c r="A44" t="s">
        <v>191</v>
      </c>
      <c r="B44" s="1">
        <v>45036</v>
      </c>
      <c r="C44" s="1">
        <v>45036</v>
      </c>
      <c r="D44">
        <v>0</v>
      </c>
      <c r="E44">
        <v>1</v>
      </c>
      <c r="F44">
        <v>0</v>
      </c>
      <c r="G44" t="s">
        <v>239</v>
      </c>
      <c r="H44" t="s">
        <v>239</v>
      </c>
      <c r="I44" t="s">
        <v>239</v>
      </c>
      <c r="J44" t="s">
        <v>239</v>
      </c>
      <c r="K44" t="s">
        <v>239</v>
      </c>
      <c r="L44" t="s">
        <v>239</v>
      </c>
      <c r="M44">
        <v>0</v>
      </c>
      <c r="N44">
        <v>0</v>
      </c>
      <c r="O44">
        <v>0</v>
      </c>
      <c r="P44">
        <v>0</v>
      </c>
      <c r="Q44">
        <v>1</v>
      </c>
      <c r="R44">
        <v>0</v>
      </c>
      <c r="S44">
        <v>1</v>
      </c>
      <c r="T44">
        <v>0</v>
      </c>
    </row>
    <row r="45" spans="1:20" x14ac:dyDescent="0.35">
      <c r="A45" t="s">
        <v>193</v>
      </c>
      <c r="B45" s="1">
        <v>45036</v>
      </c>
      <c r="C45" s="1">
        <v>45036</v>
      </c>
      <c r="D45">
        <v>0</v>
      </c>
      <c r="E45">
        <v>0</v>
      </c>
      <c r="F45">
        <v>0</v>
      </c>
      <c r="G45" t="s">
        <v>239</v>
      </c>
      <c r="H45" t="s">
        <v>239</v>
      </c>
      <c r="I45" t="s">
        <v>239</v>
      </c>
      <c r="J45" t="s">
        <v>239</v>
      </c>
      <c r="K45" t="s">
        <v>239</v>
      </c>
      <c r="L45" t="s">
        <v>239</v>
      </c>
      <c r="M45" t="s">
        <v>239</v>
      </c>
      <c r="N45" t="s">
        <v>239</v>
      </c>
      <c r="O45" t="s">
        <v>239</v>
      </c>
      <c r="P45" t="s">
        <v>239</v>
      </c>
      <c r="Q45" t="s">
        <v>239</v>
      </c>
      <c r="R45" t="s">
        <v>239</v>
      </c>
      <c r="S45" t="s">
        <v>239</v>
      </c>
      <c r="T45" t="s">
        <v>239</v>
      </c>
    </row>
    <row r="46" spans="1:20" x14ac:dyDescent="0.35">
      <c r="A46" t="s">
        <v>196</v>
      </c>
      <c r="B46" s="1">
        <v>45036</v>
      </c>
      <c r="C46" s="1">
        <v>45036</v>
      </c>
      <c r="D46">
        <v>1</v>
      </c>
      <c r="E46">
        <v>1</v>
      </c>
      <c r="F46">
        <v>1</v>
      </c>
      <c r="G46">
        <v>1</v>
      </c>
      <c r="H46">
        <v>0</v>
      </c>
      <c r="I46">
        <v>0</v>
      </c>
      <c r="J46">
        <v>0</v>
      </c>
      <c r="K46">
        <v>0</v>
      </c>
      <c r="L46">
        <v>0</v>
      </c>
      <c r="M46">
        <v>1</v>
      </c>
      <c r="N46">
        <v>1</v>
      </c>
      <c r="O46">
        <v>1</v>
      </c>
      <c r="P46">
        <v>1</v>
      </c>
      <c r="Q46">
        <v>0</v>
      </c>
      <c r="R46">
        <v>1</v>
      </c>
      <c r="S46">
        <v>0</v>
      </c>
      <c r="T46">
        <v>0</v>
      </c>
    </row>
    <row r="47" spans="1:20" x14ac:dyDescent="0.35">
      <c r="A47" t="s">
        <v>201</v>
      </c>
      <c r="B47" s="1">
        <v>45036</v>
      </c>
      <c r="C47" s="1">
        <v>45036</v>
      </c>
      <c r="D47">
        <v>1</v>
      </c>
      <c r="E47">
        <v>1</v>
      </c>
      <c r="F47">
        <v>1</v>
      </c>
      <c r="G47">
        <v>1</v>
      </c>
      <c r="H47">
        <v>0</v>
      </c>
      <c r="I47">
        <v>0</v>
      </c>
      <c r="J47">
        <v>0</v>
      </c>
      <c r="K47">
        <v>0</v>
      </c>
      <c r="L47">
        <v>0</v>
      </c>
      <c r="M47">
        <v>1</v>
      </c>
      <c r="N47">
        <v>1</v>
      </c>
      <c r="O47">
        <v>1</v>
      </c>
      <c r="P47">
        <v>0</v>
      </c>
      <c r="Q47">
        <v>0</v>
      </c>
      <c r="R47">
        <v>1</v>
      </c>
      <c r="S47">
        <v>0</v>
      </c>
      <c r="T47">
        <v>0</v>
      </c>
    </row>
    <row r="48" spans="1:20" x14ac:dyDescent="0.35">
      <c r="A48" t="s">
        <v>207</v>
      </c>
      <c r="B48" s="1">
        <v>45036</v>
      </c>
      <c r="C48" s="1">
        <v>45036</v>
      </c>
      <c r="D48">
        <v>1</v>
      </c>
      <c r="E48">
        <v>1</v>
      </c>
      <c r="F48">
        <v>1</v>
      </c>
      <c r="G48">
        <v>1</v>
      </c>
      <c r="H48">
        <v>0</v>
      </c>
      <c r="I48">
        <v>0</v>
      </c>
      <c r="J48">
        <v>1</v>
      </c>
      <c r="K48">
        <v>0</v>
      </c>
      <c r="L48">
        <v>0</v>
      </c>
      <c r="M48">
        <v>1</v>
      </c>
      <c r="N48">
        <v>0</v>
      </c>
      <c r="O48">
        <v>1</v>
      </c>
      <c r="P48">
        <v>0</v>
      </c>
      <c r="Q48">
        <v>1</v>
      </c>
      <c r="R48">
        <v>0</v>
      </c>
      <c r="S48">
        <v>0</v>
      </c>
      <c r="T48">
        <v>0</v>
      </c>
    </row>
    <row r="49" spans="1:20" x14ac:dyDescent="0.35">
      <c r="A49" t="s">
        <v>212</v>
      </c>
      <c r="B49" s="1">
        <v>45036</v>
      </c>
      <c r="C49" s="1">
        <v>45036</v>
      </c>
      <c r="D49">
        <v>1</v>
      </c>
      <c r="E49">
        <v>1</v>
      </c>
      <c r="F49">
        <v>1</v>
      </c>
      <c r="G49">
        <v>1</v>
      </c>
      <c r="H49">
        <v>0</v>
      </c>
      <c r="I49">
        <v>0</v>
      </c>
      <c r="J49">
        <v>1</v>
      </c>
      <c r="K49">
        <v>0</v>
      </c>
      <c r="L49">
        <v>1</v>
      </c>
      <c r="M49">
        <v>1</v>
      </c>
      <c r="N49">
        <v>1</v>
      </c>
      <c r="O49">
        <v>1</v>
      </c>
      <c r="P49">
        <v>0</v>
      </c>
      <c r="Q49">
        <v>0</v>
      </c>
      <c r="R49">
        <v>0</v>
      </c>
      <c r="S49">
        <v>0</v>
      </c>
      <c r="T49">
        <v>0</v>
      </c>
    </row>
    <row r="50" spans="1:20" x14ac:dyDescent="0.35">
      <c r="A50" t="s">
        <v>217</v>
      </c>
      <c r="B50" s="1">
        <v>45036</v>
      </c>
      <c r="C50" s="1">
        <v>45036</v>
      </c>
      <c r="D50">
        <v>1</v>
      </c>
      <c r="E50">
        <v>1</v>
      </c>
      <c r="F50">
        <v>0</v>
      </c>
      <c r="G50" t="s">
        <v>239</v>
      </c>
      <c r="H50" t="s">
        <v>239</v>
      </c>
      <c r="I50" t="s">
        <v>239</v>
      </c>
      <c r="J50" t="s">
        <v>239</v>
      </c>
      <c r="K50" t="s">
        <v>239</v>
      </c>
      <c r="L50" t="s">
        <v>239</v>
      </c>
      <c r="M50">
        <v>1</v>
      </c>
      <c r="N50">
        <v>0</v>
      </c>
      <c r="O50">
        <v>1</v>
      </c>
      <c r="P50">
        <v>0</v>
      </c>
      <c r="Q50">
        <v>0</v>
      </c>
      <c r="R50">
        <v>0</v>
      </c>
      <c r="S50">
        <v>0</v>
      </c>
      <c r="T50">
        <v>0</v>
      </c>
    </row>
    <row r="51" spans="1:20" x14ac:dyDescent="0.35">
      <c r="A51" t="s">
        <v>221</v>
      </c>
      <c r="B51" s="1">
        <v>45036</v>
      </c>
      <c r="C51" s="1">
        <v>45036</v>
      </c>
      <c r="D51">
        <v>0</v>
      </c>
      <c r="E51">
        <v>1</v>
      </c>
      <c r="F51">
        <v>0</v>
      </c>
      <c r="G51" t="s">
        <v>239</v>
      </c>
      <c r="H51" t="s">
        <v>239</v>
      </c>
      <c r="I51" t="s">
        <v>239</v>
      </c>
      <c r="J51" t="s">
        <v>239</v>
      </c>
      <c r="K51" t="s">
        <v>239</v>
      </c>
      <c r="L51" t="s">
        <v>239</v>
      </c>
      <c r="M51">
        <v>1</v>
      </c>
      <c r="N51">
        <v>0</v>
      </c>
      <c r="O51">
        <v>0</v>
      </c>
      <c r="P51">
        <v>0</v>
      </c>
      <c r="Q51">
        <v>0</v>
      </c>
      <c r="R51">
        <v>0</v>
      </c>
      <c r="S51">
        <v>1</v>
      </c>
      <c r="T51">
        <v>0</v>
      </c>
    </row>
    <row r="52" spans="1:20" x14ac:dyDescent="0.35">
      <c r="A52" t="s">
        <v>223</v>
      </c>
      <c r="B52" s="1">
        <v>45036</v>
      </c>
      <c r="C52" s="1">
        <v>45036</v>
      </c>
      <c r="D52">
        <v>0</v>
      </c>
      <c r="E52">
        <v>0</v>
      </c>
      <c r="F52">
        <v>0</v>
      </c>
      <c r="G52" t="s">
        <v>239</v>
      </c>
      <c r="H52" t="s">
        <v>239</v>
      </c>
      <c r="I52" t="s">
        <v>239</v>
      </c>
      <c r="J52" t="s">
        <v>239</v>
      </c>
      <c r="K52" t="s">
        <v>239</v>
      </c>
      <c r="L52" t="s">
        <v>239</v>
      </c>
      <c r="M52" t="s">
        <v>239</v>
      </c>
      <c r="N52" t="s">
        <v>239</v>
      </c>
      <c r="O52" t="s">
        <v>239</v>
      </c>
      <c r="P52" t="s">
        <v>239</v>
      </c>
      <c r="Q52" t="s">
        <v>239</v>
      </c>
      <c r="R52" t="s">
        <v>239</v>
      </c>
      <c r="S52" t="s">
        <v>239</v>
      </c>
      <c r="T52" t="s">
        <v>239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 Data</vt:lpstr>
      <vt:lpstr>Statistical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Jonathan K. Larsen</dc:creator>
  <cp:keywords/>
  <dc:description/>
  <cp:lastModifiedBy>Jonathan K. Larsen</cp:lastModifiedBy>
  <cp:revision/>
  <dcterms:created xsi:type="dcterms:W3CDTF">2023-05-26T13:23:55Z</dcterms:created>
  <dcterms:modified xsi:type="dcterms:W3CDTF">2023-06-07T15:16:58Z</dcterms:modified>
  <cp:category/>
  <cp:contentStatus/>
</cp:coreProperties>
</file>