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plat\Documents\Arnold MAT\"/>
    </mc:Choice>
  </mc:AlternateContent>
  <xr:revisionPtr revIDLastSave="0" documentId="13_ncr:1_{27E759DB-B4A5-4C8A-9905-0DD99D30B45A}" xr6:coauthVersionLast="45" xr6:coauthVersionMax="45" xr10:uidLastSave="{00000000-0000-0000-0000-000000000000}"/>
  <bookViews>
    <workbookView xWindow="14303" yWindow="-98" windowWidth="28995" windowHeight="15796" xr2:uid="{00000000-000D-0000-FFFF-FFFF00000000}"/>
  </bookViews>
  <sheets>
    <sheet name="Statistical Data" sheetId="2" r:id="rId1"/>
    <sheet name="Summary Data" sheetId="1" r:id="rId2"/>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E27" i="1" l="1"/>
  <c r="CJ27" i="1"/>
  <c r="BU27" i="1"/>
  <c r="BO27" i="1"/>
  <c r="AQ27" i="1"/>
  <c r="AH27" i="1"/>
  <c r="AB27" i="1"/>
  <c r="J27" i="1"/>
  <c r="DE20" i="1"/>
  <c r="CJ20" i="1"/>
  <c r="BU20" i="1"/>
  <c r="BO20" i="1"/>
  <c r="AQ20" i="1"/>
  <c r="AB20" i="1"/>
  <c r="J20" i="1"/>
  <c r="CJ13" i="1"/>
  <c r="BU13" i="1"/>
  <c r="BO13" i="1"/>
  <c r="AQ13" i="1"/>
  <c r="AB13" i="1"/>
  <c r="J13" i="1"/>
  <c r="J2" i="1"/>
  <c r="P2" i="1"/>
  <c r="AB2" i="1"/>
  <c r="AQ2" i="1"/>
  <c r="BI2" i="1"/>
  <c r="BL2" i="1"/>
  <c r="BO2" i="1"/>
  <c r="BU2" i="1"/>
  <c r="CG2" i="1"/>
  <c r="CJ2" i="1"/>
  <c r="CP2" i="1"/>
  <c r="CV2" i="1"/>
  <c r="J3" i="1"/>
  <c r="AB3" i="1"/>
  <c r="AQ3" i="1"/>
  <c r="BO3" i="1"/>
  <c r="BU3" i="1"/>
  <c r="CG3" i="1"/>
  <c r="CJ3" i="1"/>
  <c r="CP3" i="1"/>
  <c r="DE3" i="1"/>
  <c r="J4" i="1"/>
  <c r="AB4" i="1"/>
  <c r="AQ4" i="1"/>
  <c r="BO4" i="1"/>
  <c r="BU4" i="1"/>
  <c r="CJ4" i="1"/>
  <c r="DE4" i="1"/>
  <c r="J5" i="1"/>
  <c r="P5" i="1"/>
  <c r="V5" i="1"/>
  <c r="AB5" i="1"/>
  <c r="AQ5" i="1"/>
  <c r="BO5" i="1"/>
  <c r="BU5" i="1"/>
  <c r="CJ5" i="1"/>
  <c r="DE5" i="1"/>
  <c r="J6" i="1"/>
  <c r="AB6" i="1"/>
  <c r="AQ6" i="1"/>
  <c r="BI6" i="1"/>
  <c r="BL6" i="1"/>
  <c r="BO6" i="1"/>
  <c r="BU6" i="1"/>
  <c r="CJ6" i="1"/>
  <c r="CV6" i="1"/>
  <c r="DE6" i="1"/>
  <c r="J7" i="1"/>
  <c r="P7" i="1"/>
  <c r="AB7" i="1"/>
  <c r="AQ7" i="1"/>
  <c r="BO7" i="1"/>
  <c r="BU7" i="1"/>
  <c r="CA7" i="1"/>
  <c r="CJ7" i="1"/>
  <c r="J8" i="1"/>
  <c r="AB8" i="1"/>
  <c r="AQ8" i="1"/>
  <c r="BO8" i="1"/>
  <c r="BU8" i="1"/>
  <c r="CJ8" i="1"/>
  <c r="J9" i="1"/>
  <c r="AB9" i="1"/>
  <c r="AQ9" i="1"/>
  <c r="BO9" i="1"/>
  <c r="BU9" i="1"/>
  <c r="CJ9" i="1"/>
  <c r="J10" i="1"/>
  <c r="AB10" i="1"/>
  <c r="AQ10" i="1"/>
  <c r="BO10" i="1"/>
  <c r="BU10" i="1"/>
  <c r="CJ10" i="1"/>
  <c r="J11" i="1"/>
  <c r="P11" i="1"/>
  <c r="V11" i="1"/>
  <c r="AB11" i="1"/>
  <c r="AQ11" i="1"/>
  <c r="BI11" i="1"/>
  <c r="BL11" i="1"/>
  <c r="BO11" i="1"/>
  <c r="BU11" i="1"/>
  <c r="CJ11" i="1"/>
  <c r="DE11" i="1"/>
  <c r="J12" i="1"/>
  <c r="P12" i="1"/>
  <c r="AB12" i="1"/>
  <c r="AH12" i="1"/>
  <c r="AQ12" i="1"/>
  <c r="BO12" i="1"/>
  <c r="BU12" i="1"/>
  <c r="CA12" i="1"/>
  <c r="CG12" i="1"/>
  <c r="CJ12" i="1"/>
  <c r="CV12" i="1"/>
  <c r="DE12" i="1"/>
  <c r="J14" i="1"/>
  <c r="AB14" i="1"/>
  <c r="AQ14" i="1"/>
  <c r="BO14" i="1"/>
  <c r="BU14" i="1"/>
  <c r="CJ14" i="1"/>
  <c r="DE14" i="1"/>
  <c r="J15" i="1"/>
  <c r="AB15" i="1"/>
  <c r="AQ15" i="1"/>
  <c r="BO15" i="1"/>
  <c r="BU15" i="1"/>
  <c r="CG15" i="1"/>
  <c r="CJ15" i="1"/>
  <c r="CV15" i="1"/>
  <c r="DE15" i="1"/>
  <c r="J16" i="1"/>
  <c r="P16" i="1"/>
  <c r="AB16" i="1"/>
  <c r="AH16" i="1"/>
  <c r="AQ16" i="1"/>
  <c r="BI16" i="1"/>
  <c r="BL16" i="1"/>
  <c r="BO16" i="1"/>
  <c r="BU16" i="1"/>
  <c r="CJ16" i="1"/>
  <c r="J17" i="1"/>
  <c r="AB17" i="1"/>
  <c r="AQ17" i="1"/>
  <c r="BO17" i="1"/>
  <c r="BU17" i="1"/>
  <c r="CJ17" i="1"/>
  <c r="DE17" i="1"/>
  <c r="J18" i="1"/>
  <c r="P18" i="1"/>
  <c r="AB18" i="1"/>
  <c r="AQ18" i="1"/>
  <c r="BO18" i="1"/>
  <c r="BU18" i="1"/>
  <c r="CJ18" i="1"/>
  <c r="CP18" i="1"/>
  <c r="J19" i="1"/>
  <c r="P19" i="1"/>
  <c r="V19" i="1"/>
  <c r="AB19" i="1"/>
  <c r="AQ19" i="1"/>
  <c r="BI19" i="1"/>
  <c r="BL19" i="1"/>
  <c r="BO19" i="1"/>
  <c r="BU19" i="1"/>
  <c r="CG19" i="1"/>
  <c r="CJ19" i="1"/>
  <c r="CV19" i="1"/>
  <c r="J21" i="1"/>
  <c r="P21" i="1"/>
  <c r="AB21" i="1"/>
  <c r="AQ21" i="1"/>
  <c r="BO21" i="1"/>
  <c r="BU21" i="1"/>
  <c r="CJ21" i="1"/>
  <c r="CP21" i="1"/>
  <c r="DE21" i="1"/>
  <c r="J22" i="1"/>
  <c r="P22" i="1"/>
  <c r="AB22" i="1"/>
  <c r="AQ22" i="1"/>
  <c r="BO22" i="1"/>
  <c r="BU22" i="1"/>
  <c r="CJ22" i="1"/>
  <c r="DE22" i="1"/>
  <c r="J23" i="1"/>
  <c r="AB23" i="1"/>
  <c r="AQ23" i="1"/>
  <c r="BO23" i="1"/>
  <c r="BU23" i="1"/>
  <c r="CJ23" i="1"/>
  <c r="J24" i="1"/>
  <c r="P24" i="1"/>
  <c r="AB24" i="1"/>
  <c r="AQ24" i="1"/>
  <c r="BO24" i="1"/>
  <c r="BU24" i="1"/>
  <c r="CJ24" i="1"/>
  <c r="DE24" i="1"/>
  <c r="J25" i="1"/>
  <c r="AB25" i="1"/>
  <c r="AQ25" i="1"/>
  <c r="BO25" i="1"/>
  <c r="BU25" i="1"/>
  <c r="CJ25" i="1"/>
  <c r="J26" i="1"/>
  <c r="P26" i="1"/>
  <c r="AB26" i="1"/>
  <c r="AQ26" i="1"/>
  <c r="BO26" i="1"/>
  <c r="BU26" i="1"/>
  <c r="CJ26" i="1"/>
  <c r="DE26" i="1"/>
  <c r="J28" i="1"/>
  <c r="AB28" i="1"/>
  <c r="AQ28" i="1"/>
  <c r="BO28" i="1"/>
  <c r="BU28" i="1"/>
  <c r="CJ28" i="1"/>
  <c r="J29" i="1"/>
  <c r="AB29" i="1"/>
  <c r="AQ29" i="1"/>
  <c r="BO29" i="1"/>
  <c r="BU29" i="1"/>
  <c r="CJ29" i="1"/>
  <c r="DE29" i="1"/>
  <c r="J30" i="1"/>
  <c r="AB30" i="1"/>
  <c r="AQ30" i="1"/>
  <c r="BO30" i="1"/>
  <c r="BU30" i="1"/>
  <c r="CJ30" i="1"/>
  <c r="DE30" i="1"/>
  <c r="J31" i="1"/>
  <c r="AB31" i="1"/>
  <c r="AQ31" i="1"/>
  <c r="BO31" i="1"/>
  <c r="BU31" i="1"/>
  <c r="CJ31" i="1"/>
  <c r="J32" i="1"/>
  <c r="P32" i="1"/>
  <c r="AB32" i="1"/>
  <c r="AH32" i="1"/>
  <c r="AQ32" i="1"/>
  <c r="BI32" i="1"/>
  <c r="BL32" i="1"/>
  <c r="BO32" i="1"/>
  <c r="BU32" i="1"/>
  <c r="CJ32" i="1"/>
  <c r="DE32" i="1"/>
  <c r="J33" i="1"/>
  <c r="AB33" i="1"/>
  <c r="AQ33" i="1"/>
  <c r="BO33" i="1"/>
  <c r="BU33" i="1"/>
  <c r="CJ33" i="1"/>
  <c r="J34" i="1"/>
  <c r="P34" i="1"/>
  <c r="AB34" i="1"/>
  <c r="AQ34" i="1"/>
  <c r="BO34" i="1"/>
  <c r="BU34" i="1"/>
  <c r="CJ34" i="1"/>
  <c r="J35" i="1"/>
  <c r="P35" i="1"/>
  <c r="AB35" i="1"/>
  <c r="AQ35" i="1"/>
  <c r="BO35" i="1"/>
  <c r="BU35" i="1"/>
  <c r="CA35" i="1"/>
  <c r="CJ35" i="1"/>
  <c r="CP35" i="1"/>
  <c r="J36" i="1"/>
  <c r="AB36" i="1"/>
  <c r="AQ36" i="1"/>
  <c r="BO36" i="1"/>
  <c r="BU36" i="1"/>
  <c r="CJ36" i="1"/>
  <c r="DE36" i="1"/>
  <c r="J37" i="1"/>
  <c r="P37" i="1"/>
  <c r="AB37" i="1"/>
  <c r="AH37" i="1"/>
  <c r="AQ37" i="1"/>
  <c r="BI37" i="1"/>
  <c r="BL37" i="1"/>
  <c r="BO37" i="1"/>
  <c r="BU37" i="1"/>
  <c r="CG37" i="1"/>
  <c r="CJ37" i="1"/>
  <c r="CV37" i="1"/>
  <c r="DE37" i="1"/>
  <c r="J38" i="1"/>
  <c r="V38" i="1"/>
  <c r="AB38" i="1"/>
  <c r="AQ38" i="1"/>
  <c r="BO38" i="1"/>
  <c r="BU38" i="1"/>
  <c r="CJ38" i="1"/>
  <c r="DE38" i="1"/>
  <c r="J39" i="1"/>
  <c r="AB39" i="1"/>
  <c r="AH39" i="1"/>
  <c r="AQ39" i="1"/>
  <c r="BO39" i="1"/>
  <c r="BU39" i="1"/>
  <c r="CJ39" i="1"/>
  <c r="DE39" i="1"/>
  <c r="J40" i="1"/>
  <c r="AB40" i="1"/>
  <c r="AH40" i="1"/>
  <c r="AQ40" i="1"/>
  <c r="BO40" i="1"/>
  <c r="BU40" i="1"/>
  <c r="CG40" i="1"/>
  <c r="CJ40" i="1"/>
  <c r="CV40" i="1"/>
  <c r="DE40" i="1"/>
  <c r="J41" i="1"/>
  <c r="P41" i="1"/>
  <c r="AB41" i="1"/>
  <c r="AQ41" i="1"/>
  <c r="BO41" i="1"/>
  <c r="BU41" i="1"/>
  <c r="CJ41" i="1"/>
  <c r="DE41" i="1"/>
  <c r="J42" i="1"/>
  <c r="P42" i="1"/>
  <c r="AB42" i="1"/>
  <c r="AQ42" i="1"/>
  <c r="BO42" i="1"/>
  <c r="BU42" i="1"/>
  <c r="CJ42" i="1"/>
  <c r="BO43" i="1"/>
  <c r="BU43" i="1"/>
  <c r="CJ43" i="1"/>
  <c r="J44" i="1"/>
  <c r="AB44" i="1"/>
  <c r="AQ44" i="1"/>
  <c r="BI44" i="1"/>
  <c r="BL44" i="1"/>
  <c r="BO44" i="1"/>
  <c r="BU44" i="1"/>
  <c r="CA44" i="1"/>
  <c r="CG44" i="1"/>
  <c r="CJ44" i="1"/>
  <c r="CP44" i="1"/>
  <c r="CV44" i="1"/>
  <c r="DE44" i="1"/>
  <c r="J45" i="1"/>
  <c r="P45" i="1"/>
  <c r="AB45" i="1"/>
  <c r="AQ45" i="1"/>
  <c r="BO45" i="1"/>
  <c r="BU45" i="1"/>
  <c r="CJ45" i="1"/>
  <c r="J46" i="1"/>
  <c r="P46" i="1"/>
  <c r="AB46" i="1"/>
  <c r="AQ46" i="1"/>
  <c r="BO46" i="1"/>
  <c r="BU46" i="1"/>
  <c r="CJ46" i="1"/>
  <c r="DE46" i="1"/>
  <c r="J47" i="1"/>
  <c r="AB47" i="1"/>
  <c r="AQ47" i="1"/>
  <c r="BI47" i="1"/>
  <c r="BL47" i="1"/>
  <c r="BO47" i="1"/>
  <c r="BU47" i="1"/>
  <c r="CJ47" i="1"/>
  <c r="J48" i="1"/>
  <c r="AB48" i="1"/>
  <c r="AH48" i="1"/>
  <c r="AQ48" i="1"/>
  <c r="BI48" i="1"/>
  <c r="BL48" i="1"/>
  <c r="BO48" i="1"/>
  <c r="BU48" i="1"/>
  <c r="CJ48" i="1"/>
  <c r="DE48" i="1"/>
  <c r="J49" i="1"/>
  <c r="AB49" i="1"/>
  <c r="AQ49" i="1"/>
  <c r="BO49" i="1"/>
  <c r="BU49" i="1"/>
  <c r="CJ49" i="1"/>
  <c r="DE49" i="1"/>
  <c r="J50" i="1"/>
  <c r="P50" i="1"/>
  <c r="AB50" i="1"/>
  <c r="AH50" i="1"/>
  <c r="AQ50" i="1"/>
  <c r="BI50" i="1"/>
  <c r="BL50" i="1"/>
  <c r="BO50" i="1"/>
  <c r="BU50" i="1"/>
  <c r="CG50" i="1"/>
  <c r="CJ50" i="1"/>
  <c r="CV50" i="1"/>
  <c r="DE50" i="1"/>
  <c r="J51" i="1"/>
  <c r="P51" i="1"/>
  <c r="AB51" i="1"/>
  <c r="AQ51" i="1"/>
  <c r="BO51" i="1"/>
  <c r="BU51" i="1"/>
  <c r="CJ51" i="1"/>
  <c r="DE51" i="1"/>
  <c r="J52" i="1"/>
  <c r="AB52" i="1"/>
  <c r="AQ52" i="1"/>
  <c r="BO52" i="1"/>
  <c r="BU52" i="1"/>
  <c r="CJ52" i="1"/>
  <c r="DE52" i="1"/>
</calcChain>
</file>

<file path=xl/sharedStrings.xml><?xml version="1.0" encoding="utf-8"?>
<sst xmlns="http://schemas.openxmlformats.org/spreadsheetml/2006/main" count="2671" uniqueCount="838">
  <si>
    <t>Effective Date</t>
  </si>
  <si>
    <t>Valid Through Date</t>
  </si>
  <si>
    <t>mat</t>
  </si>
  <si>
    <t>_citation_mat</t>
  </si>
  <si>
    <t>_caution_mat</t>
  </si>
  <si>
    <t>otp</t>
  </si>
  <si>
    <t>_citation_otp</t>
  </si>
  <si>
    <t>_caution_otp</t>
  </si>
  <si>
    <t>otp_staff</t>
  </si>
  <si>
    <t>_citation_otp_staff</t>
  </si>
  <si>
    <t>_caution_otp_staff</t>
  </si>
  <si>
    <t>otp_ratio</t>
  </si>
  <si>
    <t>_citation_otp_ratio</t>
  </si>
  <si>
    <t>_caution_otp_ratio</t>
  </si>
  <si>
    <t>otp_limit_ratio</t>
  </si>
  <si>
    <t>_citation_otp_limit_ratio</t>
  </si>
  <si>
    <t>_caution_otp_limit_ratio</t>
  </si>
  <si>
    <t>otp_meddirector</t>
  </si>
  <si>
    <t>_citation_otp_meddirector</t>
  </si>
  <si>
    <t>_caution_otp_meddirector</t>
  </si>
  <si>
    <t>otp_meddirect_ratio</t>
  </si>
  <si>
    <t>_citation_otp_meddirect_ratio</t>
  </si>
  <si>
    <t>_caution_otp_meddirect_ratio</t>
  </si>
  <si>
    <t>otp_takehome</t>
  </si>
  <si>
    <t>_citation_otp_takehome</t>
  </si>
  <si>
    <t>_caution_otp_takehome</t>
  </si>
  <si>
    <t>otp_services</t>
  </si>
  <si>
    <t>_citation_otp_services</t>
  </si>
  <si>
    <t>_caution_otp_services</t>
  </si>
  <si>
    <t>otp_loc</t>
  </si>
  <si>
    <t>_citation_otp_loc</t>
  </si>
  <si>
    <t>_caution_otp_loc</t>
  </si>
  <si>
    <t>otp_loc_type</t>
  </si>
  <si>
    <t>_citation_otp_loc_type</t>
  </si>
  <si>
    <t>_caution_otp_loc_type</t>
  </si>
  <si>
    <t>otp_hours</t>
  </si>
  <si>
    <t>_citation_otp_hours</t>
  </si>
  <si>
    <t>_caution_otp_hours</t>
  </si>
  <si>
    <t>otp_drugtest</t>
  </si>
  <si>
    <t>_citation_otp_drugtest</t>
  </si>
  <si>
    <t>_caution_otp_drugtest</t>
  </si>
  <si>
    <t>otp_facilities</t>
  </si>
  <si>
    <t>_citation_otp_facilities</t>
  </si>
  <si>
    <t>_caution_otp_facilities</t>
  </si>
  <si>
    <t>otp_stop</t>
  </si>
  <si>
    <t>_citation_otp_stop</t>
  </si>
  <si>
    <t>_caution_otp_stop</t>
  </si>
  <si>
    <t>otp_counseling</t>
  </si>
  <si>
    <t>_citation_otp_counseling</t>
  </si>
  <si>
    <t>_caution_otp_counseling</t>
  </si>
  <si>
    <t>obot</t>
  </si>
  <si>
    <t>_citation_obot</t>
  </si>
  <si>
    <t>_caution_obot</t>
  </si>
  <si>
    <t>obot_reg</t>
  </si>
  <si>
    <t>_citation_obot_reg</t>
  </si>
  <si>
    <t>_caution_obot_reg</t>
  </si>
  <si>
    <t>obot_sud</t>
  </si>
  <si>
    <t>_citation_obot_sud</t>
  </si>
  <si>
    <t>_caution_obot_sud</t>
  </si>
  <si>
    <t>obot_staff</t>
  </si>
  <si>
    <t>_citation_obot_staff</t>
  </si>
  <si>
    <t>_caution_obot_staff</t>
  </si>
  <si>
    <t>obot_services</t>
  </si>
  <si>
    <t>_citation_obot_services</t>
  </si>
  <si>
    <t>_caution_obot_services</t>
  </si>
  <si>
    <t>mat_scope</t>
  </si>
  <si>
    <t>_citation_mat_scope</t>
  </si>
  <si>
    <t>_caution_mat_scope</t>
  </si>
  <si>
    <t>md_training</t>
  </si>
  <si>
    <t>_citation_md_training</t>
  </si>
  <si>
    <t>_caution_md_training</t>
  </si>
  <si>
    <t>np_meds</t>
  </si>
  <si>
    <t>_citation_np_meds</t>
  </si>
  <si>
    <t>_caution_np_meds</t>
  </si>
  <si>
    <t>np_sup</t>
  </si>
  <si>
    <t>_citation_np_sup</t>
  </si>
  <si>
    <t>_caution_np_sup</t>
  </si>
  <si>
    <t>np_sup_meds</t>
  </si>
  <si>
    <t>_citation_np_sup_meds</t>
  </si>
  <si>
    <t>_caution_np_sup_meds</t>
  </si>
  <si>
    <t>np_training</t>
  </si>
  <si>
    <t>_citation_np_training</t>
  </si>
  <si>
    <t>_caution_np_training</t>
  </si>
  <si>
    <t>np_training_meds</t>
  </si>
  <si>
    <t>_citation_np_training_meds</t>
  </si>
  <si>
    <t>_caution_np_training_meds</t>
  </si>
  <si>
    <t>pa_meds</t>
  </si>
  <si>
    <t>_citation_pa_meds</t>
  </si>
  <si>
    <t>_caution_pa_meds</t>
  </si>
  <si>
    <t>pa_sup</t>
  </si>
  <si>
    <t>_citation_pa_sup</t>
  </si>
  <si>
    <t>_caution_pa_sup</t>
  </si>
  <si>
    <t>pa_sup_meds</t>
  </si>
  <si>
    <t>_citation_pa_sup_meds</t>
  </si>
  <si>
    <t>_caution_pa_sup_meds</t>
  </si>
  <si>
    <t>pa_training</t>
  </si>
  <si>
    <t>_citation_pa_training</t>
  </si>
  <si>
    <t>_caution_pa_training</t>
  </si>
  <si>
    <t>pa_training_meds</t>
  </si>
  <si>
    <t>_citation_pa_training_meds</t>
  </si>
  <si>
    <t>_caution_pa_training_meds</t>
  </si>
  <si>
    <t>asam</t>
  </si>
  <si>
    <t>_citation_asam</t>
  </si>
  <si>
    <t>_caution_asam</t>
  </si>
  <si>
    <t>asam_mat</t>
  </si>
  <si>
    <t>_citation_asam_mat</t>
  </si>
  <si>
    <t>_caution_asam_mat</t>
  </si>
  <si>
    <t>asam_type</t>
  </si>
  <si>
    <t>_citation_asam_type</t>
  </si>
  <si>
    <t>_caution_asam_type</t>
  </si>
  <si>
    <t>sud_mat</t>
  </si>
  <si>
    <t>_citation_sud_mat</t>
  </si>
  <si>
    <t>_caution_sud_mat</t>
  </si>
  <si>
    <t>Alabama</t>
  </si>
  <si>
    <t>Ala. Admin. Code r. 580-9-44-.28 Level 3.7-D: Medically Monitored Residential Detoxification Program And Level 3.7-D NTP: Medically Monitored Residential Detoxification Narcotic Treatment Program.; Ala. Admin. Code r. 580-9-44-.29 Level I-O: Opioid Maintenance Therapy.</t>
  </si>
  <si>
    <t>Ala. Admin. Code r. 580-9-44-.28 Level 3.7-D: Medically Monitored Residential Detoxification Program And Level 3.7-D NTP: Medically Monitored Residential Detoxification Narcotic Treatment Program.; Ala. Admin. Code r. 580-9-44-.29 Level I-O: Opioid Maintenance Therapy.; Ala. Admin. Code r. 580-9-44-.29 Level I-O: Opioid Maintenance Therapy.; Ala. Admin. Code r. 580-9-44-.29 Level I-O: Opioid Maintenance Therapy.; Ala. Admin. Code r. 580-9-44-.29 Level I-O: Opioid Maintenance Therapy.</t>
  </si>
  <si>
    <t>Ala. Admin. Code r. 580-9-44-.29 Level I-O: Opioid Maintenance Therapy.</t>
  </si>
  <si>
    <t>Ala. Admin. Code r. 580-9-44-.29 Level I-O: Opioid Maintenance Therapy.; Ala. Admin. Code r. 580-9-44-.29 Level I-O: Opioid Maintenance Therapy.</t>
  </si>
  <si>
    <t>Ala. Admin. Code r. 410-2-4-.11 Substance Abuse.; Ala. Admin. Code r. 580-9-44-.01 Definitions.; Ala. Admin. Code r. 580-9-44-.10. Infection Control.; Ala. Admin. Code r. 580-9-44-.14 Level 0.5: Early Intervention.</t>
  </si>
  <si>
    <t>HIV and disease testing must be consistent with federal guidance.  Ala. Admin. Code r. 580-9-44-.10.</t>
  </si>
  <si>
    <t>Ala. Admin. Code r. 540-X-21-.02 Preamble.</t>
  </si>
  <si>
    <t>Ala. Admin. Code r. 540-X-21-.01 Introduction.; Ala. Admin. Code r. 540-X-7-.28 Prescriptions And Medication Orders - Physician Assistants (P.A.).; Ala Code § 20-2-253. Prescription, administration, dispensing of controlled substances.</t>
  </si>
  <si>
    <t>Ala Code § 20-2-253. Prescription, administration, dispensing of controlled substances.</t>
  </si>
  <si>
    <t>Ala. Admin. Code r. 540-X-7-.28 Prescriptions And Medication Orders - Physician Assistants (P.A.).</t>
  </si>
  <si>
    <t>Ala. Admin. Code r. 540-X-7-.23 Requirements For Supervised Practice - Physician Assistants (P.A.).</t>
  </si>
  <si>
    <t>Ala. Admin. Code r. 540-X-7-.23 Requirements For Supervised Practice - Physician Assistants (P.A.).; Ala. Admin. Code r. 540-X-7-.28 Prescriptions And Medication Orders - Physician Assistants (P.A.).</t>
  </si>
  <si>
    <t>Ala. Admin. Code r. 610-X-13-.04 Board Recognized Substance Use Disorder Treatment Providers.</t>
  </si>
  <si>
    <t>Must use “ASAM Client Placement Criteria” for determining client level of care, Must use six dimensions from “ASAM Criteria: Treatment Criteria for Addictive, Substance-Related, and Co-Occurring Conditions”, ASAM Criteria incorporated by reference</t>
  </si>
  <si>
    <t>Ala. Admin. Code r. 610-X-13-.04 Board Recognized Substance Use Disorder Treatment Providers.; Ala. Admin. Code r. 580-9-44-.01 Definitions.; Ala. Admin. Code r. 580-9-44-.29 Level I-O: Opioid Maintenance Therapy.</t>
  </si>
  <si>
    <t>Alaska</t>
  </si>
  <si>
    <t>Alaska Admin. Code tit. 7 § 70.125. Additional requirements for providing opioid use disorder treatment services; Alaska Admin. Code tit. 7, § 160.990. Definitions.</t>
  </si>
  <si>
    <t>Alaska Admin. Code tit. 7 § 70.125. Additional requirements for providing opioid use disorder treatment services</t>
  </si>
  <si>
    <t>Alaska Admin. Code tit. 12 § 44.445. Controlled substance prescriptive and dispensing authority; Alaska Admin. Code tit. 12 § 40.450. Authority to prescribe, order, administer, and dispense medications</t>
  </si>
  <si>
    <t>Alaska Admin. Code tit. 12 § 44.445. Controlled substance prescriptive and dispensing authority; Alaska Stat. § 11.71.140. Schedule IA.; Alaska Stat. § 11.71.180. Schedule VA.</t>
  </si>
  <si>
    <t>Alaska Stat. § 08.68.276. Continuing competence required</t>
  </si>
  <si>
    <t>Alaska Stat. § 08.68.276. Continuing competence required; Alaska Admin. Code tit. 12 § 44.445. Controlled substance prescriptive and dispensing authority; Alaska Stat. § 11.71.180. Schedule VA.</t>
  </si>
  <si>
    <t>Under Alaska Stat. § 08.68.276, license renewal requires at least two hours of education in pain management and opioid use and addiction.</t>
  </si>
  <si>
    <t>Alaska Admin. Code tit. 12 § 40.450. Authority to prescribe, order, administer, and dispense medications; Alaska Stat. § 11.71.140. Schedule IA.; Alaska Stat. § 11.71.180. Schedule VA.</t>
  </si>
  <si>
    <t>Alaska Stat. § 11.71.180. Schedule VA.; Alaska Admin. Code tit. 12 § 40.450. Authority to prescribe, order, administer, and dispense medications</t>
  </si>
  <si>
    <t>Alaska Admin. Code tit. 12 § 40.450. Authority to prescribe, order, administer, and dispense medications; Alaska Stat. § 11.71.180. Schedule VA.</t>
  </si>
  <si>
    <t>Arizona</t>
  </si>
  <si>
    <t>Ariz. Rev. Stat. § 32-3201.01. Definition of medication-assisted treatment; Ariz. Admin. Code § R9-10-1020. Opioid Treatment Services</t>
  </si>
  <si>
    <t>Ariz. Admin. Code § R9-10-1020. Opioid Treatment Services</t>
  </si>
  <si>
    <t>Ariz. Admin. Code § R9-10-1020. Opioid Treatment Services; Ariz. Admin. Code § R9-10-1020. Opioid Treatment Services; Ariz. Admin. Code § R9-10-1020. Opioid Treatment Services</t>
  </si>
  <si>
    <t>Ariz. Admin. Code § R9-10-101. Definitions</t>
  </si>
  <si>
    <t>Ariz. Rev. Stat. § 32-1491. Dispensing of drugs and devices; exception; civil penalty; conditions; definition; Ariz. Rev. Stat. § 32-1871. Dispensing of drugs and devices; conditions; exception; civil penalty; Ariz. Rev. Stat. § 32-2532. Prescribing, administering and dispensing drugs; limits and requirements; notice; Ariz. Rev. Stat. § 32-2951. Dispensing drugs and devices; conditions; exception; civil penalty; definition; Ariz. Rev. Stat. § 36-2513. Substances in schedule II; Ariz. Rev. Stat. § 36-2513. Substances in schedule II; Ariz. Rev. Stat. § 36-2514. Substances in schedule III; definition; Ariz. Rev. Stat. § 36-2514. Substances in schedule III; definition; Ariz. Admin. Code § R4-19-511. Prescribing and Dispensing Authority; Prohibited Acts</t>
  </si>
  <si>
    <t>Ariz. Admin. Code § R4-19-511. Prescribing and Dispensing Authority; Prohibited Acts; Ariz. Rev. Stat. § 36-2513. Substances in schedule II; Ariz. Rev. Stat. § 36-2513. Substances in schedule II; Ariz. Rev. Stat. § 36-2514. Substances in schedule III; definition; Ariz. Rev. Stat. § 36-2514. Substances in schedule III; definition</t>
  </si>
  <si>
    <t>Ariz. Rev. Stat. § 32-2532. Prescribing, administering and dispensing drugs; limits and requirements; notice; Ariz. Rev. Stat. § 36-2514. Substances in schedule III; definition; Ariz. Rev. Stat. § 36-2514. Substances in schedule III; definition; Ariz. Rev. Stat. § 36-2513. Substances in schedule II; Ariz. Rev. Stat. § 36-2513. Substances in schedule II</t>
  </si>
  <si>
    <t>Ariz. Rev. Stat. § 36-2907.15. Opioid use disorder treatment; standards; centers of excellence; annual report</t>
  </si>
  <si>
    <t>The evidence based criteria at issue are to be applied to what Arizona deems "centers for excellence" for treating opioid use disorder statewide. Ariz. Rev. Stat. § 36-2907.15.</t>
  </si>
  <si>
    <t>Ariz. Admin. Code § R9-10-309. Discharge; Ariz. Admin. Code § R9-10-709. Discharge; Ariz. Admin. Code § R9-10-1407. Discharge</t>
  </si>
  <si>
    <t>Arkansas</t>
  </si>
  <si>
    <t>016-04-4 Ark. Code R. § 37. Opioid Treatment (OP); Ark. Code § 20-64-903. Authority—Exemptions—Current programs</t>
  </si>
  <si>
    <t>Ark. Code § 20-64-903. Authority—Exemptions—Current programs; 016-04-2 Ark. Code R. § III. APPLICATION PROCESS; 016-04-4 Ark. Code R. § 37. Opioid Treatment (OP)</t>
  </si>
  <si>
    <t>016-04-4 Ark. Code R. § 37. Opioid Treatment (OP); 016-04-2 Ark. Code R. § IV. DEFINITIONS; 016-04-2 Ark. Code R. § XII. TREATMENT STRUCTURE</t>
  </si>
  <si>
    <t>016-04-2 Ark. Code R. § XIV. PROGRAM RESPONSIBILITIES; 016-04-4 Ark. Code R. § 37. Opioid Treatment (OP); 016-04-4 Ark. Code R. § 37. Opioid Treatment (OP)</t>
  </si>
  <si>
    <t>016-04-2 Ark. Code R. § XIV. PROGRAM RESPONSIBILITIES; 016-04-4 Ark. Code R. § 37. Opioid Treatment (OP)</t>
  </si>
  <si>
    <t>016-04-4 Ark. Code R. § 37. Opioid Treatment (OP)</t>
  </si>
  <si>
    <t>016-04-4 Ark. Code R. § 37. Opioid Treatment (OP); 016-04-4 Ark. Code R. § 37. Opioid Treatment (OP); 016-04-4 Ark. Code R. § 37. Opioid Treatment (OP); 016-04-4 Ark. Code R. § 37. Opioid Treatment (OP); 016-04-4 Ark. Code R. § 37. Opioid Treatment (OP); 016-04-2 Ark. Code R. § XII. TREATMENT STRUCTURE; 016-04-2 Ark. Code R. § XII. TREATMENT STRUCTURE; 016-04-2 Ark. Code R. § XII. TREATMENT STRUCTURE; 016-04-2 Ark. Code R. § XII. TREATMENT STRUCTURE; 016-04-4 Ark. Code R. § 37. Opioid Treatment (OP); 016-04-2 Ark. Code R. § XIV. PROGRAM RESPONSIBILITIES; 016-04-2 Ark. Code R. § XII. TREATMENT STRUCTURE</t>
  </si>
  <si>
    <t>016-04-2 Ark. Code R. § IV. DEFINITIONS; 016-04-4 Ark. Code R. § 37. Opioid Treatment (OP); 016-04-4 Ark. Code R. § 37. Opioid Treatment (OP)</t>
  </si>
  <si>
    <t>016-04-4 Ark. Code R. § 37. Opioid Treatment (OP); 016-04-4 Ark. Code R. § 37. Opioid Treatment (OP)</t>
  </si>
  <si>
    <t>016-04-2 Ark. Code R. § XIV. PROGRAM RESPONSIBILITIES; 016-04-4 Ark. Code R. § 37. Opioid Treatment (OP); 016-04-4 Ark. Code R. § 37. Opioid Treatment (OP); 016-04-2 Ark. Code R. § XII. TREATMENT STRUCTURE</t>
  </si>
  <si>
    <t>Ark. Code § 20-7-603. Definitions; Ark. Code § 17-105-108. Prescriptive authority; Ark. Code § 17-87-310. Prescriptive authority; 070-07-001 Ark. Code R. § 2. List of Controlled Substances; 070-07-001 Ark. Code R. § 2. List of Controlled Substances; 070-07-001 Ark. Code R. § 2. List of Controlled Substances</t>
  </si>
  <si>
    <t>Ark. Code § 17-87-302. Advanced practice registered nurses; Ark. Code § 17-87-302. Advanced practice registered nurses; Ark. Code § 17-87-310. Prescriptive authority; 070-07-001 Ark. Code R. § 2. List of Controlled Substances; 070-07-001 Ark. Code R. § 2. List of Controlled Substances; 070-07-001 Ark. Code R. § 2. List of Controlled Substances</t>
  </si>
  <si>
    <t>While nurse practitioners are not specifically required to obtain specialized training to provide MAT services, 016-04-2 Ark. Code R. § XIV(M) requires all OTP staff to receive training necessary to become certified/licensed or to maintain certification/licensure as appropriate to their position.</t>
  </si>
  <si>
    <t>Ark. Code § 17-105-108. Prescriptive authority; 070-07-001 Ark. Code R. § 2. List of Controlled Substances; 070-07-001 Ark. Code R. § 2. List of Controlled Substances; 070-07-001 Ark. Code R. § 2. List of Controlled Substances</t>
  </si>
  <si>
    <t>While physician assistants are not specifically required to obtain specialized training to provide MAT services, 016-04-2 Ark. Code R. § XIV(M) requires all OTP staff to receive training necessary to become certified/licensed or to maintain certification/licensure as appropriate to their position.</t>
  </si>
  <si>
    <t>016-04-4 Ark. Code R. § 23. Screening and Initial Assessment (SA)</t>
  </si>
  <si>
    <t>016-04-4 Ark. Code R. § 37. Opioid Treatment (OP); 016-04-4 Ark. Code R. § 23. Screening and Initial Assessment (SA)</t>
  </si>
  <si>
    <t>California</t>
  </si>
  <si>
    <t>Cal. Health &amp; Safety Code § 11834.01. Sole authority to license facilities; new licenses; onsite program visits; Cal. Health &amp; Safety Code § 11834.025 Furnishing incidental medical services; certification; department to adopt regulations; Cal. Health &amp; Safety Code § 11839.7 License required; approval; licensing fee; application fee; disclosure of fee increases to patients; Cal. Health &amp; Safety Code § 11839.5 Additional licensing duties; scope of authority</t>
  </si>
  <si>
    <t>Cal. Health &amp; Safety Code § 11834.02. Definitions; Ca. Health &amp; Safety Code § 11839.1. Controlled substances authorized for use; adoption of regulations; Cal. Health &amp; Safety Code § 11839.2 Controlled substances authorized for use; Cal. Health &amp; Safety Code § 11839.3 Department statutory duties; additional duties; Narcotic Treatment Program Licensing Trust Fund; sole licensing responsibility; Cal. Health &amp; Safety Code § 11842.5 Scope of program; Cal. Code Regs. Tit. 22, § 51000.24.3 Substance Use Disorder Clinic; Cal. Code Regs. Tit 9, § 10000 Definitions; Cal. Code Regs. Tit 9, § 10010 License Requirement</t>
  </si>
  <si>
    <t>Cal. Code Regs. Tit 9, § 10105. Program Director.; Cal. Code Regs. Tit 9, § 10110 Medical Director; Cal. Code Regs. Tit 9, § 10150 Counseling Caseloads; Cal. Code Regs. Tit 9, § 10000 Definitions; Cal. Code Regs. Tit 9, § 10000 Definitions; Cal. Code Regs. Tit 9, § 10125 Counselors</t>
  </si>
  <si>
    <t>Under Cal. Code Regs. Tit 9, § 10125, counselors may be nurses, psychologists, social workers, psychiatric technicians, trained counselors, or others so long as they have training or experience in treating persons with an opioid addiction.</t>
  </si>
  <si>
    <t>An NTP is required to provide treatment services to the maximum number of patients specified on the license; the program may adjust the ratio of patients in response to need so long as it is under the maximum patient capacity specified on the license. Cal. Code Regs. Tit 9, § 10145</t>
  </si>
  <si>
    <t>Cal. Code Regs. Tit 9, § 10370. Criteria for Take-Home Medication Privileges</t>
  </si>
  <si>
    <t>Cal. Code Regs. Tit 9, § 10345 Counseling Services in Maintenance Treatment; Cal. Code Regs. Tit 9, § 10000 Definitions</t>
  </si>
  <si>
    <t>Although OTPs are not required to operate specific hours, methadone must be made available 7 days a week. Cal. Code Regs. Tit 9, § 10260.</t>
  </si>
  <si>
    <t>Cal. Health &amp; Safety Code § 11839.6 Office-based narcotic treatment programs; required program conditions; conditions for approval of remote site locations; weight of consideration; scope of application; Cal. Code Regs. Tit 9, § 10000 Definitions; Cal. Code Regs. Tit. 9, § 10021 Office-Based Narcotic Treatment Network (OBNTN)</t>
  </si>
  <si>
    <t>Cal. Code Regs. Tit. 9, § 10021 Office-Based Narcotic Treatment Network (OBNTN)</t>
  </si>
  <si>
    <t>Under Cal. Code Regs. Tit. 9, § 10021, the primary NTP program must submit an initial application coversheet form and a supplemental written protocol to the Department to serve as an application to add the Office-Based Narcotic Treatment Network (OBNTN) to the primary NTP license.</t>
  </si>
  <si>
    <t>Cal. Health &amp; Safety Code § 11839.6 Office-based narcotic treatment programs; required program conditions; conditions for approval of remote site locations; weight of consideration; scope of application; Cal. Health &amp; Safety Code § 11839.6 Office-based narcotic treatment programs; required program conditions; conditions for approval of remote site locations; weight of consideration; scope of application; Cal. Code Regs. Tit 9, § 10000 Definitions; Cal. Code Regs. Tit. 9, § 10021 Office-Based Narcotic Treatment Network (OBNTN)</t>
  </si>
  <si>
    <t>Under Cal. Code Regs. Tit. 9, § 10021, the primary NTP is responsible for ensuring that patients have access to all other treatment services not provided at the OBNTN. Under Cal. Code Regs. Tit 9, § 10000(20), the defines "Office-Based Narcotic Treatment Networks" as networks of providers offering one or more of the following: "evaluation of medical, employment, alcohol, criminal, and psychological problems, screening for diseases that are disproportionately represented in the substance use disorder population; counseling by addiction counselors who are evaluated through ongoing supervision; and professional medical, social work, and mental health services, on-site or by referral."</t>
  </si>
  <si>
    <t>Cal. Bus. &amp; Prof. Code § 2836.1 Furnishing or ordering drugs or devices; Cal. Bus. &amp; Prof. Code § 2836.1 Furnishing or ordering drugs or devices; Cal. Health &amp; Safety Code § 11839.6 Office-based narcotic treatment programs; required program conditions; conditions for approval of remote site locations; weight of consideration; scope of application; Cal. Bus. &amp; Prof. Code § 3502.1 Administration or provision of medication; drug orders; requirements and supervision by physician and surgeon; registration with United States Drug Enforcement Administration (DEA); Cal. Code Regs. Tit 9, § 10260 Administration or Dispensing of Medications</t>
  </si>
  <si>
    <t>Cal. Bus. &amp; Prof. Code § 2836.1 Furnishing or ordering drugs or devices</t>
  </si>
  <si>
    <t>Cal. Bus. &amp; Prof. Code § 3502.1.5 Construction of chapter and other provisions of law to permit physicians’ assistants to administer or provide buprenorphine or transmit, orally or in writing, orders for buprenorphine when done in compliance with Comprehensive Addiction Recovery Act; Cal. Bus. &amp; Prof. Code § 3502.1 Administration or provision of medication; drug orders; requirements and supervision by physician and surgeon; registration with United States Drug Enforcement Administration (DEA)</t>
  </si>
  <si>
    <t>Cal. Bus. &amp; Prof. Code § 3502.1.5 Construction of chapter and other provisions of law to permit physicians’ assistants to administer or provide buprenorphine or transmit, orally or in writing, orders for buprenorphine when done in compliance with Comprehensive Addiction Recovery Act; Cal. Bus. &amp; Prof. Code § 3502.1.5 Construction of chapter and other provisions of law to permit physicians’ assistants to administer or provide buprenorphine or transmit, orally or in writing, orders for buprenorphine when done in compliance with Comprehensive Addiction Recovery Act</t>
  </si>
  <si>
    <t>Cal. Health &amp; Safety Code § 11834.015. Minimum standard of care</t>
  </si>
  <si>
    <t>Pursuant to Cal. Health &amp; Safety Code § 11834.015(a), the Department of Health must adopt the ASAM treatment criteria or an equivalent evidence-based standard.</t>
  </si>
  <si>
    <t>Colorado</t>
  </si>
  <si>
    <t>Colo. Rev. Stat. § 27-80-203. Definitions; Colo. Rev. Stat. § 27-80-203. Definitions; Colo. Rev. Stat. § 27-80-204. License required - controlled substances – repeal; Colo. Rev. Stat. § 27-80-215. Central registry - registration required - notice – repeal</t>
  </si>
  <si>
    <t>2 Colo. Code Regs. § 502-1:21.320.32 OMAT Medical Directors; 2 Colo. Code Regs. § 502-1:21.300.3. MEDICATION ASSISTED TREATMENT PROVISIONS</t>
  </si>
  <si>
    <t>2 Colo. Code Regs. § 502-1:21.320.31 OMAT Program Sponsors</t>
  </si>
  <si>
    <t>Pursuant to 2 Colo. Code Regs. § 502-1:21.320.2(A)(7), full-time counselors cannot exceed the ratio of one full-time counselor to 50 patients, and part-time counselors cannot exceed the ration of one part-time counselor to 25 patients.</t>
  </si>
  <si>
    <t>2 Colo. Code Regs. § 502-1:21.320.81. Take-Home Dose Protocols</t>
  </si>
  <si>
    <t>Pursuant to 2 Colo. Code Regs. § 502-1:21.320.31(A)(9), OMAT sponsors must make all reasonable efforts to coordinate treatment with other healthcare and behavioral healthcare providers.</t>
  </si>
  <si>
    <t>2 Colo. Code Regs. § 502-1:21.300.9. TOXICOLOGY SCREENING REQUIREMENTS; 2 Colo. Code Regs. § 502-1:21.320.7. TOXICOLOGY SCREENS/URINE DRUG SCREENS</t>
  </si>
  <si>
    <t>Colo. Rev. Stat. § 12-240-121. Unprofessional conduct--definitions; Colo. Rev. Stat. § 12-255-111. Requirements for advanced practice nurse registration--legislative declaration--advanced practice registry--rules; Colo. Rev. Stat. § 12-255-112. Prescriptive authority--advanced practice nurses--limits on opioid prescriptions--rules--financial benefit for prescribing prohibited--repeal; Colo. Code Regs. § 713-7:400-7.2. PRESCRIPTION AND DISPENSING OF DRUGS.</t>
  </si>
  <si>
    <t>Colo. Rev. Stat. § 12-255-111. Requirements for advanced practice nurse registration--legislative declaration--advanced practice registry--rules; Colo. Rev. Stat. § 12-255-112. Prescriptive authority--advanced practice nurses--limits on opioid prescriptions--rules--financial benefit for prescribing prohibited--repeal</t>
  </si>
  <si>
    <t>Colo. Code Regs. § 713-7:400-7.2. PRESCRIPTION AND DISPENSING OF DRUGS.</t>
  </si>
  <si>
    <t>Connecticut</t>
  </si>
  <si>
    <t>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t>
  </si>
  <si>
    <t>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t>
  </si>
  <si>
    <t>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 Conn. Agencies Regs. § 19a-495-570. Licensure of private freestanding facilities for the care or the treatment of substance abusive or dependent persons</t>
  </si>
  <si>
    <t>According to Conn. Agencies Regs. § 19a-495-570(7)(H)(iii), a physician eligible to be certified to provide psychiatric diagnosis or treatment when necessary or a licensed psychologist to provide psychological evaluation and treatment when necessary are also required.</t>
  </si>
  <si>
    <t>Conn. Agencies Regs. § 17-226d-7. Treatment and rehabilitation program requirements for specific modalities</t>
  </si>
  <si>
    <t>Conn. Agencies Regs. § 19a-495-570. Licensure of private freestanding facilities for the care or the treatment of substance abusive or dependent persons</t>
  </si>
  <si>
    <t>Conn. Gen. Stat. § 21a-252. Prescription and dispensing of controlled substances by certain practitioners. Surrender of unused substances by patients. Prescription, dispensing and administering of controlled substances to immediate family members or for personal use; Conn. Gen. Stat. §20-87a Definitions. Scope of practice.; Conn. Gen. Stat. § 21a-252. Prescription and dispensing of controlled substances by certain practitioners. Surrender of unused substances by patients. Prescription, dispensing and administering of controlled substances to immediate family members or for personal use</t>
  </si>
  <si>
    <t>Conn. Gen. Stat. § 20-94a. Licensure as advanced practice registered nurse; Conn. Gen. Stat. §20-87a Definitions. Scope of practice.; Conn. Gen. Stat. § 21a-252. Prescription and dispensing of controlled substances by certain practitioners. Surrender of unused substances by patients. Prescription, dispensing and administering of controlled substances to immediate family members or for personal use; Conn. Gen. Stat. § Sec. 18-18-204. Schedule II; Conn. Gen. Stat. § Sec. 18-18-204. Schedule II</t>
  </si>
  <si>
    <t>Conn. Gen. Stat. § 21a-252. Prescription and dispensing of controlled substances by certain practitioners. Surrender of unused substances by patients. Prescription, dispensing and administering of controlled substances to immediate family members or for personal use; Conn. Gen. Stat. § Sec. 18-18-204. Schedule II; Conn. Gen. Stat. § Sec. 18-18-204. Schedule II</t>
  </si>
  <si>
    <t>Delaware</t>
  </si>
  <si>
    <t>16-6000-6001 Del. Admin. Code § 4.0. License Application Procedures; 16-6000-6001 Del. Admin. Code § 4.0. License Application Procedures</t>
  </si>
  <si>
    <t>16-6000-6001 Del. Admin. Code 14.0. Opioid Treatment Services.; 16-6000-6001 Del. Admin. Code 14.0. Opioid Treatment Services.</t>
  </si>
  <si>
    <t>16-6000-6001 Del. Admin. Code 14.0. Opioid Treatment Services.</t>
  </si>
  <si>
    <t>Pursuant to 16-6000-6001 Del. Admin. Code 14.7.1.11.2, drug screening is only required for patients obtaining take-home dosages.</t>
  </si>
  <si>
    <t>Del. Code tit. 24, § 1927. Prescription requirements; 24-1700-13.0 Del. Admin. Code 13.0. Physician Assistants.; 24 Del. Admin. Code CSA 4.0 Prescriptions.</t>
  </si>
  <si>
    <t>Del. Code tit. 24, § 1902. Definitions; Del. Code tit. 24, § 1927. Prescription requirements</t>
  </si>
  <si>
    <t>24-1700-13.0 Del. Admin. Code 13.0. Physician Assistants.</t>
  </si>
  <si>
    <t>District of Columbia</t>
  </si>
  <si>
    <t>D.C. Mun. Regs. Tit. 22-A § 6300. GENERAL PROVISIONS; D.C. Mun. Regs. Tit. 22-A § 6300. GENERAL PROVISIONS</t>
  </si>
  <si>
    <t>D.C. Mun. Regs. Tit. 22-A § 6300. GENERAL PROVISIONS</t>
  </si>
  <si>
    <t>D.C. Mun. Regs. Tit. 22-A § 6308. GENERAL MANAGEMENT AND ADMINISTRATION STANDARDS; D.C. Mun. Regs. Tit. 22-A § 6310. QUALITY IMPROVEMENT; D.C. Mun. Regs. Tit. 22-A § 6399. DEFINITIONS; D.C. Mun. Regs. Tit. 22-A § 6399. DEFINITIONS; D.C. Mun. Regs. Tit. 22-A § 6344. CORE SERVICE: RECOVERY SUPPORT</t>
  </si>
  <si>
    <t>D.C. Mun. Regs. Tit. 22-A § 6346. SPECIALTY SERVICE: MEDICATION ASSISTED TREATMENT</t>
  </si>
  <si>
    <t>D.C. Mun. Regs. Tit. 22-A § 6340. CORE SERVICE: CLINICAL CARE COORDINATION; D.C. Mun. Regs. Tit. 22-A § 6342. CORE SERVICE: SUBSTANCE USE DISORDER COUNSELING/THERAPY; D.C. Mun. Regs. Tit. 22-A § 6342. CORE SERVICE: SUBSTANCE USE DISORDER COUNSELING/THERAPY; D.C. Mun. Regs. Tit. 22-A § 6342. CORE SERVICE: SUBSTANCE USE DISORDER COUNSELING/THERAPY; D.C. Mun. Regs. Tit. 22-A § 6344. CORE SERVICE: RECOVERY SUPPORT; D.C. Mun. Regs. Tit. 22-A § 6344. CORE SERVICE: RECOVERY SUPPORT; D.C. Mun. Regs. Tit. 22-A § 6344. CORE SERVICE: RECOVERY SUPPORT; D.C. Mun. Regs. Tit. 22-A § 6344. CORE SERVICE: RECOVERY SUPPORT; D.C. Mun. Regs. Tit. 22-A § 6344. CORE SERVICE: RECOVERY SUPPORT; D.C. Mun. Regs. Tit. 22-A § 6399. DEFINITIONS</t>
  </si>
  <si>
    <t>D.C. Mun. Regs. Tit. 22-A § 6308. GENERAL MANAGEMENT AND ADMINISTRATION STANDARDS</t>
  </si>
  <si>
    <t>D.C. Mun. Regs. Tit. 22-A § 6343. CORE SERVICE: DRUG SCREENING</t>
  </si>
  <si>
    <t>D.C. Mun. Regs. Tit. 17 § 5910. PRESCRIBING CONTROLLED SUBSTANCES</t>
  </si>
  <si>
    <t>D.C. Mun. Regs. Tit. 17 § 4912. PRESCRIBING CONTROLLED SUBSTANCES</t>
  </si>
  <si>
    <t>D.C. Mun. Regs. Tit. 22-A § 6328. LEVELS OF CARE: GENERAL REQUIREMENTS327. PROVIDER REQUIREMENTS FOR OPIOID TREATMENT PROGRAMS</t>
  </si>
  <si>
    <t>Must use “ASAM Client Placement Criteria” for determining client level of care, Must use six dimensions from “ASAM Criteria: Treatment Criteria for Addictive, Substance-Related, and Co-Occurring Conditions”</t>
  </si>
  <si>
    <t>D.C. Mun. Regs. Tit. 22-A § 6328. LEVELS OF CARE: GENERAL REQUIREMENTS327. PROVIDER REQUIREMENTS FOR OPIOID TREATMENT PROGRAMS; D.C. Mun. Regs. Tit. 22-A § 6300. GENERAL PROVISIONS; D.C. Mun. Regs. Tit. 22-A § 6328. LEVELS OF CARE: GENERAL REQUIREMENTS327. PROVIDER REQUIREMENTS FOR OPIOID TREATMENT PROGRAMS; D.C. Mun. Regs. Tit. 22-A § 6330. LEVEL OF CARE: OPIOID TREATMENT PROGRAM; D.C. Mun. Regs. Tit. 22-A § 6330. LEVEL OF CARE: OPIOID TREATMENT PROGRAM; D.C. Mun. Regs. Tit. 22-A § 6346. SPECIALTY SERVICE: MEDICATION ASSISTED TREATMENT</t>
  </si>
  <si>
    <t>Florida</t>
  </si>
  <si>
    <t>Fla. Stat. § 397.401. License required; penalty; injunction; rules waivers; Fla. Stat. § 397.427. Medication-assisted treatment service providers; rehabilitation program; needs assessment and provision of services; persons authorized to issue takeout medication; unlawful operation; penalty; Fla. Admin. Code Ann. r. 65D-30.003. Department Licensing and Regulatory Standards.</t>
  </si>
  <si>
    <t>Fla. Admin. Code Ann. r. 65D-30.014. Standards for Medication-Assisted Treatment for Opioid Use Disorders.; Fla. Stat. § 397.410. Licensure requirements; minimum standards; rules; Fla. Admin. Code Ann. r. 65D-30.0043 Placement.; Fla. Admin. Code Ann. r. 65D-30.0036. Licensure Application and Renewal.; Fla. Admin. Code Ann. r. 65D-30.004. Common Licensing Standards.</t>
  </si>
  <si>
    <t>Fla. Admin. Code Ann. r. 65D-30.014. Standards for Medication-Assisted Treatment for Opioid Use Disorders.; Fla. Admin. Code Ann. r. 65D-30.004. Common Licensing Standards.; Fla. Admin. Code Ann. r. 65D-30.004. Common Licensing Standards.</t>
  </si>
  <si>
    <t>Fla. Admin. Code Ann. r. 65D-30.014. Standards for Medication-Assisted Treatment for Opioid Use Disorders.</t>
  </si>
  <si>
    <t>Fla. Admin. Code Ann. r. 65D-30.004. Common Licensing Standards.; Fla. Admin. Code Ann. r. 65D-30.004. Common Licensing Standards.</t>
  </si>
  <si>
    <t>Fla. Admin. Code Ann. r. 65D-30.014. Standards for Medication-Assisted Treatment for Opioid Use Disorders.; Fla. Stat. § 397.427. Medication-assisted treatment service providers; rehabilitation program; needs assessment and provision of services; persons authorized to issue takeout medication; unlawful operation; penalty</t>
  </si>
  <si>
    <t>Fla. Stat. § 397.427. Medication-assisted treatment service providers; rehabilitation program; needs assessment and provision of services; persons authorized to issue takeout medication; unlawful operation; penalty; Fla. Stat. § 397.427. Medication-assisted treatment service providers; rehabilitation program; needs assessment and provision of services; persons authorized to issue takeout medication; unlawful operation; penalty; Fla. Stat. § 394.4573. Coordinated system of care; annual assessment; essential elements; measures of performance; system improvement grants; reports.; Fla. Stat. § 394.67. Definitions.; Fla. Admin. Code Ann. r. 65D-30.0042. Clinical and Medical Guidelines.</t>
  </si>
  <si>
    <t>Fla. Admin. Code Ann. r. 65D-30.0042. Clinical and Medical Guidelines.; Fla. Admin. Code Ann. r. 65D-30.014. Standards for Medication-Assisted Treatment for Opioid Use Disorders.</t>
  </si>
  <si>
    <t>Fla. Admin. Code Ann. r. 64B15-14.009. Standards for Office Based Opioid Addiction Treatment.</t>
  </si>
  <si>
    <t>Pursuant to Fla. Admin. Code Ann. r. 64B15-14.009, office based opioid addiction treatment is regulated for osteopathic physicians.</t>
  </si>
  <si>
    <t>Although no personnel are required to be on staff, pursuant to Fla. Admin. Code Ann. r. 64B15-14.009(5)(e) OBOT physicians must pursue a team approach to treatment, including referral for counseling and other ancillary services.</t>
  </si>
  <si>
    <t>Although no services are required of an OBOT physician, pursuant to Fla. Admin. Code Ann. r. 64B15-14.009(5)(e), OBOT physicians must pursue a team approach to treatment, including referral for counseling and other ancillary services.</t>
  </si>
  <si>
    <t>Fla. Stat. § 893.02. Definitions; Fla. Stat. §464.012 Licensure of advanced practice registered nurses; fees; controlled substance prescribing.—; Fla. Stat. § 893.05. Practitioners and persons administering controlled substances in their absence</t>
  </si>
  <si>
    <t>Fla. Stat. § 893.02. Definitions; Fla. Stat. § 464.003. Definitions; Fla. Stat. §464.012 Licensure of advanced practice registered nurses; fees; controlled substance prescribing.—</t>
  </si>
  <si>
    <t>Fla. Stat. § 893.05. Practitioners and persons administering controlled substances in their absence; Fla. Stat. § 893.02. Definitions</t>
  </si>
  <si>
    <t>Fla. Admin. Code Ann. r. 65D-30.014. Standards for Medication-Assisted Treatment for Opioid Use Disorders.; Fla. Admin. Code Ann. r. 65D-30.002. Definitions</t>
  </si>
  <si>
    <t>Georgia</t>
  </si>
  <si>
    <t>Ga. Code § 26-5-44. License requirement; Ga. Code § 26-5-41. Definitions; Ga. Comp. R. § regs. 111-8-53-.05. Licenses.</t>
  </si>
  <si>
    <t>Ga. Comp. R. § regs. 111-8-53-.10. Staffing.; Ga. Comp. R. § regs. 111-8-53-.10. Staffing.; Ga. Comp. R. § regs. 111-8-53-.10. Staffing.; Ga. Comp. R. § regs. 111-8-53-.10. Staffing.; Ga. Comp. R. § regs. 480-18-.03. Personnel.; Ga. Comp. R. § regs. 480-18-.03. Personnel.</t>
  </si>
  <si>
    <t>Ga. Comp. R. § regs. 111-8-53-.10. Staffing.; Ga. Comp. R. § regs. 111-8-53-.10. Staffing.</t>
  </si>
  <si>
    <t>Ga. Comp. R. § regs. 111-8-53-.10. Staffing.; Ga. Comp. R. § regs. 111-8-53-.10. Staffing.; Ga. Comp. R. § regs. 290-4-12-.09. Staffing.</t>
  </si>
  <si>
    <t>Ga. Comp. R. § regs. 111-8-53-.15. Narcotic Drugs.</t>
  </si>
  <si>
    <t>Ga. Comp. R. § regs. 111-8-53-.12. Patient Screening, Assessment, and Admission.; Ga. Comp. R. § regs. 111-8-53-.13. Individual Treatment Plan.; Ga. Comp. R. § regs. 111-8-53-.13. Individual Treatment Plan.; Ga. Comp. R. § regs. 111-8-53-.13. Individual Treatment Plan.; Ga. Comp. R. § regs. 290-4-12-.11. Screening, Admission, and Orientation of Patients.</t>
  </si>
  <si>
    <t>Ga. Comp. R. § regs. 111-8-53-.16. Drug-Screen Tests.</t>
  </si>
  <si>
    <t>Ga. Code § 43-34-103. Physician assistant's application; job description; duties of physician's assistants; Ga. Comp. R. § regs. 410-11-.14 Regulation of Protocol Use By Advanced Practice Registered Nurses as Authorized by O.C.G.A. Section 43-34-26.3</t>
  </si>
  <si>
    <t>Ga. Comp. R. § regs. 290-4-12-.09. Staffing.; Ga. Comp. R. § regs. 290-4-12-.09. Staffing.; Ga. Comp. R. § regs. 290-4-12-.09. Staffing.; Ga. Comp. R. § regs. 290-4-12-.09. Staffing.</t>
  </si>
  <si>
    <t>Ga. Comp. R. § regs. 410-11-.14 Regulation of Protocol Use By Advanced Practice Registered Nurses as Authorized by O.C.G.A. Section 43-34-26.3; Ga. Code § 16-13-71. Definition of dangerous drug; exceptions; sale of substances with caution label; Ga. Code § 16-13-27. Schedule III</t>
  </si>
  <si>
    <t>Ga. Comp. R. § regs. 111-8-53-.10. Staffing.; Ga. Code § 43-26-3. Definitions; Ga. Comp. R. § regs. 410-11-.14 Regulation of Protocol Use By Advanced Practice Registered Nurses as Authorized by O.C.G.A. Section 43-34-26.3</t>
  </si>
  <si>
    <t>Ga. Comp. R. § regs. 410-11-.14 Regulation of Protocol Use By Advanced Practice Registered Nurses as Authorized by O.C.G.A. Section 43-34-26.3; Ga. Comp. R. § regs. 111-8-53-.10. Staffing.</t>
  </si>
  <si>
    <t>Ga. Comp. R. § regs. 111-8-53-.10. Staffing.</t>
  </si>
  <si>
    <t>Ga. Comp. R. § regs. 410-11-.14 Regulation of Protocol Use By Advanced Practice Registered Nurses as Authorized by O.C.G.A. Section 43-34-26.3; Ga. Comp. R. § regs. 111-8-53-.10. Staffing.; Ga. Code § 16-13-27. Schedule III; Ga. Code § 16-13-71. Definition of dangerous drug; exceptions; sale of substances with caution label</t>
  </si>
  <si>
    <t>Ga. Code § 16-13-71. Definition of dangerous drug; exceptions; sale of substances with caution label; Ga. Code § 43-34-103. Physician assistant's application; job description; duties of physician's assistants; Ga. Code § 16-13-27. Schedule III</t>
  </si>
  <si>
    <t>Ga. Comp. R. § regs. 111-8-53-.10. Staffing.; Ga. Code § 16-13-71. Definition of dangerous drug; exceptions; sale of substances with caution label; Ga. Code § 43-34-103. Physician assistant's application; job description; duties of physician's assistants; Ga. Code § 16-13-27. Schedule III</t>
  </si>
  <si>
    <t>Ga. Comp. R. § regs. 290-4-12-.09. Staffing.</t>
  </si>
  <si>
    <t>Pursuant to Ga. Comp. R. § regs. 290-4-12-.09(2)(3) medical directors must have ASAM certification, board eligibility in psychiatry and two years of SUD treatment experience, or three years SUD treatment experience with one year of MAT experience.</t>
  </si>
  <si>
    <t>Hawaii</t>
  </si>
  <si>
    <t>Haw. Rev. Stat. § 329-32. Registration requirements</t>
  </si>
  <si>
    <t>Haw. Rev. Stat. § 329-32. Registration requirements; Haw. Rev. Stat. § 329-40. Methadone treatment programs</t>
  </si>
  <si>
    <t>Haw. Rev. Stat. § 329-40. Methadone treatment programs</t>
  </si>
  <si>
    <t>Haw. Rev. Stat. § 329-38. Prescriptions; Haw. Rev. Stat. § 329-1. Definitions; Haw. Rev. Stat. § 329-38. Prescriptions; Haw. Code R. § 23-200-14. Professional use of controlled substances.; Haw. Code R. § 23-200-14. Professional use of controlled substances.</t>
  </si>
  <si>
    <t>Haw. Code R. § 23-200-14. Professional use of controlled substances.; Haw. Code R. § 23-200-14. Professional use of controlled substances.</t>
  </si>
  <si>
    <t>Haw. Rev. Stat. § 329-38. Prescriptions; Haw. Rev. Stat. § 329-1. Definitions; Haw. Code R. § 23-200-14. Professional use of controlled substances.</t>
  </si>
  <si>
    <t>Idaho</t>
  </si>
  <si>
    <t>Idaho Code § 39-305. Standards for public and private treatment facilities--Enforcement procedures—Penalties; Idaho Code § 39-305. Standards for public and private treatment facilities--Enforcement procedures—Penalties</t>
  </si>
  <si>
    <t>Idaho Admin. Code r. 16.07.17.200. Qualified Substance Use Disorders Professional Personnel Required.</t>
  </si>
  <si>
    <t>Pursuant to Idaho Admin. Code r. 16.07.17.200, SUD treatment programs required to have at least one qualified SUD professional on staff. This can be satisfied different professionals including: Certified Alcohol/Drug Counselor, Physicians, Psychologists, Physician Assistants, and Nurses.</t>
  </si>
  <si>
    <t>Idaho Admin. Code r. 16.07.17.350. Recovery Support Services.; Idaho Admin. Code r. 16.07.17.350. Recovery Support Services.; Idaho Admin. Code r. 16.07.17.350. Recovery Support Services.; Idaho Admin. Code r. 16.07.17.365. Child Care Services.; Idaho Admin. Code r. 16.07.17.415. Medication Assisted Treatment.</t>
  </si>
  <si>
    <t>Idaho Admin. Code r. 16.07.17.350. Recovery Support Services.; Idaho Admin. Code r. 16.07.17.360. Alcohol and Drug Screening.</t>
  </si>
  <si>
    <t>Idaho Admin. Code r. 23.01.271. Definitions Related to Advanced Practice Registered Nursing; Idaho Admin. Code r. 22.01.03.42. Prescription Writing</t>
  </si>
  <si>
    <t>Idaho Admin. Code r. 23.01.271. Definitions Related to Advanced Practice Registered Nursing</t>
  </si>
  <si>
    <t>Idaho Admin. Code r. 22.01.03.42. Prescription Writing</t>
  </si>
  <si>
    <t>Idaho Admin. Code r. 16.07.17.004. Incorporation By Reference.; Idaho Admin. Code r. 16.07.17.150. Selection of Service Providers.</t>
  </si>
  <si>
    <t>Idaho Admin. Code r. 16.07.17.004. Incorporation By Reference.; Idaho Admin. Code r. 16.07.17.102. Eligibility Determination; Idaho Admin. Code r. 16.07.17.150. Selection of Service Providers.</t>
  </si>
  <si>
    <t>Illinois</t>
  </si>
  <si>
    <t>20 Ill. Comp. Stat. 301/1-10 Definitions.; 20 Ill. Comp. Stat. 301/15-10 Licensure categories and services.; Ill. Admin. Code tit. 77 § 2060.103 Incorporation by Reference and Definitions; Ill. Admin. Code tit. 77, 2060.201. Types of Licenses; Ill. Admin. Code tit. 77 § 2060.413 Medical Services</t>
  </si>
  <si>
    <t>Ill. Admin. Code tit. 77 § 2060.413 Medical Services</t>
  </si>
  <si>
    <t>20 Ill. Comp. Stat. 301/20-25 Opioid addiction treatment education; Ill. Admin. Code tit. 77, 2060.409. Patient Education</t>
  </si>
  <si>
    <t>225 Ill. Comp. Stat. 65/50-10. Definitions; 225 Ill. Comp. Stat. 65/50-10. Definitions; 225 Ill. Comp. Stat. 95/7.5 Written collaborative agreements; prescriptive authority.; 720 Ill. Comp. Stat. 570/312 Requirements for dispensing controlled substances.</t>
  </si>
  <si>
    <t>225 Ill. Comp. Stat. 65/50-10. Definitions; 225 Ill. Comp. Stat. 65/65-40 Written collaborative agreement; prescriptive authority.; 225 Ill. Comp. Stat. 65/65-40 Written collaborative agreement; prescriptive authority.; 720 Ill. Comp. Stat. 570/206 (a) The controlled substances listed in this Section are included in Schedule II.; 720 Ill. Comp. Stat. 570/206 (a) The controlled substances listed in this Section are included in Schedule II.; 720 Ill. Comp. Stat. 570/208 [Schedule III]; 720 Ill. Comp. Stat. 570/208 [Schedule III]</t>
  </si>
  <si>
    <t>225 Ill. Comp. Stat. 65/50-10. Definitions; 225 Ill. Comp. Stat. 65/65-40 Written collaborative agreement; prescriptive authority.; 225 Ill. Comp. Stat. 65/65-40 Written collaborative agreement; prescriptive authority.; 720 Ill. Comp. Stat. 570/206 (a) The controlled substances listed in this Section are included in Schedule II.; 720 Ill. Comp. Stat. 570/206 (a) The controlled substances listed in this Section are included in Schedule II.; 720 Ill. Comp. Stat. 570/208 [Schedule III]</t>
  </si>
  <si>
    <t>225 Ill. Comp. Stat. 95/7.5 Written collaborative agreements; prescriptive authority.; 720 Ill. Comp. Stat. 570/206 (a) The controlled substances listed in this Section are included in Schedule II.; 720 Ill. Comp. Stat. 570/206 (a) The controlled substances listed in this Section are included in Schedule II.; 720 Ill. Comp. Stat. 570/208 [Schedule III]; 720 Ill. Comp. Stat. 570/208 [Schedule III]</t>
  </si>
  <si>
    <t>Ill. Admin. Code tit. 77 § 2060.103 Incorporation by Reference and Definitions; Ill. Admin. Code tit. 77 § 2060.417 Assessment for Patient Placement</t>
  </si>
  <si>
    <t>Ill. Admin. Code tit. 77 § 2060.103 Incorporation by Reference and Definitions; Ill. Admin. Code tit. 77, 2060.201. Types of Licenses; Ill. Admin. Code tit. 77 § 2060.417 Assessment for Patient Placement; Ill. Admin. Code tit. 77 § 2060.419 Assessment for Treatment Planning.</t>
  </si>
  <si>
    <t>Indiana</t>
  </si>
  <si>
    <t>Ind. Code § 12-23-18-0.5 Opioid treatment program; operation requirements; 440  Ind. Admin. Code 4.4-2-1 Certification by the division</t>
  </si>
  <si>
    <t>Ind. Code § 12-23-18-0.5 Opioid treatment program; operation requirements; Ind. Code § 12-23-18-0.5 Opioid treatment program; operation requirements; 440  Ind. Admin. Code 10-2-1 Purpose and authority of rules for operation of opioid treatment programs</t>
  </si>
  <si>
    <t>440  Ind. Admin. Code 10-3-2 Requirements for facility certification; 440  Ind. Admin. Code 10-4-12 OTP administrative structure; general staff requirements; 440  Ind. Admin. Code 10-4-12 OTP administrative structure; general staff requirements; 440  Ind. Admin. Code 10-4-12 OTP administrative structure; general staff requirements; 440  Ind. Admin. Code 10-4-13 OTP staff positions; 440  Ind. Admin. Code 10-4-13 OTP staff positions; 440  Ind. Admin. Code 10-4-13 OTP staff positions; 440  Ind. Admin. Code 10-4-13 OTP staff positions; 440  Ind. Admin. Code 10-4-13 OTP staff positions</t>
  </si>
  <si>
    <t>440  Ind. Admin. Code 10-4-13 OTP staff positions</t>
  </si>
  <si>
    <t>Ind. Code § 12-23-18-5 Standards for operation; diversion control plans; annual compliance assessment; report; 440  Ind. Admin. Code 10-4-26 Self-administered medication</t>
  </si>
  <si>
    <t>Ind. Code § 12-7-2-128.7. Medication assisted treatment.; Ind. Code § 12-23-21.2-3. Certified treatment providers; electronic systems; 440  Ind. Admin. Code 10-1-6 “Addiction treatment services” defined; 440  Ind. Admin. Code 10-1-35 "Opioid treatment services" defined; 440  Ind. Admin. Code 10-4-4 Required services; 440  Ind. Admin. Code 10-4-4 Required services; 440  Ind. Admin. Code 10-4-4 Required services; 440  Ind. Admin. Code 10-4-6 Counseling services; 440  Ind. Admin. Code 10-4-6 Counseling services; 440  Ind. Admin. Code 10-4-6 Counseling services; 440  Ind. Admin. Code 10-4-7 Educational services; 440  Ind. Admin. Code 10-4-8 Referral services</t>
  </si>
  <si>
    <t>440  Ind. Admin. Code 10-2-3 Determining need for a new opioid treatment program</t>
  </si>
  <si>
    <t>Pursuant to 440 Ind. Admin. Code 10-2-3(a)(1) OTPs are prohibited from operating within 20 miles of an already existing OTP, unless the need for a second OTP outweighs the requirement.</t>
  </si>
  <si>
    <t>Ind. Code § 12-23-18-2.5 Drug testing.; 440  Ind. Admin. Code 10-4-5 Medical services; 440  Ind. Admin. Code 10-4-22 Drug testing</t>
  </si>
  <si>
    <t>440 Ind. Admin. Code 10-4-27 Reduction or discontinuation of medication</t>
  </si>
  <si>
    <t>440 Ind. Admin. Code 10-4-25 Patient compliance with program rules</t>
  </si>
  <si>
    <t>Ind. Code § 12-23-18-7.5 Office based opioid treatment providers; treatment protocol; clinical practice guidelines</t>
  </si>
  <si>
    <t>Ind. Code § 12-23-20-2 Office based opioid treatment; requirements; Ind. Code § 12-23-20-2 Office based opioid treatment; requirements; Ind. Code § 25-22.5-2-7. Board duties; adoption of rules</t>
  </si>
  <si>
    <t>848  Ind. Admin. Code 5-1-1 Initial authority to prescribe legend drugs; Ind. Code § 12-23-21-3. Requirements; eligibility; application procedure; Ind. Code § 25-23-1-1 Definitions; Ind. Code § 25-27.5-5-4 Use and dispensing of prescription drugs</t>
  </si>
  <si>
    <t>Ind. Code § 12-23-21-3. Requirements; eligibility; application procedure</t>
  </si>
  <si>
    <t>848  Ind. Admin. Code 5-1-1 Initial authority to prescribe legend drugs; Ind. Code § 25-23-1-1 Definitions</t>
  </si>
  <si>
    <t>Ind. Code § 25-27.5-5-4 Use and dispensing of prescription drugs; Ind. Code § 25-27.5-5-4 Use and dispensing of prescription drugs</t>
  </si>
  <si>
    <t>Iowa</t>
  </si>
  <si>
    <t>Iowa Code § 125.13. Programs licensed--exceptions</t>
  </si>
  <si>
    <t>Iowa Code § 125.21. Chemical substitutes and antagonists programs; Iowa Admin. Code r. 641-155.2(125,135) Licensing.</t>
  </si>
  <si>
    <t>Iowa Admin. Code r. 641-155.21(125,135) General standards for all programs.; Iowa Admin. Code r. 641-155.21(125,135) General standards for all programs.; Iowa Admin. Code r. 641-155.21(125,135) General standards for all programs.; Iowa Admin. Code r. 641-155.35(125,135) Specific standards for opioid treatment programs.</t>
  </si>
  <si>
    <t>Iowa Admin. Code r. 641-155.21(125,135) General standards for all programs.; Iowa Admin. Code r. 641-155.35(125,135) Specific standards for opioid treatment programs.; Iowa Admin. Code r. 641-155.35(125,135) Specific standards for opioid treatment programs.</t>
  </si>
  <si>
    <t>Iowa Admin. Code r. 641-155.35(125,135) Specific standards for opioid treatment programs.; Iowa Admin. Code r. 641-155.35(125,135) Specific standards for opioid treatment programs.; Iowa Admin. Code r. 641-155.35(125,135) Specific standards for opioid treatment programs.</t>
  </si>
  <si>
    <t>Pursuant to Iowa Admin. Code r. 641-155.35(7), OTPs must set minimum standards for rehabilitative services, which may include "counseling ... and rehabilitative and other social programs (e.g., vocational and educational guidance, employment placement) that are intended to help patients in opioid treatment programs become or remain productive members of society."</t>
  </si>
  <si>
    <t>Iowa Admin. Code r. 641-155.35(125,135) Specific standards for opioid treatment programs.</t>
  </si>
  <si>
    <t>Iowa Admin. Code r. 645-327.1(148C) Duties.; Iowa Admin. Code r. 655-7.4(17A,147,152) Advanced nursing practice.</t>
  </si>
  <si>
    <t>Iowa Admin. Code r. 655-7.4(17A,147,152) Advanced nursing practice.</t>
  </si>
  <si>
    <t>Iowa Admin. Code r. 645-327.1(148C) Duties.; Iowa Admin. Code r. 124.208. Schedule III--substances included – buprenorphine; Iowa Code 124.206. Schedule II--substances included – naltrexone and methadone; Iowa Code 124.206. Schedule II--substances included – naltrexone and methadone</t>
  </si>
  <si>
    <t>Iowa Admin. Code r. 641-155.21(125,135) General standards for all programs.; Iowa Admin. Code r. 641-155.21(125,135) General standards for all programs.; Iowa Admin. Code r. 641-155.1(125,135) Definitions.</t>
  </si>
  <si>
    <t>Iowa Admin. Code r. 641-155.21(125,135) General standards for all programs.; Iowa Admin. Code r. 641-155.1(125,135) Definitions.</t>
  </si>
  <si>
    <t>Kansas</t>
  </si>
  <si>
    <t>Kan. Stat. § 65-4012. Licensure of treatment facilities; Kan. Admin. Regs. § 30-31-1 Adoption by reference.; STANDARDS FOR LICENSURE/CERTIFICATION OF ALCOHOL AND/OR OTHER DRUG ABUSE TREATMENT PROGRAMS; STANDARDS FOR LICENSURE/CERTIFICATION OF ALCOHOL AND/OR OTHER DRUG ABUSE TREATMENT PROGRAMS</t>
  </si>
  <si>
    <t>STANDARDS FOR LICENSURE/CERTIFICATION OF ALCOHOL AND/OR OTHER DRUG ABUSE TREATMENT PROGRAMS; STANDARDS FOR LICENSURE/CERTIFICATION OF ALCOHOL AND/OR OTHER DRUG ABUSE TREATMENT PROGRAMS; STANDARDS FOR LICENSURE/CERTIFICATION OF ALCOHOL AND/OR OTHER DRUG ABUSE TREATMENT PROGRAMS</t>
  </si>
  <si>
    <t>STANDARDS FOR LICENSURE/CERTIFICATION OF ALCOHOL AND/OR OTHER DRUG ABUSE TREATMENT PROGRAMS</t>
  </si>
  <si>
    <t>STANDARDS FOR LICENSURE/CERTIFICATION OF ALCOHOL AND/OR OTHER DRUG ABUSE TREATMENT PROGRAMS; STANDARDS FOR LICENSURE/CERTIFICATION OF ALCOHOL AND/OR OTHER DRUG ABUSE TREATMENT PROGRAMS</t>
  </si>
  <si>
    <t>Kan. Stat. § 65-1130 Advanced practice registered nurse; standards and requirements for licensure; rules and regulations; roles, titles and abbreviations; prescription of drugs authorized; licensure of currently registered individuals.; Kan. Stat. § 65-28a08. Practice of physician assistant; direction and supervision of physician; prescription of drugs; identification to patient of physician assistant; rules and regulations; “drug” defined.; Kan. Admin. Regs. § 68-20-18. Information concerning prescriptions.; Kan. Admin. Regs. § 68-20-18. Information concerning prescriptions.</t>
  </si>
  <si>
    <t>A prescription shall not be issued for the dispensing of narcotic drugs listed in any schedule to a narcotic drug-dependent person for the purpose of continuing dependence upon these drugs, except in the course of conducting an authorized clinical investigation in the development of a narcotic addict rehabilitation program. Kan. Stat. § 65-1130.</t>
  </si>
  <si>
    <t>Kan. Stat. § 65-1130 Advanced practice registered nurse; standards and requirements for licensure; rules and regulations; roles, titles and abbreviations; prescription of drugs authorized; licensure of currently registered individuals.</t>
  </si>
  <si>
    <t>Kan. Stat. § 65-28a08. Practice of physician assistant; direction and supervision of physician; prescription of drugs; identification to patient of physician assistant; rules and regulations; “drug” defined.</t>
  </si>
  <si>
    <t>Kentucky</t>
  </si>
  <si>
    <t>908 Ky. Admin. Regs. 1:374. Licensure of nonhospital-based outpatient alcohol and other drug treatment entities.</t>
  </si>
  <si>
    <t>Ky. Rev. Stat. § 222.231. Licensing of treatment programs — Administrative regulations regarding standards — Revocation or suspension — Emergency order.; Ky. Rev. Stat. § 222.005. Definitions for chapter.; 908 Ky. Admin. Regs. 1:374. Licensure of nonhospital-based outpatient alcohol and other drug treatment entities.</t>
  </si>
  <si>
    <t>908 Ky. Admin. Regs. 1:374. Licensure of nonhospital-based outpatient alcohol and other drug treatment entities.; 908 Ky. Admin. Regs. 1:374. Licensure of nonhospital-based outpatient alcohol and other drug treatment entities.; 908 Ky. Admin. Regs. 1:374. Licensure of nonhospital-based outpatient alcohol and other drug treatment entities.; 908 Ky. Admin. Regs. 1:374. Licensure of nonhospital-based outpatient alcohol and other drug treatment entities.</t>
  </si>
  <si>
    <t>Under 908 Ky. Admin. Regs. 1:374, "[a]n NTP shall hire dosing personnel who shall: 1. Hold a license as a registered nurse, licensed practical nurse, or pharmacist; and 2. Not be dually assigned as clinicians."</t>
  </si>
  <si>
    <t>The ratio here applies to either a medical director or program physician. 908 Ky. Admin. Regs. 1:374.</t>
  </si>
  <si>
    <t>908 Ky. Admin. Regs. 1:374. Licensure of nonhospital-based outpatient alcohol and other drug treatment entities.; 908 Ky. Admin. Regs. 1:374. Licensure of nonhospital-based outpatient alcohol and other drug treatment entities.</t>
  </si>
  <si>
    <t>908 Ky. Admin. Regs. 1:374. Licensure of nonhospital-based outpatient alcohol and other drug treatment entities.; 908 Ky. Admin. Regs. 1:374. Licensure of nonhospital-based outpatient alcohol and other drug treatment entities.; 902 Ky. Admin. Regs. 20:160. Chemical dependency treatment services and facility specifications; 908 Ky. Admin. Regs. 1:370. Licensing procedures, fees, and general requirements for nonhospital-based alcohol and other drug treatment entities.; 908 Ky. Admin. Regs. 1:370. Licensing procedures, fees, and general requirements for nonhospital-based alcohol and other drug treatment entities.; 908 Ky. Admin. Regs. 1:374. Licensure of nonhospital-based outpatient alcohol and other drug treatment entities.</t>
  </si>
  <si>
    <t>908 Ky. Admin. Regs. 1:374. Licensure of nonhospital-based outpatient alcohol and other drug treatment entities.; 908 Ky. Admin. Regs. 1:374. Licensure of nonhospital-based outpatient alcohol and other drug treatment entities.; 908 Ky. Admin. Regs. 1:374. Licensure of nonhospital-based outpatient alcohol and other drug treatment entities.</t>
  </si>
  <si>
    <t>Pursuant to 908 Ky. Admin. Regs. 1:374(Section 6)(1) if any OBOT is owned in part by a non-physician or is affiliated with a physician or APRN who prescribes buprenorphine products to more than 50% of the facility's patients.</t>
  </si>
  <si>
    <t>908 Ky. Admin. Regs. 1:374. Licensure of nonhospital-based outpatient alcohol and other drug treatment entities.; 908 Ky. Admin. Regs. 1:374. Licensure of nonhospital-based outpatient alcohol and other drug treatment entities.; 908 Ky. Admin. Regs. 1:370. Licensing procedures, fees, and general requirements for nonhospital-based alcohol and other drug treatment entities.; 908 Ky. Admin. Regs. 1:370. Licensing procedures, fees, and general requirements for nonhospital-based alcohol and other drug treatment entities.; 908 Ky. Admin. Regs. 1:374. Licensure of nonhospital-based outpatient alcohol and other drug treatment entities.</t>
  </si>
  <si>
    <t>201 Ky. Admin. Regs. 9:220. Restriction upon dispensing of Schedule II controlled substances and Schedule III controlled substances containing Hydrocodone.; Ky. Rev. Stat. §314.042. License to practice as an advanced practice registered nurse — Application — Renewal — Reinstatement — Use of “APRN” — Prescriptive authority under CAPA-NS and CAPA-CS — Exemption from CAPA-NS requirement — Administrative regulations.; Ky. Rev. Stat. §311.858. Services and procedures that may be performed by physician assistant; restrictions; Ky. Rev. Stat. §311.858. Services and procedures that may be performed by physician assistant; restrictions</t>
  </si>
  <si>
    <t>201 Ky. Admin. Regs. 9:270. Professional standards for prescribing or dispensing Buprenorphine-Mono-Product or Buprenorphine-Combined-with-Naloxone.; 201 Ky. Admin. Regs. 9:270. Professional standards for prescribing or dispensing Buprenorphine-Mono-Product or Buprenorphine-Combined-with-Naloxone.</t>
  </si>
  <si>
    <t>Ky. Rev. Stat. §314.042. License to practice as an advanced practice registered nurse — Application — Renewal — Reinstatement — Use of “APRN” — Prescriptive authority under CAPA-NS and CAPA-CS — Exemption from CAPA-NS requirement — Administrative regulations.</t>
  </si>
  <si>
    <t>Ky. Rev. Stat. §314.042. License to practice as an advanced practice registered nurse — Application — Renewal — Reinstatement — Use of “APRN” — Prescriptive authority under CAPA-NS and CAPA-CS — Exemption from CAPA-NS requirement — Administrative regulations.; 201 Ky. Admin. Regs. 20:065. Professional standards for prescribing Buprenorphine-Mono-Product or Buprenorphine-Combined-with-Naloxone by APRNs for medication assisted treatment for opioid use disorder.</t>
  </si>
  <si>
    <t>The advanced practice registered nurse who is prescribing controlled substances and the collaborating physician shall be qualified in the same or a similar specialty. Ky. Rev. Stat. §314.042(10)(e).</t>
  </si>
  <si>
    <t>Ky. Rev. Stat. §311.858. Services and procedures that may be performed by physician assistant; restrictions; Kentucky Scheduled Drug List; Ky. Rev. Stat. §311.858. Services and procedures that may be performed by physician assistant; restrictions</t>
  </si>
  <si>
    <t>Ky. Rev. Stat. §311.858. Services and procedures that may be performed by physician assistant; restrictions; Kentucky Scheduled Drug List</t>
  </si>
  <si>
    <t>908 Ky. Admin. Regs. 1:370. Licensing procedures, fees, and general requirements for nonhospital-based alcohol and other drug treatment entities.</t>
  </si>
  <si>
    <t>908 Ky. Admin. Regs. 1:370. Licensing procedures, fees, and general requirements for nonhospital-based alcohol and other drug treatment entities.; 902 Ky. Admin. Regs. 20:111. Medically managed intensive inpatient withdrawal management.; 908 Ky. Admin. Regs. 1:370. Licensing procedures, fees, and general requirements for nonhospital-based alcohol and other drug treatment entities.; 908 Ky. Admin. Regs. 1:374. Licensure of nonhospital-based outpatient alcohol and other drug treatment entities.</t>
  </si>
  <si>
    <t>908 Ky. Admin. Regs. 1:374. Licensure of nonhospital-based outpatient alcohol and other drug treatment entities.; 902 Ky. Admin. Regs. 20:111. Medically managed intensive inpatient withdrawal management.</t>
  </si>
  <si>
    <t>Louisiana</t>
  </si>
  <si>
    <t>La. Rev. Stat. § 40:2159. Opioid treatment programs.; La. Admin. Code tit. 48 Pt. I § 5603. Definitions</t>
  </si>
  <si>
    <t>La. Rev. Stat. § 40:2159. Opioid treatment programs.; La. Admin. Code tit. 48 Pt. I § 5603. Definitions; La. Admin. Code tit. 48 Pt. I § 5603. Definitions</t>
  </si>
  <si>
    <t>La. Admin. Code tit. 48 Pt. I § 5643. Core Staffing Personnel Qualifications and Responsibilities; La. Admin. Code tit. 48 Pt. I § 5643. Core Staffing Personnel Qualifications and Responsibilities; La. Admin. Code tit. 48 Pt. I § 5643. Core Staffing Personnel Qualifications and Responsibilities; La. Admin Code. tit. 48, Pt I, § 5693. General Requirements; La. Admin. Code tit. 48, Pt. I § 5727. Additional Staffing Requirements; La. Admin. Code tit. 48, Pt. I § 5727. Additional Staffing Requirements; La. Admin. Code tit. 48, Pt. I § 5727. Additional Staffing Requirements; La. Admin. Code tit. 48, Pt. I § 5727. Additional Staffing Requirements</t>
  </si>
  <si>
    <t>Louisiana requires a "clinical director" that must be either a psychiatrist, a psychologist, a clinical social worker, or a counselor. La. Admin. Code tit. 48 Pt. I § 5643The program physician can be a physician or an APRN. La. Admin. Code tit. 48, Pt. I § 5727</t>
  </si>
  <si>
    <t>La. Admin. Code tit. 48, Pt. I § 5729. Medications</t>
  </si>
  <si>
    <t>La. Admin Code. tit. 48, Pt I, § 5693. General Requirements; La. Admin. Code tit. 48, Pt. I § 5725. Treatment; La. Admin. Code tit. 48, Pt. I § 5725. Treatment</t>
  </si>
  <si>
    <t>La. Admin. Code tit. 48, Pt. I § 5723. General Provisions; La. Admin. Code tit. 48, Pt. I § 5725. Treatment</t>
  </si>
  <si>
    <t>La. Admin Code. tit. 48, Pt I, § 5667. Interior Space for Residential Facilities and Outpatient Clinics</t>
  </si>
  <si>
    <t>La. Admin. Code tit. 46, Pt. LIII § 2745. Prescriptions</t>
  </si>
  <si>
    <t>La. Admin. Code tit. 46, Pt. LIII § 2745. Prescriptions; La. Rev. Stat. § 40:964. Composition of schedules; La. Rev. Stat. § 40:964. Composition of schedules</t>
  </si>
  <si>
    <t>La. Rev. Stat. § 40:964. Composition of schedules; La. Admin. Code tit. 46, Pt. LIII § 2745. Prescriptions; La. Rev. Stat. § 40:964. Composition of schedules</t>
  </si>
  <si>
    <t>La. Admin Code. tit. 48, Pt I, § 5651. Treatment Protocols</t>
  </si>
  <si>
    <t>Maine</t>
  </si>
  <si>
    <t>Me. Rev. Stat. tit. 5 § 20003. Definitions; 02-392-036 Me. Code R. § 2.  License Required; Coordination with State and Federal Regulatory Requirements.; 14-118-005 Me. Code R. § 1. Definitions.</t>
  </si>
  <si>
    <t>02-392-036 Me. Code R. § 2.  License Required; Coordination with State and Federal Regulatory Requirements.; 14-118-005 Me. Code R. § 1. Definitions.; 14-118-005 Me. Code R. § 19. Substance Abuse Treatment Services.</t>
  </si>
  <si>
    <t>02-392-036 Me. Code R. § 4.  Pharmacist in Charge.; 14-118-5 Me. Code R. § 9 Organizational Structure; 14-118-5 Me. Code R. § 9 Organizational Structure; 14-118-005 Me. Code R. § 19. Substance Abuse Treatment Services.; 14-118-005 Me. Code R. § 15. Operational Practices.</t>
  </si>
  <si>
    <t>14-118-005 Me. Code R. § 19. Substance Abuse Treatment Services.</t>
  </si>
  <si>
    <t>OTPs shall limit their program size to no more than 500 clients at each licensed/certified site., unless a waiver is granted. 14-118-005 Me. Code R. § 19.8.4.3</t>
  </si>
  <si>
    <t>14-118-005 Me. Code R. § 19. Substance Abuse Treatment Services.; 14-118-005 Me. Code R. § 19. Substance Abuse Treatment Services.; 14-118-005 Me. Code R. § 19. Substance Abuse Treatment Services.; 14-118-005 Me. Code R. § 19. Substance Abuse Treatment Services.</t>
  </si>
  <si>
    <t>Me. Rev. Stat. tit. 32 § 2210. Requirements regarding prescription of opioid medication; Me. Rev. Stat. tit. 32 § 2210. Requirements regarding prescription of opioid medication; Me. Rev. Stat. tit. 32 § 2600-C. Requirements regarding prescription of opioid medication; Me. Rev. Stat. tit. 32 § 2600-C. Requirements regarding prescription of opioid medication; Me. Rev. Stat. tit. 32 § 3300-F. Requirements regarding prescription of opioid medication; Me. Rev. Stat. tit. 32 § 3300-F. Requirements regarding prescription of opioid medication; 02-373-002 Me. Code R. § 3. Uniform Scope of Practice for Physician Assistants.</t>
  </si>
  <si>
    <t>14-118-005 Me. Code R. § 19. Substance Abuse Treatment Services.; Me. Rev. Stat. tit. 32 § 2600-C. Requirements regarding prescription of opioid medication; Me. Rev. Stat. tit. 32 § 2600-C. Requirements regarding prescription of opioid medication; 2-380-8 Me. Code R. § 7. Formulary for Certified Nurse Practitioners and Certified Nurse-Midwives with Prescriptive Authority</t>
  </si>
  <si>
    <t>02-373-002 Me. Code R. § 3. Uniform Scope of Practice for Physician Assistants.</t>
  </si>
  <si>
    <t>Physician assistants may not prescribe Methadone, Suboxone (Buprenorphine), or Subutex unless allowed under state and federal laws. If permitted under state and federal laws, and if delegated by the primary supervising physician, the authority to prescribe Methadone, Suboxone (Buprenorphine), or Subutex must be specifically included in the written plan of supervision. 02-373-002 Me. Code R. § 3</t>
  </si>
  <si>
    <t>Physicians are ultimately responsible for the prescribing practices of the physician assistants working under their delegation, and should closely monitor the prescribing of all scheduled drugs and controlled substances.  02-373-002 Me. Code R. § 3.</t>
  </si>
  <si>
    <t>Me. Rev. Stat. tit. 5 § 20055. Hub-and-spoke model</t>
  </si>
  <si>
    <t>Maryland</t>
  </si>
  <si>
    <t>Md. Code Regs. 10.47.02.11 Opioid Maintenance Therapy; Md. Code Regs. 10.47.04.03. Certification Required.; Md. Code Regs. 10.63.01.03 License Required.</t>
  </si>
  <si>
    <t>Md. Code Regs. 10.47.02.11 Opioid Maintenance Therapy; Md. Code Regs. 10.47.02.11 Opioid Maintenance Therapy; Md. Code Regs. 10.63.03.19 Opioid Treatment Service.</t>
  </si>
  <si>
    <t>Md. Code Regs. 10.47.02.11 Opioid Maintenance Therapy; Md. Code Regs. 10.63.03.19 Opioid Treatment Service.</t>
  </si>
  <si>
    <t>Md. Code Regs. 10.47.02.11 Opioid Maintenance Therapy</t>
  </si>
  <si>
    <t>Md. Code Regs. 10.47.01.04. Clinical Requirements.; Md. Code Regs. 10.47.01.04. Clinical Requirements.; Md. Code Regs. 10.63.03.19 Opioid Treatment Service.</t>
  </si>
  <si>
    <t>Pursuant to Md. Code Regs. 10.47.01.04 (1), required individual treatment plans for patients must include the individualized needs including vocational, educational, and legal.</t>
  </si>
  <si>
    <t>Md. Code, Health Occupations § 15-101. Definitions; Md. Code, Health Occupations § 8-508. Certified nurse practitioners; dispensing of drugs</t>
  </si>
  <si>
    <t>Md. Code, Health Occupations § 8-508. Certified nurse practitioners; dispensing of drugs</t>
  </si>
  <si>
    <t>Md. Code Regs. 10.32.03.08 Prescriptive Authority and Dispensing Starter Dosage or Drug Samples.; Md. Code Regs. 10.32.03.08 Prescriptive Authority and Dispensing Starter Dosage or Drug Samples.; Md. Code, Health Occupations § 15-101. Definitions</t>
  </si>
  <si>
    <t>Md. Code Regs. 10.47.02.11 Opioid Maintenance Therapy; Md. Code Regs. 10.47.01.04. Clinical Requirements.; Md. Code Regs. 10.47.01.04. Clinical Requirements.</t>
  </si>
  <si>
    <t>Placement criteria must be utilized by all SUD treatment programs, but the requirement of ASAM certification for the medical director only applies to MOUD services under Md. Code Regs. 10.47.02.11.</t>
  </si>
  <si>
    <t>Md. Code Regs. 10.47.02.11 Opioid Maintenance Therapy; Md. Code Regs. 10.47.01.02. Definitions.; Md. Code Regs. 10.47.01.04. Clinical Requirements.</t>
  </si>
  <si>
    <t>Md. Code, Health General § 8-1101. Availability of opioid addiction treatment prescribers; Md. Code, Health General § 8-1101. Availability of opioid addiction treatment prescribers</t>
  </si>
  <si>
    <t>Massachusetts</t>
  </si>
  <si>
    <t>Mass. Gen. Laws ch. 111E, § 7. Licensing and approval of facilities; Mass. Gen. Laws ch. 111E, § 1. Definitions; Mass. Gen. Laws ch. 111E, § 7. Licensing and approval of facilities; 105 Mass. Code Regs. 164.004: Scope</t>
  </si>
  <si>
    <t>105 Mass. Code Regs. 164.314: Staffing Pattern; 105 Mass. Code Regs. 164.006: Definitions; 105 Mass. Code Regs. 164.314: Staffing Pattern; 105 Mass. Code Regs. 164.314: Staffing Pattern; 105 Mass. Code Regs. 164.314: Staffing Pattern</t>
  </si>
  <si>
    <t>Pursuant to 105 Mass. Code Regs. 164.314(B) a licensed psychologist may be on staff in place of a licensed psychiatrist, and a physician assistant may be on staff in place of a nurse.</t>
  </si>
  <si>
    <t>105 Mass. Code Regs. 164.304: Additional Service Requirements for Opioid Maintenance</t>
  </si>
  <si>
    <t>105 Mass. Code Regs. 164.074: Minimum Treatment Service Requirements; 105 Mass. Code Regs. 164.074: Minimum Treatment Service Requirements; 105 Mass. Code Regs. 164.074: Minimum Treatment Service Requirements; 105 Mass. Code Regs. 164.074: Minimum Treatment Service Requirements; 105 Mass. Code Regs. 164.074: Minimum Treatment Service Requirements; 105 Mass. Code Regs. 164.074: Minimum Treatment Service Requirements; 105 Mass. Code Regs. 164.074: Minimum Treatment Service Requirements; 105 Mass. Code Regs. 164.074: Minimum Treatment Service Requirements; 105 Mass. Code Regs. 164.302: Provision of Services - All Opioid Treatment</t>
  </si>
  <si>
    <t>105 Mass. Code Regs. 164.315: Hours of Operation</t>
  </si>
  <si>
    <t>105 Mass. Code Regs. 164.302: Provision of Services - All Opioid Treatment; 105 Mass. Code Regs. 164.304: Additional Service Requirements for Opioid Maintenance; 105 Mass. Code Regs. 164.307: Drug Screening Policy and Procedure</t>
  </si>
  <si>
    <t>243 Mass. Code Regs. 2.08: Physician Assistants; 244 Mass. Code Regs. 4.07: APRN Eligible to Engage in Prescriptive Practice; Mass. Gen. Laws ch. 94C, § 18. Issuance of prescription by practitioner or physician</t>
  </si>
  <si>
    <t>244 Mass. Code Regs. 4.07: APRN Eligible to Engage in Prescriptive Practice</t>
  </si>
  <si>
    <t>243 Mass. Code Regs. 2.08: Physician Assistants</t>
  </si>
  <si>
    <t>105 Mass. Code Regs. 164.302: Provision of Services - All Opioid Treatment</t>
  </si>
  <si>
    <t>105 Mass. Code Regs. 164.074: Minimum Treatment Service Requirements; 105 Mass. Code Regs. 164.006: Definitions; 105 Mass. Code Regs. 164.006: Definitions; 105 Mass. Code Regs. 164.302: Provision of Services - All Opioid Treatment; 105 Mass. Code Regs. 164.314: Staffing Pattern; 105 Mass. Code Regs. 164.073: Individual Treatment Plan</t>
  </si>
  <si>
    <t>105 Mass. Code Regs. 164.073: Individual Treatment Plan</t>
  </si>
  <si>
    <t>Michigan</t>
  </si>
  <si>
    <t>Mich. Admin. Code r. 325.1303. Application; licensing requirement; review process; licensure.</t>
  </si>
  <si>
    <t>Mich. Admin. Code r. 325.1303. Application; licensing requirement; review process; licensure.; Mich. Admin. Code r. 325.1303. Application; licensing requirement; review process; licensure.</t>
  </si>
  <si>
    <t>Mich. Admin. Code r. 325.1347. Program director.; Mich. Admin. Code r. 325.1353. Medical director.; Mich. Admin. Code r. 325.1383. Medication assisted treatment (MAT) services; requirements.; Mich. Admin. Code r. 325.1383. Medication assisted treatment (MAT) services; requirements.</t>
  </si>
  <si>
    <t>Mich. Admin. Code r. 325.1383. Medication assisted treatment (MAT) services; requirements.</t>
  </si>
  <si>
    <t>Mich. Admin. Code r. 325.1359. Support and referral services.; Mich. Admin. Code r. 325.1363. Treatment plans, excluding CAIT and SARF.</t>
  </si>
  <si>
    <t>Mich. Admin. Code r. 338.3163. Drug-dependent person; prescribing, dispensing, and administering controlled substance.; Mich. Comp. Laws § 333.17211a. Advanced practice registered nurses; prescriptions; Mich. Admin. Code r. 338.2411. Delegation of prescribing controlled substances to nurse practitioner or nurse midwife; limitation.; Mich. Comp. Laws § 333.17201. Definitions; principles of construction; Mich. Comp. Laws § 333.17076. Powers of physician's assistants</t>
  </si>
  <si>
    <t>Mich. Comp. Laws § 333.17211a. Advanced practice registered nurses; prescriptions; Mich. Admin. Code r. 338.2411. Delegation of prescribing controlled substances to nurse practitioner or nurse midwife; limitation.; Mich. Comp. Laws § 333.17201. Definitions; principles of construction; Mich. Comp. Laws § 333.17076. Powers of physician's assistants</t>
  </si>
  <si>
    <t>Mich. Comp. Laws § 333.17076. Powers of physician's assistants</t>
  </si>
  <si>
    <t>Mich. Admin. Code r. 325.1353. Medical director.</t>
  </si>
  <si>
    <t>Minnesota</t>
  </si>
  <si>
    <t>Minn. Stat. § 245G.01 DEFINITIONS; Minn. Stat. § 245G.07 TREATMENT SERVICE; Minn. Stat. § 245G.22 OPIOID TREATMENT PROGRAMS</t>
  </si>
  <si>
    <t>Minn. Stat. § 245G.07 TREATMENT SERVICE; Minn. Stat. § 245G.22 OPIOID TREATMENT PROGRAMS; Minn. Stat. § 245G.22 OPIOID TREATMENT PROGRAMS</t>
  </si>
  <si>
    <t>Minn. Stat. § 245G.22 OPIOID TREATMENT PROGRAMS</t>
  </si>
  <si>
    <t>Minn. Stat. § 245G.07 TREATMENT SERVICE; Minn. Stat. § 245G.07 TREATMENT SERVICE; Minn. Stat. § 245G.07 TREATMENT SERVICE; Minn. Stat. § 245G.07 TREATMENT SERVICE; Minn. Stat. § 245G.22 OPIOID TREATMENT PROGRAMS</t>
  </si>
  <si>
    <t>Minn. Stat. § 147A.18 DELEGATED AUTHORITY TO PRESCRIBE, DISPENSE, AND ADMINISTER DRUGS AND MEDICAL DEVICES; Minn. Stat. § 148.235. Prescribing drugs and therapeutic devices; Minn. Stat. § 152.12 HEALTH CARE PROVIDERS MAY PRESCRIBE; Minn. Stat. § 152.02 SCHEDULES OF CONTROLLED SUBSTANCES; ADMINISTRATION OF CHAPTER.</t>
  </si>
  <si>
    <t>Minn. Stat. § 148.235. Prescribing drugs and therapeutic devices; Minn. Stat. § 152.02 SCHEDULES OF CONTROLLED SUBSTANCES; ADMINISTRATION OF CHAPTER.</t>
  </si>
  <si>
    <t>Minn. Stat. § 147A.18 DELEGATED AUTHORITY TO PRESCRIBE, DISPENSE, AND ADMINISTER DRUGS AND MEDICAL DEVICES; Minn. Stat. § 152.02 SCHEDULES OF CONTROLLED SUBSTANCES; ADMINISTRATION OF CHAPTER.</t>
  </si>
  <si>
    <t>Mississippi</t>
  </si>
  <si>
    <t>24-0-2 Miss. Code R. § 2.4. DMH Provider Certification of New or Additional Services</t>
  </si>
  <si>
    <t>24-0-2 Miss. Code R. § 2.4. DMH Provider Certification of New or Additional Services; 24-0-2 Miss. Code R. § 54.1 General Related to Opioid Treatment Programs</t>
  </si>
  <si>
    <t>24-0-2 Miss. Code R. § 54.2. Staffing for Opioid Treatment Programs; 24-0-2 Miss. Code R. § 54.2. Staffing for Opioid Treatment Programs; 24-0-2 Miss. Code R. § 54.4. Opioid Treatment Program Services; 24-0-2 Miss. Code R. § 54.4. Opioid Treatment Program Services</t>
  </si>
  <si>
    <t>24-0-2 Miss. Code R. § 54.4. Opioid Treatment Program Services</t>
  </si>
  <si>
    <t>24-0-2 Miss. Code R. § 54.5. Medication Management for Opioid Treatment Programs; 24-0-2 Miss. Code R. § 54.5. Medication Management for Opioid Treatment Programs</t>
  </si>
  <si>
    <t>24-0-2 Miss. Code R. § 49.2. HIV and Tuberculosis (TB) Risk Assessment and Testing; 24-0-2 Miss. Code R. § 49.2. HIV and Tuberculosis (TB) Risk Assessment and Testing; 24-0-2 Miss. Code R. § 49.2. HIV and Tuberculosis (TB) Risk Assessment and Testing; 24-0-2 Miss. Code R. § 49.3. Education Regarding HIV, TB, STDs; 24-0-2 Miss. Code R. § 51.2. Availability of Recovery Support Services; 24-0-2 Miss. Code R. § 51.1. General; 24-0-2 Miss. Code R. § 54.3. Admissions to Opioid Treatment Programs; 24-0-2 Miss. Code R. § 54.4. Opioid Treatment Program Services; 24-0-2 Miss. Code R. § 54.4. Opioid Treatment Program Services</t>
  </si>
  <si>
    <t>24-0-2 Miss. Code R. § 54.5. Medication Management for Opioid Treatment Programs</t>
  </si>
  <si>
    <t>24-0-2 Miss. Code R. § 49.1. General</t>
  </si>
  <si>
    <t>30-17-2615 Miss. Code R. § 1.5. Requirement of Protocol --Prescribing/Dispensing.; 30-18-2840 Miss. Code R. § 1.5. Prescribing Controlled Substances and Medications by APRNs:</t>
  </si>
  <si>
    <t>30-18-2840 Miss. Code R. § 1.5. Prescribing Controlled Substances and Medications by APRNs:</t>
  </si>
  <si>
    <t>24-0-2 Miss. Code R. § 54.4. Opioid Treatment Program Services; 24-0-2 Miss. Code R. § 54.4. Opioid Treatment Program Services</t>
  </si>
  <si>
    <t>Missouri</t>
  </si>
  <si>
    <t>Mo. Code Regs. Ann. tit. 9, § 30-3.032. Certification of Alcohol and Drug Abuse Programs; Mo. Code Regs. Ann. tit. 9, § 30-3.032. Certification of Alcohol and Drug Abuse Programs</t>
  </si>
  <si>
    <t>Mo. Code Regs. Ann. tit. 9, § 30-3.032. Certification of Alcohol and Drug Abuse Programs; Mo. Code Regs. Ann. tit. 9, § 30-3.032. Certification of Alcohol and Drug Abuse Programs; Mo. Code Regs. Ann. tit. 9, § 30-3.132. Opioid Treatment Program</t>
  </si>
  <si>
    <t>Mo. Code Regs. Ann. tit. 9, § 30-3.110. Service Definitions and Staff Qualifications; Mo. Code Regs. Ann. tit. 9, § 30-3.132. Opioid Treatment Program</t>
  </si>
  <si>
    <t>Mo. Code Regs. Ann. tit. 9, § 30-3.132. Opioid Treatment Program</t>
  </si>
  <si>
    <t>Mo. Code Regs. Ann. tit. 9, § 30-3.110. Service Definitions and Staff Qualifications; Mo. Code Regs. Ann. tit. 9, § 30-3.110. Service Definitions and Staff Qualifications; Mo. Code Regs. Ann. tit. 9, § 30-3.132. Opioid Treatment Program; Mo. Code Regs. Ann. tit. 9, § 30-3.132. Opioid Treatment Program; Mo. Code Regs. Ann. tit. 9, § 30-3.132. Opioid Treatment Program; Mo. Code Regs. Ann. tit. 9, § 30-3.100. Service Delivery Process and Documentation</t>
  </si>
  <si>
    <t>Mo. Rev. Stat. § 334.104. Collaborative practice arrangements, form, contents, delegation of authority--rules, approval, restrictions--disciplinary actions -- notice of collaborative practice or physician assistant agreements to board, when--certain nurses may provide anesthesia services, when--contract limitations; Mo. Rev. Stat. § 334.747. Prescribing controlled substances authorized, when--collaborating physicians—certification</t>
  </si>
  <si>
    <t>Mo. Rev. Stat. § 334.104. Collaborative practice arrangements, form, contents, delegation of authority--rules, approval, restrictions--disciplinary actions -- notice of collaborative practice or physician assistant agreements to board, when--certain nurses may provide anesthesia services, when--contract limitations</t>
  </si>
  <si>
    <t>Mo. Rev. Stat. § 334.747. Prescribing controlled substances authorized, when--collaborating physicians—certification</t>
  </si>
  <si>
    <t>Mo. Code Regs. Ann. tit. 9, § 10-7.030. Service Delivery Process and Documentation</t>
  </si>
  <si>
    <t>Montana</t>
  </si>
  <si>
    <t>Mont. Code § 53-24-208. Facility standards</t>
  </si>
  <si>
    <t>Mont. Admin. R. 24.159.1463 APPLICATION FOR PRESCRIPTIVE AUTHORITY; Mont. Code § 37-3-102 Definitions.; Mont. Code § 37-3-102 Definitions.; Mont. Code § 37-20-403 Physician assistant as agent of supervising physician — degree of supervision required — scope of practice.; Mont. Code § 37-20-404 Prescribing and dispensing authority — discretion of supervising physician on limitation of authority.</t>
  </si>
  <si>
    <t>Mont. Admin. R. 24.159.1463 APPLICATION FOR PRESCRIPTIVE AUTHORITY</t>
  </si>
  <si>
    <t>Mont. Code § 37-20-403 Physician assistant as agent of supervising physician — degree of supervision required — scope of practice.; Mont. Code § 37-20-404 Prescribing and dispensing authority — discretion of supervising physician on limitation of authority.</t>
  </si>
  <si>
    <t>Mont. Admin. R. 24.219.5010 QUALIFIED TREATMENT PROGRAM</t>
  </si>
  <si>
    <t>Nebraska</t>
  </si>
  <si>
    <t>Neb. Rev. Stat. § 28-406. Registration; fees; Neb. Rev. Stat. § 28-412. Narcotic drugs; administration to narcotic-dependent person; violation; penalty</t>
  </si>
  <si>
    <t>175 Neb. Admin. Code § 18-001 SCOPE; 175 Neb. Admin. Code § 18-001 SCOPE; 175 Neb. Admin. Code § 18-003 LICENSING REQUIREMENTS AND PROCEDURES</t>
  </si>
  <si>
    <t>175 Neb. Admin. Code § 18-006 Standards of Operation, Care and Treatment; 206 Neb. Admin. Code Attachment BHASD</t>
  </si>
  <si>
    <t>175 Neb. Admin. Code § 18-006 Standards of Operation, Care and Treatment</t>
  </si>
  <si>
    <t>Neb. Rev. Stat. § 38-2047. Physician assistants; services performed; supervision requirements; Neb. Rev. Stat. § 28-412. Narcotic drugs; administration to narcotic-dependent person; violation; penalty</t>
  </si>
  <si>
    <t>Neb. Rev. Stat. § 38-2315 Nurse practitioner; functions; scope</t>
  </si>
  <si>
    <t>Neb. Rev. Stat. § 38-2047. Physician assistants; services performed; supervision requirements</t>
  </si>
  <si>
    <t>206 Neb. Admin. Code Attachment BHASD</t>
  </si>
  <si>
    <t>206 Neb. Admin. Code Attachment BHASD; 206 Neb. Admin. Code Attachment BHASD</t>
  </si>
  <si>
    <t>Certain levels of care under the Nebraska Department of Health &amp; Human Services "Service Definitions Attachment to Title 206 NAC" are required to facilitate access to MOUD treatment.</t>
  </si>
  <si>
    <t>Nevada</t>
  </si>
  <si>
    <t>Nev. Admin. Code § 458.257. Provision of opioid treatment services. (NRS 439.200, 458.025); Nev. Admin. Code § 458.079. “Treatment program” defined. (NRS 439.200, 458.025); Nev. Admin. Code § 458.079. “Treatment program” defined. (NRS 439.200, 458.025)</t>
  </si>
  <si>
    <t>Nev. Admin. Code § 458.079. “Treatment program” defined. (NRS 439.200, 458.025); Nev. Admin. Code § 458.079. “Treatment program” defined. (NRS 439.200, 458.025)</t>
  </si>
  <si>
    <t>Nev. Admin. Code § 458.252. Assessments for substance-related disorders and mental health disorders. (NRS 458.025); Nev. Admin. Code § 458.252. Assessments for substance-related disorders and mental health disorders. (NRS 458.025); Nev. Admin. Code § 449.1543. “Medical director” defined. (NRS 449.0302, 449.0303); Nev. Admin. Code § 449.1548. General operational requirements. (NRS 449.0302, 449.0303)</t>
  </si>
  <si>
    <t>Nev. Rev. Stat. § 639.2351. Advanced practice registered nurse: Authority to prescribe controlled substances, poisons, dangerous drugs and devices; registration</t>
  </si>
  <si>
    <t>Nev. Rev. Stat. § 630.271. Authorized services</t>
  </si>
  <si>
    <t>Nev. Admin. Code § 458.028. “Criteria of the Division” defined. (NRS 439.200, 458.025)</t>
  </si>
  <si>
    <t>Nev. Admin. Code § 458.028. “Criteria of the Division” defined. (NRS 439.200, 458.025); Nev. Admin. Code § 458.095. Adoption by reference of certain publications. (NRS 439.200, 458.025); Nev. Admin. Code § 458.079. “Treatment program” defined. (NRS 439.200, 458.025); Nev. Admin. Code § 458.246. Provision of services to clients. (NRS 439.200, 458.025); Nev. Admin. Code § 458.246. Provision of services to clients. (NRS 439.200, 458.025)</t>
  </si>
  <si>
    <t>New Hampshire</t>
  </si>
  <si>
    <t>N.H. Code Admin. R. Ann. He-A 304.01. Purpose and Scope.</t>
  </si>
  <si>
    <t>N.H. Code Admin. R. Ann. He-A 304.01. Purpose and Scope.; N.H. Code Admin. R. Ann. He-A 304.03. Application Submission.</t>
  </si>
  <si>
    <t>N.H. Code Admin. R. Ann. He-A 304.12. Duties and Responsibilities of All Certified OTPs.; N.H. Code Admin. R. Ann. 304.17. Personnel Requirements.; N.H. Code Admin. R. Ann. 304.17. Personnel Requirements.; N.H. Code Admin. R. Ann. 304.17. Personnel Requirements.</t>
  </si>
  <si>
    <t>N.H. Code Admin. R. Ann. 304.23. Required Medical and Clinical Services.; N.H. Code Admin. R. Ann. 304.25. Take-Home Medications.</t>
  </si>
  <si>
    <t>N.H. Code Admin. R. Ann. He-A 304.16. Clinical Services.; N.H. Code Admin. R. Ann. 304.21. Screening and Evaluation Requirements.; N.H. Code Admin. R. Ann. 304.23. Required Medical and Clinical Services.; N.H. Code Admin. R. Ann. 304.23. Required Medical and Clinical Services.; N.H. Code Admin. R. Ann. 304.21. Screening and Evaluation Requirements.</t>
  </si>
  <si>
    <t>N.H. Code Admin. R. Ann. He-A 304.13. Hours of Operation.</t>
  </si>
  <si>
    <t>N.H. Code Admin. R. Ann. 304.24. Drug Screens.</t>
  </si>
  <si>
    <t>N.H. Code Admin. R. Ann. 304.23 states that "required substance use disorder counseling shall be based on the client's individualized treatment plan" but it is not clear that the law requires patients to participate in counseling in order to receive MOUD.</t>
  </si>
  <si>
    <t>N.H. Rev. Stat. § 318-B:10 Professional Use of Narcotic Drugs</t>
  </si>
  <si>
    <t>N.H. Rev. Stat. § 326-B:11 Scope of Practice and Authority; Advanced Practice Registered Nurse.</t>
  </si>
  <si>
    <t>N.H. Code Admin. R. Ann. Med 603.01. Scope of Practice.</t>
  </si>
  <si>
    <t>N.H. Code Admin. R. Ann. He-A 304.16. Clinical Services.</t>
  </si>
  <si>
    <t>Must use six dimensions from “ASAM Criteria: Treatment Criteria for Addictive, Substance-Related, and Co-Occurring Conditions”, ASAM Criteria incorporated by reference, Providers required to adhere to evidence-based best practices</t>
  </si>
  <si>
    <t>N.H. Code Admin. R. Ann. He-A 304.16. Clinical Services.; N.H. Code Admin. R. Ann. He-A 304.16. Clinical Services.; N.H. Code Admin. R. Ann. 304.21. Screening and Evaluation Requirements.; N.H. Code Admin. R. Ann. 304.21. Screening and Evaluation Requirements.; N.H. Code Admin. R. Ann. He-A 300. Appendix A. Incorporation by Reference Information</t>
  </si>
  <si>
    <t>New Jersey</t>
  </si>
  <si>
    <t>N.J. Stat. § 26:2G-23. Certificate of approval; application.</t>
  </si>
  <si>
    <t>N.J. Admin. Code § 10:161B–1.4 Qualifications and responsibilities of the medical director; N.J. Admin. Code § 10:161B–1.5 Qualifications and responsibilities of the director of nursing services; N.J. Admin. Code § 10:161B–1.6 Qualifications of pharmacists; N.J. Admin. Code § 10:161B–1.7 Qualifications and responsibilities of the administrator of the facility; N.J. Admin. Code § 10:161B–1.9 Qualifications and responsibilities of the substance abuse counseling staff; N.J. Admin. Code § 10:161B–1.10 Qualifications of dieticians; N.J. Admin. Code § 10:161B–5.1 Appointment of administrator; N.J. Admin. Code § 10:161B-7.2 Designation of medical director; N.J. Admin. Code § 10:161B–11.2 Staffing</t>
  </si>
  <si>
    <t>A pharmacist not required to be on staff but "[e]ach opioid treatment program and each outpatient detoxification program dispensing medications on-site shall engage or contract with a pharmacist currently registered with the New Jersey State Board of Pharmacy." N.J. Admin. Code § 10:161B–1.6.</t>
  </si>
  <si>
    <t>N.J. Admin. Code § 10:161B-10.1 Provision of substance abuse counseling</t>
  </si>
  <si>
    <t>Pursuant to N.J. Admin. Code § 10:161B-10.1(5) and (6), Opioid Treatment Phases I through III require a 1:50 counselor ratio, but no individual counselor may have a caseload exceeding 1:35.</t>
  </si>
  <si>
    <t>N.J. Admin. Code § 10:161B–11.15 Clinic based medical maintenance</t>
  </si>
  <si>
    <t>N.J. Stat. § 26:2G-34. Program of medical and community services.; N.J. Admin. Code § 10:161B–3.1 Provision of services; N.J. Admin. Code § 10:161B-10.1 Provision of substance abuse counseling; N.J. Admin. Code § 10:161B–11.6 Admissions and assessment; N.J. Admin. Code § 10:161B–11.6 Admissions and assessment</t>
  </si>
  <si>
    <t>N.J. Stat. § 26:2H-11.1. Requirements for applicants for certificate of need, initial licensure for certain facilities</t>
  </si>
  <si>
    <t>Pursuant to N.J. Stat. § 26:2H-11.1, OTPs are required to notify the governing body of a municipality prior to opening a location within 500 feet of a schools teaching pupils between the ages of five and eighteen.</t>
  </si>
  <si>
    <t>N.J. Admin. Code § 10:161B–11.4 Policies and procedures; N.J. Admin. Code § 10:161B–11.9 Drug screening</t>
  </si>
  <si>
    <t>N.J. Admin. Code § 10:161B–11.16 Office based opioid treatment</t>
  </si>
  <si>
    <t>N.J. Admin. Code § 10:161B–11.2 Staffing</t>
  </si>
  <si>
    <t>N.J. Stat. § 45:11-49. Authority of advanced practice nurse to perform tasks, order medications and devices, or make prescriptions; standards of joint protocols; execution of death certification</t>
  </si>
  <si>
    <t>N.J. Stat. § 45:9-27.19. Dispensing of medication. Authority of advanced practice nurse to perform tasks, order medications and devices, or make prescriptions; standards of joint protocols; execution of death certification</t>
  </si>
  <si>
    <t>N.J. Admin. Code § 10:161B–1.4 Qualifications and responsibilities of the medical director</t>
  </si>
  <si>
    <t>N.J. Admin. Code § 10:161B–1.3 Definitions; N.J. Admin. Code § 10:161B–1.4 Qualifications and responsibilities of the medical director; N.J. Admin. Code § 10:161B–11.2 Staffing; N.J. Admin. Code § 10:161B-11.5 Minimum standards for admission to an opioid treatment program</t>
  </si>
  <si>
    <t>New Mexico</t>
  </si>
  <si>
    <t>N.M. Stat. § 24-1-5.7. Methadone clinics; regulation by the human services department.; N.M. Code R. § 7.32.8 Opioid Treatment Programs</t>
  </si>
  <si>
    <t>N.M. Stat. § 24-1-5.7. Methadone clinics; regulation by the human services department.; N.M. Code R. § 7.32.8 Opioid Treatment Programs; N.M. Code R. § 7.32.8 Opioid Treatment Programs</t>
  </si>
  <si>
    <t>N.M. Code R. § 7.32.8 Opioid Treatment Programs; N.M. Code R. § 7.32.8 Opioid Treatment Programs</t>
  </si>
  <si>
    <t>Under N.M. Code R. § 7.32.8.25, the program sponsor shall ensure that substance abuse counseling and behavioral health treatment planning is provided by a practitioner licensed in the state of New Mexico.</t>
  </si>
  <si>
    <t>N.M. Code R. § 7.32.8 Opioid Treatment Programs; N.M. Code R. § 7.32.8 Opioid Treatment Programs; N.M. Code R. § 7.32.8 Opioid Treatment Programs</t>
  </si>
  <si>
    <t>N.M. Code R. § 7.32.8 Opioid Treatment Programs</t>
  </si>
  <si>
    <t>N.M. Stat. § 61-3-23.2. Certified nurse practitioner; qualifications; practice; examination; endorsement; expedited licensure; N.M. Stat. § 61-6-7. Short title; licensure as a physician assistant; scope of practice; biennial registration of supervision; license renewal; fees</t>
  </si>
  <si>
    <t>N.M. Stat. § 61-3-23.2. Certified nurse practitioner; qualifications; practice; examination; endorsement; expedited licensure</t>
  </si>
  <si>
    <t>N.M. Stat. § 61-6-7. Short title; licensure as a physician assistant; scope of practice; biennial registration of supervision; license renewal; fees</t>
  </si>
  <si>
    <t>New York</t>
  </si>
  <si>
    <t>N.Y. Comp. Codes R. &amp; Regs. tit. 14, § 807.1. Applicability; N.Y. Comp. Codes R. § Regs. tit. 14 § 822.5 Definitions; N.Y. Comp. Codes R. § Regs. tit. 14 § 822-2.1 Definitions</t>
  </si>
  <si>
    <t>N.Y. Comp. Codes R. &amp; Regs. tit. 14, § 807.1. Applicability; N.Y. Comp. Codes R. § Regs. tit. 14 § 822-2.1 Definitions</t>
  </si>
  <si>
    <t>N.Y. Comp. Codes R. § Regs. tit. 14 § 800.3 Definitions; N.Y. Comp. Codes R. &amp; Regs. tit. 14, § 822.7. General program standards; N.Y. Comp. Codes R. &amp; Regs. tit. 14, § 822.7. General program standards; N.Y. Comp. Codes R. &amp; Regs. tit. 14, § 822.15. Additional requirements for chemical dependence outpatient rehabilitation services; N.Y. Comp. Codes R. § Regs. tit. 14 § 822-5.9 Staffing; N.Y. Comp. Codes R. § Regs. tit. 14 § 822-5.9 Staffing; N.Y. Comp. Codes R. § Regs. tit. 14 § 822-5.9 Staffing; N.Y. Comp. Codes R. § Regs. tit. 14 § 822-5.9 Staffing; N.Y. Comp. Codes R. § Regs. tit. 14 § 822-5.9 Staffing</t>
  </si>
  <si>
    <t>New York requires "at least one part-time nurse practitioner, registered physician's assistant, or registered nurse, or a licensed practical nurse supervised by a registered nurse employed by the governing authority." N.Y. Comp. Codes R. &amp; Regs. tit. 14, § 822.15 (d)(2).</t>
  </si>
  <si>
    <t>N.Y. Comp. Codes R. &amp; Regs. tit. 14, § 822.15. Additional requirements for chemical dependence outpatient rehabilitation services</t>
  </si>
  <si>
    <t>N.Y. Comp. Codes R. § Regs. tit. 14 § 822-5.9 Staffing</t>
  </si>
  <si>
    <t>N.Y. Comp. Codes R. § Regs. tit. 14 § 822.16 Additional requirements for programs providing opioid full agonist treatment medications; N.Y. Comp. Codes R. § Regs. tit. 14 § 822.16 Additional requirements for programs providing opioid full agonist treatment medications; N.Y. Comp. Codes R. § Regs. tit. 14 § 822-5.7 Take-home medication</t>
  </si>
  <si>
    <t>N.Y. Comp. Codes R. &amp; Regs. tit. 14, § 807.6. HIV-related testing and prevention; N.Y. Comp. Codes R. &amp; Regs. tit. 14, § 822.7. General program standards; N.Y. Comp. Codes R. &amp; Regs. tit. 14, § 822.8. Admission, initial services, transfers, and readmissions; N.Y. Comp. Codes R. &amp; Regs. tit. 14, § 822.15. Additional requirements for chemical dependence outpatient rehabilitation services; N.Y. Comp. Codes R. § Regs. tit. 14 § 822-5.4 Admission assessment and initial services</t>
  </si>
  <si>
    <t>N.Y. Comp. Codes R. § Regs. tit. 14 § 822-5.8 Toxicology</t>
  </si>
  <si>
    <t>N.Y. Education Law § 6902. Definition of practice of nursing; N.Y. Public Health Law § 3702. Special provisions; N.Y. Comp. Codes R. § Regs. tit. 10 § 80.84 Practitioners and pharmacies; prescribing, administering and dispensing for the treatment of narcotic addiction</t>
  </si>
  <si>
    <t>N.Y. Education Law § 6902. Definition of practice of nursing</t>
  </si>
  <si>
    <t>N.Y. Public Health Law § 3702. Special provisions</t>
  </si>
  <si>
    <t>N.Y. Comp. Codes R. § Regs. tit. 14 § 800.4 Access to medication assisted treatment</t>
  </si>
  <si>
    <t>North Carolina</t>
  </si>
  <si>
    <t>N.C. Gen. Stat. § 122C-23. Licensure</t>
  </si>
  <si>
    <t>N.C. Gen. Stat. § 122C-23. Licensure; 10A N.C. ADMIN. CODE. § 27G.3601 SCOPE</t>
  </si>
  <si>
    <t>10A N.C. ADMIN. CODE. § 27G.0503 STAFF REQUIREMENTS; 10A N.C. ADMIN. CODE. § 27G.0104 STAFF DEFINITIONS; 10A N.C. ADMIN. CODE. § 27G.1202 STAFF</t>
  </si>
  <si>
    <t>10A N.C. ADMIN. CODE. § 27G.3603 STAFF</t>
  </si>
  <si>
    <t>10A N.C. ADMIN. CODE. § 27G.3604 OPERATIONS; 10A N.C. ADMIN. CODE. § 27G.3602 DEFINITIONS</t>
  </si>
  <si>
    <t>North Carolina does not explicitly require the provision of these services, but requires that "[e]ach facility shall have staff to provide or secure the....services." 10A N.C. Admin. Code § 27G.3603.</t>
  </si>
  <si>
    <t>10A N.C. ADMIN. CODE. § 27G.3604 OPERATIONS</t>
  </si>
  <si>
    <t>10A N.C. ADMIN. CODE. § 27G.0304 FACILITY DESIGN AND EQUIPMENT</t>
  </si>
  <si>
    <t>N.C. Gen. Stat. § 90-18.1. Limitations on physician assistants; N.C. Gen. Stat. § 90-18.2. Limitations on nurse practitioners</t>
  </si>
  <si>
    <t>10A N.C. ADMIN. CODE. § 27G.3602 DEFINITIONS; N.C. Gen. Stat. § 90-18.2. Limitations on nurse practitioners; N.C. Gen. Stat. § 90-90. Schedule II controlled substances; N.C. Gen. Stat. § 90-91. Schedule III controlled substances; N.C. Gen. Stat. § 90-91. Schedule III controlled substances; N.C. Gen. Stat. § 90-90. Schedule II controlled substances</t>
  </si>
  <si>
    <t>N.C. Gen. Stat. § 90-18.2. Limitations on nurse practitioners</t>
  </si>
  <si>
    <t>N.C. Gen. Stat. § 90-18.2. Limitations on nurse practitioners; N.C. Gen. Stat. § 90-90. Schedule II controlled substances; N.C. Gen. Stat. § 90-91. Schedule III controlled substances; N.C. Gen. Stat. § 90-91. Schedule III controlled substances; N.C. Gen. Stat. § 90-90. Schedule II controlled substances; N.C. Gen. Stat. § 90-87. Definitions</t>
  </si>
  <si>
    <t>10A N.C. ADMIN. CODE. § 27G.3602 DEFINITIONS; N.C. Gen. Stat. § 90-18.1. Limitations on physician assistants; N.C. Gen. Stat. § 90-91. Schedule III controlled substances; N.C. Gen. Stat. § 90-91. Schedule III controlled substances; N.C. Gen. Stat. § 90-90. Schedule II controlled substances; N.C. Gen. Stat. § 90-90. Schedule II controlled substances; N.C. Gen. Stat. § 90-87. Definitions</t>
  </si>
  <si>
    <t>N.C. Gen. Stat. § 90-18.1. Limitations on physician assistants</t>
  </si>
  <si>
    <t>N.C. Gen. Stat. § 90-18.1. Limitations on physician assistants; N.C. Gen. Stat. § 90-90. Schedule II controlled substances; N.C. Gen. Stat. § 90-87. Definitions; N.C. Gen. Stat. § 90-90. Schedule II controlled substances; N.C. Gen. Stat. § 90-91. Schedule III controlled substances; N.C. Gen. Stat. § 90-91. Schedule III controlled substances</t>
  </si>
  <si>
    <t>North Dakota</t>
  </si>
  <si>
    <t>N.D. Cent. Code § 50-31-02. License required; N.D. Cent. Code § 50-31-08. Opioid treatment programs — Licensure required — Rules.; N.D. Admin. Code 75-09.1-10-01. Definitions.</t>
  </si>
  <si>
    <t>N.D. Cent. Code § 50-31-01. Definitions.; N.D. Cent. Code § 50-31-02. License required; N.D. Cent. Code § 50-31-08. Opioid treatment programs — Licensure required — Rules.; N.D. Admin. Code 75-09.1-10-01. Definitions.; N.D. Admin. Code 75-09.1-10-01. Definitions.</t>
  </si>
  <si>
    <t>N.D. Admin. Code 75-09.1-10-11. Facility and clinical environment.</t>
  </si>
  <si>
    <t>N.D. Admin. Code 75-09.1-10-07. Opioid treatment program requirements.; N.D. Admin. Code 75-09.1-10-10. Opioid treatment program administrative organization and responsibilities.; N.D. Admin. Code 75-09.1-10-15. Medical and behavioral health standards.</t>
  </si>
  <si>
    <t>N.D. Admin. Code 75-09.1-10-15. Medical and behavioral health standards.</t>
  </si>
  <si>
    <t>N.D. Admin. Code 50-03-01-01.1. Description and scope of practice of the physician assistant.; N.D. Admin. Code 54-05-03.1-10. Authority to prescribe.; N.D. Cent. Code § 43-17-45. Prescribing — Controlled substances.</t>
  </si>
  <si>
    <t>N.D. Admin. Code 54-05-03.1-10. Authority to prescribe.</t>
  </si>
  <si>
    <t>N.D. Admin. Code 50-03-01-01.1. Description and scope of practice of the physician assistant.; N.D. Cent. Code § 19-03.1-07. Schedule II.; N.D. Cent. Code § 19-03.1-07. Schedule II.; N.D. Cent. Code § 19-03.1-09. Schedule III.; N.D. Cent. Code § 19-03.1-09. Schedule III.</t>
  </si>
  <si>
    <t>N.D. Admin. Code 75-09.1-01-13. Intake and orientation.</t>
  </si>
  <si>
    <t>Ohio</t>
  </si>
  <si>
    <t>Ohio Rev. Code § 5119.37 Certification for opioid treatment programs.; Ohio Admin. Code 4723-9-13. Medication-assisted treatment.; Ohio Admin. Code 4731-33-01. Definitions.</t>
  </si>
  <si>
    <t>Ohio Rev. Code § 5119.37 Certification for opioid treatment programs.; Ohio Admin. Code 5122-40-01. Definitions and applicability.; Ohio Admin. Code 5122-40-04. General licensure requirements.</t>
  </si>
  <si>
    <t>Ohio Admin. Code 5122-40-01. Definitions and applicability.; Ohio Admin. Code 5122-40-01. Definitions and applicability.; Ohio Admin. Code 5122-40-05. Personnel.; Ohio Admin. Code 5122-40-05. Personnel.; Ohio Admin. Code 5122-40-05. Personnel.</t>
  </si>
  <si>
    <t>Ohio Admin. Code 5122-40-09. Non-medication services.</t>
  </si>
  <si>
    <t>Ohio Admin. Code 5122-40-06. Methadone administration.</t>
  </si>
  <si>
    <t>Ohio Admin. Code 5122-40-09. Non-medication services.; Ohio Admin. Code 5122-40-09. Non-medication services.; Ohio Admin. Code 5122-40-07. Program policies and patient records.; Ohio Admin. Code 5122-40-07. Program policies and patient records.</t>
  </si>
  <si>
    <t>Ohio Admin. Code 5122-40-04. General licensure requirements.</t>
  </si>
  <si>
    <t>The five-hundred foot restriction may be waived if the program obtains a letter of support from each public or private school, licensed child day-care center, or other child-serving agency within the five hundred linear foot radius of the location where the opioid treatment program is to operate.  Ohio Admin. Code 5122-40-04. (b)(2).</t>
  </si>
  <si>
    <t>Ohio Admin. Code 5122-40-11. Toxicology.</t>
  </si>
  <si>
    <t>Ohio Rev. Code § 4729.553 Restrictions on office-based opioid treatment; Requirements for Category III terminal distributor of dangerous drugs license with an office-based opioid treatment classification.; Ohio Admin. Code 4723-9-13. Medication-assisted treatment.; Ohio Admin. Code 4730-4-01. Definitions.; Ohio Admin. Code 4731-33-01. Definitions.</t>
  </si>
  <si>
    <t>Office-based opioid treatment programs with over 30 patients must register as a category III terminal distributor of dangerous drugs license with an office-based opioid treatment classification. Ohio Rev. Code § 4729.553. They must also must register if they do not accept any insurance. Ohio Admin. Code 4729:5-18-01.</t>
  </si>
  <si>
    <t>Ohio Admin. Code 4723-9-13. Medication-assisted treatment.; Ohio Admin. Code 4730-4-03. Office-based treatment for opioid addiction.</t>
  </si>
  <si>
    <t>Ohio Rev. Code § 3719.06. Rules for licensed health professionals; prescriptions; Ohio Rev. Code § 3719.06. Rules for licensed health professionals; prescriptions; Ohio Rev. Code § 3719.06. Rules for licensed health professionals; prescriptions</t>
  </si>
  <si>
    <t>Ohio Admin. Code 5122-40-05. Personnel.</t>
  </si>
  <si>
    <t>Ohio Rev. Code § 3719.06. Rules for licensed health professionals; prescriptions; Ohio Admin. Code 4729:9-1-02. Schedule II controlled substances.; Ohio Admin. Code 4729:9-1-03. Schedule III controlled substances.</t>
  </si>
  <si>
    <t>Ohio Admin. Code 5122-40-01. Definitions and applicability.; Ohio Admin. Code 5122-40-05. Personnel.; Ohio Rev. Code § 3719.06. Rules for licensed health professionals; prescriptions</t>
  </si>
  <si>
    <t>Ohio Admin. Code 5122-27-07. Addiction treatment level of care</t>
  </si>
  <si>
    <t>Oklahoma</t>
  </si>
  <si>
    <t>Okla. Admin. Code 450:70-1-1. Purpose</t>
  </si>
  <si>
    <t>Okla. Admin. Code 450:70-1-1. Purpose; Okla. Admin. Code § 450:70-1-2 Definitions</t>
  </si>
  <si>
    <t>Okla. Admin. Code § 450:70-1-2 Definitions; Okla. Admin. Code § 450:70-4-4.2 Staffing - Medical Director coverage</t>
  </si>
  <si>
    <t>Okla. Admin. Code § 450:70-4-4.2 Staffing - Medical Director coverage</t>
  </si>
  <si>
    <t>Okla. Admin. Code § 450:70-1-2 Definitions; Okla. Admin. Code § 450:70-4-8.3 Unsupervised take-home doses</t>
  </si>
  <si>
    <t>Okla. Admin. Code § 450:70-3-5.9 Assessment and record content - Supportive service array; Okla. Admin. Code § 450:70-6-12 HIV education, testing and counseling services; Okla. Admin. Code § 450:70-3-5.8 Assessment and record content – ASAM</t>
  </si>
  <si>
    <t>Okla. Admin. Code § 450:70-4-7 Operations – Hours</t>
  </si>
  <si>
    <t>Okla. Admin. Code § 450:70-4-8 Drug testing</t>
  </si>
  <si>
    <t>Okla. Admin. Code § 450:70-2-2 Hygiene and sanitation</t>
  </si>
  <si>
    <t>Okla. Stat. tit. 59 § 519.6. Application to Practice—Filing Required; Okla. Stat. tit. 63 § 2-312. Prescription and Administration of Controlled Dangerous Substances; Okla. Stat. tit. 63 § 2-312. Prescription and Administration of Controlled Dangerous Substances; Okla. Stat. tit. 63 § 2-312. Prescription and Administration of Controlled Dangerous Substances</t>
  </si>
  <si>
    <t>Okla. Stat. tit. 63 § 2-208. Schedule III; Okla. Stat. tit. 63 § 2-312. Prescription and Administration of Controlled Dangerous Substances</t>
  </si>
  <si>
    <t>Okla. Stat. tit. 59 § 519.6. Application to Practice—Filing Required; Okla. Stat. tit. 63 § 2-206. Schedule II; Okla. Stat. tit. 63 § 2-208. Schedule III; Okla. Stat. tit. 63 § 2-312. Prescription and Administration of Controlled Dangerous Substances</t>
  </si>
  <si>
    <t>Okla. Admin. Code § 450:70-3-5.8 Assessment and record content – ASAM</t>
  </si>
  <si>
    <t>Oregon</t>
  </si>
  <si>
    <t>Or. Admin. R. 309-019-0105. Definitions; Or. Admin. R. 415-020-0000. Purpose</t>
  </si>
  <si>
    <t>Or. Admin. R. 415-020-0000. Purpose; Or. Admin. R. 415-020-0005 Definitions</t>
  </si>
  <si>
    <t>Or. Admin. R. 309-019-0105. Definitions; Or. Admin. R. 415-020-0005 Definitions; Or. Admin. R. 415-020-0075 Staffing; Or. Admin. R. 415-020-0075 Staffing</t>
  </si>
  <si>
    <t>Or. Admin. R. 415-020-0053 Unsupervised Use of Opioid Agonist Medications</t>
  </si>
  <si>
    <t>Or. Admin. R. 415-020-0040 Treatment Services General; Or. Admin. R. 415-020-0040 Treatment Services General</t>
  </si>
  <si>
    <t>Or. Rev. Stat. § 430.590 Regulation of location of methadone clinic; enforcement.</t>
  </si>
  <si>
    <t>Or. Admin. R. 415-020-0040 Treatment Services General</t>
  </si>
  <si>
    <t>Or. Admin. R. 847-050-0041 Prescribing and Dispensing Privileges; Or. Rev. Stat. § 430.590 Regulation of location of methadone clinic; enforcement.; Or. Admin. R. 847-050-0041 Prescribing and Dispensing Privileges; Or. Rev. Stat. § 677.085 What constitutes practice of medicine.</t>
  </si>
  <si>
    <t>Or. Rev. Stat. § 678.390 Authority of nurse practitioner and clinical nurse specialist to write prescriptions or dispense drugs; notice; requirements; revocation; rules.; Or. Admin. R. 855-080-0020 Schedules</t>
  </si>
  <si>
    <t>Or. Admin. R. 847-050-0041 Prescribing and Dispensing Privileges; Or. Admin. R. 847-050-0041 Prescribing and Dispensing Privileges</t>
  </si>
  <si>
    <t>Or. Admin. R. 415-020-0030 Diagnostic Assessment</t>
  </si>
  <si>
    <t>Pennsylvania</t>
  </si>
  <si>
    <t>71 PA. Cons. Stat. § 1691.2. Definitions; 28 Pa. Code § 715.3 Approval of narcotic treatment programs</t>
  </si>
  <si>
    <t>28 Pa. Code § 715.6 Physician staffing; 28 Pa. Code § 715.6 Physician staffing</t>
  </si>
  <si>
    <t>Pennsylvania has neither a patient-to-counselor ratio nor a patient-to-medical director ratio but a patient-to-nurse ratio.  The ratios are as follow 200:1 for an automated dispensing system and 150:1 for nonautomatic systems. 28 Pa. Code § 715.7</t>
  </si>
  <si>
    <t>28 Pa. Code § 715.6 Physician staffing</t>
  </si>
  <si>
    <t>28 Pa. Code § 715.18 Rehabilitative Services</t>
  </si>
  <si>
    <t>53 PA. Cons. Stat. § 10621 Prohibiting the location of methadone treatment facilities in certain locations; New Directions Treatment Servs. v. City of Reading, 490 F.3d 293 (3d Cir. 2007)</t>
  </si>
  <si>
    <t>The restrictions in 53 PA. Cons. Stat. § 10621 preventing a methadone treatment facility from operating within 500 feet of an existing school, public playground, public park, residential housing area, child-care facility, church, meetinghouse, or other place of regularly scheduled religious worship were ruled unconstitutional in New Directions Treatment Servs. v. City of Reading, 490 F.3d 293 (3d Cir. 2007).</t>
  </si>
  <si>
    <t>New Directions Treatment Servs. v. City of Reading, 490 F.3d 293 (3d Cir. 2007); 53 PA. Cons. Stat. § 10621 Prohibiting the location of methadone treatment facilities in certain locations</t>
  </si>
  <si>
    <t>28 Pa. Code § 715.14 Urine testing</t>
  </si>
  <si>
    <t>55 Pa. Code § 1223.2 Definitions</t>
  </si>
  <si>
    <t>Pennsylvania does not require discontinuation to be included in a patient's treatment plan, but permanent discontinuation is stated as the ultimate goal of methadone maintenance.  55 Pa. Code § 1223.2</t>
  </si>
  <si>
    <t>28 Pa. Code § 715.6 Physician staffing; 28 Pa. Code § 715.6 Physician staffing; 63 PA. Cons. Stat. § 218.3 Prescriptive authority for certified registered nurse practitioners; 63 PA. Cons. Stat. § 422.13 Physician assistants</t>
  </si>
  <si>
    <t>28 Pa. Code § 1181.32. Training.</t>
  </si>
  <si>
    <t>49 PA. Code § 21.284. Prescribing and dispensing parameters; 49 PA. Code § 21.284. Prescribing and dispensing parameters; 28 Pa. Code § 25.72. Schedules of controlled substances</t>
  </si>
  <si>
    <t>63 PA. Cons. Stat. § 218.3 Prescriptive authority for certified registered nurse practitioners; 28 Pa. Code § 1181.32. Training.</t>
  </si>
  <si>
    <t>63 PA. Cons. Stat. § 218.3 Prescriptive authority for certified registered nurse practitioners; 49 PA. Code § 21.284. Prescribing and dispensing parameters; 49 PA. Code § 21.284. Prescribing and dispensing parameters; 28 Pa. Code § 1181.32. Training.</t>
  </si>
  <si>
    <t>49 Pa. Code § 18.158 Prescribing and dispensing drugs, pharmaceutical aids and devices; 28 Pa. Code § 25.72. Schedules of controlled substances</t>
  </si>
  <si>
    <t>28 Pa. Code § 1181.32. Training.; 49 Pa. Code § 18.141 Criteria for licensure as a physician assistant</t>
  </si>
  <si>
    <t>49 Pa. Code § 18.158 Prescribing and dispensing drugs, pharmaceutical aids and devices; 49 Pa. Code § 18.141 Criteria for licensure as a physician assistant; 28 Pa. Code § 1181.32. Training.; 28 Pa. Code § 25.72. Schedules of controlled substances</t>
  </si>
  <si>
    <t>Rhode Island</t>
  </si>
  <si>
    <t>212 1 R.I. Code R. § 10-1.6 Services and Programs</t>
  </si>
  <si>
    <t>212 1 R.I. Code R. § 10-1.6 Services and Programs; 212 1 R.I. Code R. § 10-1.6 Services and Programs; 212 1 R.I. Code R. § 10-1.6 Services and Programs; 212 1 R.I. Code R. § 10-1.6 Services and Programs</t>
  </si>
  <si>
    <t>212 1 R.I. Code R. § 10-1.6 Services and Programs; 212 1 R.I. Code R. § 10-1.6 Services and Programs</t>
  </si>
  <si>
    <t>212 1 R.I. Code R. § 10-1.6 Services and Programs; 212 1 R.I. Code R. § 10-1.6 Services and Programs; 212 1 R.I. Code R. § 10-1.6 Services and Programs; 212 1 R.I. Code R. § 10-1.6 Services and Programs; 212 1 R.I. Code R. § 10-1.6 Services and Programs</t>
  </si>
  <si>
    <t>212 1 R.I. Code R. § 10-1.6 Services and Programs; R.I. Gen. Laws § 21-28-1.02. Definitions; R.I. Gen. Laws § 21-28-3.20. Authority of practitioner to prescribe, administer, and dispense; 216 1 R.I. Code R. § 40-05-24.6. Scope of Practice; R.I. Gen. Laws § 5-34-49. Prescriptive authority</t>
  </si>
  <si>
    <t>212 1 R.I. Code R. § 10-1.6 Services and Programs; R.I. Gen. Laws § 5-34-49. Prescriptive authority</t>
  </si>
  <si>
    <t>216 1 R.I. Code R. § 40-05-24.6. Scope of Practice</t>
  </si>
  <si>
    <t>South Carolina</t>
  </si>
  <si>
    <t>S.C. Code Ann. Regs. 61-93.2801. General</t>
  </si>
  <si>
    <t>S.C. Code Ann. Regs. 61-93.2801. General; S.C. Code Ann. Regs. 61-93.101. Definitions</t>
  </si>
  <si>
    <t>S.C. Code Ann. Regs. 61-93.2801. General; S.C. Code Ann. Regs. 61-93.2801. General; S.C. Code Ann. Regs. 61-93.504. Counselors (II).; S.C. Code Ann. Regs. 61-93.501. General; S.C. Code Ann. Regs. 61-93.2816. Staffing (II); S.C. Code Ann. Regs. 61-93.2816. Staffing (II)</t>
  </si>
  <si>
    <t>S.C. Code Ann. Regs. 61-93.2816. Staffing (II)</t>
  </si>
  <si>
    <t>S.C. Code Ann. Regs. 61-93.2818. Take-home Medication (II)</t>
  </si>
  <si>
    <t>S.C. Code Ann. Regs. 61-93.2801. General; S.C. Code Ann. Regs. 61-93.2801. General; S.C. Code Ann. Regs. 61-93.2801. General; S.C. Code Ann. Regs. 61-93.2808. Physical Examination (II); S.C. Code Ann. Regs. 61-93.2803. Support Services; S.C. Code Ann. Regs. 61-93.2803. Support Services; S.C. Code Ann. Regs. 61-93.2802. Services (II); S.C. Code Ann. Regs. 61-93.2802. Services (II); S.C. Code Ann. Regs. 61-93.2802. Services (II); S.C. Code Ann. Regs. 61-93.1404. Client Tuberculosis Screening (I)</t>
  </si>
  <si>
    <t>S.C. Code Ann. Regs. 61-93.2809. Urine Drug Testing (II)</t>
  </si>
  <si>
    <t>S.C. Code § 40-33-34. Performance of medical acts; qualifications; practice agreements; prescriptive authorization; anesthesia care; definitions.</t>
  </si>
  <si>
    <t>S.C. Code § 40-47-965. Requirements for writing prescriptions for drugs, controlled substances, and medical devices.</t>
  </si>
  <si>
    <t>South Dakota</t>
  </si>
  <si>
    <t>South Dakota does not directly regulate MOUD services, but does set standard requirements for all SUD treatment centers starting with S.D. Admin. R. 67:61:01:01.</t>
  </si>
  <si>
    <t>S.D. Codified Laws § 36-4A-26.1. Physician assistant as agent of supervising physician--Provision of services delegated in practice agreement</t>
  </si>
  <si>
    <t>S.D. Codified Laws 36-9A-12. Scope of certified nurse practitioner practice</t>
  </si>
  <si>
    <t>Tennessee</t>
  </si>
  <si>
    <t>Tenn. Comp. R. § Regs 0940-05-42-.02. APPLICATION OF RULES.</t>
  </si>
  <si>
    <t>Tenn. Comp. R. § Regs 0940-05-42-.02. APPLICATION OF RULES.; Tenn. Comp. R. § Regs 0940-05-42-.03. LICENSING PROCEDURES.</t>
  </si>
  <si>
    <t>Tenn. Comp. R. § Regs 0940-05-42-.14. COUNSELING.; Tenn. Comp. R. § Regs 0940-05-42-.29. PERSONNEL AND STAFFING REQUIREMENTS.; Tenn. Comp. R. § Regs 0940-05-42-.29. PERSONNEL AND STAFFING REQUIREMENTS.; Tenn. Comp. R. § Regs 0940-05-42-.29. PERSONNEL AND STAFFING REQUIREMENTS.; Tenn. Comp. R. § Regs 0940-05-42-.29. PERSONNEL AND STAFFING REQUIREMENTS.</t>
  </si>
  <si>
    <t>Tenn. Comp. R. § Regs 0940-05-42-.14. COUNSELING.</t>
  </si>
  <si>
    <t>Tenn. Comp. R. § Regs 0940-05-42-.06. INTAKE, ADMISSIONS, AND DISCHARGES.; Tenn. Comp. R. § Regs 0940-05-42-.06. INTAKE, ADMISSIONS, AND DISCHARGES.; Tenn. Comp. R. § Regs 0940-05-42-.06. INTAKE, ADMISSIONS, AND DISCHARGES.; Tenn. Comp. R. § Regs 0940-05-42-.11. INDIVIDUALIZED PROGRAM PLAN.; Tenn. Comp. R. § Regs 0940-05-42-.11. INDIVIDUALIZED PROGRAM PLAN.; Tenn. Comp. R. § Regs 0940-05-42-.11. INDIVIDUALIZED PROGRAM PLAN.; Tenn. Comp. R. § Regs 0940-05-42-.13. PROFESSIONAL SERVICES.; Tenn. Comp. R. § Regs 0940-05-42-.14. COUNSELING.</t>
  </si>
  <si>
    <t>Tenn. Comp. R. § Regs 0940-05-42-.26. HOURS OF OPERATION.</t>
  </si>
  <si>
    <t>Tenn. Comp. R. § Regs 0940-05-42-.06. INTAKE, ADMISSIONS, AND DISCHARGES.; Tenn. Comp. R. § Regs 0940-05-42-.17. DRUG SCREENS.</t>
  </si>
  <si>
    <t>Tenn. Comp. R. § Regs. 0940-05-05-.04. ENVIRONMENTAL REQUIREMENTS FOR NON-RESIDENTIAL FACILITIES.</t>
  </si>
  <si>
    <t>Tenn. Comp. R. § Regs 0940-05-35-.01. PURPOSE.</t>
  </si>
  <si>
    <t>Tenn. Comp. R. § Regs 0940-05-35-.04. LICENSING PROCEDURES.</t>
  </si>
  <si>
    <t>Tenn. Comp. R. § Regs 0940-05-35-.20. PERSONNEL AND STAFFING REQUIREMENTS.; Tenn. Comp. R. § Regs 0940-05-35-.20. PERSONNEL AND STAFFING REQUIREMENTS.</t>
  </si>
  <si>
    <t>Tenn. Comp. R. § Regs 0940-05-35-.12. COUNSELING.; Tenn. Comp. R. § Regs 0940-05-35-.06. ADMISSIONS AND DISCHARGES AND BEST PRACTICES UTILIZED.</t>
  </si>
  <si>
    <t>Tenn. Comp. R. § Regs 0940-05-42-.29. PERSONNEL AND STAFFING REQUIREMENTS.; Tenn. Comp. R. § Regs 0940-05-42-.29. PERSONNEL AND STAFFING REQUIREMENTS.</t>
  </si>
  <si>
    <t>Tenn. Code § 63-7-123. Nurse practitioners, certificate of fitness; notice for prescriptive services; copy of protocol</t>
  </si>
  <si>
    <t>Tenn. Code § 53-11-311. Buprenorphine; persons authorized to prescribe; limitations and restrictions</t>
  </si>
  <si>
    <t>Tenn. Code § 63-19-107. Collaborating physician; practices</t>
  </si>
  <si>
    <t>Tenn. Comp. R. § Regs 0940-05-42-.29. PERSONNEL AND STAFFING REQUIREMENTS.</t>
  </si>
  <si>
    <t>Tenn. Comp. R. § Regs 0940-05-42-.29. PERSONNEL AND STAFFING REQUIREMENTS.; Tenn. Comp. R. § Regs 0940-05-35-.06. ADMISSIONS AND DISCHARGES AND BEST PRACTICES UTILIZED.</t>
  </si>
  <si>
    <t>Per Tenn. Comp. R. § Regs 0940-05-35-.06(a) facilities must use ASAM placement criteria or other standardized assessment and evaluation tools that have been peer reviewed and validated.</t>
  </si>
  <si>
    <t>Texas</t>
  </si>
  <si>
    <t>25 Tex. Admin. Code § 229.141 General Provisions; Tex. Health &amp; Safety Code § 466.021 Permit Required; Tex. Health &amp; Safety Code § 464.002 Licensed Required; Tex. Health &amp; Safety Code § 464.001 Definitions; Tex. Health &amp; Safety Code § 464.001 Definitions</t>
  </si>
  <si>
    <t>25 Tex. Admin. Code § 229.148 State Operational Requirements; 25 Tex. Admin. Code § 229.148 State Operational Requirements; 25 Tex. Admin. Code § 229.142 Definitions; 25 Tex. Admin. Code § 229.148 State Operational Requirements</t>
  </si>
  <si>
    <t>25 Tex. Admin. Code § 229.142 Definitions</t>
  </si>
  <si>
    <t>25 Tex. Admin. Code § 229.148 State Operational Requirements</t>
  </si>
  <si>
    <t>25 Tex. Admin. Code § 448.901 Requirements Applicable to All Treatment Services</t>
  </si>
  <si>
    <t>Tex. Health &amp; Safety Code § 466.022 Limitation on Prescription, Order, or Administration of Narcotic Drug; Tex. Health &amp; Safety Code § 466.002 Definitions; Tex. Health &amp; Safety Code § 466.002 Definitions; Tex. Occ. Code § 157.0512 Prescriptive Authority Agreement; Tex. Occ. Code § 157.0511 Delegation of Prescribing and Ordering Drugs and Devices; Tex. Occ. Code § § 301.152. Rules Regarding Specialized Training; Tex. Occ. Code § 157.051. Definitions</t>
  </si>
  <si>
    <t>Physicians must be part of a narcotic drug treatment program to prescribe narcotic drugs. Tex. Health &amp; Safety Code § 466.022.</t>
  </si>
  <si>
    <t>Tex. Occ. Code § 157.0511 Delegation of Prescribing and Ordering Drugs and Devices; Tex. Health &amp; Safety Code § 481.002. Definitions; Tex. Occ. Code § 157.0512 Prescriptive Authority Agreement</t>
  </si>
  <si>
    <t>Tex. Occ. Code § 157.0511 Delegation of Prescribing and Ordering Drugs and Devices</t>
  </si>
  <si>
    <t>Utah</t>
  </si>
  <si>
    <t>Utah Admin. Code r. 501-1-2. Definitions.; Utah Admin. Code r. 501-21-6. Substance Use Disorder Treatment Programs.</t>
  </si>
  <si>
    <t>Utah Admin. Code r. 501-1-2. Definitions.; Utah Admin. Code r. 501-21-6. Substance Use Disorder Treatment Programs.; Utah Admin. Code r. 501-21-6. Substance Use Disorder Treatment Programs.</t>
  </si>
  <si>
    <t>Utah Admin. Code r. 501-21-6. Substance Use Disorder Treatment Programs.</t>
  </si>
  <si>
    <t>Utah states an opioid treatment program shall "employ a" program physician or a "prescribing licensed practitioner." Utah Admin. Code r. 501-21-6 (4)(c).</t>
  </si>
  <si>
    <t>Utah Code § 58-31b-102. Definitions.; Utah Code § 58-70a-501. Scope of practice.</t>
  </si>
  <si>
    <t>Utah Code § 58-31b-102. Definitions.; Utah Code § 58-37-4. Schedules of controlled substances — Schedules I through V — Findings required — Specific substances included in schedules.; Utah Code § 58-37-4. Schedules of controlled substances — Schedules I through V — Findings required — Specific substances included in schedules.; Utah Code § 58-37-4. Schedules of controlled substances — Schedules I through V — Findings required — Specific substances included in schedules.; Utah Code § 58-37-4. Schedules of controlled substances — Schedules I through V — Findings required — Specific substances included in schedules.</t>
  </si>
  <si>
    <t>Utah Code § 58-70a-501. Scope of practice.</t>
  </si>
  <si>
    <t>Pursuant to Utah Admin. Code r. 501-21-6(4)(c) medical directors certified by ASAM are only required for MAT providers prescribing methadone.</t>
  </si>
  <si>
    <t>The ASAM certification applies to any licensed physician. Utah Admin. Code r. 501-21-6 (4)(c).</t>
  </si>
  <si>
    <t>Vermont</t>
  </si>
  <si>
    <t>Vt. Stat. tit. 18 § 4750. Definitions; Vt. Stat. tit. 18 § 4752. Opioid addiction treatment system</t>
  </si>
  <si>
    <t>Vt. Stat. tit. 18 § 4750. Definitions; Vt. Stat. tit. 18 § 4752. Opioid addiction treatment system; 13 140 062 Vt. Code R. § 3.0. Definitions</t>
  </si>
  <si>
    <t>Vt. Stat. tit. 18 § 4752. Opioid addiction treatment system</t>
  </si>
  <si>
    <t>13 140 062 Vt. Code R. § 6.0. Clinical Care and Management Requirements</t>
  </si>
  <si>
    <t>13 140 062 Vt. Code R. § 2.0. Purpose; 13 140 062 Vt. Code R. § 3.0. Definitions</t>
  </si>
  <si>
    <t>13 140 062 Vt. Code R. § 5.0. OBOT Program Administration and Operations Requirements</t>
  </si>
  <si>
    <t>Vt. Stat. tit. 26 § 1735a. Supervision and scope of practice; Vt. Stat. tit. 33, § 7151. Advanced practice registered nurses; scope of practice</t>
  </si>
  <si>
    <t>Vt. Stat. tit. 33, § 7151. Advanced practice registered nurses; scope of practice</t>
  </si>
  <si>
    <t>Vt. Stat. tit. 26 § 1735a. Supervision and scope of practice</t>
  </si>
  <si>
    <t>OBOT programs must refer patients in need to opioid treatment programs. 13 140 062 Vt. Code R. § 6.3.</t>
  </si>
  <si>
    <t>Virginia</t>
  </si>
  <si>
    <t>12 Va. Admin. Code § 30-130-5050. Covered services: clinic services--opioid treatment program services.; 12 Va. Admin. Code § 35-105-20. Definitions.</t>
  </si>
  <si>
    <t>12 Va. Admin. Code § 30-130-5050. Covered services: clinic services--opioid treatment program services.; 12 Va. Admin. Code § 35-105-925. Standards for the Evaluation of New Licenses for Providers of Services to Individuals with Opioid Addiction.</t>
  </si>
  <si>
    <t>12 Va. Admin. Code § 35-105-990. Take-Home Medication.</t>
  </si>
  <si>
    <t>12 Va. Admin. Code § 30-130-5050. Covered services: clinic services--opioid treatment program services.; 12 Va. Admin. Code § 30-130-5050. Covered services: clinic services--opioid treatment program services.; 12 Va. Admin. Code § 35-105-925. Standards for the Evaluation of New Licenses for Providers of Services to Individuals with Opioid Addiction.; 12 Va. Admin. Code § 35-105-960. Physical Examinations.; 12 Va. Admin. Code § 35-105-970. Counseling Sessions.</t>
  </si>
  <si>
    <t>Va. Code § 37.2-406. Conditions for initial licensure of certain providers</t>
  </si>
  <si>
    <t>12 Va. Admin. Code § 35-105-950. Service Operation Schedule.; 12 Va. Admin. Code § 35-105-950. Service Operation Schedule.</t>
  </si>
  <si>
    <t>12 Va. Admin. Code § 30-130-5050. Covered services: clinic services--opioid treatment program services.; 12 Va. Admin. Code § 35-105-980. Drug Screens.</t>
  </si>
  <si>
    <t>12 Va. Admin. Code § 35-105-970. Counseling Sessions.; 18 Va. Admin. Code § 85-21-130. General Provisions Pertaining to Prescribing of Buprenorphine for Addiction Treatment.</t>
  </si>
  <si>
    <t>Though counseling participation is not explicitly tied to receiving medication, Virginia states that "[t]he failure of an individual to participate in counseling sessions shall be addressed as part of the overall treatment process." 12 Va. Admin. Code § 35-105-970.</t>
  </si>
  <si>
    <t>12 Va. Admin. Code § 30-130-5060. Covered Services: Clinic Services - Preferred Office-Based Opioid Treatment.</t>
  </si>
  <si>
    <t>12 Va. Admin. Code § 30-130-5060. Covered Services: Clinic Services - Preferred Office-Based Opioid Treatment.; 12 Va. Admin. Code § 30-130-5060. Covered Services: Clinic Services - Preferred Office-Based Opioid Treatment.</t>
  </si>
  <si>
    <t>Va. Code § 54.1-2957.01. Prescription of certain controlled substances and devices by licensed nurse practitioners; Va. Code § 54.1-2952.1. Prescription of certain controlled substances and devices by licensed physician assistants; Va. Code § 54.1-2928.2. Board to adopt regulations related to prescribing of opioids and buprenorphine</t>
  </si>
  <si>
    <t>Va. Code § 54.1-3448. Schedule II; Va. Code § 54.1-2957.01. Prescription of certain controlled substances and devices by licensed nurse practitioners; Va. Code § 54.1-3448. Schedule II; Va. Code § 54.1-3450. Schedule III; Va. Code § 54.1-3450. Schedule III</t>
  </si>
  <si>
    <t>Va. Code § 54.1-2952.1. Prescription of certain controlled substances and devices by licensed physician assistants; Va. Code § 54.1-3448. Schedule II; Va. Code § 54.1-3448. Schedule II; Va. Code § 54.1-3450. Schedule III; Va. Code § 54.1-3450. Schedule III</t>
  </si>
  <si>
    <t>12 Va. Admin. Code § 30-60-181. Utilization Review of Addiction and Recovery Treatment Services.</t>
  </si>
  <si>
    <t>12 Va. Admin. Code § 30-60-181. Utilization Review of Addiction and Recovery Treatment Services.; 12 Va. Admin. Code § 30-130-5010. Addiction and Recovery Treatment Services; Purpose.</t>
  </si>
  <si>
    <t>Washington</t>
  </si>
  <si>
    <t>Wash. Rev. Code § 71.24.585. Opioid and substance use disorder treatment — State response.; Wash. Admin. Code § 182-531-0050. Physician-related services definitions.</t>
  </si>
  <si>
    <t>Wash. Rev. Code § 71.24.590. Opioid treatment — Program licensing or certification by department, department duties — Use of medications by program — Definition.; Wash. Admin. Code § 246-341-1000. Opioid treatment programs (OTP) -- General.</t>
  </si>
  <si>
    <t>Wash. Admin. Code § 246-341-1010. Opioid treatment programs (OTP) -- Agency staff requirements.; Wash. Admin. Code § 246-341-1020. Opioid treatment programs (OTP) -- Program physician responsibility.</t>
  </si>
  <si>
    <t>Wash. Admin. Code § 246-341-1025. Opioid treatment programs (OTP) -- Medication management.</t>
  </si>
  <si>
    <t>Wash. Admin. Code § 246-341-1000. Opioid treatment programs (OTP) -- General.</t>
  </si>
  <si>
    <t>Wash. Rev. Code § 18.79.050. “Advanced registered nursing practice” defined — Exceptions.; Wash. Rev. Code § 71.24.595. Statewide treatment and operating standards for opioid treatment programs — Evaluation and report.; Wash. Admin. Code § 246-918-035. Prescriptions.</t>
  </si>
  <si>
    <t>Wash. Rev. Code § 18.79.050. “Advanced registered nursing practice” defined — Exceptions.; Wash. Rev. Code § 18.79.250. Advanced registered nurse practitioner--Activities allowed; Wash. Rev. Code § 69.50.206. Schedule II.; Wash. Rev. Code § 69.50.206. Schedule II.; Wash. Rev. Code § 69.50.208. Schedule III.; Wash. Rev. Code § 69.50.208. Schedule III.</t>
  </si>
  <si>
    <t>Wash. Admin. Code § 246-918-035. Prescriptions.; Wash. Rev. Code § 69.50.206. Schedule II.; Wash. Rev. Code § 69.50.206. Schedule II.; Wash. Rev. Code § 69.50.208. Schedule III.; Wash. Rev. Code § 69.50.208. Schedule III.</t>
  </si>
  <si>
    <t>Wash. Admin. Code § 246-341-0610. Clinical --Assessment.</t>
  </si>
  <si>
    <t>West Virginia</t>
  </si>
  <si>
    <t>W. Va. Code § 16–5Y–1. Purpose; W. Va. Code § 16–5Y–5. Operational requirements; W. Va. Code § 16–5Y–3. Opioid treatment programs to obtain license; application; fees and inspections; W. Va. Code § 16–5Y–11. State Opioid Treatment Authority</t>
  </si>
  <si>
    <t>W. Va. Code § 16–5Y–2. Definitions; W. Va. Code § 16-53-1. Establishment of substance use disorder treatment and recovery services; W. Va. Code R. § 69-11–1. General.; W. Va. Code § 16-5Y-13 Rules; minimum standards for medication-assisted treatment programs</t>
  </si>
  <si>
    <t>W. Va. Code § 16–5Y–2. Definitions; W. Va. Code § 16–5Y–2. Definitions; W. Va. Code § 16–5Y–2. Definitions; W. Va. Code § 16–5Y–5. Operational requirements; W. Va. Code R. § 69-11–2. Definitions.; W. Va. Code R. § 69-11–8. Administrative Organization, Management and Staffing.</t>
  </si>
  <si>
    <t>W. Va. Code R. § 69-11–8. Administrative Organization, Management and Staffing.</t>
  </si>
  <si>
    <t>W. Va. Code R. § 69-11–2. Definitions.; W. Va. Code R. § 69-11–30. Unsupervised Take-Home Medications.</t>
  </si>
  <si>
    <t>W. Va. Code R. § 69-11–25. Required Services.; W. Va. Code R. § 69-11–25. Required Services.; W. Va. Code R. § 69-11–26. Counseling.</t>
  </si>
  <si>
    <t>W. Va. Code § 16–5Y–6. Restrictions; variances and waivers</t>
  </si>
  <si>
    <t>W. Va. Code § 16–5Y–6. Restrictions; variances and waivers; W. Va. Code § 16–5Y–6. Restrictions; variances and waivers</t>
  </si>
  <si>
    <t>W. Va. Code § 16–5Y–5. Operational requirements; W. Va. Code R. § 69-11–2. Definitions.; W. Va. Code R. § 69-11–2. Definitions.; W. Va. Code R. § 69-11–25. Required Services.; W. Va. Code R. § 69-11–27. Provision of Coordination of Patient Care; Post-Admission Assessment and Initial Plan of Care.; W. Va. Code R. § 69-11–27. Provision of Coordination of Patient Care; Post-Admission Assessment and Initial Plan of Care.; W. Va. Code R. § 69-11–34. Laboratory Services; Drug Screens.</t>
  </si>
  <si>
    <t>W. Va. Code R. § 69-11–9. Environment and Operations.</t>
  </si>
  <si>
    <t>W. Va. Code R. § 69-11–26. Counseling.</t>
  </si>
  <si>
    <t>Though West Virginia does not explicitly mandate discontinuation within patient treatment plans, they do advocate for it impliedly.  "Counseling sessions should encourage and guide the patient to a lifestyle that does not include abuse or misuse of prescribed and illicit medications, drugs or other substances." W. Va. Code R. § 69-11–26. Also, "[t]he individualized treatment plan of care shall address the social, environmental, psychological, social and familial issues relative to recognizing, correcting and eliminating the individual’s maladaptive patterns of drug consumption and other high risk or destructive behaviors." Id.</t>
  </si>
  <si>
    <t>W. Va. Code R. § 69-11–2. Definitions.; W. Va. Code R. § 69-11–26. Counseling.; W. Va. Code R. § 69-11–26. Counseling.</t>
  </si>
  <si>
    <t>W. Va. Code § 16–5Y–2. Definitions; W. Va. Code R. § 69–12–9. Life Safety Policies and Procedures.</t>
  </si>
  <si>
    <t>W. Va. Code § 16–5Y–4. Office-based, medication-assisted treatment programs to obtain registration; application; fees and inspections; W. Va. Code R. § 69–12–6. Registration for OBMAT programs; Fees and Costs.</t>
  </si>
  <si>
    <t>W. Va. Code R. § 69–12–2. Definitions. (OBOT); W. Va. Code R. § 69–12–2. Definitions. (OBOT); W. Va. Code R. § 69–12–2. Definitions. (OBOT); W. Va. Code R. § 69–12–6. Registration for OBMAT programs; Fees and Costs.; W. Va. Code R. § 69–12–14. Staff Training and Credentialing.; W. Va. Code § 16–5Y–5. Operational requirements; W. Va. Code R. § 69–12–23. Counseling.</t>
  </si>
  <si>
    <t>W. Va. Code R. § 69–12–23. Counseling.; W. Va. Code R. § 69–12–25. Individualized Plan of Care or Treatment Strategy.</t>
  </si>
  <si>
    <t>W. Va. Code R. § 69-11–8. Administrative Organization, Management and Staffing.; W. Va. Code § 30-7-15a. Prescriptive authority for prescription drugs; coordination with Board of Pharmacy; rule-making authority; W. Va. Code R. § 69-11–2. Definitions.; W. Va. Code R. § 69-11–8. Administrative Organization, Management and Staffing.</t>
  </si>
  <si>
    <t>W. Va. Code R. § 69-11–2. Definitions.; W. Va. Code R. § 69-11–8. Administrative Organization, Management and Staffing.; W. Va. Code R. § 69–12–2. Definitions. (OBOT); W. Va. Code R. § 19-8-5. Drugs Excluded from Prescriptive Authority; Prescriptive Authority Requirements.; W. Va. Code § 60A-2-206. Schedule II; W. Va. Code § 60A-2-206. Schedule II; W. Va. Code § 60A-2-208. Schedule III.</t>
  </si>
  <si>
    <t>W. Va. Code R. § 69-11–8. Administrative Organization, Management and Staffing.; W. Va. Code § 60A-2-206. Schedule II; W. Va. Code § 60A-2-208. Schedule III.</t>
  </si>
  <si>
    <t>W. Va. Code R. § 69-11–2. Definitions.; W. Va. Code R. § 69-11–8. Administrative Organization, Management and Staffing.; W. Va. Code R. § 11-1B-12. Prescriptive Authority Pursuant to a Practice Agreement.; W. Va. Code R. § 11-1B-15. Prescriptive Authority Pursuant to a Practice Notification.; W. Va. Code § 60A-2-208. Schedule III.</t>
  </si>
  <si>
    <t>W. Va. Code R. § 69-11–2. Definitions.; W. Va. Code R. § 69-11–8. Administrative Organization, Management and Staffing.; W. Va. Code § 30-3E-9. Practice Requirements.; W. Va. Code R. § 11-1B-12. Prescriptive Authority Pursuant to a Practice Agreement.; W. Va. Code R. § 11-1B-15. Prescriptive Authority Pursuant to a Practice Notification.</t>
  </si>
  <si>
    <t>W. Va. Code R. § 11-1B-12. Prescriptive Authority Pursuant to a Practice Agreement.; W. Va. Code R. § 69-11–8. Administrative Organization, Management and Staffing.; W. Va. Code § 60A-2-208. Schedule III.</t>
  </si>
  <si>
    <t>W. Va. Code R. § 69-11–29. Individualized Treatment Plan of Care.</t>
  </si>
  <si>
    <t>Pursuant to W. Va. Code R. § 69-11–29.2 individual treatment plans for MOUD patients must be developed pursuant to guidelines and protocols established by ASAM or other nationally recognized authorities.</t>
  </si>
  <si>
    <t>Wisconsin</t>
  </si>
  <si>
    <t>Wis. Stat. § 51.422. Opioid and methamphetamine treatment programs.</t>
  </si>
  <si>
    <t>Wis. Stat. § 51.422. Opioid and methamphetamine treatment programs.; Wis. Stat. § 51.4224. Opioid treatment.</t>
  </si>
  <si>
    <t>Wis. Admin. Code DHS 75.15 Narcotic treatment service for opiate addiction; Wis. Admin. Code DHS 75.15 Narcotic treatment service for opiate addiction; Wis. Admin. Code DHS 75.15 Narcotic treatment service for opiate addiction</t>
  </si>
  <si>
    <t>Wis. Admin. Code DHS 75.15 Narcotic treatment service for opiate addiction</t>
  </si>
  <si>
    <t>Wis. Admin. Code DHS 75.15 Narcotic treatment service for opiate addiction; Wis. Stat. § 51.422. Opioid and methamphetamine treatment programs.</t>
  </si>
  <si>
    <t>Wis. Admin. Code Med 8.07 Practice; Wis. Admin. Code N 8.06 Prescribing limitations</t>
  </si>
  <si>
    <t>Wis. Admin. Code N 8.06 Prescribing limitations; Wis. Stat. § 961.16. Schedule II.; Wis. Stat. § 961.16. Schedule II.; Wis. Stat. § 961.18. Schedule III.</t>
  </si>
  <si>
    <t>Wis. Admin. Code Med 8.07 Practice</t>
  </si>
  <si>
    <t>Wis. Adm. Code § DHS 75.01 Authority, purpose and applicability.</t>
  </si>
  <si>
    <t>Wyoming</t>
  </si>
  <si>
    <t>048.0077.1 Wyo. Code R. § 2 Purpose and Applicability; 048.0077.1 Wyo. Code R. § 3. Definitions.</t>
  </si>
  <si>
    <t>048.0077.1 Wyo. Code R. § 3. Definitions.; 048.0077.1 Wyo. Code R. § 2 Purpose and Applicability</t>
  </si>
  <si>
    <t>054.0002.3 Wyo. Code R. § 3. Scope and Standards of Nursing Practice for the APRN.; Wyo. Stat. § 33-26-510. Prescription of drugs</t>
  </si>
  <si>
    <t>054.0002.3 Wyo. Code R. § 3. Scope and Standards of Nursing Practice for the APRN.</t>
  </si>
  <si>
    <t>Wyo. Stat. § 33-26-510. Prescription of drugs</t>
  </si>
  <si>
    <t>048.0077.1 Wyo. Code R. § 4. Incorporations by Reference.</t>
  </si>
  <si>
    <t>Jurisdictions</t>
  </si>
  <si>
    <t>otp_staffMedical director</t>
  </si>
  <si>
    <t>otp_staffProgram director</t>
  </si>
  <si>
    <t>otp_staff_Licensed psychiatrist</t>
  </si>
  <si>
    <t>otp_staffLicensed pharmacist</t>
  </si>
  <si>
    <t>otp_staffLicensed nurse</t>
  </si>
  <si>
    <t>otp_staff_Alcohol or drug counselor</t>
  </si>
  <si>
    <t>otp_staff_Social worker</t>
  </si>
  <si>
    <t>otp_staff_Program physician</t>
  </si>
  <si>
    <t>otp_staff_None</t>
  </si>
  <si>
    <t>otp_servicesBehavioral health</t>
  </si>
  <si>
    <t>otp_services_Counseling</t>
  </si>
  <si>
    <t>otp_services_Job training</t>
  </si>
  <si>
    <t>otp_servicesEducation</t>
  </si>
  <si>
    <t>otp_servicesHIV screening</t>
  </si>
  <si>
    <t>otp_servicesDisease screening</t>
  </si>
  <si>
    <t>otp_services_Referral to legal services</t>
  </si>
  <si>
    <t>otp_services_Child care</t>
  </si>
  <si>
    <t>otp_services_Transportation services</t>
  </si>
  <si>
    <t>otp_services_Housing assistance</t>
  </si>
  <si>
    <t>otp_services_None</t>
  </si>
  <si>
    <t>otp_loc_type_Schools</t>
  </si>
  <si>
    <t>otp_loc_type_Pain management clinics</t>
  </si>
  <si>
    <t>otp_loc_type_Day care/Childcare facility</t>
  </si>
  <si>
    <t>otp_loc_type_Other OTPs</t>
  </si>
  <si>
    <t>otp_loc_type_Religious facility</t>
  </si>
  <si>
    <t>otp_loc_type_Residential housing</t>
  </si>
  <si>
    <t>otp_loc_type_Public park</t>
  </si>
  <si>
    <t>otp_facilities_Must contain specified number of bathrooms</t>
  </si>
  <si>
    <t>otp_facilities_Must contain panic buttons</t>
  </si>
  <si>
    <t>otp_facilities_Must have sufficient parking spots</t>
  </si>
  <si>
    <t>otp_facilitiesNo facility requirements specified in the law</t>
  </si>
  <si>
    <t>obot_staff_Medical director</t>
  </si>
  <si>
    <t>obot_staff_Alcohol or drug counselor</t>
  </si>
  <si>
    <t>obot_staff_Program physician</t>
  </si>
  <si>
    <t>obot_staffNone</t>
  </si>
  <si>
    <t>obot_services_Behavioral health</t>
  </si>
  <si>
    <t>obot_services_Counseling</t>
  </si>
  <si>
    <t>obot_services_Job training</t>
  </si>
  <si>
    <t>obot_services_HIV screening</t>
  </si>
  <si>
    <t>obot_services_Disease screening</t>
  </si>
  <si>
    <t>obot_services_Education</t>
  </si>
  <si>
    <t>obot_services_Housing assistance</t>
  </si>
  <si>
    <t>obot_servicesNone</t>
  </si>
  <si>
    <t>mat_scopePhysicians</t>
  </si>
  <si>
    <t>mat_scopeNurse practitioners</t>
  </si>
  <si>
    <t>mat_scopePhysician assistants</t>
  </si>
  <si>
    <t>np_medsBuprenorphine</t>
  </si>
  <si>
    <t>np_meds_Methadone</t>
  </si>
  <si>
    <t>np_medsNaltrexone</t>
  </si>
  <si>
    <t>np_sup_meds_Buprenorphine</t>
  </si>
  <si>
    <t>np_sup_meds_Methadone</t>
  </si>
  <si>
    <t>np_sup_meds_Naltrexone</t>
  </si>
  <si>
    <t>np_training_medsBuprenorphine</t>
  </si>
  <si>
    <t>np_training_meds_Methadone</t>
  </si>
  <si>
    <t>np_training_medsNaltrexone</t>
  </si>
  <si>
    <t>pa_medsBuprenorphine</t>
  </si>
  <si>
    <t>pa_meds_Methadone</t>
  </si>
  <si>
    <t>pa_medsNaltrexone</t>
  </si>
  <si>
    <t>pa_sup_medsBuprenorphine</t>
  </si>
  <si>
    <t>pa_sup_meds_Methadone</t>
  </si>
  <si>
    <t>pa_sup_medsNaltrexone</t>
  </si>
  <si>
    <t>pa_training_medsBuprenorphine</t>
  </si>
  <si>
    <t>pa_training_meds_Methadone</t>
  </si>
  <si>
    <t>pa_training_medsNaltrexone</t>
  </si>
  <si>
    <t>asam_typeMust use “ASAM Client Placement Criteria” for determining client level of care</t>
  </si>
  <si>
    <t>asam_typeMust use six dimensions from “ASAM Criteria: Treatment Criteria for Addictive, Substance-Related, and Co-Occurring Conditions”</t>
  </si>
  <si>
    <t>asam_type_Medical director must be ASAM certified</t>
  </si>
  <si>
    <t>asam_typeASAM Criteria incorporated by reference</t>
  </si>
  <si>
    <t>asam_type_Providers required to adhere to evidence-based best practices</t>
  </si>
  <si>
    <t>.</t>
  </si>
  <si>
    <t>La. Rev. Stat. § 40:2159.1. Residential substance use disorder facilities</t>
  </si>
  <si>
    <t>La. Rev. Stat. § 40:2159.1 requires residential substance use disorder facilities to have "[o]nsite access to at least one form of" both "FDA-approved opioid antagonist treatment" and "FDA-approved partial opioid agonist treatment." La. Rev. Stat. § 40:2159.1 A.(1).</t>
  </si>
  <si>
    <t xml:space="preserve">New York provides "opioid medical maintenance," which is a designated office-based opioid treatment limited to a very specified group of patients outlined in N.Y. Comp. Codes R. &amp; Regs. tit. 14 § 822.16(g).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</si>
</sst>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52"/>
  <sheetViews>
    <sheetView tabSelected="1" workbookViewId="0"/>
  </sheetViews>
  <sheetFormatPr defaultRowHeight="14.5" x14ac:dyDescent="0.35"/>
  <cols>
    <col min="1" max="1" width="11.7265625" customWidth="1"/>
    <col min="2" max="2" width="13.08984375" customWidth="1"/>
    <col min="3" max="3" width="18.08984375" customWidth="1"/>
    <col min="41" max="41" width="13" customWidth="1"/>
    <col min="44" max="44" width="12.26953125" customWidth="1"/>
    <col min="90" max="90" width="19.90625" customWidth="1"/>
    <col min="91" max="91" width="21.1796875" customWidth="1"/>
    <col min="94" max="94" width="15.6328125" customWidth="1"/>
  </cols>
  <sheetData>
    <row r="1" spans="1:95" s="2" customFormat="1" ht="101.5" x14ac:dyDescent="0.35">
      <c r="A1" s="2" t="s">
        <v>764</v>
      </c>
      <c r="B1" s="2" t="s">
        <v>0</v>
      </c>
      <c r="C1" s="2" t="s">
        <v>1</v>
      </c>
      <c r="D1" s="2" t="s">
        <v>2</v>
      </c>
      <c r="E1" s="2" t="s">
        <v>5</v>
      </c>
      <c r="F1" s="2" t="s">
        <v>765</v>
      </c>
      <c r="G1" s="2" t="s">
        <v>766</v>
      </c>
      <c r="H1" s="2" t="s">
        <v>767</v>
      </c>
      <c r="I1" s="2" t="s">
        <v>768</v>
      </c>
      <c r="J1" s="2" t="s">
        <v>769</v>
      </c>
      <c r="K1" s="2" t="s">
        <v>770</v>
      </c>
      <c r="L1" s="2" t="s">
        <v>771</v>
      </c>
      <c r="M1" s="2" t="s">
        <v>772</v>
      </c>
      <c r="N1" s="2" t="s">
        <v>773</v>
      </c>
      <c r="O1" s="2" t="s">
        <v>11</v>
      </c>
      <c r="P1" s="2" t="s">
        <v>14</v>
      </c>
      <c r="Q1" s="2" t="s">
        <v>17</v>
      </c>
      <c r="R1" s="2" t="s">
        <v>20</v>
      </c>
      <c r="S1" s="2" t="s">
        <v>23</v>
      </c>
      <c r="T1" s="2" t="s">
        <v>774</v>
      </c>
      <c r="U1" s="2" t="s">
        <v>775</v>
      </c>
      <c r="V1" s="2" t="s">
        <v>776</v>
      </c>
      <c r="W1" s="2" t="s">
        <v>777</v>
      </c>
      <c r="X1" s="2" t="s">
        <v>778</v>
      </c>
      <c r="Y1" s="2" t="s">
        <v>779</v>
      </c>
      <c r="Z1" s="2" t="s">
        <v>780</v>
      </c>
      <c r="AA1" s="2" t="s">
        <v>781</v>
      </c>
      <c r="AB1" s="2" t="s">
        <v>782</v>
      </c>
      <c r="AC1" s="2" t="s">
        <v>783</v>
      </c>
      <c r="AD1" s="2" t="s">
        <v>784</v>
      </c>
      <c r="AE1" s="2" t="s">
        <v>29</v>
      </c>
      <c r="AF1" s="2" t="s">
        <v>785</v>
      </c>
      <c r="AG1" s="2" t="s">
        <v>786</v>
      </c>
      <c r="AH1" s="2" t="s">
        <v>787</v>
      </c>
      <c r="AI1" s="2" t="s">
        <v>788</v>
      </c>
      <c r="AJ1" s="2" t="s">
        <v>789</v>
      </c>
      <c r="AK1" s="2" t="s">
        <v>790</v>
      </c>
      <c r="AL1" s="2" t="s">
        <v>791</v>
      </c>
      <c r="AM1" s="2" t="s">
        <v>35</v>
      </c>
      <c r="AN1" s="2" t="s">
        <v>38</v>
      </c>
      <c r="AO1" s="2" t="s">
        <v>792</v>
      </c>
      <c r="AP1" s="2" t="s">
        <v>793</v>
      </c>
      <c r="AQ1" s="2" t="s">
        <v>794</v>
      </c>
      <c r="AR1" s="2" t="s">
        <v>795</v>
      </c>
      <c r="AS1" s="2" t="s">
        <v>44</v>
      </c>
      <c r="AT1" s="2" t="s">
        <v>47</v>
      </c>
      <c r="AU1" s="2" t="s">
        <v>50</v>
      </c>
      <c r="AV1" s="2" t="s">
        <v>53</v>
      </c>
      <c r="AW1" s="2" t="s">
        <v>56</v>
      </c>
      <c r="AX1" s="2" t="s">
        <v>796</v>
      </c>
      <c r="AY1" s="2" t="s">
        <v>797</v>
      </c>
      <c r="AZ1" s="2" t="s">
        <v>798</v>
      </c>
      <c r="BA1" s="2" t="s">
        <v>799</v>
      </c>
      <c r="BB1" s="2" t="s">
        <v>800</v>
      </c>
      <c r="BC1" s="2" t="s">
        <v>801</v>
      </c>
      <c r="BD1" s="2" t="s">
        <v>802</v>
      </c>
      <c r="BE1" s="2" t="s">
        <v>803</v>
      </c>
      <c r="BF1" s="2" t="s">
        <v>804</v>
      </c>
      <c r="BG1" s="2" t="s">
        <v>805</v>
      </c>
      <c r="BH1" s="2" t="s">
        <v>806</v>
      </c>
      <c r="BI1" s="2" t="s">
        <v>807</v>
      </c>
      <c r="BJ1" s="2" t="s">
        <v>808</v>
      </c>
      <c r="BK1" s="2" t="s">
        <v>809</v>
      </c>
      <c r="BL1" s="2" t="s">
        <v>810</v>
      </c>
      <c r="BM1" s="2" t="s">
        <v>68</v>
      </c>
      <c r="BN1" s="2" t="s">
        <v>811</v>
      </c>
      <c r="BO1" s="2" t="s">
        <v>812</v>
      </c>
      <c r="BP1" s="2" t="s">
        <v>813</v>
      </c>
      <c r="BQ1" s="2" t="s">
        <v>74</v>
      </c>
      <c r="BR1" s="2" t="s">
        <v>814</v>
      </c>
      <c r="BS1" s="2" t="s">
        <v>815</v>
      </c>
      <c r="BT1" s="2" t="s">
        <v>816</v>
      </c>
      <c r="BU1" s="2" t="s">
        <v>80</v>
      </c>
      <c r="BV1" s="2" t="s">
        <v>817</v>
      </c>
      <c r="BW1" s="2" t="s">
        <v>818</v>
      </c>
      <c r="BX1" s="2" t="s">
        <v>819</v>
      </c>
      <c r="BY1" s="2" t="s">
        <v>820</v>
      </c>
      <c r="BZ1" s="2" t="s">
        <v>821</v>
      </c>
      <c r="CA1" s="2" t="s">
        <v>822</v>
      </c>
      <c r="CB1" s="2" t="s">
        <v>89</v>
      </c>
      <c r="CC1" s="2" t="s">
        <v>823</v>
      </c>
      <c r="CD1" s="2" t="s">
        <v>824</v>
      </c>
      <c r="CE1" s="2" t="s">
        <v>825</v>
      </c>
      <c r="CF1" s="2" t="s">
        <v>95</v>
      </c>
      <c r="CG1" s="2" t="s">
        <v>826</v>
      </c>
      <c r="CH1" s="2" t="s">
        <v>827</v>
      </c>
      <c r="CI1" s="2" t="s">
        <v>828</v>
      </c>
      <c r="CJ1" s="2" t="s">
        <v>101</v>
      </c>
      <c r="CK1" s="2" t="s">
        <v>104</v>
      </c>
      <c r="CL1" s="2" t="s">
        <v>829</v>
      </c>
      <c r="CM1" s="2" t="s">
        <v>830</v>
      </c>
      <c r="CN1" s="2" t="s">
        <v>831</v>
      </c>
      <c r="CO1" s="2" t="s">
        <v>832</v>
      </c>
      <c r="CP1" s="2" t="s">
        <v>833</v>
      </c>
      <c r="CQ1" s="2" t="s">
        <v>110</v>
      </c>
    </row>
    <row r="2" spans="1:95" x14ac:dyDescent="0.35">
      <c r="A2" t="s">
        <v>113</v>
      </c>
      <c r="B2" s="1">
        <v>43966</v>
      </c>
      <c r="C2" s="1">
        <v>44044</v>
      </c>
      <c r="D2">
        <v>1</v>
      </c>
      <c r="E2">
        <v>1</v>
      </c>
      <c r="F2">
        <v>1</v>
      </c>
      <c r="G2">
        <v>1</v>
      </c>
      <c r="H2">
        <v>0</v>
      </c>
      <c r="I2">
        <v>1</v>
      </c>
      <c r="J2">
        <v>1</v>
      </c>
      <c r="K2">
        <v>0</v>
      </c>
      <c r="L2">
        <v>0</v>
      </c>
      <c r="M2">
        <v>0</v>
      </c>
      <c r="N2">
        <v>0</v>
      </c>
      <c r="O2">
        <v>1</v>
      </c>
      <c r="P2">
        <v>5</v>
      </c>
      <c r="Q2">
        <v>0</v>
      </c>
      <c r="R2" t="s">
        <v>834</v>
      </c>
      <c r="S2">
        <v>1</v>
      </c>
      <c r="T2">
        <v>1</v>
      </c>
      <c r="U2">
        <v>0</v>
      </c>
      <c r="V2">
        <v>0</v>
      </c>
      <c r="W2">
        <v>1</v>
      </c>
      <c r="X2">
        <v>1</v>
      </c>
      <c r="Y2">
        <v>1</v>
      </c>
      <c r="Z2">
        <v>0</v>
      </c>
      <c r="AA2">
        <v>0</v>
      </c>
      <c r="AB2">
        <v>0</v>
      </c>
      <c r="AC2">
        <v>0</v>
      </c>
      <c r="AD2">
        <v>0</v>
      </c>
      <c r="AE2">
        <v>0</v>
      </c>
      <c r="AF2" t="s">
        <v>834</v>
      </c>
      <c r="AG2" t="s">
        <v>834</v>
      </c>
      <c r="AH2" t="s">
        <v>834</v>
      </c>
      <c r="AI2" t="s">
        <v>834</v>
      </c>
      <c r="AJ2" t="s">
        <v>834</v>
      </c>
      <c r="AK2" t="s">
        <v>834</v>
      </c>
      <c r="AL2" t="s">
        <v>834</v>
      </c>
      <c r="AM2">
        <v>1</v>
      </c>
      <c r="AN2">
        <v>1</v>
      </c>
      <c r="AO2">
        <v>0</v>
      </c>
      <c r="AP2">
        <v>0</v>
      </c>
      <c r="AQ2">
        <v>0</v>
      </c>
      <c r="AR2">
        <v>1</v>
      </c>
      <c r="AS2">
        <v>0</v>
      </c>
      <c r="AT2">
        <v>0</v>
      </c>
      <c r="AU2">
        <v>1</v>
      </c>
      <c r="AV2">
        <v>0</v>
      </c>
      <c r="AW2">
        <v>0</v>
      </c>
      <c r="AX2">
        <v>0</v>
      </c>
      <c r="AY2">
        <v>0</v>
      </c>
      <c r="AZ2">
        <v>0</v>
      </c>
      <c r="BA2">
        <v>1</v>
      </c>
      <c r="BB2">
        <v>0</v>
      </c>
      <c r="BC2">
        <v>0</v>
      </c>
      <c r="BD2">
        <v>0</v>
      </c>
      <c r="BE2">
        <v>0</v>
      </c>
      <c r="BF2">
        <v>0</v>
      </c>
      <c r="BG2">
        <v>0</v>
      </c>
      <c r="BH2">
        <v>0</v>
      </c>
      <c r="BI2">
        <v>1</v>
      </c>
      <c r="BJ2">
        <v>1</v>
      </c>
      <c r="BK2">
        <v>1</v>
      </c>
      <c r="BL2">
        <v>1</v>
      </c>
      <c r="BM2">
        <v>1</v>
      </c>
      <c r="BN2">
        <v>1</v>
      </c>
      <c r="BO2">
        <v>0</v>
      </c>
      <c r="BP2">
        <v>1</v>
      </c>
      <c r="BQ2">
        <v>0</v>
      </c>
      <c r="BR2" t="s">
        <v>834</v>
      </c>
      <c r="BS2" t="s">
        <v>834</v>
      </c>
      <c r="BT2" t="s">
        <v>834</v>
      </c>
      <c r="BU2">
        <v>1</v>
      </c>
      <c r="BV2">
        <v>1</v>
      </c>
      <c r="BW2">
        <v>0</v>
      </c>
      <c r="BX2">
        <v>1</v>
      </c>
      <c r="BY2">
        <v>1</v>
      </c>
      <c r="BZ2">
        <v>0</v>
      </c>
      <c r="CA2">
        <v>1</v>
      </c>
      <c r="CB2">
        <v>1</v>
      </c>
      <c r="CC2">
        <v>1</v>
      </c>
      <c r="CD2">
        <v>0</v>
      </c>
      <c r="CE2">
        <v>1</v>
      </c>
      <c r="CF2">
        <v>1</v>
      </c>
      <c r="CG2">
        <v>1</v>
      </c>
      <c r="CH2">
        <v>0</v>
      </c>
      <c r="CI2">
        <v>1</v>
      </c>
      <c r="CJ2">
        <v>1</v>
      </c>
      <c r="CK2">
        <v>0</v>
      </c>
      <c r="CL2">
        <v>1</v>
      </c>
      <c r="CM2">
        <v>1</v>
      </c>
      <c r="CN2">
        <v>0</v>
      </c>
      <c r="CO2">
        <v>1</v>
      </c>
      <c r="CP2">
        <v>0</v>
      </c>
      <c r="CQ2">
        <v>0</v>
      </c>
    </row>
    <row r="3" spans="1:95" x14ac:dyDescent="0.35">
      <c r="A3" t="s">
        <v>129</v>
      </c>
      <c r="B3" s="1">
        <v>43647</v>
      </c>
      <c r="C3" s="1">
        <v>44044</v>
      </c>
      <c r="D3">
        <v>1</v>
      </c>
      <c r="E3">
        <v>1</v>
      </c>
      <c r="F3">
        <v>0</v>
      </c>
      <c r="G3">
        <v>0</v>
      </c>
      <c r="H3">
        <v>0</v>
      </c>
      <c r="I3">
        <v>0</v>
      </c>
      <c r="J3">
        <v>0</v>
      </c>
      <c r="K3">
        <v>0</v>
      </c>
      <c r="L3">
        <v>0</v>
      </c>
      <c r="M3">
        <v>0</v>
      </c>
      <c r="N3">
        <v>1</v>
      </c>
      <c r="O3">
        <v>0</v>
      </c>
      <c r="P3" t="s">
        <v>834</v>
      </c>
      <c r="Q3">
        <v>0</v>
      </c>
      <c r="R3" t="s">
        <v>834</v>
      </c>
      <c r="S3">
        <v>0</v>
      </c>
      <c r="T3">
        <v>1</v>
      </c>
      <c r="U3">
        <v>0</v>
      </c>
      <c r="V3">
        <v>0</v>
      </c>
      <c r="W3">
        <v>0</v>
      </c>
      <c r="X3">
        <v>0</v>
      </c>
      <c r="Y3">
        <v>0</v>
      </c>
      <c r="Z3">
        <v>0</v>
      </c>
      <c r="AA3">
        <v>0</v>
      </c>
      <c r="AB3">
        <v>0</v>
      </c>
      <c r="AC3">
        <v>0</v>
      </c>
      <c r="AD3">
        <v>0</v>
      </c>
      <c r="AE3">
        <v>0</v>
      </c>
      <c r="AF3" t="s">
        <v>834</v>
      </c>
      <c r="AG3" t="s">
        <v>834</v>
      </c>
      <c r="AH3" t="s">
        <v>834</v>
      </c>
      <c r="AI3" t="s">
        <v>834</v>
      </c>
      <c r="AJ3" t="s">
        <v>834</v>
      </c>
      <c r="AK3" t="s">
        <v>834</v>
      </c>
      <c r="AL3" t="s">
        <v>834</v>
      </c>
      <c r="AM3">
        <v>1</v>
      </c>
      <c r="AN3">
        <v>0</v>
      </c>
      <c r="AO3">
        <v>0</v>
      </c>
      <c r="AP3">
        <v>0</v>
      </c>
      <c r="AQ3">
        <v>0</v>
      </c>
      <c r="AR3">
        <v>1</v>
      </c>
      <c r="AS3">
        <v>0</v>
      </c>
      <c r="AT3">
        <v>0</v>
      </c>
      <c r="AU3">
        <v>0</v>
      </c>
      <c r="AV3" t="s">
        <v>834</v>
      </c>
      <c r="AW3" t="s">
        <v>834</v>
      </c>
      <c r="AX3" t="s">
        <v>834</v>
      </c>
      <c r="AY3" t="s">
        <v>834</v>
      </c>
      <c r="AZ3" t="s">
        <v>834</v>
      </c>
      <c r="BA3" t="s">
        <v>834</v>
      </c>
      <c r="BB3" t="s">
        <v>834</v>
      </c>
      <c r="BC3" t="s">
        <v>834</v>
      </c>
      <c r="BD3" t="s">
        <v>834</v>
      </c>
      <c r="BE3" t="s">
        <v>834</v>
      </c>
      <c r="BF3" t="s">
        <v>834</v>
      </c>
      <c r="BG3" t="s">
        <v>834</v>
      </c>
      <c r="BH3" t="s">
        <v>834</v>
      </c>
      <c r="BI3" t="s">
        <v>834</v>
      </c>
      <c r="BJ3">
        <v>1</v>
      </c>
      <c r="BK3">
        <v>1</v>
      </c>
      <c r="BL3">
        <v>1</v>
      </c>
      <c r="BM3">
        <v>0</v>
      </c>
      <c r="BN3">
        <v>1</v>
      </c>
      <c r="BO3">
        <v>0</v>
      </c>
      <c r="BP3">
        <v>1</v>
      </c>
      <c r="BQ3">
        <v>0</v>
      </c>
      <c r="BR3" t="s">
        <v>834</v>
      </c>
      <c r="BS3" t="s">
        <v>834</v>
      </c>
      <c r="BT3" t="s">
        <v>834</v>
      </c>
      <c r="BU3">
        <v>1</v>
      </c>
      <c r="BV3">
        <v>1</v>
      </c>
      <c r="BW3">
        <v>0</v>
      </c>
      <c r="BX3">
        <v>0</v>
      </c>
      <c r="BY3">
        <v>1</v>
      </c>
      <c r="BZ3">
        <v>0</v>
      </c>
      <c r="CA3">
        <v>1</v>
      </c>
      <c r="CB3">
        <v>1</v>
      </c>
      <c r="CC3">
        <v>1</v>
      </c>
      <c r="CD3">
        <v>0</v>
      </c>
      <c r="CE3">
        <v>0</v>
      </c>
      <c r="CF3">
        <v>0</v>
      </c>
      <c r="CG3" t="s">
        <v>834</v>
      </c>
      <c r="CH3" t="s">
        <v>834</v>
      </c>
      <c r="CI3" t="s">
        <v>834</v>
      </c>
      <c r="CJ3">
        <v>1</v>
      </c>
      <c r="CK3">
        <v>1</v>
      </c>
      <c r="CL3">
        <v>0</v>
      </c>
      <c r="CM3">
        <v>0</v>
      </c>
      <c r="CN3">
        <v>0</v>
      </c>
      <c r="CO3">
        <v>1</v>
      </c>
      <c r="CP3">
        <v>0</v>
      </c>
      <c r="CQ3">
        <v>0</v>
      </c>
    </row>
    <row r="4" spans="1:95" x14ac:dyDescent="0.35">
      <c r="A4" t="s">
        <v>140</v>
      </c>
      <c r="B4" s="1">
        <v>43774</v>
      </c>
      <c r="C4" s="1">
        <v>44044</v>
      </c>
      <c r="D4">
        <v>1</v>
      </c>
      <c r="E4">
        <v>1</v>
      </c>
      <c r="F4">
        <v>0</v>
      </c>
      <c r="G4">
        <v>1</v>
      </c>
      <c r="H4">
        <v>0</v>
      </c>
      <c r="I4">
        <v>0</v>
      </c>
      <c r="J4">
        <v>0</v>
      </c>
      <c r="K4">
        <v>0</v>
      </c>
      <c r="L4">
        <v>0</v>
      </c>
      <c r="M4">
        <v>1</v>
      </c>
      <c r="N4">
        <v>0</v>
      </c>
      <c r="O4">
        <v>0</v>
      </c>
      <c r="P4" t="s">
        <v>834</v>
      </c>
      <c r="Q4">
        <v>0</v>
      </c>
      <c r="R4" t="s">
        <v>834</v>
      </c>
      <c r="S4">
        <v>1</v>
      </c>
      <c r="T4">
        <v>1</v>
      </c>
      <c r="U4">
        <v>0</v>
      </c>
      <c r="V4">
        <v>0</v>
      </c>
      <c r="W4">
        <v>0</v>
      </c>
      <c r="X4">
        <v>0</v>
      </c>
      <c r="Y4">
        <v>0</v>
      </c>
      <c r="Z4">
        <v>0</v>
      </c>
      <c r="AA4">
        <v>0</v>
      </c>
      <c r="AB4">
        <v>0</v>
      </c>
      <c r="AC4">
        <v>0</v>
      </c>
      <c r="AD4">
        <v>0</v>
      </c>
      <c r="AE4">
        <v>0</v>
      </c>
      <c r="AF4" t="s">
        <v>834</v>
      </c>
      <c r="AG4" t="s">
        <v>834</v>
      </c>
      <c r="AH4" t="s">
        <v>834</v>
      </c>
      <c r="AI4" t="s">
        <v>834</v>
      </c>
      <c r="AJ4" t="s">
        <v>834</v>
      </c>
      <c r="AK4" t="s">
        <v>834</v>
      </c>
      <c r="AL4" t="s">
        <v>834</v>
      </c>
      <c r="AM4">
        <v>0</v>
      </c>
      <c r="AN4">
        <v>0</v>
      </c>
      <c r="AO4">
        <v>0</v>
      </c>
      <c r="AP4">
        <v>0</v>
      </c>
      <c r="AQ4">
        <v>0</v>
      </c>
      <c r="AR4">
        <v>1</v>
      </c>
      <c r="AS4">
        <v>0</v>
      </c>
      <c r="AT4">
        <v>0</v>
      </c>
      <c r="AU4">
        <v>0</v>
      </c>
      <c r="AV4" t="s">
        <v>834</v>
      </c>
      <c r="AW4" t="s">
        <v>834</v>
      </c>
      <c r="AX4" t="s">
        <v>834</v>
      </c>
      <c r="AY4" t="s">
        <v>834</v>
      </c>
      <c r="AZ4" t="s">
        <v>834</v>
      </c>
      <c r="BA4" t="s">
        <v>834</v>
      </c>
      <c r="BB4" t="s">
        <v>834</v>
      </c>
      <c r="BC4" t="s">
        <v>834</v>
      </c>
      <c r="BD4" t="s">
        <v>834</v>
      </c>
      <c r="BE4" t="s">
        <v>834</v>
      </c>
      <c r="BF4" t="s">
        <v>834</v>
      </c>
      <c r="BG4" t="s">
        <v>834</v>
      </c>
      <c r="BH4" t="s">
        <v>834</v>
      </c>
      <c r="BI4" t="s">
        <v>834</v>
      </c>
      <c r="BJ4">
        <v>1</v>
      </c>
      <c r="BK4">
        <v>1</v>
      </c>
      <c r="BL4">
        <v>1</v>
      </c>
      <c r="BM4">
        <v>0</v>
      </c>
      <c r="BN4">
        <v>1</v>
      </c>
      <c r="BO4">
        <v>1</v>
      </c>
      <c r="BP4">
        <v>1</v>
      </c>
      <c r="BQ4">
        <v>0</v>
      </c>
      <c r="BR4" t="s">
        <v>834</v>
      </c>
      <c r="BS4" t="s">
        <v>834</v>
      </c>
      <c r="BT4" t="s">
        <v>834</v>
      </c>
      <c r="BU4">
        <v>0</v>
      </c>
      <c r="BV4" t="s">
        <v>834</v>
      </c>
      <c r="BW4" t="s">
        <v>834</v>
      </c>
      <c r="BX4" t="s">
        <v>834</v>
      </c>
      <c r="BY4">
        <v>1</v>
      </c>
      <c r="BZ4">
        <v>1</v>
      </c>
      <c r="CA4">
        <v>1</v>
      </c>
      <c r="CB4">
        <v>0</v>
      </c>
      <c r="CC4" t="s">
        <v>834</v>
      </c>
      <c r="CD4" t="s">
        <v>834</v>
      </c>
      <c r="CE4" t="s">
        <v>834</v>
      </c>
      <c r="CF4">
        <v>0</v>
      </c>
      <c r="CG4" t="s">
        <v>834</v>
      </c>
      <c r="CH4" t="s">
        <v>834</v>
      </c>
      <c r="CI4" t="s">
        <v>834</v>
      </c>
      <c r="CJ4">
        <v>1</v>
      </c>
      <c r="CK4">
        <v>1</v>
      </c>
      <c r="CL4">
        <v>0</v>
      </c>
      <c r="CM4">
        <v>0</v>
      </c>
      <c r="CN4">
        <v>0</v>
      </c>
      <c r="CO4">
        <v>0</v>
      </c>
      <c r="CP4">
        <v>1</v>
      </c>
      <c r="CQ4">
        <v>1</v>
      </c>
    </row>
    <row r="5" spans="1:95" x14ac:dyDescent="0.35">
      <c r="A5" t="s">
        <v>151</v>
      </c>
      <c r="B5" s="1">
        <v>43831</v>
      </c>
      <c r="C5" s="1">
        <v>44044</v>
      </c>
      <c r="D5">
        <v>1</v>
      </c>
      <c r="E5">
        <v>1</v>
      </c>
      <c r="F5">
        <v>1</v>
      </c>
      <c r="G5">
        <v>0</v>
      </c>
      <c r="H5">
        <v>0</v>
      </c>
      <c r="I5">
        <v>0</v>
      </c>
      <c r="J5">
        <v>0</v>
      </c>
      <c r="K5">
        <v>1</v>
      </c>
      <c r="L5">
        <v>0</v>
      </c>
      <c r="M5">
        <v>0</v>
      </c>
      <c r="N5">
        <v>0</v>
      </c>
      <c r="O5">
        <v>1</v>
      </c>
      <c r="P5">
        <v>5</v>
      </c>
      <c r="Q5">
        <v>1</v>
      </c>
      <c r="R5">
        <v>1</v>
      </c>
      <c r="S5">
        <v>1</v>
      </c>
      <c r="T5">
        <v>1</v>
      </c>
      <c r="U5">
        <v>1</v>
      </c>
      <c r="V5">
        <v>1</v>
      </c>
      <c r="W5">
        <v>1</v>
      </c>
      <c r="X5">
        <v>1</v>
      </c>
      <c r="Y5">
        <v>1</v>
      </c>
      <c r="Z5">
        <v>0</v>
      </c>
      <c r="AA5">
        <v>0</v>
      </c>
      <c r="AB5">
        <v>0</v>
      </c>
      <c r="AC5">
        <v>0</v>
      </c>
      <c r="AD5">
        <v>0</v>
      </c>
      <c r="AE5">
        <v>0</v>
      </c>
      <c r="AF5" t="s">
        <v>834</v>
      </c>
      <c r="AG5" t="s">
        <v>834</v>
      </c>
      <c r="AH5" t="s">
        <v>834</v>
      </c>
      <c r="AI5" t="s">
        <v>834</v>
      </c>
      <c r="AJ5" t="s">
        <v>834</v>
      </c>
      <c r="AK5" t="s">
        <v>834</v>
      </c>
      <c r="AL5" t="s">
        <v>834</v>
      </c>
      <c r="AM5">
        <v>1</v>
      </c>
      <c r="AN5">
        <v>1</v>
      </c>
      <c r="AO5">
        <v>0</v>
      </c>
      <c r="AP5">
        <v>0</v>
      </c>
      <c r="AQ5">
        <v>0</v>
      </c>
      <c r="AR5">
        <v>1</v>
      </c>
      <c r="AS5">
        <v>0</v>
      </c>
      <c r="AT5">
        <v>1</v>
      </c>
      <c r="AU5">
        <v>0</v>
      </c>
      <c r="AV5" t="s">
        <v>834</v>
      </c>
      <c r="AW5" t="s">
        <v>834</v>
      </c>
      <c r="AX5" t="s">
        <v>834</v>
      </c>
      <c r="AY5" t="s">
        <v>834</v>
      </c>
      <c r="AZ5" t="s">
        <v>834</v>
      </c>
      <c r="BA5" t="s">
        <v>834</v>
      </c>
      <c r="BB5" t="s">
        <v>834</v>
      </c>
      <c r="BC5" t="s">
        <v>834</v>
      </c>
      <c r="BD5" t="s">
        <v>834</v>
      </c>
      <c r="BE5" t="s">
        <v>834</v>
      </c>
      <c r="BF5" t="s">
        <v>834</v>
      </c>
      <c r="BG5" t="s">
        <v>834</v>
      </c>
      <c r="BH5" t="s">
        <v>834</v>
      </c>
      <c r="BI5" t="s">
        <v>834</v>
      </c>
      <c r="BJ5">
        <v>1</v>
      </c>
      <c r="BK5">
        <v>1</v>
      </c>
      <c r="BL5">
        <v>1</v>
      </c>
      <c r="BM5">
        <v>0</v>
      </c>
      <c r="BN5">
        <v>1</v>
      </c>
      <c r="BO5">
        <v>0</v>
      </c>
      <c r="BP5">
        <v>1</v>
      </c>
      <c r="BQ5">
        <v>0</v>
      </c>
      <c r="BR5" t="s">
        <v>834</v>
      </c>
      <c r="BS5" t="s">
        <v>834</v>
      </c>
      <c r="BT5" t="s">
        <v>834</v>
      </c>
      <c r="BU5">
        <v>0</v>
      </c>
      <c r="BV5" t="s">
        <v>834</v>
      </c>
      <c r="BW5" t="s">
        <v>834</v>
      </c>
      <c r="BX5" t="s">
        <v>834</v>
      </c>
      <c r="BY5">
        <v>1</v>
      </c>
      <c r="BZ5">
        <v>0</v>
      </c>
      <c r="CA5">
        <v>1</v>
      </c>
      <c r="CB5">
        <v>0</v>
      </c>
      <c r="CC5" t="s">
        <v>834</v>
      </c>
      <c r="CD5" t="s">
        <v>834</v>
      </c>
      <c r="CE5" t="s">
        <v>834</v>
      </c>
      <c r="CF5">
        <v>0</v>
      </c>
      <c r="CG5" t="s">
        <v>834</v>
      </c>
      <c r="CH5" t="s">
        <v>834</v>
      </c>
      <c r="CI5" t="s">
        <v>834</v>
      </c>
      <c r="CJ5">
        <v>1</v>
      </c>
      <c r="CK5">
        <v>0</v>
      </c>
      <c r="CL5">
        <v>1</v>
      </c>
      <c r="CM5">
        <v>0</v>
      </c>
      <c r="CN5">
        <v>1</v>
      </c>
      <c r="CO5">
        <v>0</v>
      </c>
      <c r="CP5">
        <v>0</v>
      </c>
      <c r="CQ5">
        <v>0</v>
      </c>
    </row>
    <row r="6" spans="1:95" x14ac:dyDescent="0.35">
      <c r="A6" t="s">
        <v>169</v>
      </c>
      <c r="B6" s="1">
        <v>44013</v>
      </c>
      <c r="C6" s="1">
        <v>44044</v>
      </c>
      <c r="D6">
        <v>1</v>
      </c>
      <c r="E6">
        <v>1</v>
      </c>
      <c r="F6">
        <v>1</v>
      </c>
      <c r="G6">
        <v>1</v>
      </c>
      <c r="H6">
        <v>0</v>
      </c>
      <c r="I6">
        <v>0</v>
      </c>
      <c r="J6">
        <v>0</v>
      </c>
      <c r="K6">
        <v>1</v>
      </c>
      <c r="L6">
        <v>0</v>
      </c>
      <c r="M6">
        <v>0</v>
      </c>
      <c r="N6">
        <v>0</v>
      </c>
      <c r="O6">
        <v>0</v>
      </c>
      <c r="P6" t="s">
        <v>834</v>
      </c>
      <c r="Q6">
        <v>0</v>
      </c>
      <c r="R6" t="s">
        <v>834</v>
      </c>
      <c r="S6">
        <v>1</v>
      </c>
      <c r="T6">
        <v>0</v>
      </c>
      <c r="U6">
        <v>1</v>
      </c>
      <c r="V6">
        <v>0</v>
      </c>
      <c r="W6">
        <v>0</v>
      </c>
      <c r="X6">
        <v>1</v>
      </c>
      <c r="Y6">
        <v>1</v>
      </c>
      <c r="Z6">
        <v>0</v>
      </c>
      <c r="AA6">
        <v>0</v>
      </c>
      <c r="AB6">
        <v>0</v>
      </c>
      <c r="AC6">
        <v>0</v>
      </c>
      <c r="AD6">
        <v>0</v>
      </c>
      <c r="AE6">
        <v>0</v>
      </c>
      <c r="AF6" t="s">
        <v>834</v>
      </c>
      <c r="AG6" t="s">
        <v>834</v>
      </c>
      <c r="AH6" t="s">
        <v>834</v>
      </c>
      <c r="AI6" t="s">
        <v>834</v>
      </c>
      <c r="AJ6" t="s">
        <v>834</v>
      </c>
      <c r="AK6" t="s">
        <v>834</v>
      </c>
      <c r="AL6" t="s">
        <v>834</v>
      </c>
      <c r="AM6">
        <v>0</v>
      </c>
      <c r="AN6">
        <v>0</v>
      </c>
      <c r="AO6">
        <v>0</v>
      </c>
      <c r="AP6">
        <v>0</v>
      </c>
      <c r="AQ6">
        <v>0</v>
      </c>
      <c r="AR6">
        <v>1</v>
      </c>
      <c r="AS6">
        <v>0</v>
      </c>
      <c r="AT6">
        <v>0</v>
      </c>
      <c r="AU6">
        <v>1</v>
      </c>
      <c r="AV6">
        <v>1</v>
      </c>
      <c r="AW6">
        <v>1</v>
      </c>
      <c r="AX6">
        <v>0</v>
      </c>
      <c r="AY6">
        <v>0</v>
      </c>
      <c r="AZ6">
        <v>0</v>
      </c>
      <c r="BA6">
        <v>1</v>
      </c>
      <c r="BB6">
        <v>0</v>
      </c>
      <c r="BC6">
        <v>0</v>
      </c>
      <c r="BD6">
        <v>0</v>
      </c>
      <c r="BE6">
        <v>0</v>
      </c>
      <c r="BF6">
        <v>0</v>
      </c>
      <c r="BG6">
        <v>0</v>
      </c>
      <c r="BH6">
        <v>0</v>
      </c>
      <c r="BI6">
        <v>1</v>
      </c>
      <c r="BJ6">
        <v>1</v>
      </c>
      <c r="BK6">
        <v>1</v>
      </c>
      <c r="BL6">
        <v>1</v>
      </c>
      <c r="BM6">
        <v>0</v>
      </c>
      <c r="BN6">
        <v>1</v>
      </c>
      <c r="BO6">
        <v>1</v>
      </c>
      <c r="BP6">
        <v>1</v>
      </c>
      <c r="BQ6">
        <v>0</v>
      </c>
      <c r="BR6" t="s">
        <v>834</v>
      </c>
      <c r="BS6" t="s">
        <v>834</v>
      </c>
      <c r="BT6" t="s">
        <v>834</v>
      </c>
      <c r="BU6">
        <v>0</v>
      </c>
      <c r="BV6" t="s">
        <v>834</v>
      </c>
      <c r="BW6" t="s">
        <v>834</v>
      </c>
      <c r="BX6" t="s">
        <v>834</v>
      </c>
      <c r="BY6">
        <v>1</v>
      </c>
      <c r="BZ6">
        <v>1</v>
      </c>
      <c r="CA6">
        <v>1</v>
      </c>
      <c r="CB6">
        <v>0</v>
      </c>
      <c r="CC6" t="s">
        <v>834</v>
      </c>
      <c r="CD6" t="s">
        <v>834</v>
      </c>
      <c r="CE6" t="s">
        <v>834</v>
      </c>
      <c r="CF6">
        <v>1</v>
      </c>
      <c r="CG6">
        <v>1</v>
      </c>
      <c r="CH6">
        <v>0</v>
      </c>
      <c r="CI6">
        <v>0</v>
      </c>
      <c r="CJ6">
        <v>1</v>
      </c>
      <c r="CK6">
        <v>0</v>
      </c>
      <c r="CL6">
        <v>0</v>
      </c>
      <c r="CM6">
        <v>0</v>
      </c>
      <c r="CN6">
        <v>0</v>
      </c>
      <c r="CO6">
        <v>1</v>
      </c>
      <c r="CP6">
        <v>0</v>
      </c>
      <c r="CQ6">
        <v>0</v>
      </c>
    </row>
    <row r="7" spans="1:95" x14ac:dyDescent="0.35">
      <c r="A7" t="s">
        <v>189</v>
      </c>
      <c r="B7" s="1">
        <v>44013</v>
      </c>
      <c r="C7" s="1">
        <v>44044</v>
      </c>
      <c r="D7">
        <v>1</v>
      </c>
      <c r="E7">
        <v>1</v>
      </c>
      <c r="F7">
        <v>1</v>
      </c>
      <c r="G7">
        <v>0</v>
      </c>
      <c r="H7">
        <v>0</v>
      </c>
      <c r="I7">
        <v>0</v>
      </c>
      <c r="J7">
        <v>0</v>
      </c>
      <c r="K7">
        <v>0</v>
      </c>
      <c r="L7">
        <v>0</v>
      </c>
      <c r="M7">
        <v>0</v>
      </c>
      <c r="N7">
        <v>0</v>
      </c>
      <c r="O7">
        <v>1</v>
      </c>
      <c r="P7">
        <v>4</v>
      </c>
      <c r="Q7">
        <v>0</v>
      </c>
      <c r="R7" t="s">
        <v>834</v>
      </c>
      <c r="S7">
        <v>1</v>
      </c>
      <c r="T7">
        <v>0</v>
      </c>
      <c r="U7">
        <v>0</v>
      </c>
      <c r="V7">
        <v>0</v>
      </c>
      <c r="W7">
        <v>0</v>
      </c>
      <c r="X7">
        <v>0</v>
      </c>
      <c r="Y7">
        <v>0</v>
      </c>
      <c r="Z7">
        <v>0</v>
      </c>
      <c r="AA7">
        <v>0</v>
      </c>
      <c r="AB7">
        <v>0</v>
      </c>
      <c r="AC7">
        <v>0</v>
      </c>
      <c r="AD7">
        <v>1</v>
      </c>
      <c r="AE7">
        <v>0</v>
      </c>
      <c r="AF7" t="s">
        <v>834</v>
      </c>
      <c r="AG7" t="s">
        <v>834</v>
      </c>
      <c r="AH7" t="s">
        <v>834</v>
      </c>
      <c r="AI7" t="s">
        <v>834</v>
      </c>
      <c r="AJ7" t="s">
        <v>834</v>
      </c>
      <c r="AK7" t="s">
        <v>834</v>
      </c>
      <c r="AL7" t="s">
        <v>834</v>
      </c>
      <c r="AM7">
        <v>0</v>
      </c>
      <c r="AN7">
        <v>1</v>
      </c>
      <c r="AO7">
        <v>0</v>
      </c>
      <c r="AP7">
        <v>0</v>
      </c>
      <c r="AQ7">
        <v>0</v>
      </c>
      <c r="AR7">
        <v>1</v>
      </c>
      <c r="AS7">
        <v>0</v>
      </c>
      <c r="AT7">
        <v>0</v>
      </c>
      <c r="AU7">
        <v>0</v>
      </c>
      <c r="AV7" t="s">
        <v>834</v>
      </c>
      <c r="AW7" t="s">
        <v>834</v>
      </c>
      <c r="AX7" t="s">
        <v>834</v>
      </c>
      <c r="AY7" t="s">
        <v>834</v>
      </c>
      <c r="AZ7" t="s">
        <v>834</v>
      </c>
      <c r="BA7" t="s">
        <v>834</v>
      </c>
      <c r="BB7" t="s">
        <v>834</v>
      </c>
      <c r="BC7" t="s">
        <v>834</v>
      </c>
      <c r="BD7" t="s">
        <v>834</v>
      </c>
      <c r="BE7" t="s">
        <v>834</v>
      </c>
      <c r="BF7" t="s">
        <v>834</v>
      </c>
      <c r="BG7" t="s">
        <v>834</v>
      </c>
      <c r="BH7" t="s">
        <v>834</v>
      </c>
      <c r="BI7" t="s">
        <v>834</v>
      </c>
      <c r="BJ7">
        <v>1</v>
      </c>
      <c r="BK7">
        <v>1</v>
      </c>
      <c r="BL7">
        <v>1</v>
      </c>
      <c r="BM7">
        <v>0</v>
      </c>
      <c r="BN7">
        <v>1</v>
      </c>
      <c r="BO7">
        <v>1</v>
      </c>
      <c r="BP7">
        <v>1</v>
      </c>
      <c r="BQ7">
        <v>0</v>
      </c>
      <c r="BR7" t="s">
        <v>834</v>
      </c>
      <c r="BS7" t="s">
        <v>834</v>
      </c>
      <c r="BT7" t="s">
        <v>834</v>
      </c>
      <c r="BU7">
        <v>0</v>
      </c>
      <c r="BV7" t="s">
        <v>834</v>
      </c>
      <c r="BW7" t="s">
        <v>834</v>
      </c>
      <c r="BX7" t="s">
        <v>834</v>
      </c>
      <c r="BY7">
        <v>1</v>
      </c>
      <c r="BZ7">
        <v>1</v>
      </c>
      <c r="CA7">
        <v>1</v>
      </c>
      <c r="CB7">
        <v>0</v>
      </c>
      <c r="CC7" t="s">
        <v>834</v>
      </c>
      <c r="CD7" t="s">
        <v>834</v>
      </c>
      <c r="CE7" t="s">
        <v>834</v>
      </c>
      <c r="CF7">
        <v>0</v>
      </c>
      <c r="CG7" t="s">
        <v>834</v>
      </c>
      <c r="CH7" t="s">
        <v>834</v>
      </c>
      <c r="CI7" t="s">
        <v>834</v>
      </c>
      <c r="CJ7">
        <v>0</v>
      </c>
      <c r="CK7" t="s">
        <v>834</v>
      </c>
      <c r="CL7" t="s">
        <v>834</v>
      </c>
      <c r="CM7" t="s">
        <v>834</v>
      </c>
      <c r="CN7" t="s">
        <v>834</v>
      </c>
      <c r="CO7" t="s">
        <v>834</v>
      </c>
      <c r="CP7" t="s">
        <v>834</v>
      </c>
      <c r="CQ7">
        <v>0</v>
      </c>
    </row>
    <row r="8" spans="1:95" x14ac:dyDescent="0.35">
      <c r="A8" t="s">
        <v>200</v>
      </c>
      <c r="B8" s="1">
        <v>43655</v>
      </c>
      <c r="C8" s="1">
        <v>44044</v>
      </c>
      <c r="D8">
        <v>1</v>
      </c>
      <c r="E8">
        <v>1</v>
      </c>
      <c r="F8">
        <v>1</v>
      </c>
      <c r="G8">
        <v>0</v>
      </c>
      <c r="H8">
        <v>1</v>
      </c>
      <c r="I8">
        <v>1</v>
      </c>
      <c r="J8">
        <v>1</v>
      </c>
      <c r="K8">
        <v>0</v>
      </c>
      <c r="L8">
        <v>0</v>
      </c>
      <c r="M8">
        <v>0</v>
      </c>
      <c r="N8">
        <v>0</v>
      </c>
      <c r="O8">
        <v>0</v>
      </c>
      <c r="P8" t="s">
        <v>834</v>
      </c>
      <c r="Q8">
        <v>0</v>
      </c>
      <c r="R8" t="s">
        <v>834</v>
      </c>
      <c r="S8">
        <v>1</v>
      </c>
      <c r="T8">
        <v>0</v>
      </c>
      <c r="U8">
        <v>1</v>
      </c>
      <c r="V8">
        <v>0</v>
      </c>
      <c r="W8">
        <v>0</v>
      </c>
      <c r="X8">
        <v>0</v>
      </c>
      <c r="Y8">
        <v>0</v>
      </c>
      <c r="Z8">
        <v>0</v>
      </c>
      <c r="AA8">
        <v>0</v>
      </c>
      <c r="AB8">
        <v>0</v>
      </c>
      <c r="AC8">
        <v>0</v>
      </c>
      <c r="AD8">
        <v>0</v>
      </c>
      <c r="AE8">
        <v>0</v>
      </c>
      <c r="AF8" t="s">
        <v>834</v>
      </c>
      <c r="AG8" t="s">
        <v>834</v>
      </c>
      <c r="AH8" t="s">
        <v>834</v>
      </c>
      <c r="AI8" t="s">
        <v>834</v>
      </c>
      <c r="AJ8" t="s">
        <v>834</v>
      </c>
      <c r="AK8" t="s">
        <v>834</v>
      </c>
      <c r="AL8" t="s">
        <v>834</v>
      </c>
      <c r="AM8">
        <v>1</v>
      </c>
      <c r="AN8">
        <v>1</v>
      </c>
      <c r="AO8">
        <v>1</v>
      </c>
      <c r="AP8">
        <v>0</v>
      </c>
      <c r="AQ8">
        <v>0</v>
      </c>
      <c r="AR8">
        <v>0</v>
      </c>
      <c r="AS8">
        <v>0</v>
      </c>
      <c r="AT8">
        <v>0</v>
      </c>
      <c r="AU8">
        <v>0</v>
      </c>
      <c r="AV8" t="s">
        <v>834</v>
      </c>
      <c r="AW8" t="s">
        <v>834</v>
      </c>
      <c r="AX8" t="s">
        <v>834</v>
      </c>
      <c r="AY8" t="s">
        <v>834</v>
      </c>
      <c r="AZ8" t="s">
        <v>834</v>
      </c>
      <c r="BA8" t="s">
        <v>834</v>
      </c>
      <c r="BB8" t="s">
        <v>834</v>
      </c>
      <c r="BC8" t="s">
        <v>834</v>
      </c>
      <c r="BD8" t="s">
        <v>834</v>
      </c>
      <c r="BE8" t="s">
        <v>834</v>
      </c>
      <c r="BF8" t="s">
        <v>834</v>
      </c>
      <c r="BG8" t="s">
        <v>834</v>
      </c>
      <c r="BH8" t="s">
        <v>834</v>
      </c>
      <c r="BI8" t="s">
        <v>834</v>
      </c>
      <c r="BJ8">
        <v>1</v>
      </c>
      <c r="BK8">
        <v>1</v>
      </c>
      <c r="BL8">
        <v>1</v>
      </c>
      <c r="BM8">
        <v>0</v>
      </c>
      <c r="BN8">
        <v>1</v>
      </c>
      <c r="BO8">
        <v>1</v>
      </c>
      <c r="BP8">
        <v>1</v>
      </c>
      <c r="BQ8">
        <v>0</v>
      </c>
      <c r="BR8" t="s">
        <v>834</v>
      </c>
      <c r="BS8" t="s">
        <v>834</v>
      </c>
      <c r="BT8" t="s">
        <v>834</v>
      </c>
      <c r="BU8">
        <v>0</v>
      </c>
      <c r="BV8" t="s">
        <v>834</v>
      </c>
      <c r="BW8" t="s">
        <v>834</v>
      </c>
      <c r="BX8" t="s">
        <v>834</v>
      </c>
      <c r="BY8">
        <v>1</v>
      </c>
      <c r="BZ8">
        <v>1</v>
      </c>
      <c r="CA8">
        <v>1</v>
      </c>
      <c r="CB8">
        <v>0</v>
      </c>
      <c r="CC8" t="s">
        <v>834</v>
      </c>
      <c r="CD8" t="s">
        <v>834</v>
      </c>
      <c r="CE8" t="s">
        <v>834</v>
      </c>
      <c r="CF8">
        <v>0</v>
      </c>
      <c r="CG8" t="s">
        <v>834</v>
      </c>
      <c r="CH8" t="s">
        <v>834</v>
      </c>
      <c r="CI8" t="s">
        <v>834</v>
      </c>
      <c r="CJ8">
        <v>0</v>
      </c>
      <c r="CK8" t="s">
        <v>834</v>
      </c>
      <c r="CL8" t="s">
        <v>834</v>
      </c>
      <c r="CM8" t="s">
        <v>834</v>
      </c>
      <c r="CN8" t="s">
        <v>834</v>
      </c>
      <c r="CO8" t="s">
        <v>834</v>
      </c>
      <c r="CP8" t="s">
        <v>834</v>
      </c>
      <c r="CQ8">
        <v>0</v>
      </c>
    </row>
    <row r="9" spans="1:95" x14ac:dyDescent="0.35">
      <c r="A9" t="s">
        <v>210</v>
      </c>
      <c r="B9" s="1">
        <v>43304</v>
      </c>
      <c r="C9" s="1">
        <v>44044</v>
      </c>
      <c r="D9">
        <v>1</v>
      </c>
      <c r="E9">
        <v>1</v>
      </c>
      <c r="F9">
        <v>1</v>
      </c>
      <c r="G9">
        <v>0</v>
      </c>
      <c r="H9">
        <v>0</v>
      </c>
      <c r="I9">
        <v>0</v>
      </c>
      <c r="J9">
        <v>0</v>
      </c>
      <c r="K9">
        <v>0</v>
      </c>
      <c r="L9">
        <v>0</v>
      </c>
      <c r="M9">
        <v>0</v>
      </c>
      <c r="N9">
        <v>0</v>
      </c>
      <c r="O9">
        <v>0</v>
      </c>
      <c r="P9" t="s">
        <v>834</v>
      </c>
      <c r="Q9">
        <v>0</v>
      </c>
      <c r="R9" t="s">
        <v>834</v>
      </c>
      <c r="S9">
        <v>1</v>
      </c>
      <c r="T9">
        <v>0</v>
      </c>
      <c r="U9">
        <v>0</v>
      </c>
      <c r="V9">
        <v>0</v>
      </c>
      <c r="W9">
        <v>0</v>
      </c>
      <c r="X9">
        <v>0</v>
      </c>
      <c r="Y9">
        <v>0</v>
      </c>
      <c r="Z9">
        <v>0</v>
      </c>
      <c r="AA9">
        <v>0</v>
      </c>
      <c r="AB9">
        <v>0</v>
      </c>
      <c r="AC9">
        <v>0</v>
      </c>
      <c r="AD9">
        <v>1</v>
      </c>
      <c r="AE9">
        <v>0</v>
      </c>
      <c r="AF9" t="s">
        <v>834</v>
      </c>
      <c r="AG9" t="s">
        <v>834</v>
      </c>
      <c r="AH9" t="s">
        <v>834</v>
      </c>
      <c r="AI9" t="s">
        <v>834</v>
      </c>
      <c r="AJ9" t="s">
        <v>834</v>
      </c>
      <c r="AK9" t="s">
        <v>834</v>
      </c>
      <c r="AL9" t="s">
        <v>834</v>
      </c>
      <c r="AM9">
        <v>1</v>
      </c>
      <c r="AN9">
        <v>0</v>
      </c>
      <c r="AO9">
        <v>0</v>
      </c>
      <c r="AP9">
        <v>0</v>
      </c>
      <c r="AQ9">
        <v>0</v>
      </c>
      <c r="AR9">
        <v>1</v>
      </c>
      <c r="AS9">
        <v>0</v>
      </c>
      <c r="AT9">
        <v>0</v>
      </c>
      <c r="AU9">
        <v>0</v>
      </c>
      <c r="AV9" t="s">
        <v>834</v>
      </c>
      <c r="AW9" t="s">
        <v>834</v>
      </c>
      <c r="AX9" t="s">
        <v>834</v>
      </c>
      <c r="AY9" t="s">
        <v>834</v>
      </c>
      <c r="AZ9" t="s">
        <v>834</v>
      </c>
      <c r="BA9" t="s">
        <v>834</v>
      </c>
      <c r="BB9" t="s">
        <v>834</v>
      </c>
      <c r="BC9" t="s">
        <v>834</v>
      </c>
      <c r="BD9" t="s">
        <v>834</v>
      </c>
      <c r="BE9" t="s">
        <v>834</v>
      </c>
      <c r="BF9" t="s">
        <v>834</v>
      </c>
      <c r="BG9" t="s">
        <v>834</v>
      </c>
      <c r="BH9" t="s">
        <v>834</v>
      </c>
      <c r="BI9" t="s">
        <v>834</v>
      </c>
      <c r="BJ9">
        <v>1</v>
      </c>
      <c r="BK9">
        <v>1</v>
      </c>
      <c r="BL9">
        <v>1</v>
      </c>
      <c r="BM9">
        <v>0</v>
      </c>
      <c r="BN9">
        <v>1</v>
      </c>
      <c r="BO9">
        <v>1</v>
      </c>
      <c r="BP9">
        <v>1</v>
      </c>
      <c r="BQ9">
        <v>0</v>
      </c>
      <c r="BR9" t="s">
        <v>834</v>
      </c>
      <c r="BS9" t="s">
        <v>834</v>
      </c>
      <c r="BT9" t="s">
        <v>834</v>
      </c>
      <c r="BU9">
        <v>0</v>
      </c>
      <c r="BV9" t="s">
        <v>834</v>
      </c>
      <c r="BW9" t="s">
        <v>834</v>
      </c>
      <c r="BX9" t="s">
        <v>834</v>
      </c>
      <c r="BY9">
        <v>1</v>
      </c>
      <c r="BZ9">
        <v>1</v>
      </c>
      <c r="CA9">
        <v>1</v>
      </c>
      <c r="CB9">
        <v>0</v>
      </c>
      <c r="CC9" t="s">
        <v>834</v>
      </c>
      <c r="CD9" t="s">
        <v>834</v>
      </c>
      <c r="CE9" t="s">
        <v>834</v>
      </c>
      <c r="CF9">
        <v>0</v>
      </c>
      <c r="CG9" t="s">
        <v>834</v>
      </c>
      <c r="CH9" t="s">
        <v>834</v>
      </c>
      <c r="CI9" t="s">
        <v>834</v>
      </c>
      <c r="CJ9">
        <v>0</v>
      </c>
      <c r="CK9" t="s">
        <v>834</v>
      </c>
      <c r="CL9" t="s">
        <v>834</v>
      </c>
      <c r="CM9" t="s">
        <v>834</v>
      </c>
      <c r="CN9" t="s">
        <v>834</v>
      </c>
      <c r="CO9" t="s">
        <v>834</v>
      </c>
      <c r="CP9" t="s">
        <v>834</v>
      </c>
      <c r="CQ9">
        <v>0</v>
      </c>
    </row>
    <row r="10" spans="1:95" x14ac:dyDescent="0.35">
      <c r="A10" t="s">
        <v>218</v>
      </c>
      <c r="B10" s="1">
        <v>43999</v>
      </c>
      <c r="C10" s="1">
        <v>44044</v>
      </c>
      <c r="D10">
        <v>1</v>
      </c>
      <c r="E10">
        <v>1</v>
      </c>
      <c r="F10">
        <v>0</v>
      </c>
      <c r="G10">
        <v>1</v>
      </c>
      <c r="H10">
        <v>0</v>
      </c>
      <c r="I10">
        <v>0</v>
      </c>
      <c r="J10">
        <v>0</v>
      </c>
      <c r="K10">
        <v>1</v>
      </c>
      <c r="L10">
        <v>0</v>
      </c>
      <c r="M10">
        <v>0</v>
      </c>
      <c r="N10">
        <v>0</v>
      </c>
      <c r="O10">
        <v>0</v>
      </c>
      <c r="P10" t="s">
        <v>834</v>
      </c>
      <c r="Q10">
        <v>0</v>
      </c>
      <c r="R10" t="s">
        <v>834</v>
      </c>
      <c r="S10">
        <v>1</v>
      </c>
      <c r="T10">
        <v>1</v>
      </c>
      <c r="U10">
        <v>1</v>
      </c>
      <c r="V10">
        <v>1</v>
      </c>
      <c r="W10">
        <v>1</v>
      </c>
      <c r="X10">
        <v>1</v>
      </c>
      <c r="Y10">
        <v>0</v>
      </c>
      <c r="Z10">
        <v>0</v>
      </c>
      <c r="AA10">
        <v>0</v>
      </c>
      <c r="AB10">
        <v>1</v>
      </c>
      <c r="AC10">
        <v>1</v>
      </c>
      <c r="AD10">
        <v>0</v>
      </c>
      <c r="AE10">
        <v>0</v>
      </c>
      <c r="AF10" t="s">
        <v>834</v>
      </c>
      <c r="AG10" t="s">
        <v>834</v>
      </c>
      <c r="AH10" t="s">
        <v>834</v>
      </c>
      <c r="AI10" t="s">
        <v>834</v>
      </c>
      <c r="AJ10" t="s">
        <v>834</v>
      </c>
      <c r="AK10" t="s">
        <v>834</v>
      </c>
      <c r="AL10" t="s">
        <v>834</v>
      </c>
      <c r="AM10">
        <v>1</v>
      </c>
      <c r="AN10">
        <v>1</v>
      </c>
      <c r="AO10">
        <v>0</v>
      </c>
      <c r="AP10">
        <v>0</v>
      </c>
      <c r="AQ10">
        <v>0</v>
      </c>
      <c r="AR10">
        <v>1</v>
      </c>
      <c r="AS10">
        <v>0</v>
      </c>
      <c r="AT10">
        <v>0</v>
      </c>
      <c r="AU10">
        <v>0</v>
      </c>
      <c r="AV10" t="s">
        <v>834</v>
      </c>
      <c r="AW10" t="s">
        <v>834</v>
      </c>
      <c r="AX10" t="s">
        <v>834</v>
      </c>
      <c r="AY10" t="s">
        <v>834</v>
      </c>
      <c r="AZ10" t="s">
        <v>834</v>
      </c>
      <c r="BA10" t="s">
        <v>834</v>
      </c>
      <c r="BB10" t="s">
        <v>834</v>
      </c>
      <c r="BC10" t="s">
        <v>834</v>
      </c>
      <c r="BD10" t="s">
        <v>834</v>
      </c>
      <c r="BE10" t="s">
        <v>834</v>
      </c>
      <c r="BF10" t="s">
        <v>834</v>
      </c>
      <c r="BG10" t="s">
        <v>834</v>
      </c>
      <c r="BH10" t="s">
        <v>834</v>
      </c>
      <c r="BI10" t="s">
        <v>834</v>
      </c>
      <c r="BJ10">
        <v>1</v>
      </c>
      <c r="BK10">
        <v>1</v>
      </c>
      <c r="BL10">
        <v>1</v>
      </c>
      <c r="BM10">
        <v>0</v>
      </c>
      <c r="BN10">
        <v>1</v>
      </c>
      <c r="BO10">
        <v>1</v>
      </c>
      <c r="BP10">
        <v>1</v>
      </c>
      <c r="BQ10">
        <v>0</v>
      </c>
      <c r="BR10" t="s">
        <v>834</v>
      </c>
      <c r="BS10" t="s">
        <v>834</v>
      </c>
      <c r="BT10" t="s">
        <v>834</v>
      </c>
      <c r="BU10">
        <v>0</v>
      </c>
      <c r="BV10" t="s">
        <v>834</v>
      </c>
      <c r="BW10" t="s">
        <v>834</v>
      </c>
      <c r="BX10" t="s">
        <v>834</v>
      </c>
      <c r="BY10">
        <v>1</v>
      </c>
      <c r="BZ10">
        <v>1</v>
      </c>
      <c r="CA10">
        <v>1</v>
      </c>
      <c r="CB10">
        <v>0</v>
      </c>
      <c r="CC10" t="s">
        <v>834</v>
      </c>
      <c r="CD10" t="s">
        <v>834</v>
      </c>
      <c r="CE10" t="s">
        <v>834</v>
      </c>
      <c r="CF10">
        <v>0</v>
      </c>
      <c r="CG10" t="s">
        <v>834</v>
      </c>
      <c r="CH10" t="s">
        <v>834</v>
      </c>
      <c r="CI10" t="s">
        <v>834</v>
      </c>
      <c r="CJ10">
        <v>1</v>
      </c>
      <c r="CK10">
        <v>1</v>
      </c>
      <c r="CL10">
        <v>1</v>
      </c>
      <c r="CM10">
        <v>1</v>
      </c>
      <c r="CN10">
        <v>0</v>
      </c>
      <c r="CO10">
        <v>0</v>
      </c>
      <c r="CP10">
        <v>0</v>
      </c>
      <c r="CQ10">
        <v>0</v>
      </c>
    </row>
    <row r="11" spans="1:95" x14ac:dyDescent="0.35">
      <c r="A11" t="s">
        <v>231</v>
      </c>
      <c r="B11" s="1">
        <v>44013</v>
      </c>
      <c r="C11" s="1">
        <v>44044</v>
      </c>
      <c r="D11">
        <v>1</v>
      </c>
      <c r="E11">
        <v>1</v>
      </c>
      <c r="F11">
        <v>1</v>
      </c>
      <c r="G11">
        <v>0</v>
      </c>
      <c r="H11">
        <v>0</v>
      </c>
      <c r="I11">
        <v>0</v>
      </c>
      <c r="J11">
        <v>0</v>
      </c>
      <c r="K11">
        <v>1</v>
      </c>
      <c r="L11">
        <v>0</v>
      </c>
      <c r="M11">
        <v>0</v>
      </c>
      <c r="N11">
        <v>0</v>
      </c>
      <c r="O11">
        <v>1</v>
      </c>
      <c r="P11">
        <v>6</v>
      </c>
      <c r="Q11">
        <v>1</v>
      </c>
      <c r="R11">
        <v>0</v>
      </c>
      <c r="S11">
        <v>1</v>
      </c>
      <c r="T11">
        <v>1</v>
      </c>
      <c r="U11">
        <v>1</v>
      </c>
      <c r="V11">
        <v>1</v>
      </c>
      <c r="W11">
        <v>1</v>
      </c>
      <c r="X11">
        <v>1</v>
      </c>
      <c r="Y11">
        <v>1</v>
      </c>
      <c r="Z11">
        <v>0</v>
      </c>
      <c r="AA11">
        <v>0</v>
      </c>
      <c r="AB11">
        <v>0</v>
      </c>
      <c r="AC11">
        <v>0</v>
      </c>
      <c r="AD11">
        <v>0</v>
      </c>
      <c r="AE11">
        <v>0</v>
      </c>
      <c r="AF11" t="s">
        <v>834</v>
      </c>
      <c r="AG11" t="s">
        <v>834</v>
      </c>
      <c r="AH11" t="s">
        <v>834</v>
      </c>
      <c r="AI11" t="s">
        <v>834</v>
      </c>
      <c r="AJ11" t="s">
        <v>834</v>
      </c>
      <c r="AK11" t="s">
        <v>834</v>
      </c>
      <c r="AL11" t="s">
        <v>834</v>
      </c>
      <c r="AM11">
        <v>1</v>
      </c>
      <c r="AN11">
        <v>1</v>
      </c>
      <c r="AO11">
        <v>0</v>
      </c>
      <c r="AP11">
        <v>0</v>
      </c>
      <c r="AQ11">
        <v>0</v>
      </c>
      <c r="AR11">
        <v>1</v>
      </c>
      <c r="AS11">
        <v>0</v>
      </c>
      <c r="AT11">
        <v>0</v>
      </c>
      <c r="AU11">
        <v>1</v>
      </c>
      <c r="AV11">
        <v>0</v>
      </c>
      <c r="AW11">
        <v>0</v>
      </c>
      <c r="AX11">
        <v>0</v>
      </c>
      <c r="AY11">
        <v>0</v>
      </c>
      <c r="AZ11">
        <v>0</v>
      </c>
      <c r="BA11">
        <v>1</v>
      </c>
      <c r="BB11">
        <v>0</v>
      </c>
      <c r="BC11">
        <v>0</v>
      </c>
      <c r="BD11">
        <v>0</v>
      </c>
      <c r="BE11">
        <v>0</v>
      </c>
      <c r="BF11">
        <v>0</v>
      </c>
      <c r="BG11">
        <v>0</v>
      </c>
      <c r="BH11">
        <v>0</v>
      </c>
      <c r="BI11">
        <v>1</v>
      </c>
      <c r="BJ11">
        <v>1</v>
      </c>
      <c r="BK11">
        <v>1</v>
      </c>
      <c r="BL11">
        <v>1</v>
      </c>
      <c r="BM11">
        <v>0</v>
      </c>
      <c r="BN11">
        <v>1</v>
      </c>
      <c r="BO11">
        <v>1</v>
      </c>
      <c r="BP11">
        <v>1</v>
      </c>
      <c r="BQ11">
        <v>0</v>
      </c>
      <c r="BR11" t="s">
        <v>834</v>
      </c>
      <c r="BS11" t="s">
        <v>834</v>
      </c>
      <c r="BT11" t="s">
        <v>834</v>
      </c>
      <c r="BU11">
        <v>0</v>
      </c>
      <c r="BV11" t="s">
        <v>834</v>
      </c>
      <c r="BW11" t="s">
        <v>834</v>
      </c>
      <c r="BX11" t="s">
        <v>834</v>
      </c>
      <c r="BY11">
        <v>1</v>
      </c>
      <c r="BZ11">
        <v>1</v>
      </c>
      <c r="CA11">
        <v>1</v>
      </c>
      <c r="CB11">
        <v>0</v>
      </c>
      <c r="CC11" t="s">
        <v>834</v>
      </c>
      <c r="CD11" t="s">
        <v>834</v>
      </c>
      <c r="CE11" t="s">
        <v>834</v>
      </c>
      <c r="CF11">
        <v>0</v>
      </c>
      <c r="CG11" t="s">
        <v>834</v>
      </c>
      <c r="CH11" t="s">
        <v>834</v>
      </c>
      <c r="CI11" t="s">
        <v>834</v>
      </c>
      <c r="CJ11">
        <v>1</v>
      </c>
      <c r="CK11">
        <v>1</v>
      </c>
      <c r="CL11">
        <v>0</v>
      </c>
      <c r="CM11">
        <v>0</v>
      </c>
      <c r="CN11">
        <v>0</v>
      </c>
      <c r="CO11">
        <v>0</v>
      </c>
      <c r="CP11">
        <v>1</v>
      </c>
      <c r="CQ11">
        <v>0</v>
      </c>
    </row>
    <row r="12" spans="1:95" x14ac:dyDescent="0.35">
      <c r="A12" t="s">
        <v>248</v>
      </c>
      <c r="B12" s="1">
        <v>43597</v>
      </c>
      <c r="C12" s="1">
        <v>44044</v>
      </c>
      <c r="D12">
        <v>1</v>
      </c>
      <c r="E12">
        <v>1</v>
      </c>
      <c r="F12">
        <v>1</v>
      </c>
      <c r="G12">
        <v>1</v>
      </c>
      <c r="H12">
        <v>0</v>
      </c>
      <c r="I12">
        <v>1</v>
      </c>
      <c r="J12">
        <v>0</v>
      </c>
      <c r="K12">
        <v>1</v>
      </c>
      <c r="L12">
        <v>0</v>
      </c>
      <c r="M12">
        <v>1</v>
      </c>
      <c r="N12">
        <v>0</v>
      </c>
      <c r="O12">
        <v>1</v>
      </c>
      <c r="P12">
        <v>5</v>
      </c>
      <c r="Q12">
        <v>0</v>
      </c>
      <c r="R12" t="s">
        <v>834</v>
      </c>
      <c r="S12">
        <v>1</v>
      </c>
      <c r="T12">
        <v>0</v>
      </c>
      <c r="U12">
        <v>1</v>
      </c>
      <c r="V12">
        <v>1</v>
      </c>
      <c r="W12">
        <v>1</v>
      </c>
      <c r="X12">
        <v>1</v>
      </c>
      <c r="Y12">
        <v>1</v>
      </c>
      <c r="Z12">
        <v>1</v>
      </c>
      <c r="AA12">
        <v>0</v>
      </c>
      <c r="AB12">
        <v>0</v>
      </c>
      <c r="AC12">
        <v>0</v>
      </c>
      <c r="AD12">
        <v>0</v>
      </c>
      <c r="AE12">
        <v>0</v>
      </c>
      <c r="AF12" t="s">
        <v>834</v>
      </c>
      <c r="AG12" t="s">
        <v>834</v>
      </c>
      <c r="AH12" t="s">
        <v>834</v>
      </c>
      <c r="AI12" t="s">
        <v>834</v>
      </c>
      <c r="AJ12" t="s">
        <v>834</v>
      </c>
      <c r="AK12" t="s">
        <v>834</v>
      </c>
      <c r="AL12" t="s">
        <v>834</v>
      </c>
      <c r="AM12">
        <v>0</v>
      </c>
      <c r="AN12">
        <v>1</v>
      </c>
      <c r="AO12">
        <v>0</v>
      </c>
      <c r="AP12">
        <v>0</v>
      </c>
      <c r="AQ12">
        <v>0</v>
      </c>
      <c r="AR12">
        <v>1</v>
      </c>
      <c r="AS12">
        <v>0</v>
      </c>
      <c r="AT12">
        <v>0</v>
      </c>
      <c r="AU12">
        <v>0</v>
      </c>
      <c r="AV12" t="s">
        <v>834</v>
      </c>
      <c r="AW12" t="s">
        <v>834</v>
      </c>
      <c r="AX12" t="s">
        <v>834</v>
      </c>
      <c r="AY12" t="s">
        <v>834</v>
      </c>
      <c r="AZ12" t="s">
        <v>834</v>
      </c>
      <c r="BA12" t="s">
        <v>834</v>
      </c>
      <c r="BB12" t="s">
        <v>834</v>
      </c>
      <c r="BC12" t="s">
        <v>834</v>
      </c>
      <c r="BD12" t="s">
        <v>834</v>
      </c>
      <c r="BE12" t="s">
        <v>834</v>
      </c>
      <c r="BF12" t="s">
        <v>834</v>
      </c>
      <c r="BG12" t="s">
        <v>834</v>
      </c>
      <c r="BH12" t="s">
        <v>834</v>
      </c>
      <c r="BI12" t="s">
        <v>834</v>
      </c>
      <c r="BJ12">
        <v>1</v>
      </c>
      <c r="BK12">
        <v>1</v>
      </c>
      <c r="BL12">
        <v>1</v>
      </c>
      <c r="BM12">
        <v>1</v>
      </c>
      <c r="BN12">
        <v>1</v>
      </c>
      <c r="BO12">
        <v>0</v>
      </c>
      <c r="BP12">
        <v>1</v>
      </c>
      <c r="BQ12">
        <v>1</v>
      </c>
      <c r="BR12">
        <v>1</v>
      </c>
      <c r="BS12">
        <v>0</v>
      </c>
      <c r="BT12">
        <v>1</v>
      </c>
      <c r="BU12">
        <v>1</v>
      </c>
      <c r="BV12">
        <v>1</v>
      </c>
      <c r="BW12">
        <v>0</v>
      </c>
      <c r="BX12">
        <v>1</v>
      </c>
      <c r="BY12">
        <v>1</v>
      </c>
      <c r="BZ12">
        <v>0</v>
      </c>
      <c r="CA12">
        <v>1</v>
      </c>
      <c r="CB12">
        <v>0</v>
      </c>
      <c r="CC12" t="s">
        <v>834</v>
      </c>
      <c r="CD12" t="s">
        <v>834</v>
      </c>
      <c r="CE12" t="s">
        <v>834</v>
      </c>
      <c r="CF12">
        <v>1</v>
      </c>
      <c r="CG12">
        <v>1</v>
      </c>
      <c r="CH12">
        <v>0</v>
      </c>
      <c r="CI12">
        <v>1</v>
      </c>
      <c r="CJ12">
        <v>1</v>
      </c>
      <c r="CK12">
        <v>1</v>
      </c>
      <c r="CL12">
        <v>0</v>
      </c>
      <c r="CM12">
        <v>0</v>
      </c>
      <c r="CN12">
        <v>1</v>
      </c>
      <c r="CO12">
        <v>0</v>
      </c>
      <c r="CP12">
        <v>0</v>
      </c>
      <c r="CQ12">
        <v>0</v>
      </c>
    </row>
    <row r="13" spans="1:95" x14ac:dyDescent="0.35">
      <c r="A13" t="s">
        <v>267</v>
      </c>
      <c r="B13" s="1">
        <v>43651</v>
      </c>
      <c r="C13" s="1">
        <v>44044</v>
      </c>
      <c r="D13">
        <v>1</v>
      </c>
      <c r="E13">
        <v>1</v>
      </c>
      <c r="F13">
        <v>1</v>
      </c>
      <c r="G13">
        <v>0</v>
      </c>
      <c r="H13">
        <v>0</v>
      </c>
      <c r="I13">
        <v>0</v>
      </c>
      <c r="J13">
        <v>0</v>
      </c>
      <c r="K13">
        <v>0</v>
      </c>
      <c r="L13">
        <v>0</v>
      </c>
      <c r="M13">
        <v>0</v>
      </c>
      <c r="N13">
        <v>0</v>
      </c>
      <c r="O13">
        <v>0</v>
      </c>
      <c r="P13" t="s">
        <v>834</v>
      </c>
      <c r="Q13">
        <v>0</v>
      </c>
      <c r="R13" t="s">
        <v>834</v>
      </c>
      <c r="S13">
        <v>1</v>
      </c>
      <c r="T13">
        <v>0</v>
      </c>
      <c r="U13">
        <v>0</v>
      </c>
      <c r="V13">
        <v>0</v>
      </c>
      <c r="W13">
        <v>0</v>
      </c>
      <c r="X13">
        <v>0</v>
      </c>
      <c r="Y13">
        <v>0</v>
      </c>
      <c r="Z13">
        <v>0</v>
      </c>
      <c r="AA13">
        <v>0</v>
      </c>
      <c r="AB13">
        <v>0</v>
      </c>
      <c r="AC13">
        <v>0</v>
      </c>
      <c r="AD13">
        <v>1</v>
      </c>
      <c r="AE13">
        <v>0</v>
      </c>
      <c r="AF13" t="s">
        <v>834</v>
      </c>
      <c r="AG13" t="s">
        <v>834</v>
      </c>
      <c r="AH13" t="s">
        <v>834</v>
      </c>
      <c r="AI13" t="s">
        <v>834</v>
      </c>
      <c r="AJ13" t="s">
        <v>834</v>
      </c>
      <c r="AK13" t="s">
        <v>834</v>
      </c>
      <c r="AL13" t="s">
        <v>834</v>
      </c>
      <c r="AM13">
        <v>0</v>
      </c>
      <c r="AN13">
        <v>0</v>
      </c>
      <c r="AO13">
        <v>0</v>
      </c>
      <c r="AP13">
        <v>0</v>
      </c>
      <c r="AQ13">
        <v>0</v>
      </c>
      <c r="AR13">
        <v>1</v>
      </c>
      <c r="AS13">
        <v>0</v>
      </c>
      <c r="AT13">
        <v>0</v>
      </c>
      <c r="AU13">
        <v>0</v>
      </c>
      <c r="AV13" t="s">
        <v>834</v>
      </c>
      <c r="AW13" t="s">
        <v>834</v>
      </c>
      <c r="AX13" t="s">
        <v>834</v>
      </c>
      <c r="AY13" t="s">
        <v>834</v>
      </c>
      <c r="AZ13" t="s">
        <v>834</v>
      </c>
      <c r="BA13" t="s">
        <v>834</v>
      </c>
      <c r="BB13" t="s">
        <v>834</v>
      </c>
      <c r="BC13" t="s">
        <v>834</v>
      </c>
      <c r="BD13" t="s">
        <v>834</v>
      </c>
      <c r="BE13" t="s">
        <v>834</v>
      </c>
      <c r="BF13" t="s">
        <v>834</v>
      </c>
      <c r="BG13" t="s">
        <v>834</v>
      </c>
      <c r="BH13" t="s">
        <v>834</v>
      </c>
      <c r="BI13" t="s">
        <v>834</v>
      </c>
      <c r="BJ13">
        <v>1</v>
      </c>
      <c r="BK13">
        <v>1</v>
      </c>
      <c r="BL13">
        <v>1</v>
      </c>
      <c r="BM13">
        <v>0</v>
      </c>
      <c r="BN13">
        <v>1</v>
      </c>
      <c r="BO13">
        <v>1</v>
      </c>
      <c r="BP13">
        <v>1</v>
      </c>
      <c r="BQ13">
        <v>0</v>
      </c>
      <c r="BR13" t="s">
        <v>834</v>
      </c>
      <c r="BS13" t="s">
        <v>834</v>
      </c>
      <c r="BT13" t="s">
        <v>834</v>
      </c>
      <c r="BU13">
        <v>0</v>
      </c>
      <c r="BV13" t="s">
        <v>834</v>
      </c>
      <c r="BW13" t="s">
        <v>834</v>
      </c>
      <c r="BX13" t="s">
        <v>834</v>
      </c>
      <c r="BY13">
        <v>1</v>
      </c>
      <c r="BZ13">
        <v>1</v>
      </c>
      <c r="CA13">
        <v>1</v>
      </c>
      <c r="CB13">
        <v>0</v>
      </c>
      <c r="CC13" t="s">
        <v>834</v>
      </c>
      <c r="CD13" t="s">
        <v>834</v>
      </c>
      <c r="CE13" t="s">
        <v>834</v>
      </c>
      <c r="CF13">
        <v>0</v>
      </c>
      <c r="CG13" t="s">
        <v>834</v>
      </c>
      <c r="CH13" t="s">
        <v>834</v>
      </c>
      <c r="CI13" t="s">
        <v>834</v>
      </c>
      <c r="CJ13">
        <v>0</v>
      </c>
      <c r="CK13" t="s">
        <v>834</v>
      </c>
      <c r="CL13" t="s">
        <v>834</v>
      </c>
      <c r="CM13" t="s">
        <v>834</v>
      </c>
      <c r="CN13" t="s">
        <v>834</v>
      </c>
      <c r="CO13" t="s">
        <v>834</v>
      </c>
      <c r="CP13" t="s">
        <v>834</v>
      </c>
      <c r="CQ13">
        <v>0</v>
      </c>
    </row>
    <row r="14" spans="1:95" x14ac:dyDescent="0.35">
      <c r="A14" t="s">
        <v>274</v>
      </c>
      <c r="B14" s="1">
        <v>43647</v>
      </c>
      <c r="C14" s="1">
        <v>44044</v>
      </c>
      <c r="D14">
        <v>1</v>
      </c>
      <c r="E14">
        <v>1</v>
      </c>
      <c r="F14">
        <v>0</v>
      </c>
      <c r="G14">
        <v>0</v>
      </c>
      <c r="H14">
        <v>0</v>
      </c>
      <c r="I14">
        <v>0</v>
      </c>
      <c r="J14">
        <v>0</v>
      </c>
      <c r="K14">
        <v>1</v>
      </c>
      <c r="L14">
        <v>0</v>
      </c>
      <c r="M14">
        <v>0</v>
      </c>
      <c r="N14">
        <v>0</v>
      </c>
      <c r="O14">
        <v>0</v>
      </c>
      <c r="P14" t="s">
        <v>834</v>
      </c>
      <c r="Q14">
        <v>0</v>
      </c>
      <c r="R14" t="s">
        <v>834</v>
      </c>
      <c r="S14">
        <v>0</v>
      </c>
      <c r="T14">
        <v>1</v>
      </c>
      <c r="U14">
        <v>1</v>
      </c>
      <c r="V14">
        <v>0</v>
      </c>
      <c r="W14">
        <v>0</v>
      </c>
      <c r="X14">
        <v>0</v>
      </c>
      <c r="Y14">
        <v>0</v>
      </c>
      <c r="Z14">
        <v>0</v>
      </c>
      <c r="AA14">
        <v>1</v>
      </c>
      <c r="AB14">
        <v>1</v>
      </c>
      <c r="AC14">
        <v>0</v>
      </c>
      <c r="AD14">
        <v>0</v>
      </c>
      <c r="AE14">
        <v>0</v>
      </c>
      <c r="AF14" t="s">
        <v>834</v>
      </c>
      <c r="AG14" t="s">
        <v>834</v>
      </c>
      <c r="AH14" t="s">
        <v>834</v>
      </c>
      <c r="AI14" t="s">
        <v>834</v>
      </c>
      <c r="AJ14" t="s">
        <v>834</v>
      </c>
      <c r="AK14" t="s">
        <v>834</v>
      </c>
      <c r="AL14" t="s">
        <v>834</v>
      </c>
      <c r="AM14">
        <v>0</v>
      </c>
      <c r="AN14">
        <v>1</v>
      </c>
      <c r="AO14">
        <v>0</v>
      </c>
      <c r="AP14">
        <v>0</v>
      </c>
      <c r="AQ14">
        <v>0</v>
      </c>
      <c r="AR14">
        <v>1</v>
      </c>
      <c r="AS14">
        <v>0</v>
      </c>
      <c r="AT14">
        <v>0</v>
      </c>
      <c r="AU14">
        <v>0</v>
      </c>
      <c r="AV14" t="s">
        <v>834</v>
      </c>
      <c r="AW14" t="s">
        <v>834</v>
      </c>
      <c r="AX14" t="s">
        <v>834</v>
      </c>
      <c r="AY14" t="s">
        <v>834</v>
      </c>
      <c r="AZ14" t="s">
        <v>834</v>
      </c>
      <c r="BA14" t="s">
        <v>834</v>
      </c>
      <c r="BB14" t="s">
        <v>834</v>
      </c>
      <c r="BC14" t="s">
        <v>834</v>
      </c>
      <c r="BD14" t="s">
        <v>834</v>
      </c>
      <c r="BE14" t="s">
        <v>834</v>
      </c>
      <c r="BF14" t="s">
        <v>834</v>
      </c>
      <c r="BG14" t="s">
        <v>834</v>
      </c>
      <c r="BH14" t="s">
        <v>834</v>
      </c>
      <c r="BI14" t="s">
        <v>834</v>
      </c>
      <c r="BJ14">
        <v>1</v>
      </c>
      <c r="BK14">
        <v>1</v>
      </c>
      <c r="BL14">
        <v>1</v>
      </c>
      <c r="BM14">
        <v>0</v>
      </c>
      <c r="BN14">
        <v>1</v>
      </c>
      <c r="BO14">
        <v>1</v>
      </c>
      <c r="BP14">
        <v>1</v>
      </c>
      <c r="BQ14">
        <v>0</v>
      </c>
      <c r="BR14" t="s">
        <v>834</v>
      </c>
      <c r="BS14" t="s">
        <v>834</v>
      </c>
      <c r="BT14" t="s">
        <v>834</v>
      </c>
      <c r="BU14">
        <v>0</v>
      </c>
      <c r="BV14" t="s">
        <v>834</v>
      </c>
      <c r="BW14" t="s">
        <v>834</v>
      </c>
      <c r="BX14" t="s">
        <v>834</v>
      </c>
      <c r="BY14">
        <v>1</v>
      </c>
      <c r="BZ14">
        <v>1</v>
      </c>
      <c r="CA14">
        <v>1</v>
      </c>
      <c r="CB14">
        <v>0</v>
      </c>
      <c r="CC14" t="s">
        <v>834</v>
      </c>
      <c r="CD14" t="s">
        <v>834</v>
      </c>
      <c r="CE14" t="s">
        <v>834</v>
      </c>
      <c r="CF14">
        <v>0</v>
      </c>
      <c r="CG14" t="s">
        <v>834</v>
      </c>
      <c r="CH14" t="s">
        <v>834</v>
      </c>
      <c r="CI14" t="s">
        <v>834</v>
      </c>
      <c r="CJ14">
        <v>1</v>
      </c>
      <c r="CK14">
        <v>0</v>
      </c>
      <c r="CL14">
        <v>1</v>
      </c>
      <c r="CM14">
        <v>0</v>
      </c>
      <c r="CN14">
        <v>0</v>
      </c>
      <c r="CO14">
        <v>1</v>
      </c>
      <c r="CP14">
        <v>0</v>
      </c>
      <c r="CQ14">
        <v>0</v>
      </c>
    </row>
    <row r="15" spans="1:95" x14ac:dyDescent="0.35">
      <c r="A15" t="s">
        <v>285</v>
      </c>
      <c r="B15" s="1">
        <v>43658</v>
      </c>
      <c r="C15" s="1">
        <v>44044</v>
      </c>
      <c r="D15">
        <v>1</v>
      </c>
      <c r="E15">
        <v>1</v>
      </c>
      <c r="F15">
        <v>1</v>
      </c>
      <c r="G15">
        <v>0</v>
      </c>
      <c r="H15">
        <v>0</v>
      </c>
      <c r="I15">
        <v>0</v>
      </c>
      <c r="J15">
        <v>0</v>
      </c>
      <c r="K15">
        <v>0</v>
      </c>
      <c r="L15">
        <v>0</v>
      </c>
      <c r="M15">
        <v>0</v>
      </c>
      <c r="N15">
        <v>0</v>
      </c>
      <c r="O15">
        <v>0</v>
      </c>
      <c r="P15" t="s">
        <v>834</v>
      </c>
      <c r="Q15">
        <v>0</v>
      </c>
      <c r="R15" t="s">
        <v>834</v>
      </c>
      <c r="S15">
        <v>1</v>
      </c>
      <c r="T15">
        <v>0</v>
      </c>
      <c r="U15">
        <v>0</v>
      </c>
      <c r="V15">
        <v>0</v>
      </c>
      <c r="W15">
        <v>1</v>
      </c>
      <c r="X15">
        <v>0</v>
      </c>
      <c r="Y15">
        <v>0</v>
      </c>
      <c r="Z15">
        <v>0</v>
      </c>
      <c r="AA15">
        <v>0</v>
      </c>
      <c r="AB15">
        <v>0</v>
      </c>
      <c r="AC15">
        <v>0</v>
      </c>
      <c r="AD15">
        <v>0</v>
      </c>
      <c r="AE15">
        <v>0</v>
      </c>
      <c r="AF15" t="s">
        <v>834</v>
      </c>
      <c r="AG15" t="s">
        <v>834</v>
      </c>
      <c r="AH15" t="s">
        <v>834</v>
      </c>
      <c r="AI15" t="s">
        <v>834</v>
      </c>
      <c r="AJ15" t="s">
        <v>834</v>
      </c>
      <c r="AK15" t="s">
        <v>834</v>
      </c>
      <c r="AL15" t="s">
        <v>834</v>
      </c>
      <c r="AM15">
        <v>0</v>
      </c>
      <c r="AN15">
        <v>0</v>
      </c>
      <c r="AO15">
        <v>0</v>
      </c>
      <c r="AP15">
        <v>0</v>
      </c>
      <c r="AQ15">
        <v>0</v>
      </c>
      <c r="AR15">
        <v>1</v>
      </c>
      <c r="AS15">
        <v>0</v>
      </c>
      <c r="AT15">
        <v>0</v>
      </c>
      <c r="AU15">
        <v>0</v>
      </c>
      <c r="AV15" t="s">
        <v>834</v>
      </c>
      <c r="AW15" t="s">
        <v>834</v>
      </c>
      <c r="AX15" t="s">
        <v>834</v>
      </c>
      <c r="AY15" t="s">
        <v>834</v>
      </c>
      <c r="AZ15" t="s">
        <v>834</v>
      </c>
      <c r="BA15" t="s">
        <v>834</v>
      </c>
      <c r="BB15" t="s">
        <v>834</v>
      </c>
      <c r="BC15" t="s">
        <v>834</v>
      </c>
      <c r="BD15" t="s">
        <v>834</v>
      </c>
      <c r="BE15" t="s">
        <v>834</v>
      </c>
      <c r="BF15" t="s">
        <v>834</v>
      </c>
      <c r="BG15" t="s">
        <v>834</v>
      </c>
      <c r="BH15" t="s">
        <v>834</v>
      </c>
      <c r="BI15" t="s">
        <v>834</v>
      </c>
      <c r="BJ15">
        <v>1</v>
      </c>
      <c r="BK15">
        <v>1</v>
      </c>
      <c r="BL15">
        <v>1</v>
      </c>
      <c r="BM15">
        <v>0</v>
      </c>
      <c r="BN15">
        <v>1</v>
      </c>
      <c r="BO15">
        <v>1</v>
      </c>
      <c r="BP15">
        <v>1</v>
      </c>
      <c r="BQ15">
        <v>0</v>
      </c>
      <c r="BR15" t="s">
        <v>834</v>
      </c>
      <c r="BS15" t="s">
        <v>834</v>
      </c>
      <c r="BT15" t="s">
        <v>834</v>
      </c>
      <c r="BU15">
        <v>1</v>
      </c>
      <c r="BV15">
        <v>1</v>
      </c>
      <c r="BW15">
        <v>1</v>
      </c>
      <c r="BX15">
        <v>1</v>
      </c>
      <c r="BY15">
        <v>1</v>
      </c>
      <c r="BZ15">
        <v>1</v>
      </c>
      <c r="CA15">
        <v>1</v>
      </c>
      <c r="CB15">
        <v>0</v>
      </c>
      <c r="CC15" t="s">
        <v>834</v>
      </c>
      <c r="CD15" t="s">
        <v>834</v>
      </c>
      <c r="CE15" t="s">
        <v>834</v>
      </c>
      <c r="CF15">
        <v>1</v>
      </c>
      <c r="CG15">
        <v>1</v>
      </c>
      <c r="CH15">
        <v>1</v>
      </c>
      <c r="CI15">
        <v>1</v>
      </c>
      <c r="CJ15">
        <v>1</v>
      </c>
      <c r="CK15">
        <v>0</v>
      </c>
      <c r="CL15">
        <v>1</v>
      </c>
      <c r="CM15">
        <v>0</v>
      </c>
      <c r="CN15">
        <v>0</v>
      </c>
      <c r="CO15">
        <v>0</v>
      </c>
      <c r="CP15">
        <v>0</v>
      </c>
      <c r="CQ15">
        <v>0</v>
      </c>
    </row>
    <row r="16" spans="1:95" x14ac:dyDescent="0.35">
      <c r="A16" t="s">
        <v>295</v>
      </c>
      <c r="B16" s="1">
        <v>43647</v>
      </c>
      <c r="C16" s="1">
        <v>44044</v>
      </c>
      <c r="D16">
        <v>1</v>
      </c>
      <c r="E16">
        <v>1</v>
      </c>
      <c r="F16">
        <v>1</v>
      </c>
      <c r="G16">
        <v>1</v>
      </c>
      <c r="H16">
        <v>0</v>
      </c>
      <c r="I16">
        <v>0</v>
      </c>
      <c r="J16">
        <v>1</v>
      </c>
      <c r="K16">
        <v>1</v>
      </c>
      <c r="L16">
        <v>0</v>
      </c>
      <c r="M16">
        <v>1</v>
      </c>
      <c r="N16">
        <v>0</v>
      </c>
      <c r="O16">
        <v>1</v>
      </c>
      <c r="P16">
        <v>3</v>
      </c>
      <c r="Q16">
        <v>0</v>
      </c>
      <c r="R16" t="s">
        <v>834</v>
      </c>
      <c r="S16">
        <v>1</v>
      </c>
      <c r="T16">
        <v>1</v>
      </c>
      <c r="U16">
        <v>1</v>
      </c>
      <c r="V16">
        <v>1</v>
      </c>
      <c r="W16">
        <v>1</v>
      </c>
      <c r="X16">
        <v>1</v>
      </c>
      <c r="Y16">
        <v>1</v>
      </c>
      <c r="Z16">
        <v>0</v>
      </c>
      <c r="AA16">
        <v>0</v>
      </c>
      <c r="AB16">
        <v>0</v>
      </c>
      <c r="AC16">
        <v>1</v>
      </c>
      <c r="AD16">
        <v>0</v>
      </c>
      <c r="AE16">
        <v>1</v>
      </c>
      <c r="AF16">
        <v>0</v>
      </c>
      <c r="AG16">
        <v>0</v>
      </c>
      <c r="AH16">
        <v>0</v>
      </c>
      <c r="AI16">
        <v>1</v>
      </c>
      <c r="AJ16">
        <v>0</v>
      </c>
      <c r="AK16">
        <v>0</v>
      </c>
      <c r="AL16">
        <v>0</v>
      </c>
      <c r="AM16">
        <v>0</v>
      </c>
      <c r="AN16">
        <v>1</v>
      </c>
      <c r="AO16">
        <v>0</v>
      </c>
      <c r="AP16">
        <v>0</v>
      </c>
      <c r="AQ16">
        <v>0</v>
      </c>
      <c r="AR16">
        <v>1</v>
      </c>
      <c r="AS16">
        <v>1</v>
      </c>
      <c r="AT16">
        <v>1</v>
      </c>
      <c r="AU16">
        <v>1</v>
      </c>
      <c r="AV16">
        <v>0</v>
      </c>
      <c r="AW16">
        <v>0</v>
      </c>
      <c r="AX16">
        <v>0</v>
      </c>
      <c r="AY16">
        <v>0</v>
      </c>
      <c r="AZ16">
        <v>0</v>
      </c>
      <c r="BA16">
        <v>1</v>
      </c>
      <c r="BB16">
        <v>0</v>
      </c>
      <c r="BC16">
        <v>1</v>
      </c>
      <c r="BD16">
        <v>0</v>
      </c>
      <c r="BE16">
        <v>0</v>
      </c>
      <c r="BF16">
        <v>0</v>
      </c>
      <c r="BG16">
        <v>1</v>
      </c>
      <c r="BH16">
        <v>0</v>
      </c>
      <c r="BI16">
        <v>0</v>
      </c>
      <c r="BJ16">
        <v>1</v>
      </c>
      <c r="BK16">
        <v>1</v>
      </c>
      <c r="BL16">
        <v>1</v>
      </c>
      <c r="BM16">
        <v>1</v>
      </c>
      <c r="BN16">
        <v>1</v>
      </c>
      <c r="BO16">
        <v>1</v>
      </c>
      <c r="BP16">
        <v>1</v>
      </c>
      <c r="BQ16">
        <v>0</v>
      </c>
      <c r="BR16" t="s">
        <v>834</v>
      </c>
      <c r="BS16" t="s">
        <v>834</v>
      </c>
      <c r="BT16" t="s">
        <v>834</v>
      </c>
      <c r="BU16">
        <v>0</v>
      </c>
      <c r="BV16" t="s">
        <v>834</v>
      </c>
      <c r="BW16" t="s">
        <v>834</v>
      </c>
      <c r="BX16" t="s">
        <v>834</v>
      </c>
      <c r="BY16">
        <v>1</v>
      </c>
      <c r="BZ16">
        <v>1</v>
      </c>
      <c r="CA16">
        <v>1</v>
      </c>
      <c r="CB16">
        <v>0</v>
      </c>
      <c r="CC16" t="s">
        <v>834</v>
      </c>
      <c r="CD16" t="s">
        <v>834</v>
      </c>
      <c r="CE16" t="s">
        <v>834</v>
      </c>
      <c r="CF16">
        <v>0</v>
      </c>
      <c r="CG16" t="s">
        <v>834</v>
      </c>
      <c r="CH16" t="s">
        <v>834</v>
      </c>
      <c r="CI16" t="s">
        <v>834</v>
      </c>
      <c r="CJ16">
        <v>0</v>
      </c>
      <c r="CK16" t="s">
        <v>834</v>
      </c>
      <c r="CL16" t="s">
        <v>834</v>
      </c>
      <c r="CM16" t="s">
        <v>834</v>
      </c>
      <c r="CN16" t="s">
        <v>834</v>
      </c>
      <c r="CO16" t="s">
        <v>834</v>
      </c>
      <c r="CP16" t="s">
        <v>834</v>
      </c>
      <c r="CQ16">
        <v>0</v>
      </c>
    </row>
    <row r="17" spans="1:95" x14ac:dyDescent="0.35">
      <c r="A17" t="s">
        <v>313</v>
      </c>
      <c r="B17" s="1">
        <v>43983</v>
      </c>
      <c r="C17" s="1">
        <v>44044</v>
      </c>
      <c r="D17">
        <v>1</v>
      </c>
      <c r="E17">
        <v>1</v>
      </c>
      <c r="F17">
        <v>1</v>
      </c>
      <c r="G17">
        <v>1</v>
      </c>
      <c r="H17">
        <v>0</v>
      </c>
      <c r="I17">
        <v>0</v>
      </c>
      <c r="J17">
        <v>0</v>
      </c>
      <c r="K17">
        <v>1</v>
      </c>
      <c r="L17">
        <v>0</v>
      </c>
      <c r="M17">
        <v>0</v>
      </c>
      <c r="N17">
        <v>0</v>
      </c>
      <c r="O17">
        <v>0</v>
      </c>
      <c r="P17" t="s">
        <v>834</v>
      </c>
      <c r="Q17">
        <v>0</v>
      </c>
      <c r="R17" t="s">
        <v>834</v>
      </c>
      <c r="S17">
        <v>1</v>
      </c>
      <c r="T17">
        <v>0</v>
      </c>
      <c r="U17">
        <v>0</v>
      </c>
      <c r="V17">
        <v>0</v>
      </c>
      <c r="W17">
        <v>0</v>
      </c>
      <c r="X17">
        <v>0</v>
      </c>
      <c r="Y17">
        <v>1</v>
      </c>
      <c r="Z17">
        <v>0</v>
      </c>
      <c r="AA17">
        <v>0</v>
      </c>
      <c r="AB17">
        <v>0</v>
      </c>
      <c r="AC17">
        <v>0</v>
      </c>
      <c r="AD17">
        <v>0</v>
      </c>
      <c r="AE17">
        <v>0</v>
      </c>
      <c r="AF17" t="s">
        <v>834</v>
      </c>
      <c r="AG17" t="s">
        <v>834</v>
      </c>
      <c r="AH17" t="s">
        <v>834</v>
      </c>
      <c r="AI17" t="s">
        <v>834</v>
      </c>
      <c r="AJ17" t="s">
        <v>834</v>
      </c>
      <c r="AK17" t="s">
        <v>834</v>
      </c>
      <c r="AL17" t="s">
        <v>834</v>
      </c>
      <c r="AM17">
        <v>0</v>
      </c>
      <c r="AN17">
        <v>1</v>
      </c>
      <c r="AO17">
        <v>0</v>
      </c>
      <c r="AP17">
        <v>0</v>
      </c>
      <c r="AQ17">
        <v>0</v>
      </c>
      <c r="AR17">
        <v>1</v>
      </c>
      <c r="AS17">
        <v>0</v>
      </c>
      <c r="AT17">
        <v>0</v>
      </c>
      <c r="AU17">
        <v>0</v>
      </c>
      <c r="AV17" t="s">
        <v>834</v>
      </c>
      <c r="AW17" t="s">
        <v>834</v>
      </c>
      <c r="AX17" t="s">
        <v>834</v>
      </c>
      <c r="AY17" t="s">
        <v>834</v>
      </c>
      <c r="AZ17" t="s">
        <v>834</v>
      </c>
      <c r="BA17" t="s">
        <v>834</v>
      </c>
      <c r="BB17" t="s">
        <v>834</v>
      </c>
      <c r="BC17" t="s">
        <v>834</v>
      </c>
      <c r="BD17" t="s">
        <v>834</v>
      </c>
      <c r="BE17" t="s">
        <v>834</v>
      </c>
      <c r="BF17" t="s">
        <v>834</v>
      </c>
      <c r="BG17" t="s">
        <v>834</v>
      </c>
      <c r="BH17" t="s">
        <v>834</v>
      </c>
      <c r="BI17" t="s">
        <v>834</v>
      </c>
      <c r="BJ17">
        <v>1</v>
      </c>
      <c r="BK17">
        <v>1</v>
      </c>
      <c r="BL17">
        <v>1</v>
      </c>
      <c r="BM17">
        <v>0</v>
      </c>
      <c r="BN17">
        <v>1</v>
      </c>
      <c r="BO17">
        <v>1</v>
      </c>
      <c r="BP17">
        <v>1</v>
      </c>
      <c r="BQ17">
        <v>0</v>
      </c>
      <c r="BR17" t="s">
        <v>834</v>
      </c>
      <c r="BS17" t="s">
        <v>834</v>
      </c>
      <c r="BT17" t="s">
        <v>834</v>
      </c>
      <c r="BU17">
        <v>0</v>
      </c>
      <c r="BV17" t="s">
        <v>834</v>
      </c>
      <c r="BW17" t="s">
        <v>834</v>
      </c>
      <c r="BX17" t="s">
        <v>834</v>
      </c>
      <c r="BY17">
        <v>1</v>
      </c>
      <c r="BZ17">
        <v>1</v>
      </c>
      <c r="CA17">
        <v>1</v>
      </c>
      <c r="CB17">
        <v>0</v>
      </c>
      <c r="CC17" t="s">
        <v>834</v>
      </c>
      <c r="CD17" t="s">
        <v>834</v>
      </c>
      <c r="CE17" t="s">
        <v>834</v>
      </c>
      <c r="CF17">
        <v>0</v>
      </c>
      <c r="CG17" t="s">
        <v>834</v>
      </c>
      <c r="CH17" t="s">
        <v>834</v>
      </c>
      <c r="CI17" t="s">
        <v>834</v>
      </c>
      <c r="CJ17">
        <v>1</v>
      </c>
      <c r="CK17">
        <v>0</v>
      </c>
      <c r="CL17">
        <v>1</v>
      </c>
      <c r="CM17">
        <v>0</v>
      </c>
      <c r="CN17">
        <v>0</v>
      </c>
      <c r="CO17">
        <v>0</v>
      </c>
      <c r="CP17">
        <v>0</v>
      </c>
      <c r="CQ17">
        <v>0</v>
      </c>
    </row>
    <row r="18" spans="1:95" x14ac:dyDescent="0.35">
      <c r="A18" t="s">
        <v>326</v>
      </c>
      <c r="B18" s="1">
        <v>43244</v>
      </c>
      <c r="C18" s="1">
        <v>44044</v>
      </c>
      <c r="D18">
        <v>1</v>
      </c>
      <c r="E18">
        <v>1</v>
      </c>
      <c r="F18">
        <v>1</v>
      </c>
      <c r="G18">
        <v>0</v>
      </c>
      <c r="H18">
        <v>0</v>
      </c>
      <c r="I18">
        <v>0</v>
      </c>
      <c r="J18">
        <v>1</v>
      </c>
      <c r="K18">
        <v>1</v>
      </c>
      <c r="L18">
        <v>0</v>
      </c>
      <c r="M18">
        <v>0</v>
      </c>
      <c r="N18">
        <v>0</v>
      </c>
      <c r="O18">
        <v>1</v>
      </c>
      <c r="P18">
        <v>4</v>
      </c>
      <c r="Q18">
        <v>0</v>
      </c>
      <c r="R18" t="s">
        <v>834</v>
      </c>
      <c r="S18">
        <v>1</v>
      </c>
      <c r="T18">
        <v>0</v>
      </c>
      <c r="U18">
        <v>1</v>
      </c>
      <c r="V18">
        <v>0</v>
      </c>
      <c r="W18">
        <v>0</v>
      </c>
      <c r="X18">
        <v>1</v>
      </c>
      <c r="Y18">
        <v>0</v>
      </c>
      <c r="Z18">
        <v>0</v>
      </c>
      <c r="AA18">
        <v>0</v>
      </c>
      <c r="AB18">
        <v>0</v>
      </c>
      <c r="AC18">
        <v>0</v>
      </c>
      <c r="AD18">
        <v>0</v>
      </c>
      <c r="AE18">
        <v>0</v>
      </c>
      <c r="AF18" t="s">
        <v>834</v>
      </c>
      <c r="AG18" t="s">
        <v>834</v>
      </c>
      <c r="AH18" t="s">
        <v>834</v>
      </c>
      <c r="AI18" t="s">
        <v>834</v>
      </c>
      <c r="AJ18" t="s">
        <v>834</v>
      </c>
      <c r="AK18" t="s">
        <v>834</v>
      </c>
      <c r="AL18" t="s">
        <v>834</v>
      </c>
      <c r="AM18">
        <v>0</v>
      </c>
      <c r="AN18">
        <v>1</v>
      </c>
      <c r="AO18">
        <v>0</v>
      </c>
      <c r="AP18">
        <v>0</v>
      </c>
      <c r="AQ18">
        <v>0</v>
      </c>
      <c r="AR18">
        <v>1</v>
      </c>
      <c r="AS18">
        <v>0</v>
      </c>
      <c r="AT18">
        <v>0</v>
      </c>
      <c r="AU18">
        <v>0</v>
      </c>
      <c r="AV18" t="s">
        <v>834</v>
      </c>
      <c r="AW18" t="s">
        <v>834</v>
      </c>
      <c r="AX18" t="s">
        <v>834</v>
      </c>
      <c r="AY18" t="s">
        <v>834</v>
      </c>
      <c r="AZ18" t="s">
        <v>834</v>
      </c>
      <c r="BA18" t="s">
        <v>834</v>
      </c>
      <c r="BB18" t="s">
        <v>834</v>
      </c>
      <c r="BC18" t="s">
        <v>834</v>
      </c>
      <c r="BD18" t="s">
        <v>834</v>
      </c>
      <c r="BE18" t="s">
        <v>834</v>
      </c>
      <c r="BF18" t="s">
        <v>834</v>
      </c>
      <c r="BG18" t="s">
        <v>834</v>
      </c>
      <c r="BH18" t="s">
        <v>834</v>
      </c>
      <c r="BI18" t="s">
        <v>834</v>
      </c>
      <c r="BJ18">
        <v>1</v>
      </c>
      <c r="BK18">
        <v>1</v>
      </c>
      <c r="BL18">
        <v>1</v>
      </c>
      <c r="BM18">
        <v>0</v>
      </c>
      <c r="BN18">
        <v>1</v>
      </c>
      <c r="BO18">
        <v>1</v>
      </c>
      <c r="BP18">
        <v>1</v>
      </c>
      <c r="BQ18">
        <v>0</v>
      </c>
      <c r="BR18" t="s">
        <v>834</v>
      </c>
      <c r="BS18" t="s">
        <v>834</v>
      </c>
      <c r="BT18" t="s">
        <v>834</v>
      </c>
      <c r="BU18">
        <v>0</v>
      </c>
      <c r="BV18" t="s">
        <v>834</v>
      </c>
      <c r="BW18" t="s">
        <v>834</v>
      </c>
      <c r="BX18" t="s">
        <v>834</v>
      </c>
      <c r="BY18">
        <v>1</v>
      </c>
      <c r="BZ18">
        <v>1</v>
      </c>
      <c r="CA18">
        <v>1</v>
      </c>
      <c r="CB18">
        <v>0</v>
      </c>
      <c r="CC18" t="s">
        <v>834</v>
      </c>
      <c r="CD18" t="s">
        <v>834</v>
      </c>
      <c r="CE18" t="s">
        <v>834</v>
      </c>
      <c r="CF18">
        <v>0</v>
      </c>
      <c r="CG18" t="s">
        <v>834</v>
      </c>
      <c r="CH18" t="s">
        <v>834</v>
      </c>
      <c r="CI18" t="s">
        <v>834</v>
      </c>
      <c r="CJ18">
        <v>0</v>
      </c>
      <c r="CK18" t="s">
        <v>834</v>
      </c>
      <c r="CL18" t="s">
        <v>834</v>
      </c>
      <c r="CM18" t="s">
        <v>834</v>
      </c>
      <c r="CN18" t="s">
        <v>834</v>
      </c>
      <c r="CO18" t="s">
        <v>834</v>
      </c>
      <c r="CP18" t="s">
        <v>834</v>
      </c>
      <c r="CQ18">
        <v>0</v>
      </c>
    </row>
    <row r="19" spans="1:95" x14ac:dyDescent="0.35">
      <c r="A19" t="s">
        <v>335</v>
      </c>
      <c r="B19" s="1">
        <v>44027</v>
      </c>
      <c r="C19" s="1">
        <v>44044</v>
      </c>
      <c r="D19">
        <v>1</v>
      </c>
      <c r="E19">
        <v>1</v>
      </c>
      <c r="F19">
        <v>1</v>
      </c>
      <c r="G19">
        <v>1</v>
      </c>
      <c r="H19">
        <v>0</v>
      </c>
      <c r="I19">
        <v>1</v>
      </c>
      <c r="J19">
        <v>0</v>
      </c>
      <c r="K19">
        <v>1</v>
      </c>
      <c r="L19">
        <v>0</v>
      </c>
      <c r="M19">
        <v>0</v>
      </c>
      <c r="N19">
        <v>0</v>
      </c>
      <c r="O19">
        <v>1</v>
      </c>
      <c r="P19">
        <v>5</v>
      </c>
      <c r="Q19">
        <v>1</v>
      </c>
      <c r="R19">
        <v>1</v>
      </c>
      <c r="S19">
        <v>1</v>
      </c>
      <c r="T19">
        <v>1</v>
      </c>
      <c r="U19">
        <v>1</v>
      </c>
      <c r="V19">
        <v>1</v>
      </c>
      <c r="W19">
        <v>1</v>
      </c>
      <c r="X19">
        <v>1</v>
      </c>
      <c r="Y19">
        <v>1</v>
      </c>
      <c r="Z19">
        <v>0</v>
      </c>
      <c r="AA19">
        <v>0</v>
      </c>
      <c r="AB19">
        <v>0</v>
      </c>
      <c r="AC19">
        <v>1</v>
      </c>
      <c r="AD19">
        <v>0</v>
      </c>
      <c r="AE19">
        <v>0</v>
      </c>
      <c r="AF19" t="s">
        <v>834</v>
      </c>
      <c r="AG19" t="s">
        <v>834</v>
      </c>
      <c r="AH19" t="s">
        <v>834</v>
      </c>
      <c r="AI19" t="s">
        <v>834</v>
      </c>
      <c r="AJ19" t="s">
        <v>834</v>
      </c>
      <c r="AK19" t="s">
        <v>834</v>
      </c>
      <c r="AL19" t="s">
        <v>834</v>
      </c>
      <c r="AM19">
        <v>0</v>
      </c>
      <c r="AN19">
        <v>1</v>
      </c>
      <c r="AO19">
        <v>1</v>
      </c>
      <c r="AP19">
        <v>1</v>
      </c>
      <c r="AQ19">
        <v>1</v>
      </c>
      <c r="AR19">
        <v>0</v>
      </c>
      <c r="AS19">
        <v>1</v>
      </c>
      <c r="AT19">
        <v>0</v>
      </c>
      <c r="AU19">
        <v>1</v>
      </c>
      <c r="AV19">
        <v>0</v>
      </c>
      <c r="AW19">
        <v>0</v>
      </c>
      <c r="AX19">
        <v>1</v>
      </c>
      <c r="AY19">
        <v>0</v>
      </c>
      <c r="AZ19">
        <v>0</v>
      </c>
      <c r="BA19">
        <v>0</v>
      </c>
      <c r="BB19">
        <v>1</v>
      </c>
      <c r="BC19">
        <v>1</v>
      </c>
      <c r="BD19">
        <v>1</v>
      </c>
      <c r="BE19">
        <v>1</v>
      </c>
      <c r="BF19">
        <v>1</v>
      </c>
      <c r="BG19">
        <v>1</v>
      </c>
      <c r="BH19">
        <v>1</v>
      </c>
      <c r="BI19">
        <v>0</v>
      </c>
      <c r="BJ19">
        <v>1</v>
      </c>
      <c r="BK19">
        <v>1</v>
      </c>
      <c r="BL19">
        <v>1</v>
      </c>
      <c r="BM19">
        <v>1</v>
      </c>
      <c r="BN19">
        <v>1</v>
      </c>
      <c r="BO19">
        <v>1</v>
      </c>
      <c r="BP19">
        <v>1</v>
      </c>
      <c r="BQ19">
        <v>0</v>
      </c>
      <c r="BR19" t="s">
        <v>834</v>
      </c>
      <c r="BS19" t="s">
        <v>834</v>
      </c>
      <c r="BT19" t="s">
        <v>834</v>
      </c>
      <c r="BU19">
        <v>1</v>
      </c>
      <c r="BV19">
        <v>1</v>
      </c>
      <c r="BW19">
        <v>1</v>
      </c>
      <c r="BX19">
        <v>0</v>
      </c>
      <c r="BY19">
        <v>1</v>
      </c>
      <c r="BZ19">
        <v>0</v>
      </c>
      <c r="CA19">
        <v>1</v>
      </c>
      <c r="CB19">
        <v>0</v>
      </c>
      <c r="CC19" t="s">
        <v>834</v>
      </c>
      <c r="CD19" t="s">
        <v>834</v>
      </c>
      <c r="CE19" t="s">
        <v>834</v>
      </c>
      <c r="CF19">
        <v>1</v>
      </c>
      <c r="CG19">
        <v>1</v>
      </c>
      <c r="CH19">
        <v>0</v>
      </c>
      <c r="CI19">
        <v>0</v>
      </c>
      <c r="CJ19">
        <v>1</v>
      </c>
      <c r="CK19">
        <v>0</v>
      </c>
      <c r="CL19">
        <v>1</v>
      </c>
      <c r="CM19">
        <v>1</v>
      </c>
      <c r="CN19">
        <v>0</v>
      </c>
      <c r="CO19">
        <v>0</v>
      </c>
      <c r="CP19">
        <v>0</v>
      </c>
      <c r="CQ19">
        <v>1</v>
      </c>
    </row>
    <row r="20" spans="1:95" x14ac:dyDescent="0.35">
      <c r="A20" t="s">
        <v>356</v>
      </c>
      <c r="B20" s="1">
        <v>44044</v>
      </c>
      <c r="C20" s="1">
        <v>44044</v>
      </c>
      <c r="D20">
        <v>1</v>
      </c>
      <c r="E20">
        <v>1</v>
      </c>
      <c r="F20">
        <v>1</v>
      </c>
      <c r="G20">
        <v>0</v>
      </c>
      <c r="H20">
        <v>0</v>
      </c>
      <c r="I20">
        <v>1</v>
      </c>
      <c r="J20">
        <v>1</v>
      </c>
      <c r="K20">
        <v>1</v>
      </c>
      <c r="L20">
        <v>0</v>
      </c>
      <c r="M20">
        <v>1</v>
      </c>
      <c r="N20">
        <v>0</v>
      </c>
      <c r="O20">
        <v>0</v>
      </c>
      <c r="P20" t="s">
        <v>834</v>
      </c>
      <c r="Q20">
        <v>0</v>
      </c>
      <c r="R20" t="s">
        <v>834</v>
      </c>
      <c r="S20">
        <v>1</v>
      </c>
      <c r="T20">
        <v>0</v>
      </c>
      <c r="U20">
        <v>1</v>
      </c>
      <c r="V20">
        <v>0</v>
      </c>
      <c r="W20">
        <v>0</v>
      </c>
      <c r="X20">
        <v>1</v>
      </c>
      <c r="Y20">
        <v>1</v>
      </c>
      <c r="Z20">
        <v>0</v>
      </c>
      <c r="AA20">
        <v>0</v>
      </c>
      <c r="AB20">
        <v>0</v>
      </c>
      <c r="AC20">
        <v>0</v>
      </c>
      <c r="AD20">
        <v>0</v>
      </c>
      <c r="AE20">
        <v>0</v>
      </c>
      <c r="AF20" t="s">
        <v>834</v>
      </c>
      <c r="AG20" t="s">
        <v>834</v>
      </c>
      <c r="AH20" t="s">
        <v>834</v>
      </c>
      <c r="AI20" t="s">
        <v>834</v>
      </c>
      <c r="AJ20" t="s">
        <v>834</v>
      </c>
      <c r="AK20" t="s">
        <v>834</v>
      </c>
      <c r="AL20" t="s">
        <v>834</v>
      </c>
      <c r="AM20">
        <v>0</v>
      </c>
      <c r="AN20">
        <v>1</v>
      </c>
      <c r="AO20">
        <v>1</v>
      </c>
      <c r="AP20">
        <v>0</v>
      </c>
      <c r="AQ20">
        <v>0</v>
      </c>
      <c r="AR20">
        <v>0</v>
      </c>
      <c r="AS20">
        <v>0</v>
      </c>
      <c r="AT20">
        <v>0</v>
      </c>
      <c r="AU20">
        <v>0</v>
      </c>
      <c r="AV20" t="s">
        <v>834</v>
      </c>
      <c r="AW20" t="s">
        <v>834</v>
      </c>
      <c r="AX20" t="s">
        <v>834</v>
      </c>
      <c r="AY20" t="s">
        <v>834</v>
      </c>
      <c r="AZ20" t="s">
        <v>834</v>
      </c>
      <c r="BA20" t="s">
        <v>834</v>
      </c>
      <c r="BB20" t="s">
        <v>834</v>
      </c>
      <c r="BC20" t="s">
        <v>834</v>
      </c>
      <c r="BD20" t="s">
        <v>834</v>
      </c>
      <c r="BE20" t="s">
        <v>834</v>
      </c>
      <c r="BF20" t="s">
        <v>834</v>
      </c>
      <c r="BG20" t="s">
        <v>834</v>
      </c>
      <c r="BH20" t="s">
        <v>834</v>
      </c>
      <c r="BI20" t="s">
        <v>834</v>
      </c>
      <c r="BJ20">
        <v>1</v>
      </c>
      <c r="BK20">
        <v>1</v>
      </c>
      <c r="BL20">
        <v>1</v>
      </c>
      <c r="BM20">
        <v>0</v>
      </c>
      <c r="BN20">
        <v>1</v>
      </c>
      <c r="BO20">
        <v>0</v>
      </c>
      <c r="BP20">
        <v>1</v>
      </c>
      <c r="BQ20">
        <v>0</v>
      </c>
      <c r="BR20" t="s">
        <v>834</v>
      </c>
      <c r="BS20" t="s">
        <v>834</v>
      </c>
      <c r="BT20" t="s">
        <v>834</v>
      </c>
      <c r="BU20">
        <v>0</v>
      </c>
      <c r="BV20" t="s">
        <v>834</v>
      </c>
      <c r="BW20" t="s">
        <v>834</v>
      </c>
      <c r="BX20" t="s">
        <v>834</v>
      </c>
      <c r="BY20">
        <v>1</v>
      </c>
      <c r="BZ20">
        <v>0</v>
      </c>
      <c r="CA20">
        <v>1</v>
      </c>
      <c r="CB20">
        <v>0</v>
      </c>
      <c r="CC20" t="s">
        <v>834</v>
      </c>
      <c r="CD20" t="s">
        <v>834</v>
      </c>
      <c r="CE20" t="s">
        <v>834</v>
      </c>
      <c r="CF20">
        <v>0</v>
      </c>
      <c r="CG20" t="s">
        <v>834</v>
      </c>
      <c r="CH20" t="s">
        <v>834</v>
      </c>
      <c r="CI20" t="s">
        <v>834</v>
      </c>
      <c r="CJ20">
        <v>1</v>
      </c>
      <c r="CK20">
        <v>0</v>
      </c>
      <c r="CL20">
        <v>0</v>
      </c>
      <c r="CM20">
        <v>0</v>
      </c>
      <c r="CN20">
        <v>0</v>
      </c>
      <c r="CO20">
        <v>0</v>
      </c>
      <c r="CP20">
        <v>1</v>
      </c>
      <c r="CQ20">
        <v>1</v>
      </c>
    </row>
    <row r="21" spans="1:95" x14ac:dyDescent="0.35">
      <c r="A21" t="s">
        <v>369</v>
      </c>
      <c r="B21" s="1">
        <v>43891</v>
      </c>
      <c r="C21" s="1">
        <v>44044</v>
      </c>
      <c r="D21">
        <v>1</v>
      </c>
      <c r="E21">
        <v>1</v>
      </c>
      <c r="F21">
        <v>1</v>
      </c>
      <c r="G21">
        <v>1</v>
      </c>
      <c r="H21">
        <v>0</v>
      </c>
      <c r="I21">
        <v>1</v>
      </c>
      <c r="J21">
        <v>0</v>
      </c>
      <c r="K21">
        <v>1</v>
      </c>
      <c r="L21">
        <v>0</v>
      </c>
      <c r="M21">
        <v>0</v>
      </c>
      <c r="N21">
        <v>0</v>
      </c>
      <c r="O21">
        <v>1</v>
      </c>
      <c r="P21">
        <v>4</v>
      </c>
      <c r="Q21">
        <v>0</v>
      </c>
      <c r="R21" t="s">
        <v>834</v>
      </c>
      <c r="S21">
        <v>1</v>
      </c>
      <c r="T21">
        <v>0</v>
      </c>
      <c r="U21">
        <v>1</v>
      </c>
      <c r="V21">
        <v>1</v>
      </c>
      <c r="W21">
        <v>1</v>
      </c>
      <c r="X21">
        <v>1</v>
      </c>
      <c r="Y21">
        <v>1</v>
      </c>
      <c r="Z21">
        <v>0</v>
      </c>
      <c r="AA21">
        <v>0</v>
      </c>
      <c r="AB21">
        <v>0</v>
      </c>
      <c r="AC21">
        <v>0</v>
      </c>
      <c r="AD21">
        <v>0</v>
      </c>
      <c r="AE21">
        <v>0</v>
      </c>
      <c r="AF21" t="s">
        <v>834</v>
      </c>
      <c r="AG21" t="s">
        <v>834</v>
      </c>
      <c r="AH21" t="s">
        <v>834</v>
      </c>
      <c r="AI21" t="s">
        <v>834</v>
      </c>
      <c r="AJ21" t="s">
        <v>834</v>
      </c>
      <c r="AK21" t="s">
        <v>834</v>
      </c>
      <c r="AL21" t="s">
        <v>834</v>
      </c>
      <c r="AM21">
        <v>0</v>
      </c>
      <c r="AN21">
        <v>1</v>
      </c>
      <c r="AO21">
        <v>0</v>
      </c>
      <c r="AP21">
        <v>0</v>
      </c>
      <c r="AQ21">
        <v>0</v>
      </c>
      <c r="AR21">
        <v>1</v>
      </c>
      <c r="AS21">
        <v>0</v>
      </c>
      <c r="AT21">
        <v>0</v>
      </c>
      <c r="AU21">
        <v>0</v>
      </c>
      <c r="AV21" t="s">
        <v>834</v>
      </c>
      <c r="AW21" t="s">
        <v>834</v>
      </c>
      <c r="AX21" t="s">
        <v>834</v>
      </c>
      <c r="AY21" t="s">
        <v>834</v>
      </c>
      <c r="AZ21" t="s">
        <v>834</v>
      </c>
      <c r="BA21" t="s">
        <v>834</v>
      </c>
      <c r="BB21" t="s">
        <v>834</v>
      </c>
      <c r="BC21" t="s">
        <v>834</v>
      </c>
      <c r="BD21" t="s">
        <v>834</v>
      </c>
      <c r="BE21" t="s">
        <v>834</v>
      </c>
      <c r="BF21" t="s">
        <v>834</v>
      </c>
      <c r="BG21" t="s">
        <v>834</v>
      </c>
      <c r="BH21" t="s">
        <v>834</v>
      </c>
      <c r="BI21" t="s">
        <v>834</v>
      </c>
      <c r="BJ21">
        <v>1</v>
      </c>
      <c r="BK21">
        <v>1</v>
      </c>
      <c r="BL21">
        <v>1</v>
      </c>
      <c r="BM21">
        <v>0</v>
      </c>
      <c r="BN21">
        <v>1</v>
      </c>
      <c r="BO21">
        <v>1</v>
      </c>
      <c r="BP21">
        <v>1</v>
      </c>
      <c r="BQ21">
        <v>0</v>
      </c>
      <c r="BR21" t="s">
        <v>834</v>
      </c>
      <c r="BS21" t="s">
        <v>834</v>
      </c>
      <c r="BT21" t="s">
        <v>834</v>
      </c>
      <c r="BU21">
        <v>0</v>
      </c>
      <c r="BV21" t="s">
        <v>834</v>
      </c>
      <c r="BW21" t="s">
        <v>834</v>
      </c>
      <c r="BX21" t="s">
        <v>834</v>
      </c>
      <c r="BY21">
        <v>1</v>
      </c>
      <c r="BZ21">
        <v>1</v>
      </c>
      <c r="CA21">
        <v>1</v>
      </c>
      <c r="CB21">
        <v>1</v>
      </c>
      <c r="CC21">
        <v>1</v>
      </c>
      <c r="CD21">
        <v>1</v>
      </c>
      <c r="CE21">
        <v>1</v>
      </c>
      <c r="CF21">
        <v>0</v>
      </c>
      <c r="CG21" t="s">
        <v>834</v>
      </c>
      <c r="CH21" t="s">
        <v>834</v>
      </c>
      <c r="CI21" t="s">
        <v>834</v>
      </c>
      <c r="CJ21">
        <v>1</v>
      </c>
      <c r="CK21">
        <v>1</v>
      </c>
      <c r="CL21">
        <v>0</v>
      </c>
      <c r="CM21">
        <v>0</v>
      </c>
      <c r="CN21">
        <v>1</v>
      </c>
      <c r="CO21">
        <v>0</v>
      </c>
      <c r="CP21">
        <v>0</v>
      </c>
      <c r="CQ21">
        <v>1</v>
      </c>
    </row>
    <row r="22" spans="1:95" x14ac:dyDescent="0.35">
      <c r="A22" t="s">
        <v>382</v>
      </c>
      <c r="B22" s="1">
        <v>43739</v>
      </c>
      <c r="C22" s="1">
        <v>44044</v>
      </c>
      <c r="D22">
        <v>1</v>
      </c>
      <c r="E22">
        <v>1</v>
      </c>
      <c r="F22">
        <v>1</v>
      </c>
      <c r="G22">
        <v>0</v>
      </c>
      <c r="H22">
        <v>0</v>
      </c>
      <c r="I22">
        <v>0</v>
      </c>
      <c r="J22">
        <v>0</v>
      </c>
      <c r="K22">
        <v>1</v>
      </c>
      <c r="L22">
        <v>0</v>
      </c>
      <c r="M22">
        <v>0</v>
      </c>
      <c r="N22">
        <v>0</v>
      </c>
      <c r="O22">
        <v>1</v>
      </c>
      <c r="P22">
        <v>4</v>
      </c>
      <c r="Q22">
        <v>0</v>
      </c>
      <c r="R22" t="s">
        <v>834</v>
      </c>
      <c r="S22">
        <v>1</v>
      </c>
      <c r="T22">
        <v>0</v>
      </c>
      <c r="U22">
        <v>1</v>
      </c>
      <c r="V22">
        <v>0</v>
      </c>
      <c r="W22">
        <v>1</v>
      </c>
      <c r="X22">
        <v>1</v>
      </c>
      <c r="Y22">
        <v>1</v>
      </c>
      <c r="Z22">
        <v>0</v>
      </c>
      <c r="AA22">
        <v>0</v>
      </c>
      <c r="AB22">
        <v>0</v>
      </c>
      <c r="AC22">
        <v>0</v>
      </c>
      <c r="AD22">
        <v>0</v>
      </c>
      <c r="AE22">
        <v>0</v>
      </c>
      <c r="AF22" t="s">
        <v>834</v>
      </c>
      <c r="AG22" t="s">
        <v>834</v>
      </c>
      <c r="AH22" t="s">
        <v>834</v>
      </c>
      <c r="AI22" t="s">
        <v>834</v>
      </c>
      <c r="AJ22" t="s">
        <v>834</v>
      </c>
      <c r="AK22" t="s">
        <v>834</v>
      </c>
      <c r="AL22" t="s">
        <v>834</v>
      </c>
      <c r="AM22">
        <v>0</v>
      </c>
      <c r="AN22">
        <v>1</v>
      </c>
      <c r="AO22">
        <v>0</v>
      </c>
      <c r="AP22">
        <v>0</v>
      </c>
      <c r="AQ22">
        <v>0</v>
      </c>
      <c r="AR22">
        <v>1</v>
      </c>
      <c r="AS22">
        <v>0</v>
      </c>
      <c r="AT22">
        <v>0</v>
      </c>
      <c r="AU22">
        <v>0</v>
      </c>
      <c r="AV22" t="s">
        <v>834</v>
      </c>
      <c r="AW22" t="s">
        <v>834</v>
      </c>
      <c r="AX22" t="s">
        <v>834</v>
      </c>
      <c r="AY22" t="s">
        <v>834</v>
      </c>
      <c r="AZ22" t="s">
        <v>834</v>
      </c>
      <c r="BA22" t="s">
        <v>834</v>
      </c>
      <c r="BB22" t="s">
        <v>834</v>
      </c>
      <c r="BC22" t="s">
        <v>834</v>
      </c>
      <c r="BD22" t="s">
        <v>834</v>
      </c>
      <c r="BE22" t="s">
        <v>834</v>
      </c>
      <c r="BF22" t="s">
        <v>834</v>
      </c>
      <c r="BG22" t="s">
        <v>834</v>
      </c>
      <c r="BH22" t="s">
        <v>834</v>
      </c>
      <c r="BI22" t="s">
        <v>834</v>
      </c>
      <c r="BJ22">
        <v>1</v>
      </c>
      <c r="BK22">
        <v>1</v>
      </c>
      <c r="BL22">
        <v>1</v>
      </c>
      <c r="BM22">
        <v>0</v>
      </c>
      <c r="BN22">
        <v>1</v>
      </c>
      <c r="BO22">
        <v>1</v>
      </c>
      <c r="BP22">
        <v>1</v>
      </c>
      <c r="BQ22">
        <v>0</v>
      </c>
      <c r="BR22" t="s">
        <v>834</v>
      </c>
      <c r="BS22" t="s">
        <v>834</v>
      </c>
      <c r="BT22" t="s">
        <v>834</v>
      </c>
      <c r="BU22">
        <v>0</v>
      </c>
      <c r="BV22" t="s">
        <v>834</v>
      </c>
      <c r="BW22" t="s">
        <v>834</v>
      </c>
      <c r="BX22" t="s">
        <v>834</v>
      </c>
      <c r="BY22">
        <v>1</v>
      </c>
      <c r="BZ22">
        <v>1</v>
      </c>
      <c r="CA22">
        <v>1</v>
      </c>
      <c r="CB22">
        <v>0</v>
      </c>
      <c r="CC22" t="s">
        <v>834</v>
      </c>
      <c r="CD22" t="s">
        <v>834</v>
      </c>
      <c r="CE22" t="s">
        <v>834</v>
      </c>
      <c r="CF22">
        <v>0</v>
      </c>
      <c r="CG22" t="s">
        <v>834</v>
      </c>
      <c r="CH22" t="s">
        <v>834</v>
      </c>
      <c r="CI22" t="s">
        <v>834</v>
      </c>
      <c r="CJ22">
        <v>1</v>
      </c>
      <c r="CK22">
        <v>0</v>
      </c>
      <c r="CL22">
        <v>1</v>
      </c>
      <c r="CM22">
        <v>0</v>
      </c>
      <c r="CN22">
        <v>1</v>
      </c>
      <c r="CO22">
        <v>0</v>
      </c>
      <c r="CP22">
        <v>0</v>
      </c>
      <c r="CQ22">
        <v>1</v>
      </c>
    </row>
    <row r="23" spans="1:95" x14ac:dyDescent="0.35">
      <c r="A23" t="s">
        <v>396</v>
      </c>
      <c r="B23" s="1">
        <v>43831</v>
      </c>
      <c r="C23" s="1">
        <v>44044</v>
      </c>
      <c r="D23">
        <v>1</v>
      </c>
      <c r="E23">
        <v>1</v>
      </c>
      <c r="F23">
        <v>1</v>
      </c>
      <c r="G23">
        <v>0</v>
      </c>
      <c r="H23">
        <v>1</v>
      </c>
      <c r="I23">
        <v>0</v>
      </c>
      <c r="J23">
        <v>1</v>
      </c>
      <c r="K23">
        <v>1</v>
      </c>
      <c r="L23">
        <v>0</v>
      </c>
      <c r="M23">
        <v>0</v>
      </c>
      <c r="N23">
        <v>0</v>
      </c>
      <c r="O23">
        <v>0</v>
      </c>
      <c r="P23" t="s">
        <v>834</v>
      </c>
      <c r="Q23">
        <v>0</v>
      </c>
      <c r="R23" t="s">
        <v>834</v>
      </c>
      <c r="S23">
        <v>1</v>
      </c>
      <c r="T23">
        <v>1</v>
      </c>
      <c r="U23">
        <v>1</v>
      </c>
      <c r="V23">
        <v>1</v>
      </c>
      <c r="W23">
        <v>1</v>
      </c>
      <c r="X23">
        <v>1</v>
      </c>
      <c r="Y23">
        <v>1</v>
      </c>
      <c r="Z23">
        <v>1</v>
      </c>
      <c r="AA23">
        <v>0</v>
      </c>
      <c r="AB23">
        <v>0</v>
      </c>
      <c r="AC23">
        <v>1</v>
      </c>
      <c r="AD23">
        <v>0</v>
      </c>
      <c r="AE23">
        <v>0</v>
      </c>
      <c r="AF23" t="s">
        <v>834</v>
      </c>
      <c r="AG23" t="s">
        <v>834</v>
      </c>
      <c r="AH23" t="s">
        <v>834</v>
      </c>
      <c r="AI23" t="s">
        <v>834</v>
      </c>
      <c r="AJ23" t="s">
        <v>834</v>
      </c>
      <c r="AK23" t="s">
        <v>834</v>
      </c>
      <c r="AL23" t="s">
        <v>834</v>
      </c>
      <c r="AM23">
        <v>1</v>
      </c>
      <c r="AN23">
        <v>1</v>
      </c>
      <c r="AO23">
        <v>0</v>
      </c>
      <c r="AP23">
        <v>0</v>
      </c>
      <c r="AQ23">
        <v>0</v>
      </c>
      <c r="AR23">
        <v>1</v>
      </c>
      <c r="AS23">
        <v>0</v>
      </c>
      <c r="AT23">
        <v>0</v>
      </c>
      <c r="AU23">
        <v>0</v>
      </c>
      <c r="AV23" t="s">
        <v>834</v>
      </c>
      <c r="AW23" t="s">
        <v>834</v>
      </c>
      <c r="AX23" t="s">
        <v>834</v>
      </c>
      <c r="AY23" t="s">
        <v>834</v>
      </c>
      <c r="AZ23" t="s">
        <v>834</v>
      </c>
      <c r="BA23" t="s">
        <v>834</v>
      </c>
      <c r="BB23" t="s">
        <v>834</v>
      </c>
      <c r="BC23" t="s">
        <v>834</v>
      </c>
      <c r="BD23" t="s">
        <v>834</v>
      </c>
      <c r="BE23" t="s">
        <v>834</v>
      </c>
      <c r="BF23" t="s">
        <v>834</v>
      </c>
      <c r="BG23" t="s">
        <v>834</v>
      </c>
      <c r="BH23" t="s">
        <v>834</v>
      </c>
      <c r="BI23" t="s">
        <v>834</v>
      </c>
      <c r="BJ23">
        <v>1</v>
      </c>
      <c r="BK23">
        <v>1</v>
      </c>
      <c r="BL23">
        <v>1</v>
      </c>
      <c r="BM23">
        <v>0</v>
      </c>
      <c r="BN23">
        <v>1</v>
      </c>
      <c r="BO23">
        <v>1</v>
      </c>
      <c r="BP23">
        <v>1</v>
      </c>
      <c r="BQ23">
        <v>0</v>
      </c>
      <c r="BR23" t="s">
        <v>834</v>
      </c>
      <c r="BS23" t="s">
        <v>834</v>
      </c>
      <c r="BT23" t="s">
        <v>834</v>
      </c>
      <c r="BU23">
        <v>0</v>
      </c>
      <c r="BV23" t="s">
        <v>834</v>
      </c>
      <c r="BW23" t="s">
        <v>834</v>
      </c>
      <c r="BX23" t="s">
        <v>834</v>
      </c>
      <c r="BY23">
        <v>1</v>
      </c>
      <c r="BZ23">
        <v>1</v>
      </c>
      <c r="CA23">
        <v>1</v>
      </c>
      <c r="CB23">
        <v>0</v>
      </c>
      <c r="CC23" t="s">
        <v>834</v>
      </c>
      <c r="CD23" t="s">
        <v>834</v>
      </c>
      <c r="CE23" t="s">
        <v>834</v>
      </c>
      <c r="CF23">
        <v>0</v>
      </c>
      <c r="CG23" t="s">
        <v>834</v>
      </c>
      <c r="CH23" t="s">
        <v>834</v>
      </c>
      <c r="CI23" t="s">
        <v>834</v>
      </c>
      <c r="CJ23">
        <v>1</v>
      </c>
      <c r="CK23">
        <v>0</v>
      </c>
      <c r="CL23">
        <v>1</v>
      </c>
      <c r="CM23">
        <v>1</v>
      </c>
      <c r="CN23">
        <v>0</v>
      </c>
      <c r="CO23">
        <v>0</v>
      </c>
      <c r="CP23">
        <v>0</v>
      </c>
      <c r="CQ23">
        <v>1</v>
      </c>
    </row>
    <row r="24" spans="1:95" x14ac:dyDescent="0.35">
      <c r="A24" t="s">
        <v>410</v>
      </c>
      <c r="B24" s="1">
        <v>43451</v>
      </c>
      <c r="C24" s="1">
        <v>44044</v>
      </c>
      <c r="D24">
        <v>1</v>
      </c>
      <c r="E24">
        <v>1</v>
      </c>
      <c r="F24">
        <v>1</v>
      </c>
      <c r="G24">
        <v>1</v>
      </c>
      <c r="H24">
        <v>0</v>
      </c>
      <c r="I24">
        <v>0</v>
      </c>
      <c r="J24">
        <v>0</v>
      </c>
      <c r="K24">
        <v>1</v>
      </c>
      <c r="L24">
        <v>0</v>
      </c>
      <c r="M24">
        <v>0</v>
      </c>
      <c r="N24">
        <v>0</v>
      </c>
      <c r="O24">
        <v>1</v>
      </c>
      <c r="P24">
        <v>1</v>
      </c>
      <c r="Q24">
        <v>0</v>
      </c>
      <c r="R24" t="s">
        <v>834</v>
      </c>
      <c r="S24">
        <v>1</v>
      </c>
      <c r="T24">
        <v>0</v>
      </c>
      <c r="U24">
        <v>1</v>
      </c>
      <c r="V24">
        <v>1</v>
      </c>
      <c r="W24">
        <v>1</v>
      </c>
      <c r="X24">
        <v>0</v>
      </c>
      <c r="Y24">
        <v>0</v>
      </c>
      <c r="Z24">
        <v>1</v>
      </c>
      <c r="AA24">
        <v>0</v>
      </c>
      <c r="AB24">
        <v>0</v>
      </c>
      <c r="AC24">
        <v>0</v>
      </c>
      <c r="AD24">
        <v>0</v>
      </c>
      <c r="AE24">
        <v>0</v>
      </c>
      <c r="AF24" t="s">
        <v>834</v>
      </c>
      <c r="AG24" t="s">
        <v>834</v>
      </c>
      <c r="AH24" t="s">
        <v>834</v>
      </c>
      <c r="AI24" t="s">
        <v>834</v>
      </c>
      <c r="AJ24" t="s">
        <v>834</v>
      </c>
      <c r="AK24" t="s">
        <v>834</v>
      </c>
      <c r="AL24" t="s">
        <v>834</v>
      </c>
      <c r="AM24">
        <v>0</v>
      </c>
      <c r="AN24">
        <v>1</v>
      </c>
      <c r="AO24">
        <v>0</v>
      </c>
      <c r="AP24">
        <v>0</v>
      </c>
      <c r="AQ24">
        <v>0</v>
      </c>
      <c r="AR24">
        <v>1</v>
      </c>
      <c r="AS24">
        <v>0</v>
      </c>
      <c r="AT24">
        <v>0</v>
      </c>
      <c r="AU24">
        <v>0</v>
      </c>
      <c r="AV24" t="s">
        <v>834</v>
      </c>
      <c r="AW24" t="s">
        <v>834</v>
      </c>
      <c r="AX24" t="s">
        <v>834</v>
      </c>
      <c r="AY24" t="s">
        <v>834</v>
      </c>
      <c r="AZ24" t="s">
        <v>834</v>
      </c>
      <c r="BA24" t="s">
        <v>834</v>
      </c>
      <c r="BB24" t="s">
        <v>834</v>
      </c>
      <c r="BC24" t="s">
        <v>834</v>
      </c>
      <c r="BD24" t="s">
        <v>834</v>
      </c>
      <c r="BE24" t="s">
        <v>834</v>
      </c>
      <c r="BF24" t="s">
        <v>834</v>
      </c>
      <c r="BG24" t="s">
        <v>834</v>
      </c>
      <c r="BH24" t="s">
        <v>834</v>
      </c>
      <c r="BI24" t="s">
        <v>834</v>
      </c>
      <c r="BJ24">
        <v>1</v>
      </c>
      <c r="BK24">
        <v>1</v>
      </c>
      <c r="BL24">
        <v>1</v>
      </c>
      <c r="BM24">
        <v>0</v>
      </c>
      <c r="BN24">
        <v>1</v>
      </c>
      <c r="BO24">
        <v>1</v>
      </c>
      <c r="BP24">
        <v>1</v>
      </c>
      <c r="BQ24">
        <v>0</v>
      </c>
      <c r="BR24" t="s">
        <v>834</v>
      </c>
      <c r="BS24" t="s">
        <v>834</v>
      </c>
      <c r="BT24" t="s">
        <v>834</v>
      </c>
      <c r="BU24">
        <v>0</v>
      </c>
      <c r="BV24" t="s">
        <v>834</v>
      </c>
      <c r="BW24" t="s">
        <v>834</v>
      </c>
      <c r="BX24" t="s">
        <v>834</v>
      </c>
      <c r="BY24">
        <v>1</v>
      </c>
      <c r="BZ24">
        <v>1</v>
      </c>
      <c r="CA24">
        <v>1</v>
      </c>
      <c r="CB24">
        <v>0</v>
      </c>
      <c r="CC24" t="s">
        <v>834</v>
      </c>
      <c r="CD24" t="s">
        <v>834</v>
      </c>
      <c r="CE24" t="s">
        <v>834</v>
      </c>
      <c r="CF24">
        <v>0</v>
      </c>
      <c r="CG24" t="s">
        <v>834</v>
      </c>
      <c r="CH24" t="s">
        <v>834</v>
      </c>
      <c r="CI24" t="s">
        <v>834</v>
      </c>
      <c r="CJ24">
        <v>1</v>
      </c>
      <c r="CK24">
        <v>1</v>
      </c>
      <c r="CL24">
        <v>0</v>
      </c>
      <c r="CM24">
        <v>0</v>
      </c>
      <c r="CN24">
        <v>1</v>
      </c>
      <c r="CO24">
        <v>0</v>
      </c>
      <c r="CP24">
        <v>0</v>
      </c>
      <c r="CQ24">
        <v>0</v>
      </c>
    </row>
    <row r="25" spans="1:95" x14ac:dyDescent="0.35">
      <c r="A25" t="s">
        <v>420</v>
      </c>
      <c r="B25" s="1">
        <v>43678</v>
      </c>
      <c r="C25" s="1">
        <v>44044</v>
      </c>
      <c r="D25">
        <v>1</v>
      </c>
      <c r="E25">
        <v>1</v>
      </c>
      <c r="F25">
        <v>1</v>
      </c>
      <c r="G25">
        <v>1</v>
      </c>
      <c r="H25">
        <v>0</v>
      </c>
      <c r="I25">
        <v>0</v>
      </c>
      <c r="J25">
        <v>0</v>
      </c>
      <c r="K25">
        <v>1</v>
      </c>
      <c r="L25">
        <v>0</v>
      </c>
      <c r="M25">
        <v>0</v>
      </c>
      <c r="N25">
        <v>0</v>
      </c>
      <c r="O25">
        <v>0</v>
      </c>
      <c r="P25" t="s">
        <v>834</v>
      </c>
      <c r="Q25">
        <v>0</v>
      </c>
      <c r="R25" t="s">
        <v>834</v>
      </c>
      <c r="S25">
        <v>1</v>
      </c>
      <c r="T25">
        <v>1</v>
      </c>
      <c r="U25">
        <v>1</v>
      </c>
      <c r="V25">
        <v>0</v>
      </c>
      <c r="W25">
        <v>1</v>
      </c>
      <c r="X25">
        <v>0</v>
      </c>
      <c r="Y25">
        <v>0</v>
      </c>
      <c r="Z25">
        <v>0</v>
      </c>
      <c r="AA25">
        <v>0</v>
      </c>
      <c r="AB25">
        <v>0</v>
      </c>
      <c r="AC25">
        <v>1</v>
      </c>
      <c r="AD25">
        <v>0</v>
      </c>
      <c r="AE25">
        <v>0</v>
      </c>
      <c r="AF25" t="s">
        <v>834</v>
      </c>
      <c r="AG25" t="s">
        <v>834</v>
      </c>
      <c r="AH25" t="s">
        <v>834</v>
      </c>
      <c r="AI25" t="s">
        <v>834</v>
      </c>
      <c r="AJ25" t="s">
        <v>834</v>
      </c>
      <c r="AK25" t="s">
        <v>834</v>
      </c>
      <c r="AL25" t="s">
        <v>834</v>
      </c>
      <c r="AM25">
        <v>0</v>
      </c>
      <c r="AN25">
        <v>1</v>
      </c>
      <c r="AO25">
        <v>0</v>
      </c>
      <c r="AP25">
        <v>0</v>
      </c>
      <c r="AQ25">
        <v>0</v>
      </c>
      <c r="AR25">
        <v>1</v>
      </c>
      <c r="AS25">
        <v>0</v>
      </c>
      <c r="AT25">
        <v>0</v>
      </c>
      <c r="AU25">
        <v>0</v>
      </c>
      <c r="AV25" t="s">
        <v>834</v>
      </c>
      <c r="AW25" t="s">
        <v>834</v>
      </c>
      <c r="AX25" t="s">
        <v>834</v>
      </c>
      <c r="AY25" t="s">
        <v>834</v>
      </c>
      <c r="AZ25" t="s">
        <v>834</v>
      </c>
      <c r="BA25" t="s">
        <v>834</v>
      </c>
      <c r="BB25" t="s">
        <v>834</v>
      </c>
      <c r="BC25" t="s">
        <v>834</v>
      </c>
      <c r="BD25" t="s">
        <v>834</v>
      </c>
      <c r="BE25" t="s">
        <v>834</v>
      </c>
      <c r="BF25" t="s">
        <v>834</v>
      </c>
      <c r="BG25" t="s">
        <v>834</v>
      </c>
      <c r="BH25" t="s">
        <v>834</v>
      </c>
      <c r="BI25" t="s">
        <v>834</v>
      </c>
      <c r="BJ25">
        <v>1</v>
      </c>
      <c r="BK25">
        <v>1</v>
      </c>
      <c r="BL25">
        <v>1</v>
      </c>
      <c r="BM25">
        <v>0</v>
      </c>
      <c r="BN25">
        <v>1</v>
      </c>
      <c r="BO25">
        <v>1</v>
      </c>
      <c r="BP25">
        <v>1</v>
      </c>
      <c r="BQ25">
        <v>0</v>
      </c>
      <c r="BR25" t="s">
        <v>834</v>
      </c>
      <c r="BS25" t="s">
        <v>834</v>
      </c>
      <c r="BT25" t="s">
        <v>834</v>
      </c>
      <c r="BU25">
        <v>0</v>
      </c>
      <c r="BV25" t="s">
        <v>834</v>
      </c>
      <c r="BW25" t="s">
        <v>834</v>
      </c>
      <c r="BX25" t="s">
        <v>834</v>
      </c>
      <c r="BY25">
        <v>1</v>
      </c>
      <c r="BZ25">
        <v>1</v>
      </c>
      <c r="CA25">
        <v>1</v>
      </c>
      <c r="CB25">
        <v>0</v>
      </c>
      <c r="CC25" t="s">
        <v>834</v>
      </c>
      <c r="CD25" t="s">
        <v>834</v>
      </c>
      <c r="CE25" t="s">
        <v>834</v>
      </c>
      <c r="CF25">
        <v>0</v>
      </c>
      <c r="CG25" t="s">
        <v>834</v>
      </c>
      <c r="CH25" t="s">
        <v>834</v>
      </c>
      <c r="CI25" t="s">
        <v>834</v>
      </c>
      <c r="CJ25">
        <v>0</v>
      </c>
      <c r="CK25" t="s">
        <v>834</v>
      </c>
      <c r="CL25" t="s">
        <v>834</v>
      </c>
      <c r="CM25" t="s">
        <v>834</v>
      </c>
      <c r="CN25" t="s">
        <v>834</v>
      </c>
      <c r="CO25" t="s">
        <v>834</v>
      </c>
      <c r="CP25" t="s">
        <v>834</v>
      </c>
      <c r="CQ25">
        <v>0</v>
      </c>
    </row>
    <row r="26" spans="1:95" x14ac:dyDescent="0.35">
      <c r="A26" t="s">
        <v>428</v>
      </c>
      <c r="B26" s="1">
        <v>43698</v>
      </c>
      <c r="C26" s="1">
        <v>44044</v>
      </c>
      <c r="D26">
        <v>1</v>
      </c>
      <c r="E26">
        <v>1</v>
      </c>
      <c r="F26">
        <v>1</v>
      </c>
      <c r="G26">
        <v>0</v>
      </c>
      <c r="H26">
        <v>0</v>
      </c>
      <c r="I26">
        <v>1</v>
      </c>
      <c r="J26">
        <v>1</v>
      </c>
      <c r="K26">
        <v>1</v>
      </c>
      <c r="L26">
        <v>0</v>
      </c>
      <c r="M26">
        <v>0</v>
      </c>
      <c r="N26">
        <v>0</v>
      </c>
      <c r="O26">
        <v>1</v>
      </c>
      <c r="P26">
        <v>5</v>
      </c>
      <c r="Q26">
        <v>0</v>
      </c>
      <c r="R26" t="s">
        <v>834</v>
      </c>
      <c r="S26">
        <v>1</v>
      </c>
      <c r="T26">
        <v>1</v>
      </c>
      <c r="U26">
        <v>1</v>
      </c>
      <c r="V26">
        <v>0</v>
      </c>
      <c r="W26">
        <v>1</v>
      </c>
      <c r="X26">
        <v>1</v>
      </c>
      <c r="Y26">
        <v>1</v>
      </c>
      <c r="Z26">
        <v>0</v>
      </c>
      <c r="AA26">
        <v>0</v>
      </c>
      <c r="AB26">
        <v>0</v>
      </c>
      <c r="AC26">
        <v>0</v>
      </c>
      <c r="AD26">
        <v>0</v>
      </c>
      <c r="AE26">
        <v>0</v>
      </c>
      <c r="AF26" t="s">
        <v>834</v>
      </c>
      <c r="AG26" t="s">
        <v>834</v>
      </c>
      <c r="AH26" t="s">
        <v>834</v>
      </c>
      <c r="AI26" t="s">
        <v>834</v>
      </c>
      <c r="AJ26" t="s">
        <v>834</v>
      </c>
      <c r="AK26" t="s">
        <v>834</v>
      </c>
      <c r="AL26" t="s">
        <v>834</v>
      </c>
      <c r="AM26">
        <v>0</v>
      </c>
      <c r="AN26">
        <v>1</v>
      </c>
      <c r="AO26">
        <v>0</v>
      </c>
      <c r="AP26">
        <v>0</v>
      </c>
      <c r="AQ26">
        <v>0</v>
      </c>
      <c r="AR26">
        <v>1</v>
      </c>
      <c r="AS26">
        <v>0</v>
      </c>
      <c r="AT26">
        <v>1</v>
      </c>
      <c r="AU26">
        <v>0</v>
      </c>
      <c r="AV26" t="s">
        <v>834</v>
      </c>
      <c r="AW26" t="s">
        <v>834</v>
      </c>
      <c r="AX26" t="s">
        <v>834</v>
      </c>
      <c r="AY26" t="s">
        <v>834</v>
      </c>
      <c r="AZ26" t="s">
        <v>834</v>
      </c>
      <c r="BA26" t="s">
        <v>834</v>
      </c>
      <c r="BB26" t="s">
        <v>834</v>
      </c>
      <c r="BC26" t="s">
        <v>834</v>
      </c>
      <c r="BD26" t="s">
        <v>834</v>
      </c>
      <c r="BE26" t="s">
        <v>834</v>
      </c>
      <c r="BF26" t="s">
        <v>834</v>
      </c>
      <c r="BG26" t="s">
        <v>834</v>
      </c>
      <c r="BH26" t="s">
        <v>834</v>
      </c>
      <c r="BI26" t="s">
        <v>834</v>
      </c>
      <c r="BJ26">
        <v>1</v>
      </c>
      <c r="BK26">
        <v>1</v>
      </c>
      <c r="BL26">
        <v>1</v>
      </c>
      <c r="BM26">
        <v>0</v>
      </c>
      <c r="BN26">
        <v>1</v>
      </c>
      <c r="BO26">
        <v>1</v>
      </c>
      <c r="BP26">
        <v>1</v>
      </c>
      <c r="BQ26">
        <v>0</v>
      </c>
      <c r="BR26" t="s">
        <v>834</v>
      </c>
      <c r="BS26" t="s">
        <v>834</v>
      </c>
      <c r="BT26" t="s">
        <v>834</v>
      </c>
      <c r="BU26">
        <v>0</v>
      </c>
      <c r="BV26" t="s">
        <v>834</v>
      </c>
      <c r="BW26" t="s">
        <v>834</v>
      </c>
      <c r="BX26" t="s">
        <v>834</v>
      </c>
      <c r="BY26">
        <v>1</v>
      </c>
      <c r="BZ26">
        <v>1</v>
      </c>
      <c r="CA26">
        <v>1</v>
      </c>
      <c r="CB26">
        <v>0</v>
      </c>
      <c r="CC26" t="s">
        <v>834</v>
      </c>
      <c r="CD26" t="s">
        <v>834</v>
      </c>
      <c r="CE26" t="s">
        <v>834</v>
      </c>
      <c r="CF26">
        <v>0</v>
      </c>
      <c r="CG26" t="s">
        <v>834</v>
      </c>
      <c r="CH26" t="s">
        <v>834</v>
      </c>
      <c r="CI26" t="s">
        <v>834</v>
      </c>
      <c r="CJ26">
        <v>1</v>
      </c>
      <c r="CK26">
        <v>1</v>
      </c>
      <c r="CL26">
        <v>0</v>
      </c>
      <c r="CM26">
        <v>0</v>
      </c>
      <c r="CN26">
        <v>1</v>
      </c>
      <c r="CO26">
        <v>0</v>
      </c>
      <c r="CP26">
        <v>1</v>
      </c>
      <c r="CQ26">
        <v>0</v>
      </c>
    </row>
    <row r="27" spans="1:95" x14ac:dyDescent="0.35">
      <c r="A27" t="s">
        <v>440</v>
      </c>
      <c r="B27" s="1">
        <v>43705</v>
      </c>
      <c r="C27" s="1">
        <v>44044</v>
      </c>
      <c r="D27">
        <v>1</v>
      </c>
      <c r="E27">
        <v>1</v>
      </c>
      <c r="F27">
        <v>1</v>
      </c>
      <c r="G27">
        <v>0</v>
      </c>
      <c r="H27">
        <v>0</v>
      </c>
      <c r="I27">
        <v>0</v>
      </c>
      <c r="J27">
        <v>0</v>
      </c>
      <c r="K27">
        <v>1</v>
      </c>
      <c r="L27">
        <v>0</v>
      </c>
      <c r="M27">
        <v>0</v>
      </c>
      <c r="N27">
        <v>0</v>
      </c>
      <c r="O27">
        <v>0</v>
      </c>
      <c r="P27" t="s">
        <v>834</v>
      </c>
      <c r="Q27">
        <v>0</v>
      </c>
      <c r="R27" t="s">
        <v>834</v>
      </c>
      <c r="S27">
        <v>1</v>
      </c>
      <c r="T27">
        <v>1</v>
      </c>
      <c r="U27">
        <v>1</v>
      </c>
      <c r="V27">
        <v>1</v>
      </c>
      <c r="W27">
        <v>1</v>
      </c>
      <c r="X27">
        <v>1</v>
      </c>
      <c r="Y27">
        <v>1</v>
      </c>
      <c r="Z27">
        <v>0</v>
      </c>
      <c r="AA27">
        <v>1</v>
      </c>
      <c r="AB27">
        <v>1</v>
      </c>
      <c r="AC27">
        <v>1</v>
      </c>
      <c r="AD27">
        <v>0</v>
      </c>
      <c r="AE27">
        <v>1</v>
      </c>
      <c r="AF27">
        <v>0</v>
      </c>
      <c r="AG27">
        <v>0</v>
      </c>
      <c r="AH27">
        <v>0</v>
      </c>
      <c r="AI27">
        <v>1</v>
      </c>
      <c r="AJ27">
        <v>0</v>
      </c>
      <c r="AK27">
        <v>0</v>
      </c>
      <c r="AL27">
        <v>0</v>
      </c>
      <c r="AM27">
        <v>0</v>
      </c>
      <c r="AN27">
        <v>1</v>
      </c>
      <c r="AO27">
        <v>0</v>
      </c>
      <c r="AP27">
        <v>0</v>
      </c>
      <c r="AQ27">
        <v>0</v>
      </c>
      <c r="AR27">
        <v>1</v>
      </c>
      <c r="AS27">
        <v>0</v>
      </c>
      <c r="AT27">
        <v>0</v>
      </c>
      <c r="AU27">
        <v>0</v>
      </c>
      <c r="AV27" t="s">
        <v>834</v>
      </c>
      <c r="AW27" t="s">
        <v>834</v>
      </c>
      <c r="AX27" t="s">
        <v>834</v>
      </c>
      <c r="AY27" t="s">
        <v>834</v>
      </c>
      <c r="AZ27" t="s">
        <v>834</v>
      </c>
      <c r="BA27" t="s">
        <v>834</v>
      </c>
      <c r="BB27" t="s">
        <v>834</v>
      </c>
      <c r="BC27" t="s">
        <v>834</v>
      </c>
      <c r="BD27" t="s">
        <v>834</v>
      </c>
      <c r="BE27" t="s">
        <v>834</v>
      </c>
      <c r="BF27" t="s">
        <v>834</v>
      </c>
      <c r="BG27" t="s">
        <v>834</v>
      </c>
      <c r="BH27" t="s">
        <v>834</v>
      </c>
      <c r="BI27" t="s">
        <v>834</v>
      </c>
      <c r="BJ27">
        <v>1</v>
      </c>
      <c r="BK27">
        <v>1</v>
      </c>
      <c r="BL27">
        <v>1</v>
      </c>
      <c r="BM27">
        <v>0</v>
      </c>
      <c r="BN27">
        <v>1</v>
      </c>
      <c r="BO27">
        <v>0</v>
      </c>
      <c r="BP27">
        <v>1</v>
      </c>
      <c r="BQ27">
        <v>0</v>
      </c>
      <c r="BR27" t="s">
        <v>834</v>
      </c>
      <c r="BS27" t="s">
        <v>834</v>
      </c>
      <c r="BT27" t="s">
        <v>834</v>
      </c>
      <c r="BU27">
        <v>0</v>
      </c>
      <c r="BV27" t="s">
        <v>834</v>
      </c>
      <c r="BW27" t="s">
        <v>834</v>
      </c>
      <c r="BX27" t="s">
        <v>834</v>
      </c>
      <c r="BY27">
        <v>1</v>
      </c>
      <c r="BZ27">
        <v>0</v>
      </c>
      <c r="CA27">
        <v>1</v>
      </c>
      <c r="CB27">
        <v>0</v>
      </c>
      <c r="CC27" t="s">
        <v>834</v>
      </c>
      <c r="CD27" t="s">
        <v>834</v>
      </c>
      <c r="CE27" t="s">
        <v>834</v>
      </c>
      <c r="CF27">
        <v>0</v>
      </c>
      <c r="CG27" t="s">
        <v>834</v>
      </c>
      <c r="CH27" t="s">
        <v>834</v>
      </c>
      <c r="CI27" t="s">
        <v>834</v>
      </c>
      <c r="CJ27">
        <v>1</v>
      </c>
      <c r="CK27">
        <v>0</v>
      </c>
      <c r="CL27">
        <v>0</v>
      </c>
      <c r="CM27">
        <v>0</v>
      </c>
      <c r="CN27">
        <v>0</v>
      </c>
      <c r="CO27">
        <v>0</v>
      </c>
      <c r="CP27">
        <v>1</v>
      </c>
      <c r="CQ27">
        <v>0</v>
      </c>
    </row>
    <row r="28" spans="1:95" x14ac:dyDescent="0.35">
      <c r="A28" t="s">
        <v>450</v>
      </c>
      <c r="B28" s="1">
        <v>43827</v>
      </c>
      <c r="C28" s="1">
        <v>44044</v>
      </c>
      <c r="D28">
        <v>1</v>
      </c>
      <c r="E28">
        <v>1</v>
      </c>
      <c r="F28">
        <v>0</v>
      </c>
      <c r="G28">
        <v>0</v>
      </c>
      <c r="H28">
        <v>0</v>
      </c>
      <c r="I28">
        <v>0</v>
      </c>
      <c r="J28">
        <v>0</v>
      </c>
      <c r="K28">
        <v>0</v>
      </c>
      <c r="L28">
        <v>0</v>
      </c>
      <c r="M28">
        <v>0</v>
      </c>
      <c r="N28">
        <v>1</v>
      </c>
      <c r="O28">
        <v>0</v>
      </c>
      <c r="P28" t="s">
        <v>834</v>
      </c>
      <c r="Q28">
        <v>0</v>
      </c>
      <c r="R28" t="s">
        <v>834</v>
      </c>
      <c r="S28">
        <v>0</v>
      </c>
      <c r="T28">
        <v>0</v>
      </c>
      <c r="U28">
        <v>0</v>
      </c>
      <c r="V28">
        <v>0</v>
      </c>
      <c r="W28">
        <v>0</v>
      </c>
      <c r="X28">
        <v>0</v>
      </c>
      <c r="Y28">
        <v>0</v>
      </c>
      <c r="Z28">
        <v>0</v>
      </c>
      <c r="AA28">
        <v>0</v>
      </c>
      <c r="AB28">
        <v>0</v>
      </c>
      <c r="AC28">
        <v>0</v>
      </c>
      <c r="AD28">
        <v>1</v>
      </c>
      <c r="AE28">
        <v>0</v>
      </c>
      <c r="AF28" t="s">
        <v>834</v>
      </c>
      <c r="AG28" t="s">
        <v>834</v>
      </c>
      <c r="AH28" t="s">
        <v>834</v>
      </c>
      <c r="AI28" t="s">
        <v>834</v>
      </c>
      <c r="AJ28" t="s">
        <v>834</v>
      </c>
      <c r="AK28" t="s">
        <v>834</v>
      </c>
      <c r="AL28" t="s">
        <v>834</v>
      </c>
      <c r="AM28">
        <v>0</v>
      </c>
      <c r="AN28">
        <v>0</v>
      </c>
      <c r="AO28">
        <v>0</v>
      </c>
      <c r="AP28">
        <v>0</v>
      </c>
      <c r="AQ28">
        <v>0</v>
      </c>
      <c r="AR28">
        <v>1</v>
      </c>
      <c r="AS28">
        <v>0</v>
      </c>
      <c r="AT28">
        <v>0</v>
      </c>
      <c r="AU28">
        <v>0</v>
      </c>
      <c r="AV28" t="s">
        <v>834</v>
      </c>
      <c r="AW28" t="s">
        <v>834</v>
      </c>
      <c r="AX28" t="s">
        <v>834</v>
      </c>
      <c r="AY28" t="s">
        <v>834</v>
      </c>
      <c r="AZ28" t="s">
        <v>834</v>
      </c>
      <c r="BA28" t="s">
        <v>834</v>
      </c>
      <c r="BB28" t="s">
        <v>834</v>
      </c>
      <c r="BC28" t="s">
        <v>834</v>
      </c>
      <c r="BD28" t="s">
        <v>834</v>
      </c>
      <c r="BE28" t="s">
        <v>834</v>
      </c>
      <c r="BF28" t="s">
        <v>834</v>
      </c>
      <c r="BG28" t="s">
        <v>834</v>
      </c>
      <c r="BH28" t="s">
        <v>834</v>
      </c>
      <c r="BI28" t="s">
        <v>834</v>
      </c>
      <c r="BJ28">
        <v>1</v>
      </c>
      <c r="BK28">
        <v>1</v>
      </c>
      <c r="BL28">
        <v>1</v>
      </c>
      <c r="BM28">
        <v>0</v>
      </c>
      <c r="BN28">
        <v>1</v>
      </c>
      <c r="BO28">
        <v>1</v>
      </c>
      <c r="BP28">
        <v>1</v>
      </c>
      <c r="BQ28">
        <v>0</v>
      </c>
      <c r="BR28" t="s">
        <v>834</v>
      </c>
      <c r="BS28" t="s">
        <v>834</v>
      </c>
      <c r="BT28" t="s">
        <v>834</v>
      </c>
      <c r="BU28">
        <v>0</v>
      </c>
      <c r="BV28" t="s">
        <v>834</v>
      </c>
      <c r="BW28" t="s">
        <v>834</v>
      </c>
      <c r="BX28" t="s">
        <v>834</v>
      </c>
      <c r="BY28">
        <v>1</v>
      </c>
      <c r="BZ28">
        <v>0</v>
      </c>
      <c r="CA28">
        <v>1</v>
      </c>
      <c r="CB28">
        <v>0</v>
      </c>
      <c r="CC28" t="s">
        <v>834</v>
      </c>
      <c r="CD28" t="s">
        <v>834</v>
      </c>
      <c r="CE28" t="s">
        <v>834</v>
      </c>
      <c r="CF28">
        <v>0</v>
      </c>
      <c r="CG28" t="s">
        <v>834</v>
      </c>
      <c r="CH28" t="s">
        <v>834</v>
      </c>
      <c r="CI28" t="s">
        <v>834</v>
      </c>
      <c r="CJ28">
        <v>1</v>
      </c>
      <c r="CK28">
        <v>0</v>
      </c>
      <c r="CL28">
        <v>1</v>
      </c>
      <c r="CM28">
        <v>1</v>
      </c>
      <c r="CN28">
        <v>0</v>
      </c>
      <c r="CO28">
        <v>0</v>
      </c>
      <c r="CP28">
        <v>0</v>
      </c>
      <c r="CQ28">
        <v>0</v>
      </c>
    </row>
    <row r="29" spans="1:95" x14ac:dyDescent="0.35">
      <c r="A29" t="s">
        <v>456</v>
      </c>
      <c r="B29" s="1">
        <v>42246</v>
      </c>
      <c r="C29" s="1">
        <v>44044</v>
      </c>
      <c r="D29">
        <v>1</v>
      </c>
      <c r="E29">
        <v>1</v>
      </c>
      <c r="F29">
        <v>0</v>
      </c>
      <c r="G29">
        <v>1</v>
      </c>
      <c r="H29">
        <v>0</v>
      </c>
      <c r="I29">
        <v>0</v>
      </c>
      <c r="J29">
        <v>0</v>
      </c>
      <c r="K29">
        <v>1</v>
      </c>
      <c r="L29">
        <v>0</v>
      </c>
      <c r="M29">
        <v>0</v>
      </c>
      <c r="N29">
        <v>0</v>
      </c>
      <c r="O29">
        <v>0</v>
      </c>
      <c r="P29" t="s">
        <v>834</v>
      </c>
      <c r="Q29">
        <v>0</v>
      </c>
      <c r="R29" t="s">
        <v>834</v>
      </c>
      <c r="S29">
        <v>0</v>
      </c>
      <c r="T29">
        <v>0</v>
      </c>
      <c r="U29">
        <v>1</v>
      </c>
      <c r="V29">
        <v>0</v>
      </c>
      <c r="W29">
        <v>0</v>
      </c>
      <c r="X29">
        <v>0</v>
      </c>
      <c r="Y29">
        <v>0</v>
      </c>
      <c r="Z29">
        <v>0</v>
      </c>
      <c r="AA29">
        <v>0</v>
      </c>
      <c r="AB29">
        <v>0</v>
      </c>
      <c r="AC29">
        <v>0</v>
      </c>
      <c r="AD29">
        <v>0</v>
      </c>
      <c r="AE29">
        <v>0</v>
      </c>
      <c r="AF29" t="s">
        <v>834</v>
      </c>
      <c r="AG29" t="s">
        <v>834</v>
      </c>
      <c r="AH29" t="s">
        <v>834</v>
      </c>
      <c r="AI29" t="s">
        <v>834</v>
      </c>
      <c r="AJ29" t="s">
        <v>834</v>
      </c>
      <c r="AK29" t="s">
        <v>834</v>
      </c>
      <c r="AL29" t="s">
        <v>834</v>
      </c>
      <c r="AM29">
        <v>0</v>
      </c>
      <c r="AN29">
        <v>0</v>
      </c>
      <c r="AO29">
        <v>0</v>
      </c>
      <c r="AP29">
        <v>0</v>
      </c>
      <c r="AQ29">
        <v>0</v>
      </c>
      <c r="AR29">
        <v>1</v>
      </c>
      <c r="AS29">
        <v>0</v>
      </c>
      <c r="AT29">
        <v>0</v>
      </c>
      <c r="AU29">
        <v>0</v>
      </c>
      <c r="AV29" t="s">
        <v>834</v>
      </c>
      <c r="AW29" t="s">
        <v>834</v>
      </c>
      <c r="AX29" t="s">
        <v>834</v>
      </c>
      <c r="AY29" t="s">
        <v>834</v>
      </c>
      <c r="AZ29" t="s">
        <v>834</v>
      </c>
      <c r="BA29" t="s">
        <v>834</v>
      </c>
      <c r="BB29" t="s">
        <v>834</v>
      </c>
      <c r="BC29" t="s">
        <v>834</v>
      </c>
      <c r="BD29" t="s">
        <v>834</v>
      </c>
      <c r="BE29" t="s">
        <v>834</v>
      </c>
      <c r="BF29" t="s">
        <v>834</v>
      </c>
      <c r="BG29" t="s">
        <v>834</v>
      </c>
      <c r="BH29" t="s">
        <v>834</v>
      </c>
      <c r="BI29" t="s">
        <v>834</v>
      </c>
      <c r="BJ29">
        <v>1</v>
      </c>
      <c r="BK29">
        <v>1</v>
      </c>
      <c r="BL29">
        <v>1</v>
      </c>
      <c r="BM29">
        <v>0</v>
      </c>
      <c r="BN29">
        <v>1</v>
      </c>
      <c r="BO29">
        <v>1</v>
      </c>
      <c r="BP29">
        <v>1</v>
      </c>
      <c r="BQ29">
        <v>0</v>
      </c>
      <c r="BR29" t="s">
        <v>834</v>
      </c>
      <c r="BS29" t="s">
        <v>834</v>
      </c>
      <c r="BT29" t="s">
        <v>834</v>
      </c>
      <c r="BU29">
        <v>0</v>
      </c>
      <c r="BV29" t="s">
        <v>834</v>
      </c>
      <c r="BW29" t="s">
        <v>834</v>
      </c>
      <c r="BX29" t="s">
        <v>834</v>
      </c>
      <c r="BY29">
        <v>1</v>
      </c>
      <c r="BZ29">
        <v>1</v>
      </c>
      <c r="CA29">
        <v>1</v>
      </c>
      <c r="CB29">
        <v>0</v>
      </c>
      <c r="CC29" t="s">
        <v>834</v>
      </c>
      <c r="CD29" t="s">
        <v>834</v>
      </c>
      <c r="CE29" t="s">
        <v>834</v>
      </c>
      <c r="CF29">
        <v>0</v>
      </c>
      <c r="CG29" t="s">
        <v>834</v>
      </c>
      <c r="CH29" t="s">
        <v>834</v>
      </c>
      <c r="CI29" t="s">
        <v>834</v>
      </c>
      <c r="CJ29">
        <v>1</v>
      </c>
      <c r="CK29">
        <v>0</v>
      </c>
      <c r="CL29">
        <v>1</v>
      </c>
      <c r="CM29">
        <v>0</v>
      </c>
      <c r="CN29">
        <v>0</v>
      </c>
      <c r="CO29">
        <v>0</v>
      </c>
      <c r="CP29">
        <v>0</v>
      </c>
      <c r="CQ29">
        <v>1</v>
      </c>
    </row>
    <row r="30" spans="1:95" x14ac:dyDescent="0.35">
      <c r="A30" t="s">
        <v>467</v>
      </c>
      <c r="B30" s="1">
        <v>43647</v>
      </c>
      <c r="C30" s="1">
        <v>44044</v>
      </c>
      <c r="D30">
        <v>1</v>
      </c>
      <c r="E30">
        <v>1</v>
      </c>
      <c r="F30">
        <v>1</v>
      </c>
      <c r="G30">
        <v>0</v>
      </c>
      <c r="H30">
        <v>0</v>
      </c>
      <c r="I30">
        <v>0</v>
      </c>
      <c r="J30">
        <v>0</v>
      </c>
      <c r="K30">
        <v>1</v>
      </c>
      <c r="L30">
        <v>1</v>
      </c>
      <c r="M30">
        <v>0</v>
      </c>
      <c r="N30">
        <v>0</v>
      </c>
      <c r="O30">
        <v>0</v>
      </c>
      <c r="P30" t="s">
        <v>834</v>
      </c>
      <c r="Q30">
        <v>0</v>
      </c>
      <c r="R30" t="s">
        <v>834</v>
      </c>
      <c r="S30">
        <v>0</v>
      </c>
      <c r="T30">
        <v>0</v>
      </c>
      <c r="U30">
        <v>0</v>
      </c>
      <c r="V30">
        <v>0</v>
      </c>
      <c r="W30">
        <v>0</v>
      </c>
      <c r="X30">
        <v>0</v>
      </c>
      <c r="Y30">
        <v>0</v>
      </c>
      <c r="Z30">
        <v>0</v>
      </c>
      <c r="AA30">
        <v>0</v>
      </c>
      <c r="AB30">
        <v>0</v>
      </c>
      <c r="AC30">
        <v>0</v>
      </c>
      <c r="AD30">
        <v>1</v>
      </c>
      <c r="AE30">
        <v>0</v>
      </c>
      <c r="AF30" t="s">
        <v>834</v>
      </c>
      <c r="AG30" t="s">
        <v>834</v>
      </c>
      <c r="AH30" t="s">
        <v>834</v>
      </c>
      <c r="AI30" t="s">
        <v>834</v>
      </c>
      <c r="AJ30" t="s">
        <v>834</v>
      </c>
      <c r="AK30" t="s">
        <v>834</v>
      </c>
      <c r="AL30" t="s">
        <v>834</v>
      </c>
      <c r="AM30">
        <v>0</v>
      </c>
      <c r="AN30">
        <v>0</v>
      </c>
      <c r="AO30">
        <v>0</v>
      </c>
      <c r="AP30">
        <v>0</v>
      </c>
      <c r="AQ30">
        <v>0</v>
      </c>
      <c r="AR30">
        <v>1</v>
      </c>
      <c r="AS30">
        <v>0</v>
      </c>
      <c r="AT30">
        <v>0</v>
      </c>
      <c r="AU30">
        <v>0</v>
      </c>
      <c r="AV30" t="s">
        <v>834</v>
      </c>
      <c r="AW30" t="s">
        <v>834</v>
      </c>
      <c r="AX30" t="s">
        <v>834</v>
      </c>
      <c r="AY30" t="s">
        <v>834</v>
      </c>
      <c r="AZ30" t="s">
        <v>834</v>
      </c>
      <c r="BA30" t="s">
        <v>834</v>
      </c>
      <c r="BB30" t="s">
        <v>834</v>
      </c>
      <c r="BC30" t="s">
        <v>834</v>
      </c>
      <c r="BD30" t="s">
        <v>834</v>
      </c>
      <c r="BE30" t="s">
        <v>834</v>
      </c>
      <c r="BF30" t="s">
        <v>834</v>
      </c>
      <c r="BG30" t="s">
        <v>834</v>
      </c>
      <c r="BH30" t="s">
        <v>834</v>
      </c>
      <c r="BI30" t="s">
        <v>834</v>
      </c>
      <c r="BJ30">
        <v>1</v>
      </c>
      <c r="BK30">
        <v>1</v>
      </c>
      <c r="BL30">
        <v>1</v>
      </c>
      <c r="BM30">
        <v>0</v>
      </c>
      <c r="BN30">
        <v>1</v>
      </c>
      <c r="BO30">
        <v>1</v>
      </c>
      <c r="BP30">
        <v>1</v>
      </c>
      <c r="BQ30">
        <v>0</v>
      </c>
      <c r="BR30" t="s">
        <v>834</v>
      </c>
      <c r="BS30" t="s">
        <v>834</v>
      </c>
      <c r="BT30" t="s">
        <v>834</v>
      </c>
      <c r="BU30">
        <v>0</v>
      </c>
      <c r="BV30" t="s">
        <v>834</v>
      </c>
      <c r="BW30" t="s">
        <v>834</v>
      </c>
      <c r="BX30" t="s">
        <v>834</v>
      </c>
      <c r="BY30">
        <v>1</v>
      </c>
      <c r="BZ30">
        <v>1</v>
      </c>
      <c r="CA30">
        <v>1</v>
      </c>
      <c r="CB30">
        <v>0</v>
      </c>
      <c r="CC30" t="s">
        <v>834</v>
      </c>
      <c r="CD30" t="s">
        <v>834</v>
      </c>
      <c r="CE30" t="s">
        <v>834</v>
      </c>
      <c r="CF30">
        <v>0</v>
      </c>
      <c r="CG30" t="s">
        <v>834</v>
      </c>
      <c r="CH30" t="s">
        <v>834</v>
      </c>
      <c r="CI30" t="s">
        <v>834</v>
      </c>
      <c r="CJ30">
        <v>1</v>
      </c>
      <c r="CK30">
        <v>0</v>
      </c>
      <c r="CL30">
        <v>0</v>
      </c>
      <c r="CM30">
        <v>1</v>
      </c>
      <c r="CN30">
        <v>0</v>
      </c>
      <c r="CO30">
        <v>1</v>
      </c>
      <c r="CP30">
        <v>0</v>
      </c>
      <c r="CQ30">
        <v>0</v>
      </c>
    </row>
    <row r="31" spans="1:95" x14ac:dyDescent="0.35">
      <c r="A31" t="s">
        <v>475</v>
      </c>
      <c r="B31" s="1">
        <v>43147</v>
      </c>
      <c r="C31" s="1">
        <v>44044</v>
      </c>
      <c r="D31">
        <v>1</v>
      </c>
      <c r="E31">
        <v>1</v>
      </c>
      <c r="F31">
        <v>1</v>
      </c>
      <c r="G31">
        <v>1</v>
      </c>
      <c r="H31">
        <v>0</v>
      </c>
      <c r="I31">
        <v>0</v>
      </c>
      <c r="J31">
        <v>0</v>
      </c>
      <c r="K31">
        <v>1</v>
      </c>
      <c r="L31">
        <v>0</v>
      </c>
      <c r="M31">
        <v>0</v>
      </c>
      <c r="N31">
        <v>0</v>
      </c>
      <c r="O31">
        <v>0</v>
      </c>
      <c r="P31" t="s">
        <v>834</v>
      </c>
      <c r="Q31">
        <v>0</v>
      </c>
      <c r="R31" t="s">
        <v>834</v>
      </c>
      <c r="S31">
        <v>1</v>
      </c>
      <c r="T31">
        <v>1</v>
      </c>
      <c r="U31">
        <v>1</v>
      </c>
      <c r="V31">
        <v>1</v>
      </c>
      <c r="W31">
        <v>1</v>
      </c>
      <c r="X31">
        <v>1</v>
      </c>
      <c r="Y31">
        <v>0</v>
      </c>
      <c r="Z31">
        <v>0</v>
      </c>
      <c r="AA31">
        <v>0</v>
      </c>
      <c r="AB31">
        <v>0</v>
      </c>
      <c r="AC31">
        <v>0</v>
      </c>
      <c r="AD31">
        <v>0</v>
      </c>
      <c r="AE31">
        <v>0</v>
      </c>
      <c r="AF31" t="s">
        <v>834</v>
      </c>
      <c r="AG31" t="s">
        <v>834</v>
      </c>
      <c r="AH31" t="s">
        <v>834</v>
      </c>
      <c r="AI31" t="s">
        <v>834</v>
      </c>
      <c r="AJ31" t="s">
        <v>834</v>
      </c>
      <c r="AK31" t="s">
        <v>834</v>
      </c>
      <c r="AL31" t="s">
        <v>834</v>
      </c>
      <c r="AM31">
        <v>1</v>
      </c>
      <c r="AN31">
        <v>1</v>
      </c>
      <c r="AO31">
        <v>0</v>
      </c>
      <c r="AP31">
        <v>0</v>
      </c>
      <c r="AQ31">
        <v>0</v>
      </c>
      <c r="AR31">
        <v>1</v>
      </c>
      <c r="AS31">
        <v>0</v>
      </c>
      <c r="AT31">
        <v>0</v>
      </c>
      <c r="AU31">
        <v>0</v>
      </c>
      <c r="AV31" t="s">
        <v>834</v>
      </c>
      <c r="AW31" t="s">
        <v>834</v>
      </c>
      <c r="AX31" t="s">
        <v>834</v>
      </c>
      <c r="AY31" t="s">
        <v>834</v>
      </c>
      <c r="AZ31" t="s">
        <v>834</v>
      </c>
      <c r="BA31" t="s">
        <v>834</v>
      </c>
      <c r="BB31" t="s">
        <v>834</v>
      </c>
      <c r="BC31" t="s">
        <v>834</v>
      </c>
      <c r="BD31" t="s">
        <v>834</v>
      </c>
      <c r="BE31" t="s">
        <v>834</v>
      </c>
      <c r="BF31" t="s">
        <v>834</v>
      </c>
      <c r="BG31" t="s">
        <v>834</v>
      </c>
      <c r="BH31" t="s">
        <v>834</v>
      </c>
      <c r="BI31" t="s">
        <v>834</v>
      </c>
      <c r="BJ31">
        <v>1</v>
      </c>
      <c r="BK31">
        <v>1</v>
      </c>
      <c r="BL31">
        <v>1</v>
      </c>
      <c r="BM31">
        <v>0</v>
      </c>
      <c r="BN31">
        <v>1</v>
      </c>
      <c r="BO31">
        <v>1</v>
      </c>
      <c r="BP31">
        <v>1</v>
      </c>
      <c r="BQ31">
        <v>0</v>
      </c>
      <c r="BR31" t="s">
        <v>834</v>
      </c>
      <c r="BS31" t="s">
        <v>834</v>
      </c>
      <c r="BT31" t="s">
        <v>834</v>
      </c>
      <c r="BU31">
        <v>0</v>
      </c>
      <c r="BV31" t="s">
        <v>834</v>
      </c>
      <c r="BW31" t="s">
        <v>834</v>
      </c>
      <c r="BX31" t="s">
        <v>834</v>
      </c>
      <c r="BY31">
        <v>1</v>
      </c>
      <c r="BZ31">
        <v>1</v>
      </c>
      <c r="CA31">
        <v>1</v>
      </c>
      <c r="CB31">
        <v>0</v>
      </c>
      <c r="CC31" t="s">
        <v>834</v>
      </c>
      <c r="CD31" t="s">
        <v>834</v>
      </c>
      <c r="CE31" t="s">
        <v>834</v>
      </c>
      <c r="CF31">
        <v>0</v>
      </c>
      <c r="CG31" t="s">
        <v>834</v>
      </c>
      <c r="CH31" t="s">
        <v>834</v>
      </c>
      <c r="CI31" t="s">
        <v>834</v>
      </c>
      <c r="CJ31">
        <v>1</v>
      </c>
      <c r="CK31">
        <v>1</v>
      </c>
      <c r="CL31">
        <v>0</v>
      </c>
      <c r="CM31">
        <v>1</v>
      </c>
      <c r="CN31">
        <v>0</v>
      </c>
      <c r="CO31">
        <v>1</v>
      </c>
      <c r="CP31">
        <v>1</v>
      </c>
      <c r="CQ31">
        <v>0</v>
      </c>
    </row>
    <row r="32" spans="1:95" x14ac:dyDescent="0.35">
      <c r="A32" t="s">
        <v>490</v>
      </c>
      <c r="B32" s="1">
        <v>43648</v>
      </c>
      <c r="C32" s="1">
        <v>44044</v>
      </c>
      <c r="D32">
        <v>1</v>
      </c>
      <c r="E32">
        <v>1</v>
      </c>
      <c r="F32">
        <v>1</v>
      </c>
      <c r="G32">
        <v>1</v>
      </c>
      <c r="H32">
        <v>0</v>
      </c>
      <c r="I32">
        <v>1</v>
      </c>
      <c r="J32">
        <v>1</v>
      </c>
      <c r="K32">
        <v>1</v>
      </c>
      <c r="L32">
        <v>0</v>
      </c>
      <c r="M32">
        <v>0</v>
      </c>
      <c r="N32">
        <v>0</v>
      </c>
      <c r="O32">
        <v>1</v>
      </c>
      <c r="P32">
        <v>4</v>
      </c>
      <c r="Q32">
        <v>0</v>
      </c>
      <c r="R32" t="s">
        <v>834</v>
      </c>
      <c r="S32">
        <v>1</v>
      </c>
      <c r="T32">
        <v>1</v>
      </c>
      <c r="U32">
        <v>1</v>
      </c>
      <c r="V32">
        <v>1</v>
      </c>
      <c r="W32">
        <v>1</v>
      </c>
      <c r="X32">
        <v>1</v>
      </c>
      <c r="Y32">
        <v>1</v>
      </c>
      <c r="Z32">
        <v>0</v>
      </c>
      <c r="AA32">
        <v>0</v>
      </c>
      <c r="AB32">
        <v>0</v>
      </c>
      <c r="AC32">
        <v>0</v>
      </c>
      <c r="AD32">
        <v>0</v>
      </c>
      <c r="AE32">
        <v>1</v>
      </c>
      <c r="AF32">
        <v>1</v>
      </c>
      <c r="AG32">
        <v>0</v>
      </c>
      <c r="AH32">
        <v>0</v>
      </c>
      <c r="AI32">
        <v>0</v>
      </c>
      <c r="AJ32">
        <v>0</v>
      </c>
      <c r="AK32">
        <v>0</v>
      </c>
      <c r="AL32">
        <v>0</v>
      </c>
      <c r="AM32">
        <v>0</v>
      </c>
      <c r="AN32">
        <v>1</v>
      </c>
      <c r="AO32">
        <v>0</v>
      </c>
      <c r="AP32">
        <v>0</v>
      </c>
      <c r="AQ32">
        <v>0</v>
      </c>
      <c r="AR32">
        <v>1</v>
      </c>
      <c r="AS32">
        <v>0</v>
      </c>
      <c r="AT32">
        <v>0</v>
      </c>
      <c r="AU32">
        <v>1</v>
      </c>
      <c r="AV32">
        <v>1</v>
      </c>
      <c r="AW32">
        <v>0</v>
      </c>
      <c r="AX32">
        <v>0</v>
      </c>
      <c r="AY32">
        <v>0</v>
      </c>
      <c r="AZ32">
        <v>0</v>
      </c>
      <c r="BA32">
        <v>1</v>
      </c>
      <c r="BB32">
        <v>0</v>
      </c>
      <c r="BC32">
        <v>0</v>
      </c>
      <c r="BD32">
        <v>0</v>
      </c>
      <c r="BE32">
        <v>0</v>
      </c>
      <c r="BF32">
        <v>0</v>
      </c>
      <c r="BG32">
        <v>0</v>
      </c>
      <c r="BH32">
        <v>0</v>
      </c>
      <c r="BI32">
        <v>1</v>
      </c>
      <c r="BJ32">
        <v>1</v>
      </c>
      <c r="BK32">
        <v>1</v>
      </c>
      <c r="BL32">
        <v>1</v>
      </c>
      <c r="BM32">
        <v>0</v>
      </c>
      <c r="BN32">
        <v>1</v>
      </c>
      <c r="BO32">
        <v>1</v>
      </c>
      <c r="BP32">
        <v>1</v>
      </c>
      <c r="BQ32">
        <v>0</v>
      </c>
      <c r="BR32" t="s">
        <v>834</v>
      </c>
      <c r="BS32" t="s">
        <v>834</v>
      </c>
      <c r="BT32" t="s">
        <v>834</v>
      </c>
      <c r="BU32">
        <v>0</v>
      </c>
      <c r="BV32" t="s">
        <v>834</v>
      </c>
      <c r="BW32" t="s">
        <v>834</v>
      </c>
      <c r="BX32" t="s">
        <v>834</v>
      </c>
      <c r="BY32">
        <v>1</v>
      </c>
      <c r="BZ32">
        <v>1</v>
      </c>
      <c r="CA32">
        <v>1</v>
      </c>
      <c r="CB32">
        <v>0</v>
      </c>
      <c r="CC32" t="s">
        <v>834</v>
      </c>
      <c r="CD32" t="s">
        <v>834</v>
      </c>
      <c r="CE32" t="s">
        <v>834</v>
      </c>
      <c r="CF32">
        <v>0</v>
      </c>
      <c r="CG32" t="s">
        <v>834</v>
      </c>
      <c r="CH32" t="s">
        <v>834</v>
      </c>
      <c r="CI32" t="s">
        <v>834</v>
      </c>
      <c r="CJ32">
        <v>1</v>
      </c>
      <c r="CK32">
        <v>1</v>
      </c>
      <c r="CL32">
        <v>0</v>
      </c>
      <c r="CM32">
        <v>1</v>
      </c>
      <c r="CN32">
        <v>1</v>
      </c>
      <c r="CO32">
        <v>0</v>
      </c>
      <c r="CP32">
        <v>0</v>
      </c>
      <c r="CQ32">
        <v>0</v>
      </c>
    </row>
    <row r="33" spans="1:95" x14ac:dyDescent="0.35">
      <c r="A33" t="s">
        <v>507</v>
      </c>
      <c r="B33" s="1">
        <v>43277</v>
      </c>
      <c r="C33" s="1">
        <v>44044</v>
      </c>
      <c r="D33">
        <v>1</v>
      </c>
      <c r="E33">
        <v>1</v>
      </c>
      <c r="F33">
        <v>1</v>
      </c>
      <c r="G33">
        <v>0</v>
      </c>
      <c r="H33">
        <v>0</v>
      </c>
      <c r="I33">
        <v>0</v>
      </c>
      <c r="J33">
        <v>0</v>
      </c>
      <c r="K33">
        <v>1</v>
      </c>
      <c r="L33">
        <v>0</v>
      </c>
      <c r="M33">
        <v>0</v>
      </c>
      <c r="N33">
        <v>0</v>
      </c>
      <c r="O33">
        <v>0</v>
      </c>
      <c r="P33" t="s">
        <v>834</v>
      </c>
      <c r="Q33">
        <v>0</v>
      </c>
      <c r="R33" t="s">
        <v>834</v>
      </c>
      <c r="S33">
        <v>1</v>
      </c>
      <c r="T33">
        <v>1</v>
      </c>
      <c r="U33">
        <v>1</v>
      </c>
      <c r="V33">
        <v>1</v>
      </c>
      <c r="W33">
        <v>1</v>
      </c>
      <c r="X33">
        <v>1</v>
      </c>
      <c r="Y33">
        <v>1</v>
      </c>
      <c r="Z33">
        <v>0</v>
      </c>
      <c r="AA33">
        <v>0</v>
      </c>
      <c r="AB33">
        <v>0</v>
      </c>
      <c r="AC33">
        <v>0</v>
      </c>
      <c r="AD33">
        <v>0</v>
      </c>
      <c r="AE33">
        <v>0</v>
      </c>
      <c r="AF33" t="s">
        <v>834</v>
      </c>
      <c r="AG33" t="s">
        <v>834</v>
      </c>
      <c r="AH33" t="s">
        <v>834</v>
      </c>
      <c r="AI33" t="s">
        <v>834</v>
      </c>
      <c r="AJ33" t="s">
        <v>834</v>
      </c>
      <c r="AK33" t="s">
        <v>834</v>
      </c>
      <c r="AL33" t="s">
        <v>834</v>
      </c>
      <c r="AM33">
        <v>0</v>
      </c>
      <c r="AN33">
        <v>1</v>
      </c>
      <c r="AO33">
        <v>0</v>
      </c>
      <c r="AP33">
        <v>0</v>
      </c>
      <c r="AQ33">
        <v>0</v>
      </c>
      <c r="AR33">
        <v>1</v>
      </c>
      <c r="AS33">
        <v>0</v>
      </c>
      <c r="AT33">
        <v>0</v>
      </c>
      <c r="AU33">
        <v>0</v>
      </c>
      <c r="AV33" t="s">
        <v>834</v>
      </c>
      <c r="AW33" t="s">
        <v>834</v>
      </c>
      <c r="AX33" t="s">
        <v>834</v>
      </c>
      <c r="AY33" t="s">
        <v>834</v>
      </c>
      <c r="AZ33" t="s">
        <v>834</v>
      </c>
      <c r="BA33" t="s">
        <v>834</v>
      </c>
      <c r="BB33" t="s">
        <v>834</v>
      </c>
      <c r="BC33" t="s">
        <v>834</v>
      </c>
      <c r="BD33" t="s">
        <v>834</v>
      </c>
      <c r="BE33" t="s">
        <v>834</v>
      </c>
      <c r="BF33" t="s">
        <v>834</v>
      </c>
      <c r="BG33" t="s">
        <v>834</v>
      </c>
      <c r="BH33" t="s">
        <v>834</v>
      </c>
      <c r="BI33" t="s">
        <v>834</v>
      </c>
      <c r="BJ33">
        <v>1</v>
      </c>
      <c r="BK33">
        <v>1</v>
      </c>
      <c r="BL33">
        <v>1</v>
      </c>
      <c r="BM33">
        <v>0</v>
      </c>
      <c r="BN33">
        <v>1</v>
      </c>
      <c r="BO33">
        <v>1</v>
      </c>
      <c r="BP33">
        <v>1</v>
      </c>
      <c r="BQ33">
        <v>0</v>
      </c>
      <c r="BR33" t="s">
        <v>834</v>
      </c>
      <c r="BS33" t="s">
        <v>834</v>
      </c>
      <c r="BT33" t="s">
        <v>834</v>
      </c>
      <c r="BU33">
        <v>0</v>
      </c>
      <c r="BV33" t="s">
        <v>834</v>
      </c>
      <c r="BW33" t="s">
        <v>834</v>
      </c>
      <c r="BX33" t="s">
        <v>834</v>
      </c>
      <c r="BY33">
        <v>1</v>
      </c>
      <c r="BZ33">
        <v>1</v>
      </c>
      <c r="CA33">
        <v>1</v>
      </c>
      <c r="CB33">
        <v>0</v>
      </c>
      <c r="CC33" t="s">
        <v>834</v>
      </c>
      <c r="CD33" t="s">
        <v>834</v>
      </c>
      <c r="CE33" t="s">
        <v>834</v>
      </c>
      <c r="CF33">
        <v>0</v>
      </c>
      <c r="CG33" t="s">
        <v>834</v>
      </c>
      <c r="CH33" t="s">
        <v>834</v>
      </c>
      <c r="CI33" t="s">
        <v>834</v>
      </c>
      <c r="CJ33">
        <v>0</v>
      </c>
      <c r="CK33" t="s">
        <v>834</v>
      </c>
      <c r="CL33" t="s">
        <v>834</v>
      </c>
      <c r="CM33" t="s">
        <v>834</v>
      </c>
      <c r="CN33" t="s">
        <v>834</v>
      </c>
      <c r="CO33" t="s">
        <v>834</v>
      </c>
      <c r="CP33" t="s">
        <v>834</v>
      </c>
      <c r="CQ33">
        <v>0</v>
      </c>
    </row>
    <row r="34" spans="1:95" x14ac:dyDescent="0.35">
      <c r="A34" t="s">
        <v>517</v>
      </c>
      <c r="B34" s="1">
        <v>44014</v>
      </c>
      <c r="C34" s="1">
        <v>44044</v>
      </c>
      <c r="D34">
        <v>1</v>
      </c>
      <c r="E34">
        <v>1</v>
      </c>
      <c r="F34">
        <v>1</v>
      </c>
      <c r="G34">
        <v>1</v>
      </c>
      <c r="H34">
        <v>0</v>
      </c>
      <c r="I34">
        <v>0</v>
      </c>
      <c r="J34">
        <v>1</v>
      </c>
      <c r="K34">
        <v>1</v>
      </c>
      <c r="L34">
        <v>0</v>
      </c>
      <c r="M34">
        <v>0</v>
      </c>
      <c r="N34">
        <v>0</v>
      </c>
      <c r="O34">
        <v>1</v>
      </c>
      <c r="P34">
        <v>4</v>
      </c>
      <c r="Q34">
        <v>0</v>
      </c>
      <c r="R34" t="s">
        <v>834</v>
      </c>
      <c r="S34">
        <v>1</v>
      </c>
      <c r="T34">
        <v>1</v>
      </c>
      <c r="U34">
        <v>1</v>
      </c>
      <c r="V34">
        <v>0</v>
      </c>
      <c r="W34">
        <v>1</v>
      </c>
      <c r="X34">
        <v>1</v>
      </c>
      <c r="Y34">
        <v>1</v>
      </c>
      <c r="Z34">
        <v>0</v>
      </c>
      <c r="AA34">
        <v>0</v>
      </c>
      <c r="AB34">
        <v>0</v>
      </c>
      <c r="AC34">
        <v>0</v>
      </c>
      <c r="AD34">
        <v>0</v>
      </c>
      <c r="AE34">
        <v>0</v>
      </c>
      <c r="AF34" t="s">
        <v>834</v>
      </c>
      <c r="AG34" t="s">
        <v>834</v>
      </c>
      <c r="AH34" t="s">
        <v>834</v>
      </c>
      <c r="AI34" t="s">
        <v>834</v>
      </c>
      <c r="AJ34" t="s">
        <v>834</v>
      </c>
      <c r="AK34" t="s">
        <v>834</v>
      </c>
      <c r="AL34" t="s">
        <v>834</v>
      </c>
      <c r="AM34">
        <v>0</v>
      </c>
      <c r="AN34">
        <v>1</v>
      </c>
      <c r="AO34">
        <v>0</v>
      </c>
      <c r="AP34">
        <v>0</v>
      </c>
      <c r="AQ34">
        <v>0</v>
      </c>
      <c r="AR34">
        <v>1</v>
      </c>
      <c r="AS34">
        <v>0</v>
      </c>
      <c r="AT34">
        <v>0</v>
      </c>
      <c r="AU34">
        <v>0</v>
      </c>
      <c r="AV34" t="s">
        <v>834</v>
      </c>
      <c r="AW34" t="s">
        <v>834</v>
      </c>
      <c r="AX34" t="s">
        <v>834</v>
      </c>
      <c r="AY34" t="s">
        <v>834</v>
      </c>
      <c r="AZ34" t="s">
        <v>834</v>
      </c>
      <c r="BA34" t="s">
        <v>834</v>
      </c>
      <c r="BB34" t="s">
        <v>834</v>
      </c>
      <c r="BC34" t="s">
        <v>834</v>
      </c>
      <c r="BD34" t="s">
        <v>834</v>
      </c>
      <c r="BE34" t="s">
        <v>834</v>
      </c>
      <c r="BF34" t="s">
        <v>834</v>
      </c>
      <c r="BG34" t="s">
        <v>834</v>
      </c>
      <c r="BH34" t="s">
        <v>834</v>
      </c>
      <c r="BI34" t="s">
        <v>834</v>
      </c>
      <c r="BJ34">
        <v>1</v>
      </c>
      <c r="BK34">
        <v>1</v>
      </c>
      <c r="BL34">
        <v>1</v>
      </c>
      <c r="BM34">
        <v>0</v>
      </c>
      <c r="BN34">
        <v>1</v>
      </c>
      <c r="BO34">
        <v>1</v>
      </c>
      <c r="BP34">
        <v>1</v>
      </c>
      <c r="BQ34">
        <v>0</v>
      </c>
      <c r="BR34" t="s">
        <v>834</v>
      </c>
      <c r="BS34" t="s">
        <v>834</v>
      </c>
      <c r="BT34" t="s">
        <v>834</v>
      </c>
      <c r="BU34">
        <v>0</v>
      </c>
      <c r="BV34" t="s">
        <v>834</v>
      </c>
      <c r="BW34" t="s">
        <v>834</v>
      </c>
      <c r="BX34" t="s">
        <v>834</v>
      </c>
      <c r="BY34">
        <v>1</v>
      </c>
      <c r="BZ34">
        <v>1</v>
      </c>
      <c r="CA34">
        <v>1</v>
      </c>
      <c r="CB34">
        <v>0</v>
      </c>
      <c r="CC34" t="s">
        <v>834</v>
      </c>
      <c r="CD34" t="s">
        <v>834</v>
      </c>
      <c r="CE34" t="s">
        <v>834</v>
      </c>
      <c r="CF34">
        <v>0</v>
      </c>
      <c r="CG34" t="s">
        <v>834</v>
      </c>
      <c r="CH34" t="s">
        <v>834</v>
      </c>
      <c r="CI34" t="s">
        <v>834</v>
      </c>
      <c r="CJ34">
        <v>0</v>
      </c>
      <c r="CK34" t="s">
        <v>834</v>
      </c>
      <c r="CL34" t="s">
        <v>834</v>
      </c>
      <c r="CM34" t="s">
        <v>834</v>
      </c>
      <c r="CN34" t="s">
        <v>834</v>
      </c>
      <c r="CO34" t="s">
        <v>834</v>
      </c>
      <c r="CP34" t="s">
        <v>834</v>
      </c>
      <c r="CQ34">
        <v>1</v>
      </c>
    </row>
    <row r="35" spans="1:95" x14ac:dyDescent="0.35">
      <c r="A35" t="s">
        <v>531</v>
      </c>
      <c r="B35" s="1">
        <v>43739</v>
      </c>
      <c r="C35" s="1">
        <v>44044</v>
      </c>
      <c r="D35">
        <v>1</v>
      </c>
      <c r="E35">
        <v>1</v>
      </c>
      <c r="F35">
        <v>0</v>
      </c>
      <c r="G35">
        <v>1</v>
      </c>
      <c r="H35">
        <v>1</v>
      </c>
      <c r="I35">
        <v>0</v>
      </c>
      <c r="J35">
        <v>1</v>
      </c>
      <c r="K35">
        <v>1</v>
      </c>
      <c r="L35">
        <v>1</v>
      </c>
      <c r="M35">
        <v>0</v>
      </c>
      <c r="N35">
        <v>0</v>
      </c>
      <c r="O35">
        <v>1</v>
      </c>
      <c r="P35">
        <v>4</v>
      </c>
      <c r="Q35">
        <v>0</v>
      </c>
      <c r="R35" t="s">
        <v>834</v>
      </c>
      <c r="S35">
        <v>1</v>
      </c>
      <c r="T35">
        <v>1</v>
      </c>
      <c r="U35">
        <v>0</v>
      </c>
      <c r="V35">
        <v>1</v>
      </c>
      <c r="W35">
        <v>1</v>
      </c>
      <c r="X35">
        <v>0</v>
      </c>
      <c r="Y35">
        <v>0</v>
      </c>
      <c r="Z35">
        <v>1</v>
      </c>
      <c r="AA35">
        <v>0</v>
      </c>
      <c r="AB35">
        <v>0</v>
      </c>
      <c r="AC35">
        <v>0</v>
      </c>
      <c r="AD35">
        <v>0</v>
      </c>
      <c r="AE35">
        <v>0</v>
      </c>
      <c r="AF35" t="s">
        <v>834</v>
      </c>
      <c r="AG35" t="s">
        <v>834</v>
      </c>
      <c r="AH35" t="s">
        <v>834</v>
      </c>
      <c r="AI35" t="s">
        <v>834</v>
      </c>
      <c r="AJ35" t="s">
        <v>834</v>
      </c>
      <c r="AK35" t="s">
        <v>834</v>
      </c>
      <c r="AL35" t="s">
        <v>834</v>
      </c>
      <c r="AM35">
        <v>1</v>
      </c>
      <c r="AN35">
        <v>1</v>
      </c>
      <c r="AO35">
        <v>1</v>
      </c>
      <c r="AP35">
        <v>0</v>
      </c>
      <c r="AQ35">
        <v>0</v>
      </c>
      <c r="AR35">
        <v>0</v>
      </c>
      <c r="AS35">
        <v>0</v>
      </c>
      <c r="AT35">
        <v>0</v>
      </c>
      <c r="AU35">
        <v>0</v>
      </c>
      <c r="AV35" t="s">
        <v>834</v>
      </c>
      <c r="AW35" t="s">
        <v>834</v>
      </c>
      <c r="AX35" t="s">
        <v>834</v>
      </c>
      <c r="AY35" t="s">
        <v>834</v>
      </c>
      <c r="AZ35" t="s">
        <v>834</v>
      </c>
      <c r="BA35" t="s">
        <v>834</v>
      </c>
      <c r="BB35" t="s">
        <v>834</v>
      </c>
      <c r="BC35" t="s">
        <v>834</v>
      </c>
      <c r="BD35" t="s">
        <v>834</v>
      </c>
      <c r="BE35" t="s">
        <v>834</v>
      </c>
      <c r="BF35" t="s">
        <v>834</v>
      </c>
      <c r="BG35" t="s">
        <v>834</v>
      </c>
      <c r="BH35" t="s">
        <v>834</v>
      </c>
      <c r="BI35" t="s">
        <v>834</v>
      </c>
      <c r="BJ35">
        <v>1</v>
      </c>
      <c r="BK35">
        <v>1</v>
      </c>
      <c r="BL35">
        <v>1</v>
      </c>
      <c r="BM35">
        <v>0</v>
      </c>
      <c r="BN35">
        <v>1</v>
      </c>
      <c r="BO35">
        <v>1</v>
      </c>
      <c r="BP35">
        <v>1</v>
      </c>
      <c r="BQ35">
        <v>1</v>
      </c>
      <c r="BR35">
        <v>1</v>
      </c>
      <c r="BS35">
        <v>1</v>
      </c>
      <c r="BT35">
        <v>0</v>
      </c>
      <c r="BU35">
        <v>0</v>
      </c>
      <c r="BV35" t="s">
        <v>834</v>
      </c>
      <c r="BW35" t="s">
        <v>834</v>
      </c>
      <c r="BX35" t="s">
        <v>834</v>
      </c>
      <c r="BY35">
        <v>1</v>
      </c>
      <c r="BZ35">
        <v>1</v>
      </c>
      <c r="CA35">
        <v>1</v>
      </c>
      <c r="CB35">
        <v>1</v>
      </c>
      <c r="CC35">
        <v>1</v>
      </c>
      <c r="CD35">
        <v>1</v>
      </c>
      <c r="CE35">
        <v>0</v>
      </c>
      <c r="CF35">
        <v>0</v>
      </c>
      <c r="CG35" t="s">
        <v>834</v>
      </c>
      <c r="CH35" t="s">
        <v>834</v>
      </c>
      <c r="CI35" t="s">
        <v>834</v>
      </c>
      <c r="CJ35">
        <v>0</v>
      </c>
      <c r="CK35" t="s">
        <v>834</v>
      </c>
      <c r="CL35" t="s">
        <v>834</v>
      </c>
      <c r="CM35" t="s">
        <v>834</v>
      </c>
      <c r="CN35" t="s">
        <v>834</v>
      </c>
      <c r="CO35" t="s">
        <v>834</v>
      </c>
      <c r="CP35" t="s">
        <v>834</v>
      </c>
      <c r="CQ35">
        <v>0</v>
      </c>
    </row>
    <row r="36" spans="1:95" x14ac:dyDescent="0.35">
      <c r="A36" t="s">
        <v>547</v>
      </c>
      <c r="B36" s="1">
        <v>43831</v>
      </c>
      <c r="C36" s="1">
        <v>44044</v>
      </c>
      <c r="D36">
        <v>1</v>
      </c>
      <c r="E36">
        <v>1</v>
      </c>
      <c r="F36">
        <v>1</v>
      </c>
      <c r="G36">
        <v>0</v>
      </c>
      <c r="H36">
        <v>0</v>
      </c>
      <c r="I36">
        <v>0</v>
      </c>
      <c r="J36">
        <v>0</v>
      </c>
      <c r="K36">
        <v>0</v>
      </c>
      <c r="L36">
        <v>0</v>
      </c>
      <c r="M36">
        <v>0</v>
      </c>
      <c r="N36">
        <v>0</v>
      </c>
      <c r="O36">
        <v>0</v>
      </c>
      <c r="P36" t="s">
        <v>834</v>
      </c>
      <c r="Q36">
        <v>0</v>
      </c>
      <c r="R36" t="s">
        <v>834</v>
      </c>
      <c r="S36">
        <v>0</v>
      </c>
      <c r="T36">
        <v>1</v>
      </c>
      <c r="U36">
        <v>1</v>
      </c>
      <c r="V36">
        <v>0</v>
      </c>
      <c r="W36">
        <v>0</v>
      </c>
      <c r="X36">
        <v>0</v>
      </c>
      <c r="Y36">
        <v>1</v>
      </c>
      <c r="Z36">
        <v>0</v>
      </c>
      <c r="AA36">
        <v>0</v>
      </c>
      <c r="AB36">
        <v>0</v>
      </c>
      <c r="AC36">
        <v>0</v>
      </c>
      <c r="AD36">
        <v>0</v>
      </c>
      <c r="AE36">
        <v>0</v>
      </c>
      <c r="AF36" t="s">
        <v>834</v>
      </c>
      <c r="AG36" t="s">
        <v>834</v>
      </c>
      <c r="AH36" t="s">
        <v>834</v>
      </c>
      <c r="AI36" t="s">
        <v>834</v>
      </c>
      <c r="AJ36" t="s">
        <v>834</v>
      </c>
      <c r="AK36" t="s">
        <v>834</v>
      </c>
      <c r="AL36" t="s">
        <v>834</v>
      </c>
      <c r="AM36">
        <v>0</v>
      </c>
      <c r="AN36">
        <v>1</v>
      </c>
      <c r="AO36">
        <v>0</v>
      </c>
      <c r="AP36">
        <v>0</v>
      </c>
      <c r="AQ36">
        <v>0</v>
      </c>
      <c r="AR36">
        <v>1</v>
      </c>
      <c r="AS36">
        <v>0</v>
      </c>
      <c r="AT36">
        <v>0</v>
      </c>
      <c r="AU36">
        <v>0</v>
      </c>
      <c r="AV36" t="s">
        <v>834</v>
      </c>
      <c r="AW36" t="s">
        <v>834</v>
      </c>
      <c r="AX36" t="s">
        <v>834</v>
      </c>
      <c r="AY36" t="s">
        <v>834</v>
      </c>
      <c r="AZ36" t="s">
        <v>834</v>
      </c>
      <c r="BA36" t="s">
        <v>834</v>
      </c>
      <c r="BB36" t="s">
        <v>834</v>
      </c>
      <c r="BC36" t="s">
        <v>834</v>
      </c>
      <c r="BD36" t="s">
        <v>834</v>
      </c>
      <c r="BE36" t="s">
        <v>834</v>
      </c>
      <c r="BF36" t="s">
        <v>834</v>
      </c>
      <c r="BG36" t="s">
        <v>834</v>
      </c>
      <c r="BH36" t="s">
        <v>834</v>
      </c>
      <c r="BI36" t="s">
        <v>834</v>
      </c>
      <c r="BJ36">
        <v>1</v>
      </c>
      <c r="BK36">
        <v>1</v>
      </c>
      <c r="BL36">
        <v>1</v>
      </c>
      <c r="BM36">
        <v>0</v>
      </c>
      <c r="BN36">
        <v>1</v>
      </c>
      <c r="BO36">
        <v>1</v>
      </c>
      <c r="BP36">
        <v>1</v>
      </c>
      <c r="BQ36">
        <v>0</v>
      </c>
      <c r="BR36" t="s">
        <v>834</v>
      </c>
      <c r="BS36" t="s">
        <v>834</v>
      </c>
      <c r="BT36" t="s">
        <v>834</v>
      </c>
      <c r="BU36">
        <v>0</v>
      </c>
      <c r="BV36" t="s">
        <v>834</v>
      </c>
      <c r="BW36" t="s">
        <v>834</v>
      </c>
      <c r="BX36" t="s">
        <v>834</v>
      </c>
      <c r="BY36">
        <v>1</v>
      </c>
      <c r="BZ36">
        <v>1</v>
      </c>
      <c r="CA36">
        <v>1</v>
      </c>
      <c r="CB36">
        <v>0</v>
      </c>
      <c r="CC36" t="s">
        <v>834</v>
      </c>
      <c r="CD36" t="s">
        <v>834</v>
      </c>
      <c r="CE36" t="s">
        <v>834</v>
      </c>
      <c r="CF36">
        <v>0</v>
      </c>
      <c r="CG36" t="s">
        <v>834</v>
      </c>
      <c r="CH36" t="s">
        <v>834</v>
      </c>
      <c r="CI36" t="s">
        <v>834</v>
      </c>
      <c r="CJ36">
        <v>1</v>
      </c>
      <c r="CK36">
        <v>0</v>
      </c>
      <c r="CL36">
        <v>1</v>
      </c>
      <c r="CM36">
        <v>0</v>
      </c>
      <c r="CN36">
        <v>0</v>
      </c>
      <c r="CO36">
        <v>0</v>
      </c>
      <c r="CP36">
        <v>0</v>
      </c>
      <c r="CQ36">
        <v>0</v>
      </c>
    </row>
    <row r="37" spans="1:95" x14ac:dyDescent="0.35">
      <c r="A37" t="s">
        <v>557</v>
      </c>
      <c r="B37" s="1">
        <v>43931</v>
      </c>
      <c r="C37" s="1">
        <v>44044</v>
      </c>
      <c r="D37">
        <v>1</v>
      </c>
      <c r="E37">
        <v>1</v>
      </c>
      <c r="F37">
        <v>1</v>
      </c>
      <c r="G37">
        <v>1</v>
      </c>
      <c r="H37">
        <v>0</v>
      </c>
      <c r="I37">
        <v>0</v>
      </c>
      <c r="J37">
        <v>0</v>
      </c>
      <c r="K37">
        <v>0</v>
      </c>
      <c r="L37">
        <v>0</v>
      </c>
      <c r="M37">
        <v>0</v>
      </c>
      <c r="N37">
        <v>0</v>
      </c>
      <c r="O37">
        <v>1</v>
      </c>
      <c r="P37">
        <v>0</v>
      </c>
      <c r="Q37">
        <v>0</v>
      </c>
      <c r="R37" t="s">
        <v>834</v>
      </c>
      <c r="S37">
        <v>1</v>
      </c>
      <c r="T37">
        <v>0</v>
      </c>
      <c r="U37">
        <v>1</v>
      </c>
      <c r="V37">
        <v>1</v>
      </c>
      <c r="W37">
        <v>1</v>
      </c>
      <c r="X37">
        <v>1</v>
      </c>
      <c r="Y37">
        <v>1</v>
      </c>
      <c r="Z37">
        <v>0</v>
      </c>
      <c r="AA37">
        <v>0</v>
      </c>
      <c r="AB37">
        <v>0</v>
      </c>
      <c r="AC37">
        <v>0</v>
      </c>
      <c r="AD37">
        <v>0</v>
      </c>
      <c r="AE37">
        <v>1</v>
      </c>
      <c r="AF37">
        <v>1</v>
      </c>
      <c r="AG37">
        <v>0</v>
      </c>
      <c r="AH37">
        <v>1</v>
      </c>
      <c r="AI37">
        <v>0</v>
      </c>
      <c r="AJ37">
        <v>0</v>
      </c>
      <c r="AK37">
        <v>0</v>
      </c>
      <c r="AL37">
        <v>0</v>
      </c>
      <c r="AM37">
        <v>0</v>
      </c>
      <c r="AN37">
        <v>1</v>
      </c>
      <c r="AO37">
        <v>0</v>
      </c>
      <c r="AP37">
        <v>0</v>
      </c>
      <c r="AQ37">
        <v>0</v>
      </c>
      <c r="AR37">
        <v>1</v>
      </c>
      <c r="AS37">
        <v>0</v>
      </c>
      <c r="AT37">
        <v>0</v>
      </c>
      <c r="AU37">
        <v>1</v>
      </c>
      <c r="AV37">
        <v>0</v>
      </c>
      <c r="AW37">
        <v>0</v>
      </c>
      <c r="AX37">
        <v>0</v>
      </c>
      <c r="AY37">
        <v>0</v>
      </c>
      <c r="AZ37">
        <v>0</v>
      </c>
      <c r="BA37">
        <v>1</v>
      </c>
      <c r="BB37">
        <v>1</v>
      </c>
      <c r="BC37">
        <v>1</v>
      </c>
      <c r="BD37">
        <v>0</v>
      </c>
      <c r="BE37">
        <v>0</v>
      </c>
      <c r="BF37">
        <v>0</v>
      </c>
      <c r="BG37">
        <v>0</v>
      </c>
      <c r="BH37">
        <v>0</v>
      </c>
      <c r="BI37">
        <v>0</v>
      </c>
      <c r="BJ37">
        <v>1</v>
      </c>
      <c r="BK37">
        <v>1</v>
      </c>
      <c r="BL37">
        <v>1</v>
      </c>
      <c r="BM37">
        <v>1</v>
      </c>
      <c r="BN37">
        <v>1</v>
      </c>
      <c r="BO37">
        <v>1</v>
      </c>
      <c r="BP37">
        <v>1</v>
      </c>
      <c r="BQ37">
        <v>0</v>
      </c>
      <c r="BR37" t="s">
        <v>834</v>
      </c>
      <c r="BS37" t="s">
        <v>834</v>
      </c>
      <c r="BT37" t="s">
        <v>834</v>
      </c>
      <c r="BU37">
        <v>1</v>
      </c>
      <c r="BV37">
        <v>1</v>
      </c>
      <c r="BW37">
        <v>1</v>
      </c>
      <c r="BX37">
        <v>1</v>
      </c>
      <c r="BY37">
        <v>1</v>
      </c>
      <c r="BZ37">
        <v>1</v>
      </c>
      <c r="CA37">
        <v>1</v>
      </c>
      <c r="CB37">
        <v>0</v>
      </c>
      <c r="CC37" t="s">
        <v>834</v>
      </c>
      <c r="CD37" t="s">
        <v>834</v>
      </c>
      <c r="CE37" t="s">
        <v>834</v>
      </c>
      <c r="CF37">
        <v>1</v>
      </c>
      <c r="CG37">
        <v>1</v>
      </c>
      <c r="CH37">
        <v>1</v>
      </c>
      <c r="CI37">
        <v>1</v>
      </c>
      <c r="CJ37">
        <v>1</v>
      </c>
      <c r="CK37">
        <v>0</v>
      </c>
      <c r="CL37">
        <v>1</v>
      </c>
      <c r="CM37">
        <v>0</v>
      </c>
      <c r="CN37">
        <v>0</v>
      </c>
      <c r="CO37">
        <v>0</v>
      </c>
      <c r="CP37">
        <v>0</v>
      </c>
      <c r="CQ37">
        <v>0</v>
      </c>
    </row>
    <row r="38" spans="1:95" x14ac:dyDescent="0.35">
      <c r="A38" t="s">
        <v>575</v>
      </c>
      <c r="B38" s="1">
        <v>43770</v>
      </c>
      <c r="C38" s="1">
        <v>44044</v>
      </c>
      <c r="D38">
        <v>1</v>
      </c>
      <c r="E38">
        <v>1</v>
      </c>
      <c r="F38">
        <v>1</v>
      </c>
      <c r="G38">
        <v>0</v>
      </c>
      <c r="H38">
        <v>0</v>
      </c>
      <c r="I38">
        <v>0</v>
      </c>
      <c r="J38">
        <v>0</v>
      </c>
      <c r="K38">
        <v>0</v>
      </c>
      <c r="L38">
        <v>0</v>
      </c>
      <c r="M38">
        <v>0</v>
      </c>
      <c r="N38">
        <v>0</v>
      </c>
      <c r="O38">
        <v>0</v>
      </c>
      <c r="P38" t="s">
        <v>834</v>
      </c>
      <c r="Q38">
        <v>1</v>
      </c>
      <c r="R38">
        <v>2</v>
      </c>
      <c r="S38">
        <v>1</v>
      </c>
      <c r="T38">
        <v>1</v>
      </c>
      <c r="U38">
        <v>1</v>
      </c>
      <c r="V38">
        <v>1</v>
      </c>
      <c r="W38">
        <v>1</v>
      </c>
      <c r="X38">
        <v>1</v>
      </c>
      <c r="Y38">
        <v>1</v>
      </c>
      <c r="Z38">
        <v>0</v>
      </c>
      <c r="AA38">
        <v>0</v>
      </c>
      <c r="AB38">
        <v>0</v>
      </c>
      <c r="AC38">
        <v>0</v>
      </c>
      <c r="AD38">
        <v>0</v>
      </c>
      <c r="AE38">
        <v>0</v>
      </c>
      <c r="AF38" t="s">
        <v>834</v>
      </c>
      <c r="AG38" t="s">
        <v>834</v>
      </c>
      <c r="AH38" t="s">
        <v>834</v>
      </c>
      <c r="AI38" t="s">
        <v>834</v>
      </c>
      <c r="AJ38" t="s">
        <v>834</v>
      </c>
      <c r="AK38" t="s">
        <v>834</v>
      </c>
      <c r="AL38" t="s">
        <v>834</v>
      </c>
      <c r="AM38">
        <v>1</v>
      </c>
      <c r="AN38">
        <v>1</v>
      </c>
      <c r="AO38">
        <v>1</v>
      </c>
      <c r="AP38">
        <v>0</v>
      </c>
      <c r="AQ38">
        <v>0</v>
      </c>
      <c r="AR38">
        <v>0</v>
      </c>
      <c r="AS38">
        <v>0</v>
      </c>
      <c r="AT38">
        <v>0</v>
      </c>
      <c r="AU38">
        <v>0</v>
      </c>
      <c r="AV38" t="s">
        <v>834</v>
      </c>
      <c r="AW38" t="s">
        <v>834</v>
      </c>
      <c r="AX38" t="s">
        <v>834</v>
      </c>
      <c r="AY38" t="s">
        <v>834</v>
      </c>
      <c r="AZ38" t="s">
        <v>834</v>
      </c>
      <c r="BA38" t="s">
        <v>834</v>
      </c>
      <c r="BB38" t="s">
        <v>834</v>
      </c>
      <c r="BC38" t="s">
        <v>834</v>
      </c>
      <c r="BD38" t="s">
        <v>834</v>
      </c>
      <c r="BE38" t="s">
        <v>834</v>
      </c>
      <c r="BF38" t="s">
        <v>834</v>
      </c>
      <c r="BG38" t="s">
        <v>834</v>
      </c>
      <c r="BH38" t="s">
        <v>834</v>
      </c>
      <c r="BI38" t="s">
        <v>834</v>
      </c>
      <c r="BJ38">
        <v>1</v>
      </c>
      <c r="BK38">
        <v>1</v>
      </c>
      <c r="BL38">
        <v>1</v>
      </c>
      <c r="BM38">
        <v>0</v>
      </c>
      <c r="BN38">
        <v>1</v>
      </c>
      <c r="BO38">
        <v>0</v>
      </c>
      <c r="BP38">
        <v>1</v>
      </c>
      <c r="BQ38">
        <v>0</v>
      </c>
      <c r="BR38" t="s">
        <v>834</v>
      </c>
      <c r="BS38" t="s">
        <v>834</v>
      </c>
      <c r="BT38" t="s">
        <v>834</v>
      </c>
      <c r="BU38">
        <v>0</v>
      </c>
      <c r="BV38" t="s">
        <v>834</v>
      </c>
      <c r="BW38" t="s">
        <v>834</v>
      </c>
      <c r="BX38" t="s">
        <v>834</v>
      </c>
      <c r="BY38">
        <v>1</v>
      </c>
      <c r="BZ38">
        <v>1</v>
      </c>
      <c r="CA38">
        <v>1</v>
      </c>
      <c r="CB38">
        <v>0</v>
      </c>
      <c r="CC38" t="s">
        <v>834</v>
      </c>
      <c r="CD38" t="s">
        <v>834</v>
      </c>
      <c r="CE38" t="s">
        <v>834</v>
      </c>
      <c r="CF38">
        <v>0</v>
      </c>
      <c r="CG38" t="s">
        <v>834</v>
      </c>
      <c r="CH38" t="s">
        <v>834</v>
      </c>
      <c r="CI38" t="s">
        <v>834</v>
      </c>
      <c r="CJ38">
        <v>1</v>
      </c>
      <c r="CK38">
        <v>1</v>
      </c>
      <c r="CL38">
        <v>1</v>
      </c>
      <c r="CM38">
        <v>0</v>
      </c>
      <c r="CN38">
        <v>0</v>
      </c>
      <c r="CO38">
        <v>0</v>
      </c>
      <c r="CP38">
        <v>0</v>
      </c>
      <c r="CQ38">
        <v>0</v>
      </c>
    </row>
    <row r="39" spans="1:95" x14ac:dyDescent="0.35">
      <c r="A39" t="s">
        <v>589</v>
      </c>
      <c r="B39" s="1">
        <v>43737</v>
      </c>
      <c r="C39" s="1">
        <v>44044</v>
      </c>
      <c r="D39">
        <v>1</v>
      </c>
      <c r="E39">
        <v>1</v>
      </c>
      <c r="F39">
        <v>1</v>
      </c>
      <c r="G39">
        <v>1</v>
      </c>
      <c r="H39">
        <v>0</v>
      </c>
      <c r="I39">
        <v>0</v>
      </c>
      <c r="J39">
        <v>0</v>
      </c>
      <c r="K39">
        <v>0</v>
      </c>
      <c r="L39">
        <v>0</v>
      </c>
      <c r="M39">
        <v>0</v>
      </c>
      <c r="N39">
        <v>0</v>
      </c>
      <c r="O39">
        <v>0</v>
      </c>
      <c r="P39" t="s">
        <v>834</v>
      </c>
      <c r="Q39">
        <v>0</v>
      </c>
      <c r="R39" t="s">
        <v>834</v>
      </c>
      <c r="S39">
        <v>1</v>
      </c>
      <c r="T39">
        <v>1</v>
      </c>
      <c r="U39">
        <v>1</v>
      </c>
      <c r="V39">
        <v>1</v>
      </c>
      <c r="W39">
        <v>1</v>
      </c>
      <c r="X39">
        <v>1</v>
      </c>
      <c r="Y39">
        <v>1</v>
      </c>
      <c r="Z39">
        <v>1</v>
      </c>
      <c r="AA39">
        <v>0</v>
      </c>
      <c r="AB39">
        <v>0</v>
      </c>
      <c r="AC39">
        <v>1</v>
      </c>
      <c r="AD39">
        <v>0</v>
      </c>
      <c r="AE39">
        <v>1</v>
      </c>
      <c r="AF39">
        <v>1</v>
      </c>
      <c r="AG39">
        <v>0</v>
      </c>
      <c r="AH39">
        <v>1</v>
      </c>
      <c r="AI39">
        <v>0</v>
      </c>
      <c r="AJ39">
        <v>0</v>
      </c>
      <c r="AK39">
        <v>0</v>
      </c>
      <c r="AL39">
        <v>0</v>
      </c>
      <c r="AM39">
        <v>0</v>
      </c>
      <c r="AN39">
        <v>1</v>
      </c>
      <c r="AO39">
        <v>0</v>
      </c>
      <c r="AP39">
        <v>0</v>
      </c>
      <c r="AQ39">
        <v>0</v>
      </c>
      <c r="AR39">
        <v>1</v>
      </c>
      <c r="AS39">
        <v>0</v>
      </c>
      <c r="AT39">
        <v>0</v>
      </c>
      <c r="AU39">
        <v>0</v>
      </c>
      <c r="AV39" t="s">
        <v>834</v>
      </c>
      <c r="AW39" t="s">
        <v>834</v>
      </c>
      <c r="AX39" t="s">
        <v>834</v>
      </c>
      <c r="AY39" t="s">
        <v>834</v>
      </c>
      <c r="AZ39" t="s">
        <v>834</v>
      </c>
      <c r="BA39" t="s">
        <v>834</v>
      </c>
      <c r="BB39" t="s">
        <v>834</v>
      </c>
      <c r="BC39" t="s">
        <v>834</v>
      </c>
      <c r="BD39" t="s">
        <v>834</v>
      </c>
      <c r="BE39" t="s">
        <v>834</v>
      </c>
      <c r="BF39" t="s">
        <v>834</v>
      </c>
      <c r="BG39" t="s">
        <v>834</v>
      </c>
      <c r="BH39" t="s">
        <v>834</v>
      </c>
      <c r="BI39" t="s">
        <v>834</v>
      </c>
      <c r="BJ39">
        <v>1</v>
      </c>
      <c r="BK39">
        <v>1</v>
      </c>
      <c r="BL39">
        <v>1</v>
      </c>
      <c r="BM39">
        <v>0</v>
      </c>
      <c r="BN39">
        <v>1</v>
      </c>
      <c r="BO39">
        <v>1</v>
      </c>
      <c r="BP39">
        <v>1</v>
      </c>
      <c r="BQ39">
        <v>0</v>
      </c>
      <c r="BR39" t="s">
        <v>834</v>
      </c>
      <c r="BS39" t="s">
        <v>834</v>
      </c>
      <c r="BT39" t="s">
        <v>834</v>
      </c>
      <c r="BU39">
        <v>0</v>
      </c>
      <c r="BV39" t="s">
        <v>834</v>
      </c>
      <c r="BW39" t="s">
        <v>834</v>
      </c>
      <c r="BX39" t="s">
        <v>834</v>
      </c>
      <c r="BY39">
        <v>1</v>
      </c>
      <c r="BZ39">
        <v>0</v>
      </c>
      <c r="CA39">
        <v>1</v>
      </c>
      <c r="CB39">
        <v>0</v>
      </c>
      <c r="CC39" t="s">
        <v>834</v>
      </c>
      <c r="CD39" t="s">
        <v>834</v>
      </c>
      <c r="CE39" t="s">
        <v>834</v>
      </c>
      <c r="CF39">
        <v>0</v>
      </c>
      <c r="CG39" t="s">
        <v>834</v>
      </c>
      <c r="CH39" t="s">
        <v>834</v>
      </c>
      <c r="CI39" t="s">
        <v>834</v>
      </c>
      <c r="CJ39">
        <v>1</v>
      </c>
      <c r="CK39">
        <v>1</v>
      </c>
      <c r="CL39">
        <v>1</v>
      </c>
      <c r="CM39">
        <v>0</v>
      </c>
      <c r="CN39">
        <v>0</v>
      </c>
      <c r="CO39">
        <v>0</v>
      </c>
      <c r="CP39">
        <v>0</v>
      </c>
      <c r="CQ39">
        <v>0</v>
      </c>
    </row>
    <row r="40" spans="1:95" x14ac:dyDescent="0.35">
      <c r="A40" t="s">
        <v>601</v>
      </c>
      <c r="B40" s="1">
        <v>43678</v>
      </c>
      <c r="C40" s="1">
        <v>44044</v>
      </c>
      <c r="D40">
        <v>1</v>
      </c>
      <c r="E40">
        <v>1</v>
      </c>
      <c r="F40">
        <v>1</v>
      </c>
      <c r="G40">
        <v>0</v>
      </c>
      <c r="H40">
        <v>0</v>
      </c>
      <c r="I40">
        <v>0</v>
      </c>
      <c r="J40">
        <v>0</v>
      </c>
      <c r="K40">
        <v>0</v>
      </c>
      <c r="L40">
        <v>0</v>
      </c>
      <c r="M40">
        <v>0</v>
      </c>
      <c r="N40">
        <v>0</v>
      </c>
      <c r="O40">
        <v>0</v>
      </c>
      <c r="P40" t="s">
        <v>834</v>
      </c>
      <c r="Q40">
        <v>0</v>
      </c>
      <c r="R40" t="s">
        <v>834</v>
      </c>
      <c r="S40">
        <v>1</v>
      </c>
      <c r="T40">
        <v>1</v>
      </c>
      <c r="U40">
        <v>0</v>
      </c>
      <c r="V40">
        <v>1</v>
      </c>
      <c r="W40">
        <v>1</v>
      </c>
      <c r="X40">
        <v>1</v>
      </c>
      <c r="Y40">
        <v>0</v>
      </c>
      <c r="Z40">
        <v>1</v>
      </c>
      <c r="AA40">
        <v>0</v>
      </c>
      <c r="AB40">
        <v>0</v>
      </c>
      <c r="AC40">
        <v>0</v>
      </c>
      <c r="AD40">
        <v>0</v>
      </c>
      <c r="AE40">
        <v>1</v>
      </c>
      <c r="AF40">
        <v>1</v>
      </c>
      <c r="AG40">
        <v>0</v>
      </c>
      <c r="AH40">
        <v>1</v>
      </c>
      <c r="AI40">
        <v>0</v>
      </c>
      <c r="AJ40">
        <v>1</v>
      </c>
      <c r="AK40">
        <v>1</v>
      </c>
      <c r="AL40">
        <v>1</v>
      </c>
      <c r="AM40">
        <v>0</v>
      </c>
      <c r="AN40">
        <v>1</v>
      </c>
      <c r="AO40">
        <v>0</v>
      </c>
      <c r="AP40">
        <v>0</v>
      </c>
      <c r="AQ40">
        <v>0</v>
      </c>
      <c r="AR40">
        <v>1</v>
      </c>
      <c r="AS40">
        <v>0</v>
      </c>
      <c r="AT40">
        <v>0</v>
      </c>
      <c r="AU40">
        <v>0</v>
      </c>
      <c r="AV40" t="s">
        <v>834</v>
      </c>
      <c r="AW40" t="s">
        <v>834</v>
      </c>
      <c r="AX40" t="s">
        <v>834</v>
      </c>
      <c r="AY40" t="s">
        <v>834</v>
      </c>
      <c r="AZ40" t="s">
        <v>834</v>
      </c>
      <c r="BA40" t="s">
        <v>834</v>
      </c>
      <c r="BB40" t="s">
        <v>834</v>
      </c>
      <c r="BC40" t="s">
        <v>834</v>
      </c>
      <c r="BD40" t="s">
        <v>834</v>
      </c>
      <c r="BE40" t="s">
        <v>834</v>
      </c>
      <c r="BF40" t="s">
        <v>834</v>
      </c>
      <c r="BG40" t="s">
        <v>834</v>
      </c>
      <c r="BH40" t="s">
        <v>834</v>
      </c>
      <c r="BI40" t="s">
        <v>834</v>
      </c>
      <c r="BJ40">
        <v>1</v>
      </c>
      <c r="BK40">
        <v>1</v>
      </c>
      <c r="BL40">
        <v>1</v>
      </c>
      <c r="BM40">
        <v>1</v>
      </c>
      <c r="BN40">
        <v>1</v>
      </c>
      <c r="BO40">
        <v>1</v>
      </c>
      <c r="BP40">
        <v>1</v>
      </c>
      <c r="BQ40">
        <v>0</v>
      </c>
      <c r="BR40" t="s">
        <v>834</v>
      </c>
      <c r="BS40" t="s">
        <v>834</v>
      </c>
      <c r="BT40" t="s">
        <v>834</v>
      </c>
      <c r="BU40">
        <v>1</v>
      </c>
      <c r="BV40">
        <v>1</v>
      </c>
      <c r="BW40">
        <v>1</v>
      </c>
      <c r="BX40">
        <v>1</v>
      </c>
      <c r="BY40">
        <v>1</v>
      </c>
      <c r="BZ40">
        <v>1</v>
      </c>
      <c r="CA40">
        <v>1</v>
      </c>
      <c r="CB40">
        <v>0</v>
      </c>
      <c r="CC40" t="s">
        <v>834</v>
      </c>
      <c r="CD40" t="s">
        <v>834</v>
      </c>
      <c r="CE40" t="s">
        <v>834</v>
      </c>
      <c r="CF40">
        <v>1</v>
      </c>
      <c r="CG40">
        <v>1</v>
      </c>
      <c r="CH40">
        <v>1</v>
      </c>
      <c r="CI40">
        <v>1</v>
      </c>
      <c r="CJ40">
        <v>1</v>
      </c>
      <c r="CK40">
        <v>1</v>
      </c>
      <c r="CL40">
        <v>0</v>
      </c>
      <c r="CM40">
        <v>0</v>
      </c>
      <c r="CN40">
        <v>1</v>
      </c>
      <c r="CO40">
        <v>0</v>
      </c>
      <c r="CP40">
        <v>0</v>
      </c>
      <c r="CQ40">
        <v>0</v>
      </c>
    </row>
    <row r="41" spans="1:95" x14ac:dyDescent="0.35">
      <c r="A41" t="s">
        <v>621</v>
      </c>
      <c r="B41" s="1">
        <v>44027</v>
      </c>
      <c r="C41" s="1">
        <v>44044</v>
      </c>
      <c r="D41">
        <v>1</v>
      </c>
      <c r="E41">
        <v>1</v>
      </c>
      <c r="F41">
        <v>1</v>
      </c>
      <c r="G41">
        <v>1</v>
      </c>
      <c r="H41">
        <v>1</v>
      </c>
      <c r="I41">
        <v>0</v>
      </c>
      <c r="J41">
        <v>0</v>
      </c>
      <c r="K41">
        <v>1</v>
      </c>
      <c r="L41">
        <v>0</v>
      </c>
      <c r="M41">
        <v>0</v>
      </c>
      <c r="N41">
        <v>0</v>
      </c>
      <c r="O41">
        <v>1</v>
      </c>
      <c r="P41">
        <v>2</v>
      </c>
      <c r="Q41">
        <v>0</v>
      </c>
      <c r="R41" t="s">
        <v>834</v>
      </c>
      <c r="S41">
        <v>1</v>
      </c>
      <c r="T41">
        <v>0</v>
      </c>
      <c r="U41">
        <v>1</v>
      </c>
      <c r="V41">
        <v>0</v>
      </c>
      <c r="W41">
        <v>1</v>
      </c>
      <c r="X41">
        <v>1</v>
      </c>
      <c r="Y41">
        <v>1</v>
      </c>
      <c r="Z41">
        <v>0</v>
      </c>
      <c r="AA41">
        <v>0</v>
      </c>
      <c r="AB41">
        <v>0</v>
      </c>
      <c r="AC41">
        <v>0</v>
      </c>
      <c r="AD41">
        <v>0</v>
      </c>
      <c r="AE41">
        <v>0</v>
      </c>
      <c r="AF41" t="s">
        <v>834</v>
      </c>
      <c r="AG41" t="s">
        <v>834</v>
      </c>
      <c r="AH41" t="s">
        <v>834</v>
      </c>
      <c r="AI41" t="s">
        <v>834</v>
      </c>
      <c r="AJ41" t="s">
        <v>834</v>
      </c>
      <c r="AK41" t="s">
        <v>834</v>
      </c>
      <c r="AL41" t="s">
        <v>834</v>
      </c>
      <c r="AM41">
        <v>0</v>
      </c>
      <c r="AN41">
        <v>1</v>
      </c>
      <c r="AO41">
        <v>0</v>
      </c>
      <c r="AP41">
        <v>0</v>
      </c>
      <c r="AQ41">
        <v>0</v>
      </c>
      <c r="AR41">
        <v>1</v>
      </c>
      <c r="AS41">
        <v>0</v>
      </c>
      <c r="AT41">
        <v>0</v>
      </c>
      <c r="AU41">
        <v>0</v>
      </c>
      <c r="AV41" t="s">
        <v>834</v>
      </c>
      <c r="AW41" t="s">
        <v>834</v>
      </c>
      <c r="AX41" t="s">
        <v>834</v>
      </c>
      <c r="AY41" t="s">
        <v>834</v>
      </c>
      <c r="AZ41" t="s">
        <v>834</v>
      </c>
      <c r="BA41" t="s">
        <v>834</v>
      </c>
      <c r="BB41" t="s">
        <v>834</v>
      </c>
      <c r="BC41" t="s">
        <v>834</v>
      </c>
      <c r="BD41" t="s">
        <v>834</v>
      </c>
      <c r="BE41" t="s">
        <v>834</v>
      </c>
      <c r="BF41" t="s">
        <v>834</v>
      </c>
      <c r="BG41" t="s">
        <v>834</v>
      </c>
      <c r="BH41" t="s">
        <v>834</v>
      </c>
      <c r="BI41" t="s">
        <v>834</v>
      </c>
      <c r="BJ41">
        <v>1</v>
      </c>
      <c r="BK41">
        <v>1</v>
      </c>
      <c r="BL41">
        <v>1</v>
      </c>
      <c r="BM41">
        <v>0</v>
      </c>
      <c r="BN41">
        <v>1</v>
      </c>
      <c r="BO41">
        <v>1</v>
      </c>
      <c r="BP41">
        <v>1</v>
      </c>
      <c r="BQ41">
        <v>0</v>
      </c>
      <c r="BR41" t="s">
        <v>834</v>
      </c>
      <c r="BS41" t="s">
        <v>834</v>
      </c>
      <c r="BT41" t="s">
        <v>834</v>
      </c>
      <c r="BU41">
        <v>0</v>
      </c>
      <c r="BV41" t="s">
        <v>834</v>
      </c>
      <c r="BW41" t="s">
        <v>834</v>
      </c>
      <c r="BX41" t="s">
        <v>834</v>
      </c>
      <c r="BY41">
        <v>1</v>
      </c>
      <c r="BZ41">
        <v>1</v>
      </c>
      <c r="CA41">
        <v>1</v>
      </c>
      <c r="CB41">
        <v>0</v>
      </c>
      <c r="CC41" t="s">
        <v>834</v>
      </c>
      <c r="CD41" t="s">
        <v>834</v>
      </c>
      <c r="CE41" t="s">
        <v>834</v>
      </c>
      <c r="CF41">
        <v>0</v>
      </c>
      <c r="CG41" t="s">
        <v>834</v>
      </c>
      <c r="CH41" t="s">
        <v>834</v>
      </c>
      <c r="CI41" t="s">
        <v>834</v>
      </c>
      <c r="CJ41">
        <v>1</v>
      </c>
      <c r="CK41">
        <v>0</v>
      </c>
      <c r="CL41">
        <v>1</v>
      </c>
      <c r="CM41">
        <v>0</v>
      </c>
      <c r="CN41">
        <v>0</v>
      </c>
      <c r="CO41">
        <v>0</v>
      </c>
      <c r="CP41">
        <v>1</v>
      </c>
      <c r="CQ41">
        <v>0</v>
      </c>
    </row>
    <row r="42" spans="1:95" x14ac:dyDescent="0.35">
      <c r="A42" t="s">
        <v>629</v>
      </c>
      <c r="B42" s="1">
        <v>44008</v>
      </c>
      <c r="C42" s="1">
        <v>44044</v>
      </c>
      <c r="D42">
        <v>1</v>
      </c>
      <c r="E42">
        <v>1</v>
      </c>
      <c r="F42">
        <v>1</v>
      </c>
      <c r="G42">
        <v>1</v>
      </c>
      <c r="H42">
        <v>0</v>
      </c>
      <c r="I42">
        <v>1</v>
      </c>
      <c r="J42">
        <v>1</v>
      </c>
      <c r="K42">
        <v>1</v>
      </c>
      <c r="L42">
        <v>0</v>
      </c>
      <c r="M42">
        <v>0</v>
      </c>
      <c r="N42">
        <v>0</v>
      </c>
      <c r="O42">
        <v>1</v>
      </c>
      <c r="P42">
        <v>4</v>
      </c>
      <c r="Q42">
        <v>0</v>
      </c>
      <c r="R42" t="s">
        <v>834</v>
      </c>
      <c r="S42">
        <v>1</v>
      </c>
      <c r="T42">
        <v>1</v>
      </c>
      <c r="U42">
        <v>1</v>
      </c>
      <c r="V42">
        <v>1</v>
      </c>
      <c r="W42">
        <v>1</v>
      </c>
      <c r="X42">
        <v>1</v>
      </c>
      <c r="Y42">
        <v>1</v>
      </c>
      <c r="Z42">
        <v>1</v>
      </c>
      <c r="AA42">
        <v>0</v>
      </c>
      <c r="AB42">
        <v>0</v>
      </c>
      <c r="AC42">
        <v>0</v>
      </c>
      <c r="AD42">
        <v>0</v>
      </c>
      <c r="AE42">
        <v>0</v>
      </c>
      <c r="AF42" t="s">
        <v>834</v>
      </c>
      <c r="AG42" t="s">
        <v>834</v>
      </c>
      <c r="AH42" t="s">
        <v>834</v>
      </c>
      <c r="AI42" t="s">
        <v>834</v>
      </c>
      <c r="AJ42" t="s">
        <v>834</v>
      </c>
      <c r="AK42" t="s">
        <v>834</v>
      </c>
      <c r="AL42" t="s">
        <v>834</v>
      </c>
      <c r="AM42">
        <v>0</v>
      </c>
      <c r="AN42">
        <v>1</v>
      </c>
      <c r="AO42">
        <v>0</v>
      </c>
      <c r="AP42">
        <v>0</v>
      </c>
      <c r="AQ42">
        <v>0</v>
      </c>
      <c r="AR42">
        <v>1</v>
      </c>
      <c r="AS42">
        <v>0</v>
      </c>
      <c r="AT42">
        <v>0</v>
      </c>
      <c r="AU42">
        <v>0</v>
      </c>
      <c r="AV42" t="s">
        <v>834</v>
      </c>
      <c r="AW42" t="s">
        <v>834</v>
      </c>
      <c r="AX42" t="s">
        <v>834</v>
      </c>
      <c r="AY42" t="s">
        <v>834</v>
      </c>
      <c r="AZ42" t="s">
        <v>834</v>
      </c>
      <c r="BA42" t="s">
        <v>834</v>
      </c>
      <c r="BB42" t="s">
        <v>834</v>
      </c>
      <c r="BC42" t="s">
        <v>834</v>
      </c>
      <c r="BD42" t="s">
        <v>834</v>
      </c>
      <c r="BE42" t="s">
        <v>834</v>
      </c>
      <c r="BF42" t="s">
        <v>834</v>
      </c>
      <c r="BG42" t="s">
        <v>834</v>
      </c>
      <c r="BH42" t="s">
        <v>834</v>
      </c>
      <c r="BI42" t="s">
        <v>834</v>
      </c>
      <c r="BJ42">
        <v>1</v>
      </c>
      <c r="BK42">
        <v>1</v>
      </c>
      <c r="BL42">
        <v>1</v>
      </c>
      <c r="BM42">
        <v>0</v>
      </c>
      <c r="BN42">
        <v>1</v>
      </c>
      <c r="BO42">
        <v>1</v>
      </c>
      <c r="BP42">
        <v>1</v>
      </c>
      <c r="BQ42">
        <v>0</v>
      </c>
      <c r="BR42" t="s">
        <v>834</v>
      </c>
      <c r="BS42" t="s">
        <v>834</v>
      </c>
      <c r="BT42" t="s">
        <v>834</v>
      </c>
      <c r="BU42">
        <v>0</v>
      </c>
      <c r="BV42" t="s">
        <v>834</v>
      </c>
      <c r="BW42" t="s">
        <v>834</v>
      </c>
      <c r="BX42" t="s">
        <v>834</v>
      </c>
      <c r="BY42">
        <v>1</v>
      </c>
      <c r="BZ42">
        <v>1</v>
      </c>
      <c r="CA42">
        <v>1</v>
      </c>
      <c r="CB42">
        <v>0</v>
      </c>
      <c r="CC42" t="s">
        <v>834</v>
      </c>
      <c r="CD42" t="s">
        <v>834</v>
      </c>
      <c r="CE42" t="s">
        <v>834</v>
      </c>
      <c r="CF42">
        <v>0</v>
      </c>
      <c r="CG42" t="s">
        <v>834</v>
      </c>
      <c r="CH42" t="s">
        <v>834</v>
      </c>
      <c r="CI42" t="s">
        <v>834</v>
      </c>
      <c r="CJ42">
        <v>0</v>
      </c>
      <c r="CK42" t="s">
        <v>834</v>
      </c>
      <c r="CL42" t="s">
        <v>834</v>
      </c>
      <c r="CM42" t="s">
        <v>834</v>
      </c>
      <c r="CN42" t="s">
        <v>834</v>
      </c>
      <c r="CO42" t="s">
        <v>834</v>
      </c>
      <c r="CP42" t="s">
        <v>834</v>
      </c>
      <c r="CQ42">
        <v>0</v>
      </c>
    </row>
    <row r="43" spans="1:95" x14ac:dyDescent="0.35">
      <c r="A43" t="s">
        <v>639</v>
      </c>
      <c r="B43" s="1">
        <v>43899</v>
      </c>
      <c r="C43" s="1">
        <v>44044</v>
      </c>
      <c r="D43">
        <v>0</v>
      </c>
      <c r="E43">
        <v>0</v>
      </c>
      <c r="F43" t="s">
        <v>834</v>
      </c>
      <c r="G43" t="s">
        <v>834</v>
      </c>
      <c r="H43" t="s">
        <v>834</v>
      </c>
      <c r="I43" t="s">
        <v>834</v>
      </c>
      <c r="J43" t="s">
        <v>834</v>
      </c>
      <c r="K43" t="s">
        <v>834</v>
      </c>
      <c r="L43" t="s">
        <v>834</v>
      </c>
      <c r="M43" t="s">
        <v>834</v>
      </c>
      <c r="N43" t="s">
        <v>834</v>
      </c>
      <c r="O43" t="s">
        <v>834</v>
      </c>
      <c r="P43" t="s">
        <v>834</v>
      </c>
      <c r="Q43" t="s">
        <v>834</v>
      </c>
      <c r="R43" t="s">
        <v>834</v>
      </c>
      <c r="S43" t="s">
        <v>834</v>
      </c>
      <c r="T43" t="s">
        <v>834</v>
      </c>
      <c r="U43" t="s">
        <v>834</v>
      </c>
      <c r="V43" t="s">
        <v>834</v>
      </c>
      <c r="W43" t="s">
        <v>834</v>
      </c>
      <c r="X43" t="s">
        <v>834</v>
      </c>
      <c r="Y43" t="s">
        <v>834</v>
      </c>
      <c r="Z43" t="s">
        <v>834</v>
      </c>
      <c r="AA43" t="s">
        <v>834</v>
      </c>
      <c r="AB43" t="s">
        <v>834</v>
      </c>
      <c r="AC43" t="s">
        <v>834</v>
      </c>
      <c r="AD43" t="s">
        <v>834</v>
      </c>
      <c r="AE43" t="s">
        <v>834</v>
      </c>
      <c r="AF43" t="s">
        <v>834</v>
      </c>
      <c r="AG43" t="s">
        <v>834</v>
      </c>
      <c r="AH43" t="s">
        <v>834</v>
      </c>
      <c r="AI43" t="s">
        <v>834</v>
      </c>
      <c r="AJ43" t="s">
        <v>834</v>
      </c>
      <c r="AK43" t="s">
        <v>834</v>
      </c>
      <c r="AL43" t="s">
        <v>834</v>
      </c>
      <c r="AM43" t="s">
        <v>834</v>
      </c>
      <c r="AN43" t="s">
        <v>834</v>
      </c>
      <c r="AO43" t="s">
        <v>834</v>
      </c>
      <c r="AP43" t="s">
        <v>834</v>
      </c>
      <c r="AQ43" t="s">
        <v>834</v>
      </c>
      <c r="AR43" t="s">
        <v>834</v>
      </c>
      <c r="AS43" t="s">
        <v>834</v>
      </c>
      <c r="AT43" t="s">
        <v>834</v>
      </c>
      <c r="AU43">
        <v>0</v>
      </c>
      <c r="AV43" t="s">
        <v>834</v>
      </c>
      <c r="AW43" t="s">
        <v>834</v>
      </c>
      <c r="AX43" t="s">
        <v>834</v>
      </c>
      <c r="AY43" t="s">
        <v>834</v>
      </c>
      <c r="AZ43" t="s">
        <v>834</v>
      </c>
      <c r="BA43" t="s">
        <v>834</v>
      </c>
      <c r="BB43" t="s">
        <v>834</v>
      </c>
      <c r="BC43" t="s">
        <v>834</v>
      </c>
      <c r="BD43" t="s">
        <v>834</v>
      </c>
      <c r="BE43" t="s">
        <v>834</v>
      </c>
      <c r="BF43" t="s">
        <v>834</v>
      </c>
      <c r="BG43" t="s">
        <v>834</v>
      </c>
      <c r="BH43" t="s">
        <v>834</v>
      </c>
      <c r="BI43" t="s">
        <v>834</v>
      </c>
      <c r="BJ43">
        <v>1</v>
      </c>
      <c r="BK43">
        <v>1</v>
      </c>
      <c r="BL43">
        <v>1</v>
      </c>
      <c r="BM43">
        <v>0</v>
      </c>
      <c r="BN43">
        <v>1</v>
      </c>
      <c r="BO43">
        <v>1</v>
      </c>
      <c r="BP43">
        <v>1</v>
      </c>
      <c r="BQ43">
        <v>0</v>
      </c>
      <c r="BR43" t="s">
        <v>834</v>
      </c>
      <c r="BS43" t="s">
        <v>834</v>
      </c>
      <c r="BT43" t="s">
        <v>834</v>
      </c>
      <c r="BU43">
        <v>0</v>
      </c>
      <c r="BV43" t="s">
        <v>834</v>
      </c>
      <c r="BW43" t="s">
        <v>834</v>
      </c>
      <c r="BX43" t="s">
        <v>834</v>
      </c>
      <c r="BY43">
        <v>1</v>
      </c>
      <c r="BZ43">
        <v>1</v>
      </c>
      <c r="CA43">
        <v>1</v>
      </c>
      <c r="CB43">
        <v>0</v>
      </c>
      <c r="CC43" t="s">
        <v>834</v>
      </c>
      <c r="CD43" t="s">
        <v>834</v>
      </c>
      <c r="CE43" t="s">
        <v>834</v>
      </c>
      <c r="CF43">
        <v>0</v>
      </c>
      <c r="CG43" t="s">
        <v>834</v>
      </c>
      <c r="CH43" t="s">
        <v>834</v>
      </c>
      <c r="CI43" t="s">
        <v>834</v>
      </c>
      <c r="CJ43">
        <v>0</v>
      </c>
      <c r="CK43" t="s">
        <v>834</v>
      </c>
      <c r="CL43" t="s">
        <v>834</v>
      </c>
      <c r="CM43" t="s">
        <v>834</v>
      </c>
      <c r="CN43" t="s">
        <v>834</v>
      </c>
      <c r="CO43" t="s">
        <v>834</v>
      </c>
      <c r="CP43" t="s">
        <v>834</v>
      </c>
      <c r="CQ43">
        <v>0</v>
      </c>
    </row>
    <row r="44" spans="1:95" x14ac:dyDescent="0.35">
      <c r="A44" t="s">
        <v>643</v>
      </c>
      <c r="B44" s="1">
        <v>44013</v>
      </c>
      <c r="C44" s="1">
        <v>44044</v>
      </c>
      <c r="D44">
        <v>1</v>
      </c>
      <c r="E44">
        <v>1</v>
      </c>
      <c r="F44">
        <v>1</v>
      </c>
      <c r="G44">
        <v>1</v>
      </c>
      <c r="H44">
        <v>0</v>
      </c>
      <c r="I44">
        <v>0</v>
      </c>
      <c r="J44">
        <v>1</v>
      </c>
      <c r="K44">
        <v>1</v>
      </c>
      <c r="L44">
        <v>0</v>
      </c>
      <c r="M44">
        <v>0</v>
      </c>
      <c r="N44">
        <v>0</v>
      </c>
      <c r="O44">
        <v>0</v>
      </c>
      <c r="P44" t="s">
        <v>834</v>
      </c>
      <c r="Q44">
        <v>0</v>
      </c>
      <c r="R44" t="s">
        <v>834</v>
      </c>
      <c r="S44">
        <v>1</v>
      </c>
      <c r="T44">
        <v>1</v>
      </c>
      <c r="U44">
        <v>1</v>
      </c>
      <c r="V44">
        <v>1</v>
      </c>
      <c r="W44">
        <v>1</v>
      </c>
      <c r="X44">
        <v>1</v>
      </c>
      <c r="Y44">
        <v>1</v>
      </c>
      <c r="Z44">
        <v>1</v>
      </c>
      <c r="AA44">
        <v>0</v>
      </c>
      <c r="AB44">
        <v>0</v>
      </c>
      <c r="AC44">
        <v>1</v>
      </c>
      <c r="AD44">
        <v>0</v>
      </c>
      <c r="AE44">
        <v>0</v>
      </c>
      <c r="AF44" t="s">
        <v>834</v>
      </c>
      <c r="AG44" t="s">
        <v>834</v>
      </c>
      <c r="AH44" t="s">
        <v>834</v>
      </c>
      <c r="AI44" t="s">
        <v>834</v>
      </c>
      <c r="AJ44" t="s">
        <v>834</v>
      </c>
      <c r="AK44" t="s">
        <v>834</v>
      </c>
      <c r="AL44" t="s">
        <v>834</v>
      </c>
      <c r="AM44">
        <v>1</v>
      </c>
      <c r="AN44">
        <v>1</v>
      </c>
      <c r="AO44">
        <v>1</v>
      </c>
      <c r="AP44">
        <v>0</v>
      </c>
      <c r="AQ44">
        <v>0</v>
      </c>
      <c r="AR44">
        <v>0</v>
      </c>
      <c r="AS44">
        <v>0</v>
      </c>
      <c r="AT44">
        <v>0</v>
      </c>
      <c r="AU44">
        <v>1</v>
      </c>
      <c r="AV44">
        <v>1</v>
      </c>
      <c r="AW44">
        <v>0</v>
      </c>
      <c r="AX44">
        <v>1</v>
      </c>
      <c r="AY44">
        <v>0</v>
      </c>
      <c r="AZ44">
        <v>0</v>
      </c>
      <c r="BA44">
        <v>0</v>
      </c>
      <c r="BB44">
        <v>0</v>
      </c>
      <c r="BC44">
        <v>1</v>
      </c>
      <c r="BD44">
        <v>0</v>
      </c>
      <c r="BE44">
        <v>0</v>
      </c>
      <c r="BF44">
        <v>0</v>
      </c>
      <c r="BG44">
        <v>1</v>
      </c>
      <c r="BH44">
        <v>0</v>
      </c>
      <c r="BI44">
        <v>0</v>
      </c>
      <c r="BJ44">
        <v>1</v>
      </c>
      <c r="BK44">
        <v>1</v>
      </c>
      <c r="BL44">
        <v>1</v>
      </c>
      <c r="BM44">
        <v>0</v>
      </c>
      <c r="BN44">
        <v>1</v>
      </c>
      <c r="BO44">
        <v>1</v>
      </c>
      <c r="BP44">
        <v>1</v>
      </c>
      <c r="BQ44">
        <v>1</v>
      </c>
      <c r="BR44">
        <v>1</v>
      </c>
      <c r="BS44">
        <v>0</v>
      </c>
      <c r="BT44">
        <v>0</v>
      </c>
      <c r="BU44">
        <v>1</v>
      </c>
      <c r="BV44">
        <v>1</v>
      </c>
      <c r="BW44">
        <v>0</v>
      </c>
      <c r="BX44">
        <v>0</v>
      </c>
      <c r="BY44">
        <v>1</v>
      </c>
      <c r="BZ44">
        <v>1</v>
      </c>
      <c r="CA44">
        <v>1</v>
      </c>
      <c r="CB44">
        <v>1</v>
      </c>
      <c r="CC44">
        <v>1</v>
      </c>
      <c r="CD44">
        <v>0</v>
      </c>
      <c r="CE44">
        <v>0</v>
      </c>
      <c r="CF44">
        <v>1</v>
      </c>
      <c r="CG44">
        <v>1</v>
      </c>
      <c r="CH44">
        <v>0</v>
      </c>
      <c r="CI44">
        <v>0</v>
      </c>
      <c r="CJ44">
        <v>1</v>
      </c>
      <c r="CK44">
        <v>1</v>
      </c>
      <c r="CL44">
        <v>1</v>
      </c>
      <c r="CM44">
        <v>0</v>
      </c>
      <c r="CN44">
        <v>0</v>
      </c>
      <c r="CO44">
        <v>0</v>
      </c>
      <c r="CP44">
        <v>1</v>
      </c>
      <c r="CQ44">
        <v>0</v>
      </c>
    </row>
    <row r="45" spans="1:95" x14ac:dyDescent="0.35">
      <c r="A45" t="s">
        <v>663</v>
      </c>
      <c r="B45" s="1">
        <v>43709</v>
      </c>
      <c r="C45" s="1">
        <v>44044</v>
      </c>
      <c r="D45">
        <v>1</v>
      </c>
      <c r="E45">
        <v>1</v>
      </c>
      <c r="F45">
        <v>1</v>
      </c>
      <c r="G45">
        <v>0</v>
      </c>
      <c r="H45">
        <v>0</v>
      </c>
      <c r="I45">
        <v>0</v>
      </c>
      <c r="J45">
        <v>0</v>
      </c>
      <c r="K45">
        <v>1</v>
      </c>
      <c r="L45">
        <v>0</v>
      </c>
      <c r="M45">
        <v>1</v>
      </c>
      <c r="N45">
        <v>0</v>
      </c>
      <c r="O45">
        <v>1</v>
      </c>
      <c r="P45">
        <v>4</v>
      </c>
      <c r="Q45">
        <v>0</v>
      </c>
      <c r="R45" t="s">
        <v>834</v>
      </c>
      <c r="S45">
        <v>1</v>
      </c>
      <c r="T45">
        <v>1</v>
      </c>
      <c r="U45">
        <v>0</v>
      </c>
      <c r="V45">
        <v>0</v>
      </c>
      <c r="W45">
        <v>1</v>
      </c>
      <c r="X45">
        <v>1</v>
      </c>
      <c r="Y45">
        <v>1</v>
      </c>
      <c r="Z45">
        <v>0</v>
      </c>
      <c r="AA45">
        <v>0</v>
      </c>
      <c r="AB45">
        <v>0</v>
      </c>
      <c r="AC45">
        <v>0</v>
      </c>
      <c r="AD45">
        <v>0</v>
      </c>
      <c r="AE45">
        <v>0</v>
      </c>
      <c r="AF45" t="s">
        <v>834</v>
      </c>
      <c r="AG45" t="s">
        <v>834</v>
      </c>
      <c r="AH45" t="s">
        <v>834</v>
      </c>
      <c r="AI45" t="s">
        <v>834</v>
      </c>
      <c r="AJ45" t="s">
        <v>834</v>
      </c>
      <c r="AK45" t="s">
        <v>834</v>
      </c>
      <c r="AL45" t="s">
        <v>834</v>
      </c>
      <c r="AM45">
        <v>0</v>
      </c>
      <c r="AN45">
        <v>1</v>
      </c>
      <c r="AO45">
        <v>0</v>
      </c>
      <c r="AP45">
        <v>0</v>
      </c>
      <c r="AQ45">
        <v>0</v>
      </c>
      <c r="AR45">
        <v>1</v>
      </c>
      <c r="AS45">
        <v>0</v>
      </c>
      <c r="AT45">
        <v>0</v>
      </c>
      <c r="AU45">
        <v>0</v>
      </c>
      <c r="AV45" t="s">
        <v>834</v>
      </c>
      <c r="AW45" t="s">
        <v>834</v>
      </c>
      <c r="AX45" t="s">
        <v>834</v>
      </c>
      <c r="AY45" t="s">
        <v>834</v>
      </c>
      <c r="AZ45" t="s">
        <v>834</v>
      </c>
      <c r="BA45" t="s">
        <v>834</v>
      </c>
      <c r="BB45" t="s">
        <v>834</v>
      </c>
      <c r="BC45" t="s">
        <v>834</v>
      </c>
      <c r="BD45" t="s">
        <v>834</v>
      </c>
      <c r="BE45" t="s">
        <v>834</v>
      </c>
      <c r="BF45" t="s">
        <v>834</v>
      </c>
      <c r="BG45" t="s">
        <v>834</v>
      </c>
      <c r="BH45" t="s">
        <v>834</v>
      </c>
      <c r="BI45" t="s">
        <v>834</v>
      </c>
      <c r="BJ45">
        <v>1</v>
      </c>
      <c r="BK45">
        <v>1</v>
      </c>
      <c r="BL45">
        <v>1</v>
      </c>
      <c r="BM45">
        <v>0</v>
      </c>
      <c r="BN45">
        <v>1</v>
      </c>
      <c r="BO45">
        <v>0</v>
      </c>
      <c r="BP45">
        <v>1</v>
      </c>
      <c r="BQ45">
        <v>0</v>
      </c>
      <c r="BR45" t="s">
        <v>834</v>
      </c>
      <c r="BS45" t="s">
        <v>834</v>
      </c>
      <c r="BT45" t="s">
        <v>834</v>
      </c>
      <c r="BU45">
        <v>0</v>
      </c>
      <c r="BV45" t="s">
        <v>834</v>
      </c>
      <c r="BW45" t="s">
        <v>834</v>
      </c>
      <c r="BX45" t="s">
        <v>834</v>
      </c>
      <c r="BY45">
        <v>1</v>
      </c>
      <c r="BZ45">
        <v>0</v>
      </c>
      <c r="CA45">
        <v>1</v>
      </c>
      <c r="CB45">
        <v>0</v>
      </c>
      <c r="CC45" t="s">
        <v>834</v>
      </c>
      <c r="CD45" t="s">
        <v>834</v>
      </c>
      <c r="CE45" t="s">
        <v>834</v>
      </c>
      <c r="CF45">
        <v>0</v>
      </c>
      <c r="CG45" t="s">
        <v>834</v>
      </c>
      <c r="CH45" t="s">
        <v>834</v>
      </c>
      <c r="CI45" t="s">
        <v>834</v>
      </c>
      <c r="CJ45">
        <v>0</v>
      </c>
      <c r="CK45" t="s">
        <v>834</v>
      </c>
      <c r="CL45" t="s">
        <v>834</v>
      </c>
      <c r="CM45" t="s">
        <v>834</v>
      </c>
      <c r="CN45" t="s">
        <v>834</v>
      </c>
      <c r="CO45" t="s">
        <v>834</v>
      </c>
      <c r="CP45" t="s">
        <v>834</v>
      </c>
      <c r="CQ45">
        <v>0</v>
      </c>
    </row>
    <row r="46" spans="1:95" x14ac:dyDescent="0.35">
      <c r="A46" t="s">
        <v>673</v>
      </c>
      <c r="B46" s="1">
        <v>43963</v>
      </c>
      <c r="C46" s="1">
        <v>44044</v>
      </c>
      <c r="D46">
        <v>1</v>
      </c>
      <c r="E46">
        <v>1</v>
      </c>
      <c r="F46">
        <v>0</v>
      </c>
      <c r="G46">
        <v>0</v>
      </c>
      <c r="H46">
        <v>0</v>
      </c>
      <c r="I46">
        <v>0</v>
      </c>
      <c r="J46">
        <v>1</v>
      </c>
      <c r="K46">
        <v>0</v>
      </c>
      <c r="L46">
        <v>0</v>
      </c>
      <c r="M46">
        <v>1</v>
      </c>
      <c r="N46">
        <v>0</v>
      </c>
      <c r="O46">
        <v>1</v>
      </c>
      <c r="P46">
        <v>4</v>
      </c>
      <c r="Q46">
        <v>0</v>
      </c>
      <c r="R46" t="s">
        <v>834</v>
      </c>
      <c r="S46">
        <v>0</v>
      </c>
      <c r="T46">
        <v>0</v>
      </c>
      <c r="U46">
        <v>1</v>
      </c>
      <c r="V46">
        <v>0</v>
      </c>
      <c r="W46">
        <v>0</v>
      </c>
      <c r="X46">
        <v>0</v>
      </c>
      <c r="Y46">
        <v>0</v>
      </c>
      <c r="Z46">
        <v>0</v>
      </c>
      <c r="AA46">
        <v>0</v>
      </c>
      <c r="AB46">
        <v>0</v>
      </c>
      <c r="AC46">
        <v>0</v>
      </c>
      <c r="AD46">
        <v>0</v>
      </c>
      <c r="AE46">
        <v>0</v>
      </c>
      <c r="AF46" t="s">
        <v>834</v>
      </c>
      <c r="AG46" t="s">
        <v>834</v>
      </c>
      <c r="AH46" t="s">
        <v>834</v>
      </c>
      <c r="AI46" t="s">
        <v>834</v>
      </c>
      <c r="AJ46" t="s">
        <v>834</v>
      </c>
      <c r="AK46" t="s">
        <v>834</v>
      </c>
      <c r="AL46" t="s">
        <v>834</v>
      </c>
      <c r="AM46">
        <v>0</v>
      </c>
      <c r="AN46">
        <v>1</v>
      </c>
      <c r="AO46">
        <v>0</v>
      </c>
      <c r="AP46">
        <v>0</v>
      </c>
      <c r="AQ46">
        <v>0</v>
      </c>
      <c r="AR46">
        <v>1</v>
      </c>
      <c r="AS46">
        <v>0</v>
      </c>
      <c r="AT46">
        <v>1</v>
      </c>
      <c r="AU46">
        <v>0</v>
      </c>
      <c r="AV46" t="s">
        <v>834</v>
      </c>
      <c r="AW46" t="s">
        <v>834</v>
      </c>
      <c r="AX46" t="s">
        <v>834</v>
      </c>
      <c r="AY46" t="s">
        <v>834</v>
      </c>
      <c r="AZ46" t="s">
        <v>834</v>
      </c>
      <c r="BA46" t="s">
        <v>834</v>
      </c>
      <c r="BB46" t="s">
        <v>834</v>
      </c>
      <c r="BC46" t="s">
        <v>834</v>
      </c>
      <c r="BD46" t="s">
        <v>834</v>
      </c>
      <c r="BE46" t="s">
        <v>834</v>
      </c>
      <c r="BF46" t="s">
        <v>834</v>
      </c>
      <c r="BG46" t="s">
        <v>834</v>
      </c>
      <c r="BH46" t="s">
        <v>834</v>
      </c>
      <c r="BI46" t="s">
        <v>834</v>
      </c>
      <c r="BJ46">
        <v>1</v>
      </c>
      <c r="BK46">
        <v>1</v>
      </c>
      <c r="BL46">
        <v>1</v>
      </c>
      <c r="BM46">
        <v>0</v>
      </c>
      <c r="BN46">
        <v>1</v>
      </c>
      <c r="BO46">
        <v>1</v>
      </c>
      <c r="BP46">
        <v>1</v>
      </c>
      <c r="BQ46">
        <v>0</v>
      </c>
      <c r="BR46" t="s">
        <v>834</v>
      </c>
      <c r="BS46" t="s">
        <v>834</v>
      </c>
      <c r="BT46" t="s">
        <v>834</v>
      </c>
      <c r="BU46">
        <v>0</v>
      </c>
      <c r="BV46" t="s">
        <v>834</v>
      </c>
      <c r="BW46" t="s">
        <v>834</v>
      </c>
      <c r="BX46" t="s">
        <v>834</v>
      </c>
      <c r="BY46">
        <v>1</v>
      </c>
      <c r="BZ46">
        <v>1</v>
      </c>
      <c r="CA46">
        <v>1</v>
      </c>
      <c r="CB46">
        <v>0</v>
      </c>
      <c r="CC46" t="s">
        <v>834</v>
      </c>
      <c r="CD46" t="s">
        <v>834</v>
      </c>
      <c r="CE46" t="s">
        <v>834</v>
      </c>
      <c r="CF46">
        <v>0</v>
      </c>
      <c r="CG46" t="s">
        <v>834</v>
      </c>
      <c r="CH46" t="s">
        <v>834</v>
      </c>
      <c r="CI46" t="s">
        <v>834</v>
      </c>
      <c r="CJ46">
        <v>1</v>
      </c>
      <c r="CK46">
        <v>1</v>
      </c>
      <c r="CL46">
        <v>0</v>
      </c>
      <c r="CM46">
        <v>0</v>
      </c>
      <c r="CN46">
        <v>1</v>
      </c>
      <c r="CO46">
        <v>0</v>
      </c>
      <c r="CP46">
        <v>0</v>
      </c>
      <c r="CQ46">
        <v>0</v>
      </c>
    </row>
    <row r="47" spans="1:95" x14ac:dyDescent="0.35">
      <c r="A47" t="s">
        <v>683</v>
      </c>
      <c r="B47" s="1">
        <v>43647</v>
      </c>
      <c r="C47" s="1">
        <v>44044</v>
      </c>
      <c r="D47">
        <v>1</v>
      </c>
      <c r="E47">
        <v>1</v>
      </c>
      <c r="F47">
        <v>0</v>
      </c>
      <c r="G47">
        <v>0</v>
      </c>
      <c r="H47">
        <v>0</v>
      </c>
      <c r="I47">
        <v>0</v>
      </c>
      <c r="J47">
        <v>0</v>
      </c>
      <c r="K47">
        <v>0</v>
      </c>
      <c r="L47">
        <v>0</v>
      </c>
      <c r="M47">
        <v>0</v>
      </c>
      <c r="N47">
        <v>1</v>
      </c>
      <c r="O47">
        <v>0</v>
      </c>
      <c r="P47" t="s">
        <v>834</v>
      </c>
      <c r="Q47">
        <v>0</v>
      </c>
      <c r="R47" t="s">
        <v>834</v>
      </c>
      <c r="S47">
        <v>0</v>
      </c>
      <c r="T47">
        <v>0</v>
      </c>
      <c r="U47">
        <v>1</v>
      </c>
      <c r="V47">
        <v>0</v>
      </c>
      <c r="W47">
        <v>0</v>
      </c>
      <c r="X47">
        <v>0</v>
      </c>
      <c r="Y47">
        <v>0</v>
      </c>
      <c r="Z47">
        <v>0</v>
      </c>
      <c r="AA47">
        <v>0</v>
      </c>
      <c r="AB47">
        <v>0</v>
      </c>
      <c r="AC47">
        <v>0</v>
      </c>
      <c r="AD47">
        <v>0</v>
      </c>
      <c r="AE47">
        <v>0</v>
      </c>
      <c r="AF47" t="s">
        <v>834</v>
      </c>
      <c r="AG47" t="s">
        <v>834</v>
      </c>
      <c r="AH47" t="s">
        <v>834</v>
      </c>
      <c r="AI47" t="s">
        <v>834</v>
      </c>
      <c r="AJ47" t="s">
        <v>834</v>
      </c>
      <c r="AK47" t="s">
        <v>834</v>
      </c>
      <c r="AL47" t="s">
        <v>834</v>
      </c>
      <c r="AM47">
        <v>0</v>
      </c>
      <c r="AN47">
        <v>1</v>
      </c>
      <c r="AO47">
        <v>0</v>
      </c>
      <c r="AP47">
        <v>0</v>
      </c>
      <c r="AQ47">
        <v>0</v>
      </c>
      <c r="AR47">
        <v>1</v>
      </c>
      <c r="AS47">
        <v>0</v>
      </c>
      <c r="AT47">
        <v>0</v>
      </c>
      <c r="AU47">
        <v>1</v>
      </c>
      <c r="AV47">
        <v>0</v>
      </c>
      <c r="AW47">
        <v>0</v>
      </c>
      <c r="AX47">
        <v>0</v>
      </c>
      <c r="AY47">
        <v>0</v>
      </c>
      <c r="AZ47">
        <v>0</v>
      </c>
      <c r="BA47">
        <v>1</v>
      </c>
      <c r="BB47">
        <v>1</v>
      </c>
      <c r="BC47">
        <v>0</v>
      </c>
      <c r="BD47">
        <v>0</v>
      </c>
      <c r="BE47">
        <v>0</v>
      </c>
      <c r="BF47">
        <v>0</v>
      </c>
      <c r="BG47">
        <v>0</v>
      </c>
      <c r="BH47">
        <v>0</v>
      </c>
      <c r="BI47">
        <v>0</v>
      </c>
      <c r="BJ47">
        <v>1</v>
      </c>
      <c r="BK47">
        <v>1</v>
      </c>
      <c r="BL47">
        <v>1</v>
      </c>
      <c r="BM47">
        <v>0</v>
      </c>
      <c r="BN47">
        <v>1</v>
      </c>
      <c r="BO47">
        <v>1</v>
      </c>
      <c r="BP47">
        <v>1</v>
      </c>
      <c r="BQ47">
        <v>0</v>
      </c>
      <c r="BR47" t="s">
        <v>834</v>
      </c>
      <c r="BS47" t="s">
        <v>834</v>
      </c>
      <c r="BT47" t="s">
        <v>834</v>
      </c>
      <c r="BU47">
        <v>0</v>
      </c>
      <c r="BV47" t="s">
        <v>834</v>
      </c>
      <c r="BW47" t="s">
        <v>834</v>
      </c>
      <c r="BX47" t="s">
        <v>834</v>
      </c>
      <c r="BY47">
        <v>1</v>
      </c>
      <c r="BZ47">
        <v>1</v>
      </c>
      <c r="CA47">
        <v>1</v>
      </c>
      <c r="CB47">
        <v>0</v>
      </c>
      <c r="CC47" t="s">
        <v>834</v>
      </c>
      <c r="CD47" t="s">
        <v>834</v>
      </c>
      <c r="CE47" t="s">
        <v>834</v>
      </c>
      <c r="CF47">
        <v>0</v>
      </c>
      <c r="CG47" t="s">
        <v>834</v>
      </c>
      <c r="CH47" t="s">
        <v>834</v>
      </c>
      <c r="CI47" t="s">
        <v>834</v>
      </c>
      <c r="CJ47">
        <v>0</v>
      </c>
      <c r="CK47" t="s">
        <v>834</v>
      </c>
      <c r="CL47" t="s">
        <v>834</v>
      </c>
      <c r="CM47" t="s">
        <v>834</v>
      </c>
      <c r="CN47" t="s">
        <v>834</v>
      </c>
      <c r="CO47" t="s">
        <v>834</v>
      </c>
      <c r="CP47" t="s">
        <v>834</v>
      </c>
      <c r="CQ47">
        <v>0</v>
      </c>
    </row>
    <row r="48" spans="1:95" x14ac:dyDescent="0.35">
      <c r="A48" t="s">
        <v>694</v>
      </c>
      <c r="B48" s="1">
        <v>44013</v>
      </c>
      <c r="C48" s="1">
        <v>44044</v>
      </c>
      <c r="D48">
        <v>1</v>
      </c>
      <c r="E48">
        <v>1</v>
      </c>
      <c r="F48">
        <v>1</v>
      </c>
      <c r="G48">
        <v>1</v>
      </c>
      <c r="H48">
        <v>0</v>
      </c>
      <c r="I48">
        <v>1</v>
      </c>
      <c r="J48">
        <v>1</v>
      </c>
      <c r="K48">
        <v>0</v>
      </c>
      <c r="L48">
        <v>0</v>
      </c>
      <c r="M48">
        <v>1</v>
      </c>
      <c r="N48">
        <v>0</v>
      </c>
      <c r="O48">
        <v>0</v>
      </c>
      <c r="P48" t="s">
        <v>834</v>
      </c>
      <c r="Q48">
        <v>0</v>
      </c>
      <c r="R48" t="s">
        <v>834</v>
      </c>
      <c r="S48">
        <v>1</v>
      </c>
      <c r="T48">
        <v>1</v>
      </c>
      <c r="U48">
        <v>1</v>
      </c>
      <c r="V48">
        <v>1</v>
      </c>
      <c r="W48">
        <v>1</v>
      </c>
      <c r="X48">
        <v>1</v>
      </c>
      <c r="Y48">
        <v>1</v>
      </c>
      <c r="Z48">
        <v>0</v>
      </c>
      <c r="AA48">
        <v>0</v>
      </c>
      <c r="AB48">
        <v>0</v>
      </c>
      <c r="AC48">
        <v>0</v>
      </c>
      <c r="AD48">
        <v>0</v>
      </c>
      <c r="AE48">
        <v>1</v>
      </c>
      <c r="AF48">
        <v>1</v>
      </c>
      <c r="AG48">
        <v>0</v>
      </c>
      <c r="AH48">
        <v>1</v>
      </c>
      <c r="AI48">
        <v>0</v>
      </c>
      <c r="AJ48">
        <v>0</v>
      </c>
      <c r="AK48">
        <v>0</v>
      </c>
      <c r="AL48">
        <v>0</v>
      </c>
      <c r="AM48">
        <v>1</v>
      </c>
      <c r="AN48">
        <v>1</v>
      </c>
      <c r="AO48">
        <v>0</v>
      </c>
      <c r="AP48">
        <v>0</v>
      </c>
      <c r="AQ48">
        <v>0</v>
      </c>
      <c r="AR48">
        <v>1</v>
      </c>
      <c r="AS48">
        <v>0</v>
      </c>
      <c r="AT48">
        <v>1</v>
      </c>
      <c r="AU48">
        <v>1</v>
      </c>
      <c r="AV48">
        <v>0</v>
      </c>
      <c r="AW48">
        <v>0</v>
      </c>
      <c r="AX48">
        <v>0</v>
      </c>
      <c r="AY48">
        <v>1</v>
      </c>
      <c r="AZ48">
        <v>1</v>
      </c>
      <c r="BA48">
        <v>0</v>
      </c>
      <c r="BB48">
        <v>1</v>
      </c>
      <c r="BC48">
        <v>1</v>
      </c>
      <c r="BD48">
        <v>0</v>
      </c>
      <c r="BE48">
        <v>1</v>
      </c>
      <c r="BF48">
        <v>1</v>
      </c>
      <c r="BG48">
        <v>0</v>
      </c>
      <c r="BH48">
        <v>0</v>
      </c>
      <c r="BI48">
        <v>0</v>
      </c>
      <c r="BJ48">
        <v>1</v>
      </c>
      <c r="BK48">
        <v>1</v>
      </c>
      <c r="BL48">
        <v>1</v>
      </c>
      <c r="BM48">
        <v>0</v>
      </c>
      <c r="BN48">
        <v>1</v>
      </c>
      <c r="BO48">
        <v>1</v>
      </c>
      <c r="BP48">
        <v>1</v>
      </c>
      <c r="BQ48">
        <v>0</v>
      </c>
      <c r="BR48" t="s">
        <v>834</v>
      </c>
      <c r="BS48" t="s">
        <v>834</v>
      </c>
      <c r="BT48" t="s">
        <v>834</v>
      </c>
      <c r="BU48">
        <v>0</v>
      </c>
      <c r="BV48" t="s">
        <v>834</v>
      </c>
      <c r="BW48" t="s">
        <v>834</v>
      </c>
      <c r="BX48" t="s">
        <v>834</v>
      </c>
      <c r="BY48">
        <v>1</v>
      </c>
      <c r="BZ48">
        <v>1</v>
      </c>
      <c r="CA48">
        <v>1</v>
      </c>
      <c r="CB48">
        <v>0</v>
      </c>
      <c r="CC48" t="s">
        <v>834</v>
      </c>
      <c r="CD48" t="s">
        <v>834</v>
      </c>
      <c r="CE48" t="s">
        <v>834</v>
      </c>
      <c r="CF48">
        <v>0</v>
      </c>
      <c r="CG48" t="s">
        <v>834</v>
      </c>
      <c r="CH48" t="s">
        <v>834</v>
      </c>
      <c r="CI48" t="s">
        <v>834</v>
      </c>
      <c r="CJ48">
        <v>1</v>
      </c>
      <c r="CK48">
        <v>0</v>
      </c>
      <c r="CL48">
        <v>1</v>
      </c>
      <c r="CM48">
        <v>0</v>
      </c>
      <c r="CN48">
        <v>0</v>
      </c>
      <c r="CO48">
        <v>1</v>
      </c>
      <c r="CP48">
        <v>0</v>
      </c>
      <c r="CQ48">
        <v>0</v>
      </c>
    </row>
    <row r="49" spans="1:95" x14ac:dyDescent="0.35">
      <c r="A49" t="s">
        <v>711</v>
      </c>
      <c r="B49" s="1">
        <v>43674</v>
      </c>
      <c r="C49" s="1">
        <v>44044</v>
      </c>
      <c r="D49">
        <v>1</v>
      </c>
      <c r="E49">
        <v>1</v>
      </c>
      <c r="F49">
        <v>1</v>
      </c>
      <c r="G49">
        <v>0</v>
      </c>
      <c r="H49">
        <v>0</v>
      </c>
      <c r="I49">
        <v>0</v>
      </c>
      <c r="J49">
        <v>0</v>
      </c>
      <c r="K49">
        <v>0</v>
      </c>
      <c r="L49">
        <v>0</v>
      </c>
      <c r="M49">
        <v>1</v>
      </c>
      <c r="N49">
        <v>0</v>
      </c>
      <c r="O49">
        <v>0</v>
      </c>
      <c r="P49" t="s">
        <v>834</v>
      </c>
      <c r="Q49">
        <v>0</v>
      </c>
      <c r="R49" t="s">
        <v>834</v>
      </c>
      <c r="S49">
        <v>1</v>
      </c>
      <c r="T49">
        <v>0</v>
      </c>
      <c r="U49">
        <v>0</v>
      </c>
      <c r="V49">
        <v>0</v>
      </c>
      <c r="W49">
        <v>1</v>
      </c>
      <c r="X49">
        <v>0</v>
      </c>
      <c r="Y49">
        <v>0</v>
      </c>
      <c r="Z49">
        <v>0</v>
      </c>
      <c r="AA49">
        <v>0</v>
      </c>
      <c r="AB49">
        <v>0</v>
      </c>
      <c r="AC49">
        <v>0</v>
      </c>
      <c r="AD49">
        <v>0</v>
      </c>
      <c r="AE49">
        <v>0</v>
      </c>
      <c r="AF49" t="s">
        <v>834</v>
      </c>
      <c r="AG49" t="s">
        <v>834</v>
      </c>
      <c r="AH49" t="s">
        <v>834</v>
      </c>
      <c r="AI49" t="s">
        <v>834</v>
      </c>
      <c r="AJ49" t="s">
        <v>834</v>
      </c>
      <c r="AK49" t="s">
        <v>834</v>
      </c>
      <c r="AL49" t="s">
        <v>834</v>
      </c>
      <c r="AM49">
        <v>0</v>
      </c>
      <c r="AN49">
        <v>1</v>
      </c>
      <c r="AO49">
        <v>0</v>
      </c>
      <c r="AP49">
        <v>0</v>
      </c>
      <c r="AQ49">
        <v>0</v>
      </c>
      <c r="AR49">
        <v>1</v>
      </c>
      <c r="AS49">
        <v>0</v>
      </c>
      <c r="AT49">
        <v>0</v>
      </c>
      <c r="AU49">
        <v>0</v>
      </c>
      <c r="AV49" t="s">
        <v>834</v>
      </c>
      <c r="AW49" t="s">
        <v>834</v>
      </c>
      <c r="AX49" t="s">
        <v>834</v>
      </c>
      <c r="AY49" t="s">
        <v>834</v>
      </c>
      <c r="AZ49" t="s">
        <v>834</v>
      </c>
      <c r="BA49" t="s">
        <v>834</v>
      </c>
      <c r="BB49" t="s">
        <v>834</v>
      </c>
      <c r="BC49" t="s">
        <v>834</v>
      </c>
      <c r="BD49" t="s">
        <v>834</v>
      </c>
      <c r="BE49" t="s">
        <v>834</v>
      </c>
      <c r="BF49" t="s">
        <v>834</v>
      </c>
      <c r="BG49" t="s">
        <v>834</v>
      </c>
      <c r="BH49" t="s">
        <v>834</v>
      </c>
      <c r="BI49" t="s">
        <v>834</v>
      </c>
      <c r="BJ49">
        <v>1</v>
      </c>
      <c r="BK49">
        <v>1</v>
      </c>
      <c r="BL49">
        <v>1</v>
      </c>
      <c r="BM49">
        <v>0</v>
      </c>
      <c r="BN49">
        <v>1</v>
      </c>
      <c r="BO49">
        <v>1</v>
      </c>
      <c r="BP49">
        <v>1</v>
      </c>
      <c r="BQ49">
        <v>0</v>
      </c>
      <c r="BR49" t="s">
        <v>834</v>
      </c>
      <c r="BS49" t="s">
        <v>834</v>
      </c>
      <c r="BT49" t="s">
        <v>834</v>
      </c>
      <c r="BU49">
        <v>0</v>
      </c>
      <c r="BV49" t="s">
        <v>834</v>
      </c>
      <c r="BW49" t="s">
        <v>834</v>
      </c>
      <c r="BX49" t="s">
        <v>834</v>
      </c>
      <c r="BY49">
        <v>1</v>
      </c>
      <c r="BZ49">
        <v>1</v>
      </c>
      <c r="CA49">
        <v>1</v>
      </c>
      <c r="CB49">
        <v>0</v>
      </c>
      <c r="CC49" t="s">
        <v>834</v>
      </c>
      <c r="CD49" t="s">
        <v>834</v>
      </c>
      <c r="CE49" t="s">
        <v>834</v>
      </c>
      <c r="CF49">
        <v>0</v>
      </c>
      <c r="CG49" t="s">
        <v>834</v>
      </c>
      <c r="CH49" t="s">
        <v>834</v>
      </c>
      <c r="CI49" t="s">
        <v>834</v>
      </c>
      <c r="CJ49">
        <v>1</v>
      </c>
      <c r="CK49">
        <v>0</v>
      </c>
      <c r="CL49">
        <v>1</v>
      </c>
      <c r="CM49">
        <v>0</v>
      </c>
      <c r="CN49">
        <v>0</v>
      </c>
      <c r="CO49">
        <v>0</v>
      </c>
      <c r="CP49">
        <v>0</v>
      </c>
      <c r="CQ49">
        <v>0</v>
      </c>
    </row>
    <row r="50" spans="1:95" x14ac:dyDescent="0.35">
      <c r="A50" t="s">
        <v>721</v>
      </c>
      <c r="B50" s="1">
        <v>43730</v>
      </c>
      <c r="C50" s="1">
        <v>44044</v>
      </c>
      <c r="D50">
        <v>1</v>
      </c>
      <c r="E50">
        <v>1</v>
      </c>
      <c r="F50">
        <v>1</v>
      </c>
      <c r="G50">
        <v>1</v>
      </c>
      <c r="H50">
        <v>0</v>
      </c>
      <c r="I50">
        <v>0</v>
      </c>
      <c r="J50">
        <v>0</v>
      </c>
      <c r="K50">
        <v>1</v>
      </c>
      <c r="L50">
        <v>0</v>
      </c>
      <c r="M50">
        <v>1</v>
      </c>
      <c r="N50">
        <v>0</v>
      </c>
      <c r="O50">
        <v>1</v>
      </c>
      <c r="P50">
        <v>4</v>
      </c>
      <c r="Q50">
        <v>0</v>
      </c>
      <c r="R50" t="s">
        <v>834</v>
      </c>
      <c r="S50">
        <v>1</v>
      </c>
      <c r="T50">
        <v>1</v>
      </c>
      <c r="U50">
        <v>1</v>
      </c>
      <c r="V50">
        <v>1</v>
      </c>
      <c r="W50">
        <v>1</v>
      </c>
      <c r="X50">
        <v>0</v>
      </c>
      <c r="Y50">
        <v>0</v>
      </c>
      <c r="Z50">
        <v>0</v>
      </c>
      <c r="AA50">
        <v>0</v>
      </c>
      <c r="AB50">
        <v>0</v>
      </c>
      <c r="AC50">
        <v>0</v>
      </c>
      <c r="AD50">
        <v>0</v>
      </c>
      <c r="AE50">
        <v>1</v>
      </c>
      <c r="AF50">
        <v>1</v>
      </c>
      <c r="AG50">
        <v>1</v>
      </c>
      <c r="AH50">
        <v>1</v>
      </c>
      <c r="AI50">
        <v>0</v>
      </c>
      <c r="AJ50">
        <v>0</v>
      </c>
      <c r="AK50">
        <v>0</v>
      </c>
      <c r="AL50">
        <v>0</v>
      </c>
      <c r="AM50">
        <v>0</v>
      </c>
      <c r="AN50">
        <v>1</v>
      </c>
      <c r="AO50">
        <v>0</v>
      </c>
      <c r="AP50">
        <v>0</v>
      </c>
      <c r="AQ50">
        <v>1</v>
      </c>
      <c r="AR50">
        <v>0</v>
      </c>
      <c r="AS50">
        <v>0</v>
      </c>
      <c r="AT50">
        <v>1</v>
      </c>
      <c r="AU50">
        <v>1</v>
      </c>
      <c r="AV50">
        <v>1</v>
      </c>
      <c r="AW50">
        <v>0</v>
      </c>
      <c r="AX50">
        <v>1</v>
      </c>
      <c r="AY50">
        <v>1</v>
      </c>
      <c r="AZ50">
        <v>1</v>
      </c>
      <c r="BA50">
        <v>0</v>
      </c>
      <c r="BB50">
        <v>1</v>
      </c>
      <c r="BC50">
        <v>1</v>
      </c>
      <c r="BD50">
        <v>1</v>
      </c>
      <c r="BE50">
        <v>0</v>
      </c>
      <c r="BF50">
        <v>0</v>
      </c>
      <c r="BG50">
        <v>1</v>
      </c>
      <c r="BH50">
        <v>0</v>
      </c>
      <c r="BI50">
        <v>0</v>
      </c>
      <c r="BJ50">
        <v>1</v>
      </c>
      <c r="BK50">
        <v>1</v>
      </c>
      <c r="BL50">
        <v>1</v>
      </c>
      <c r="BM50">
        <v>0</v>
      </c>
      <c r="BN50">
        <v>1</v>
      </c>
      <c r="BO50">
        <v>0</v>
      </c>
      <c r="BP50">
        <v>1</v>
      </c>
      <c r="BQ50">
        <v>0</v>
      </c>
      <c r="BR50" t="s">
        <v>834</v>
      </c>
      <c r="BS50" t="s">
        <v>834</v>
      </c>
      <c r="BT50" t="s">
        <v>834</v>
      </c>
      <c r="BU50">
        <v>1</v>
      </c>
      <c r="BV50">
        <v>1</v>
      </c>
      <c r="BW50">
        <v>0</v>
      </c>
      <c r="BX50">
        <v>1</v>
      </c>
      <c r="BY50">
        <v>1</v>
      </c>
      <c r="BZ50">
        <v>0</v>
      </c>
      <c r="CA50">
        <v>1</v>
      </c>
      <c r="CB50">
        <v>0</v>
      </c>
      <c r="CC50" t="s">
        <v>834</v>
      </c>
      <c r="CD50" t="s">
        <v>834</v>
      </c>
      <c r="CE50" t="s">
        <v>834</v>
      </c>
      <c r="CF50">
        <v>1</v>
      </c>
      <c r="CG50">
        <v>1</v>
      </c>
      <c r="CH50">
        <v>0</v>
      </c>
      <c r="CI50">
        <v>1</v>
      </c>
      <c r="CJ50">
        <v>1</v>
      </c>
      <c r="CK50">
        <v>1</v>
      </c>
      <c r="CL50">
        <v>0</v>
      </c>
      <c r="CM50">
        <v>0</v>
      </c>
      <c r="CN50">
        <v>0</v>
      </c>
      <c r="CO50">
        <v>0</v>
      </c>
      <c r="CP50">
        <v>1</v>
      </c>
      <c r="CQ50">
        <v>0</v>
      </c>
    </row>
    <row r="51" spans="1:95" x14ac:dyDescent="0.35">
      <c r="A51" t="s">
        <v>747</v>
      </c>
      <c r="B51" s="1">
        <v>43831</v>
      </c>
      <c r="C51" s="1">
        <v>44044</v>
      </c>
      <c r="D51">
        <v>1</v>
      </c>
      <c r="E51">
        <v>1</v>
      </c>
      <c r="F51">
        <v>1</v>
      </c>
      <c r="G51">
        <v>0</v>
      </c>
      <c r="H51">
        <v>0</v>
      </c>
      <c r="I51">
        <v>0</v>
      </c>
      <c r="J51">
        <v>1</v>
      </c>
      <c r="K51">
        <v>1</v>
      </c>
      <c r="L51">
        <v>0</v>
      </c>
      <c r="M51">
        <v>0</v>
      </c>
      <c r="N51">
        <v>0</v>
      </c>
      <c r="O51">
        <v>1</v>
      </c>
      <c r="P51">
        <v>4</v>
      </c>
      <c r="Q51">
        <v>0</v>
      </c>
      <c r="R51" t="s">
        <v>834</v>
      </c>
      <c r="S51">
        <v>1</v>
      </c>
      <c r="T51">
        <v>0</v>
      </c>
      <c r="U51">
        <v>1</v>
      </c>
      <c r="V51">
        <v>0</v>
      </c>
      <c r="W51">
        <v>0</v>
      </c>
      <c r="X51">
        <v>1</v>
      </c>
      <c r="Y51">
        <v>1</v>
      </c>
      <c r="Z51">
        <v>0</v>
      </c>
      <c r="AA51">
        <v>0</v>
      </c>
      <c r="AB51">
        <v>0</v>
      </c>
      <c r="AC51">
        <v>0</v>
      </c>
      <c r="AD51">
        <v>0</v>
      </c>
      <c r="AE51">
        <v>0</v>
      </c>
      <c r="AF51" t="s">
        <v>834</v>
      </c>
      <c r="AG51" t="s">
        <v>834</v>
      </c>
      <c r="AH51" t="s">
        <v>834</v>
      </c>
      <c r="AI51" t="s">
        <v>834</v>
      </c>
      <c r="AJ51" t="s">
        <v>834</v>
      </c>
      <c r="AK51" t="s">
        <v>834</v>
      </c>
      <c r="AL51" t="s">
        <v>834</v>
      </c>
      <c r="AM51">
        <v>0</v>
      </c>
      <c r="AN51">
        <v>1</v>
      </c>
      <c r="AO51">
        <v>1</v>
      </c>
      <c r="AP51">
        <v>0</v>
      </c>
      <c r="AQ51">
        <v>0</v>
      </c>
      <c r="AR51">
        <v>0</v>
      </c>
      <c r="AS51">
        <v>0</v>
      </c>
      <c r="AT51">
        <v>0</v>
      </c>
      <c r="AU51">
        <v>0</v>
      </c>
      <c r="AV51" t="s">
        <v>834</v>
      </c>
      <c r="AW51" t="s">
        <v>834</v>
      </c>
      <c r="AX51" t="s">
        <v>834</v>
      </c>
      <c r="AY51" t="s">
        <v>834</v>
      </c>
      <c r="AZ51" t="s">
        <v>834</v>
      </c>
      <c r="BA51" t="s">
        <v>834</v>
      </c>
      <c r="BB51" t="s">
        <v>834</v>
      </c>
      <c r="BC51" t="s">
        <v>834</v>
      </c>
      <c r="BD51" t="s">
        <v>834</v>
      </c>
      <c r="BE51" t="s">
        <v>834</v>
      </c>
      <c r="BF51" t="s">
        <v>834</v>
      </c>
      <c r="BG51" t="s">
        <v>834</v>
      </c>
      <c r="BH51" t="s">
        <v>834</v>
      </c>
      <c r="BI51" t="s">
        <v>834</v>
      </c>
      <c r="BJ51">
        <v>1</v>
      </c>
      <c r="BK51">
        <v>1</v>
      </c>
      <c r="BL51">
        <v>1</v>
      </c>
      <c r="BM51">
        <v>0</v>
      </c>
      <c r="BN51">
        <v>1</v>
      </c>
      <c r="BO51">
        <v>1</v>
      </c>
      <c r="BP51">
        <v>1</v>
      </c>
      <c r="BQ51">
        <v>0</v>
      </c>
      <c r="BR51" t="s">
        <v>834</v>
      </c>
      <c r="BS51" t="s">
        <v>834</v>
      </c>
      <c r="BT51" t="s">
        <v>834</v>
      </c>
      <c r="BU51">
        <v>0</v>
      </c>
      <c r="BV51" t="s">
        <v>834</v>
      </c>
      <c r="BW51" t="s">
        <v>834</v>
      </c>
      <c r="BX51" t="s">
        <v>834</v>
      </c>
      <c r="BY51">
        <v>1</v>
      </c>
      <c r="BZ51">
        <v>1</v>
      </c>
      <c r="CA51">
        <v>1</v>
      </c>
      <c r="CB51">
        <v>0</v>
      </c>
      <c r="CC51" t="s">
        <v>834</v>
      </c>
      <c r="CD51" t="s">
        <v>834</v>
      </c>
      <c r="CE51" t="s">
        <v>834</v>
      </c>
      <c r="CF51">
        <v>0</v>
      </c>
      <c r="CG51" t="s">
        <v>834</v>
      </c>
      <c r="CH51" t="s">
        <v>834</v>
      </c>
      <c r="CI51" t="s">
        <v>834</v>
      </c>
      <c r="CJ51">
        <v>1</v>
      </c>
      <c r="CK51">
        <v>0</v>
      </c>
      <c r="CL51">
        <v>1</v>
      </c>
      <c r="CM51">
        <v>0</v>
      </c>
      <c r="CN51">
        <v>0</v>
      </c>
      <c r="CO51">
        <v>0</v>
      </c>
      <c r="CP51">
        <v>0</v>
      </c>
      <c r="CQ51">
        <v>0</v>
      </c>
    </row>
    <row r="52" spans="1:95" x14ac:dyDescent="0.35">
      <c r="A52" t="s">
        <v>757</v>
      </c>
      <c r="B52" s="1">
        <v>43930</v>
      </c>
      <c r="C52" s="1">
        <v>44044</v>
      </c>
      <c r="D52">
        <v>1</v>
      </c>
      <c r="E52">
        <v>1</v>
      </c>
      <c r="F52">
        <v>0</v>
      </c>
      <c r="G52">
        <v>0</v>
      </c>
      <c r="H52">
        <v>0</v>
      </c>
      <c r="I52">
        <v>0</v>
      </c>
      <c r="J52">
        <v>0</v>
      </c>
      <c r="K52">
        <v>0</v>
      </c>
      <c r="L52">
        <v>0</v>
      </c>
      <c r="M52">
        <v>0</v>
      </c>
      <c r="N52">
        <v>1</v>
      </c>
      <c r="O52">
        <v>0</v>
      </c>
      <c r="P52" t="s">
        <v>834</v>
      </c>
      <c r="Q52">
        <v>0</v>
      </c>
      <c r="R52" t="s">
        <v>834</v>
      </c>
      <c r="S52">
        <v>0</v>
      </c>
      <c r="T52">
        <v>0</v>
      </c>
      <c r="U52">
        <v>0</v>
      </c>
      <c r="V52">
        <v>0</v>
      </c>
      <c r="W52">
        <v>0</v>
      </c>
      <c r="X52">
        <v>0</v>
      </c>
      <c r="Y52">
        <v>0</v>
      </c>
      <c r="Z52">
        <v>0</v>
      </c>
      <c r="AA52">
        <v>0</v>
      </c>
      <c r="AB52">
        <v>0</v>
      </c>
      <c r="AC52">
        <v>0</v>
      </c>
      <c r="AD52">
        <v>1</v>
      </c>
      <c r="AE52">
        <v>0</v>
      </c>
      <c r="AF52" t="s">
        <v>834</v>
      </c>
      <c r="AG52" t="s">
        <v>834</v>
      </c>
      <c r="AH52" t="s">
        <v>834</v>
      </c>
      <c r="AI52" t="s">
        <v>834</v>
      </c>
      <c r="AJ52" t="s">
        <v>834</v>
      </c>
      <c r="AK52" t="s">
        <v>834</v>
      </c>
      <c r="AL52" t="s">
        <v>834</v>
      </c>
      <c r="AM52">
        <v>0</v>
      </c>
      <c r="AN52">
        <v>0</v>
      </c>
      <c r="AO52">
        <v>0</v>
      </c>
      <c r="AP52">
        <v>0</v>
      </c>
      <c r="AQ52">
        <v>0</v>
      </c>
      <c r="AR52">
        <v>1</v>
      </c>
      <c r="AS52">
        <v>0</v>
      </c>
      <c r="AT52">
        <v>0</v>
      </c>
      <c r="AU52">
        <v>0</v>
      </c>
      <c r="AV52" t="s">
        <v>834</v>
      </c>
      <c r="AW52" t="s">
        <v>834</v>
      </c>
      <c r="AX52" t="s">
        <v>834</v>
      </c>
      <c r="AY52" t="s">
        <v>834</v>
      </c>
      <c r="AZ52" t="s">
        <v>834</v>
      </c>
      <c r="BA52" t="s">
        <v>834</v>
      </c>
      <c r="BB52" t="s">
        <v>834</v>
      </c>
      <c r="BC52" t="s">
        <v>834</v>
      </c>
      <c r="BD52" t="s">
        <v>834</v>
      </c>
      <c r="BE52" t="s">
        <v>834</v>
      </c>
      <c r="BF52" t="s">
        <v>834</v>
      </c>
      <c r="BG52" t="s">
        <v>834</v>
      </c>
      <c r="BH52" t="s">
        <v>834</v>
      </c>
      <c r="BI52" t="s">
        <v>834</v>
      </c>
      <c r="BJ52">
        <v>1</v>
      </c>
      <c r="BK52">
        <v>1</v>
      </c>
      <c r="BL52">
        <v>1</v>
      </c>
      <c r="BM52">
        <v>0</v>
      </c>
      <c r="BN52">
        <v>1</v>
      </c>
      <c r="BO52">
        <v>1</v>
      </c>
      <c r="BP52">
        <v>1</v>
      </c>
      <c r="BQ52">
        <v>0</v>
      </c>
      <c r="BR52" t="s">
        <v>834</v>
      </c>
      <c r="BS52" t="s">
        <v>834</v>
      </c>
      <c r="BT52" t="s">
        <v>834</v>
      </c>
      <c r="BU52">
        <v>0</v>
      </c>
      <c r="BV52" t="s">
        <v>834</v>
      </c>
      <c r="BW52" t="s">
        <v>834</v>
      </c>
      <c r="BX52" t="s">
        <v>834</v>
      </c>
      <c r="BY52">
        <v>1</v>
      </c>
      <c r="BZ52">
        <v>1</v>
      </c>
      <c r="CA52">
        <v>1</v>
      </c>
      <c r="CB52">
        <v>0</v>
      </c>
      <c r="CC52" t="s">
        <v>834</v>
      </c>
      <c r="CD52" t="s">
        <v>834</v>
      </c>
      <c r="CE52" t="s">
        <v>834</v>
      </c>
      <c r="CF52">
        <v>0</v>
      </c>
      <c r="CG52" t="s">
        <v>834</v>
      </c>
      <c r="CH52" t="s">
        <v>834</v>
      </c>
      <c r="CI52" t="s">
        <v>834</v>
      </c>
      <c r="CJ52">
        <v>1</v>
      </c>
      <c r="CK52">
        <v>0</v>
      </c>
      <c r="CL52">
        <v>0</v>
      </c>
      <c r="CM52">
        <v>0</v>
      </c>
      <c r="CN52">
        <v>0</v>
      </c>
      <c r="CO52">
        <v>1</v>
      </c>
      <c r="CP52">
        <v>0</v>
      </c>
      <c r="CQ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J52"/>
  <sheetViews>
    <sheetView workbookViewId="0"/>
  </sheetViews>
  <sheetFormatPr defaultRowHeight="14.5" x14ac:dyDescent="0.35"/>
  <cols>
    <col min="1" max="1" width="12.26953125" customWidth="1"/>
    <col min="2" max="2" width="12.6328125" customWidth="1"/>
    <col min="3" max="3" width="17" customWidth="1"/>
    <col min="4" max="4" width="12.6328125" customWidth="1"/>
  </cols>
  <sheetData>
    <row r="1" spans="1:114" s="2" customFormat="1" ht="58" x14ac:dyDescent="0.35">
      <c r="A1" s="2" t="s">
        <v>764</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row>
    <row r="2" spans="1:114" x14ac:dyDescent="0.35">
      <c r="A2" t="s">
        <v>113</v>
      </c>
      <c r="B2" s="1">
        <v>43966</v>
      </c>
      <c r="C2" s="1">
        <v>44044</v>
      </c>
      <c r="D2">
        <v>1</v>
      </c>
      <c r="E2" t="s">
        <v>114</v>
      </c>
      <c r="G2">
        <v>1</v>
      </c>
      <c r="H2" t="s">
        <v>114</v>
      </c>
      <c r="J2" t="str">
        <f>("Medical director, Program director, Licensed pharmacist, Licensed nurse")</f>
        <v>Medical director, Program director, Licensed pharmacist, Licensed nurse</v>
      </c>
      <c r="K2" t="s">
        <v>115</v>
      </c>
      <c r="M2">
        <v>1</v>
      </c>
      <c r="N2" t="s">
        <v>116</v>
      </c>
      <c r="P2" t="str">
        <f>("40:1")</f>
        <v>40:1</v>
      </c>
      <c r="Q2" t="s">
        <v>116</v>
      </c>
      <c r="S2">
        <v>0</v>
      </c>
      <c r="Y2">
        <v>1</v>
      </c>
      <c r="Z2" t="s">
        <v>117</v>
      </c>
      <c r="AB2" t="str">
        <f>("Behavioral health, Education, HIV screening, Disease screening")</f>
        <v>Behavioral health, Education, HIV screening, Disease screening</v>
      </c>
      <c r="AC2" t="s">
        <v>118</v>
      </c>
      <c r="AD2" t="s">
        <v>119</v>
      </c>
      <c r="AE2">
        <v>0</v>
      </c>
      <c r="AK2">
        <v>1</v>
      </c>
      <c r="AL2" t="s">
        <v>116</v>
      </c>
      <c r="AN2">
        <v>1</v>
      </c>
      <c r="AO2" t="s">
        <v>117</v>
      </c>
      <c r="AQ2" t="str">
        <f t="shared" ref="AQ2:AQ7" si="0">("No facility requirements specified in the law")</f>
        <v>No facility requirements specified in the law</v>
      </c>
      <c r="AT2">
        <v>0</v>
      </c>
      <c r="AW2">
        <v>0</v>
      </c>
      <c r="AZ2">
        <v>1</v>
      </c>
      <c r="BA2" t="s">
        <v>120</v>
      </c>
      <c r="BC2">
        <v>0</v>
      </c>
      <c r="BF2">
        <v>0</v>
      </c>
      <c r="BI2" t="str">
        <f>("None")</f>
        <v>None</v>
      </c>
      <c r="BL2" t="str">
        <f>("None")</f>
        <v>None</v>
      </c>
      <c r="BO2" t="str">
        <f t="shared" ref="BO2:BO33" si="1">("Physicians, Nurse practitioners, Physician assistants")</f>
        <v>Physicians, Nurse practitioners, Physician assistants</v>
      </c>
      <c r="BP2" t="s">
        <v>121</v>
      </c>
      <c r="BR2">
        <v>1</v>
      </c>
      <c r="BS2" t="s">
        <v>116</v>
      </c>
      <c r="BU2" t="str">
        <f>("Buprenorphine, Naltrexone")</f>
        <v>Buprenorphine, Naltrexone</v>
      </c>
      <c r="BV2" t="s">
        <v>122</v>
      </c>
      <c r="BX2">
        <v>0</v>
      </c>
      <c r="CD2">
        <v>1</v>
      </c>
      <c r="CE2" t="s">
        <v>116</v>
      </c>
      <c r="CG2" t="str">
        <f>("Buprenorphine, Naltrexone")</f>
        <v>Buprenorphine, Naltrexone</v>
      </c>
      <c r="CH2" t="s">
        <v>116</v>
      </c>
      <c r="CJ2" t="str">
        <f>("Buprenorphine, Naltrexone")</f>
        <v>Buprenorphine, Naltrexone</v>
      </c>
      <c r="CK2" t="s">
        <v>123</v>
      </c>
      <c r="CM2">
        <v>1</v>
      </c>
      <c r="CN2" t="s">
        <v>124</v>
      </c>
      <c r="CP2" t="str">
        <f>("Buprenorphine, Naltrexone")</f>
        <v>Buprenorphine, Naltrexone</v>
      </c>
      <c r="CQ2" t="s">
        <v>125</v>
      </c>
      <c r="CS2">
        <v>1</v>
      </c>
      <c r="CT2" t="s">
        <v>116</v>
      </c>
      <c r="CV2" t="str">
        <f>("Buprenorphine, Naltrexone")</f>
        <v>Buprenorphine, Naltrexone</v>
      </c>
      <c r="CW2" t="s">
        <v>116</v>
      </c>
      <c r="CY2">
        <v>1</v>
      </c>
      <c r="CZ2" t="s">
        <v>126</v>
      </c>
      <c r="DB2">
        <v>0</v>
      </c>
      <c r="DE2" t="s">
        <v>127</v>
      </c>
      <c r="DF2" t="s">
        <v>128</v>
      </c>
      <c r="DH2">
        <v>0</v>
      </c>
    </row>
    <row r="3" spans="1:114" x14ac:dyDescent="0.35">
      <c r="A3" t="s">
        <v>129</v>
      </c>
      <c r="B3" s="1">
        <v>43647</v>
      </c>
      <c r="C3" s="1">
        <v>44044</v>
      </c>
      <c r="D3">
        <v>1</v>
      </c>
      <c r="E3" t="s">
        <v>130</v>
      </c>
      <c r="G3">
        <v>1</v>
      </c>
      <c r="H3" t="s">
        <v>130</v>
      </c>
      <c r="J3" t="str">
        <f>("None")</f>
        <v>None</v>
      </c>
      <c r="M3">
        <v>0</v>
      </c>
      <c r="S3">
        <v>0</v>
      </c>
      <c r="Y3">
        <v>0</v>
      </c>
      <c r="AB3" t="str">
        <f>("Behavioral health")</f>
        <v>Behavioral health</v>
      </c>
      <c r="AC3" t="s">
        <v>131</v>
      </c>
      <c r="AE3">
        <v>0</v>
      </c>
      <c r="AK3">
        <v>1</v>
      </c>
      <c r="AL3" t="s">
        <v>131</v>
      </c>
      <c r="AN3">
        <v>0</v>
      </c>
      <c r="AQ3" t="str">
        <f t="shared" si="0"/>
        <v>No facility requirements specified in the law</v>
      </c>
      <c r="AT3">
        <v>0</v>
      </c>
      <c r="AW3">
        <v>0</v>
      </c>
      <c r="AZ3">
        <v>0</v>
      </c>
      <c r="BO3" t="str">
        <f t="shared" si="1"/>
        <v>Physicians, Nurse practitioners, Physician assistants</v>
      </c>
      <c r="BP3" t="s">
        <v>132</v>
      </c>
      <c r="BR3">
        <v>0</v>
      </c>
      <c r="BU3" t="str">
        <f>("Buprenorphine, Naltrexone")</f>
        <v>Buprenorphine, Naltrexone</v>
      </c>
      <c r="BV3" t="s">
        <v>133</v>
      </c>
      <c r="BX3">
        <v>0</v>
      </c>
      <c r="CD3">
        <v>1</v>
      </c>
      <c r="CE3" t="s">
        <v>134</v>
      </c>
      <c r="CG3" t="str">
        <f>("Buprenorphine")</f>
        <v>Buprenorphine</v>
      </c>
      <c r="CH3" t="s">
        <v>135</v>
      </c>
      <c r="CI3" t="s">
        <v>136</v>
      </c>
      <c r="CJ3" t="str">
        <f>("Buprenorphine, Naltrexone")</f>
        <v>Buprenorphine, Naltrexone</v>
      </c>
      <c r="CK3" t="s">
        <v>137</v>
      </c>
      <c r="CM3">
        <v>1</v>
      </c>
      <c r="CN3" t="s">
        <v>138</v>
      </c>
      <c r="CP3" t="str">
        <f>("Buprenorphine")</f>
        <v>Buprenorphine</v>
      </c>
      <c r="CQ3" t="s">
        <v>139</v>
      </c>
      <c r="CS3">
        <v>0</v>
      </c>
      <c r="CY3">
        <v>1</v>
      </c>
      <c r="CZ3" t="s">
        <v>131</v>
      </c>
      <c r="DB3">
        <v>1</v>
      </c>
      <c r="DC3" t="s">
        <v>131</v>
      </c>
      <c r="DE3" t="str">
        <f>("ASAM Criteria incorporated by reference")</f>
        <v>ASAM Criteria incorporated by reference</v>
      </c>
      <c r="DF3" t="s">
        <v>131</v>
      </c>
      <c r="DH3">
        <v>0</v>
      </c>
    </row>
    <row r="4" spans="1:114" x14ac:dyDescent="0.35">
      <c r="A4" t="s">
        <v>140</v>
      </c>
      <c r="B4" s="1">
        <v>43774</v>
      </c>
      <c r="C4" s="1">
        <v>44044</v>
      </c>
      <c r="D4">
        <v>1</v>
      </c>
      <c r="E4" t="s">
        <v>141</v>
      </c>
      <c r="G4">
        <v>1</v>
      </c>
      <c r="H4" t="s">
        <v>142</v>
      </c>
      <c r="J4" t="str">
        <f>("Program director, Program physician")</f>
        <v>Program director, Program physician</v>
      </c>
      <c r="K4" t="s">
        <v>143</v>
      </c>
      <c r="M4">
        <v>0</v>
      </c>
      <c r="S4">
        <v>0</v>
      </c>
      <c r="Y4">
        <v>1</v>
      </c>
      <c r="Z4" t="s">
        <v>142</v>
      </c>
      <c r="AB4" t="str">
        <f>("Behavioral health")</f>
        <v>Behavioral health</v>
      </c>
      <c r="AC4" t="s">
        <v>144</v>
      </c>
      <c r="AE4">
        <v>0</v>
      </c>
      <c r="AK4">
        <v>0</v>
      </c>
      <c r="AN4">
        <v>0</v>
      </c>
      <c r="AQ4" t="str">
        <f t="shared" si="0"/>
        <v>No facility requirements specified in the law</v>
      </c>
      <c r="AT4">
        <v>0</v>
      </c>
      <c r="AW4">
        <v>0</v>
      </c>
      <c r="AZ4">
        <v>0</v>
      </c>
      <c r="BO4" t="str">
        <f t="shared" si="1"/>
        <v>Physicians, Nurse practitioners, Physician assistants</v>
      </c>
      <c r="BP4" t="s">
        <v>145</v>
      </c>
      <c r="BR4">
        <v>0</v>
      </c>
      <c r="BU4" t="str">
        <f>("Buprenorphine, Methadone, Naltrexone")</f>
        <v>Buprenorphine, Methadone, Naltrexone</v>
      </c>
      <c r="BV4" t="s">
        <v>146</v>
      </c>
      <c r="BX4">
        <v>0</v>
      </c>
      <c r="CD4">
        <v>0</v>
      </c>
      <c r="CJ4" t="str">
        <f>("Buprenorphine, Methadone, Naltrexone")</f>
        <v>Buprenorphine, Methadone, Naltrexone</v>
      </c>
      <c r="CK4" t="s">
        <v>147</v>
      </c>
      <c r="CM4">
        <v>0</v>
      </c>
      <c r="CS4">
        <v>0</v>
      </c>
      <c r="CY4">
        <v>1</v>
      </c>
      <c r="CZ4" t="s">
        <v>148</v>
      </c>
      <c r="DA4" t="s">
        <v>149</v>
      </c>
      <c r="DB4">
        <v>1</v>
      </c>
      <c r="DC4" t="s">
        <v>148</v>
      </c>
      <c r="DE4" t="str">
        <f>("Providers required to adhere to evidence-based best practices")</f>
        <v>Providers required to adhere to evidence-based best practices</v>
      </c>
      <c r="DF4" t="s">
        <v>148</v>
      </c>
      <c r="DH4">
        <v>1</v>
      </c>
      <c r="DI4" t="s">
        <v>150</v>
      </c>
    </row>
    <row r="5" spans="1:114" x14ac:dyDescent="0.35">
      <c r="A5" t="s">
        <v>151</v>
      </c>
      <c r="B5" s="1">
        <v>43831</v>
      </c>
      <c r="C5" s="1">
        <v>44044</v>
      </c>
      <c r="D5">
        <v>1</v>
      </c>
      <c r="E5" t="s">
        <v>152</v>
      </c>
      <c r="G5">
        <v>1</v>
      </c>
      <c r="H5" t="s">
        <v>153</v>
      </c>
      <c r="J5" t="str">
        <f>("Medical director, Alcohol or drug counselor")</f>
        <v>Medical director, Alcohol or drug counselor</v>
      </c>
      <c r="K5" t="s">
        <v>154</v>
      </c>
      <c r="M5">
        <v>1</v>
      </c>
      <c r="N5" t="s">
        <v>155</v>
      </c>
      <c r="P5" t="str">
        <f>("40:1")</f>
        <v>40:1</v>
      </c>
      <c r="Q5" t="s">
        <v>156</v>
      </c>
      <c r="S5">
        <v>1</v>
      </c>
      <c r="T5" t="s">
        <v>157</v>
      </c>
      <c r="V5" t="str">
        <f>("300:1")</f>
        <v>300:1</v>
      </c>
      <c r="W5" t="s">
        <v>157</v>
      </c>
      <c r="Y5">
        <v>1</v>
      </c>
      <c r="Z5" t="s">
        <v>157</v>
      </c>
      <c r="AB5" t="str">
        <f>("Behavioral health, Counseling, Job training, Education, HIV screening, Disease screening")</f>
        <v>Behavioral health, Counseling, Job training, Education, HIV screening, Disease screening</v>
      </c>
      <c r="AC5" t="s">
        <v>158</v>
      </c>
      <c r="AE5">
        <v>0</v>
      </c>
      <c r="AK5">
        <v>1</v>
      </c>
      <c r="AL5" t="s">
        <v>159</v>
      </c>
      <c r="AN5">
        <v>1</v>
      </c>
      <c r="AO5" t="s">
        <v>160</v>
      </c>
      <c r="AQ5" t="str">
        <f t="shared" si="0"/>
        <v>No facility requirements specified in the law</v>
      </c>
      <c r="AT5">
        <v>0</v>
      </c>
      <c r="AW5">
        <v>1</v>
      </c>
      <c r="AX5" t="s">
        <v>161</v>
      </c>
      <c r="AZ5">
        <v>0</v>
      </c>
      <c r="BO5" t="str">
        <f t="shared" si="1"/>
        <v>Physicians, Nurse practitioners, Physician assistants</v>
      </c>
      <c r="BP5" t="s">
        <v>162</v>
      </c>
      <c r="BR5">
        <v>0</v>
      </c>
      <c r="BU5" t="str">
        <f>("Buprenorphine, Naltrexone")</f>
        <v>Buprenorphine, Naltrexone</v>
      </c>
      <c r="BV5" t="s">
        <v>163</v>
      </c>
      <c r="BX5">
        <v>0</v>
      </c>
      <c r="CD5">
        <v>0</v>
      </c>
      <c r="CF5" t="s">
        <v>164</v>
      </c>
      <c r="CJ5" t="str">
        <f>("Buprenorphine, Naltrexone")</f>
        <v>Buprenorphine, Naltrexone</v>
      </c>
      <c r="CK5" t="s">
        <v>165</v>
      </c>
      <c r="CM5">
        <v>0</v>
      </c>
      <c r="CS5">
        <v>0</v>
      </c>
      <c r="CU5" t="s">
        <v>166</v>
      </c>
      <c r="CY5">
        <v>1</v>
      </c>
      <c r="CZ5" t="s">
        <v>167</v>
      </c>
      <c r="DB5">
        <v>0</v>
      </c>
      <c r="DE5" t="str">
        <f>("Must use “ASAM Client Placement Criteria” for determining client level of care, Medical director must be ASAM certified")</f>
        <v>Must use “ASAM Client Placement Criteria” for determining client level of care, Medical director must be ASAM certified</v>
      </c>
      <c r="DF5" t="s">
        <v>168</v>
      </c>
      <c r="DH5">
        <v>0</v>
      </c>
    </row>
    <row r="6" spans="1:114" x14ac:dyDescent="0.35">
      <c r="A6" t="s">
        <v>169</v>
      </c>
      <c r="B6" s="1">
        <v>44013</v>
      </c>
      <c r="C6" s="1">
        <v>44044</v>
      </c>
      <c r="D6">
        <v>1</v>
      </c>
      <c r="E6" t="s">
        <v>170</v>
      </c>
      <c r="G6">
        <v>1</v>
      </c>
      <c r="H6" t="s">
        <v>171</v>
      </c>
      <c r="J6" t="str">
        <f>("Medical director, Program director, Alcohol or drug counselor")</f>
        <v>Medical director, Program director, Alcohol or drug counselor</v>
      </c>
      <c r="K6" t="s">
        <v>172</v>
      </c>
      <c r="L6" t="s">
        <v>173</v>
      </c>
      <c r="M6">
        <v>0</v>
      </c>
      <c r="O6" t="s">
        <v>174</v>
      </c>
      <c r="S6">
        <v>0</v>
      </c>
      <c r="U6" t="s">
        <v>174</v>
      </c>
      <c r="Y6">
        <v>1</v>
      </c>
      <c r="Z6" t="s">
        <v>175</v>
      </c>
      <c r="AB6" t="str">
        <f>("Counseling, HIV screening, Disease screening")</f>
        <v>Counseling, HIV screening, Disease screening</v>
      </c>
      <c r="AC6" t="s">
        <v>176</v>
      </c>
      <c r="AE6">
        <v>0</v>
      </c>
      <c r="AK6">
        <v>0</v>
      </c>
      <c r="AM6" t="s">
        <v>177</v>
      </c>
      <c r="AN6">
        <v>0</v>
      </c>
      <c r="AQ6" t="str">
        <f t="shared" si="0"/>
        <v>No facility requirements specified in the law</v>
      </c>
      <c r="AT6">
        <v>0</v>
      </c>
      <c r="AW6">
        <v>0</v>
      </c>
      <c r="AZ6">
        <v>1</v>
      </c>
      <c r="BA6" t="s">
        <v>178</v>
      </c>
      <c r="BC6">
        <v>1</v>
      </c>
      <c r="BD6" t="s">
        <v>179</v>
      </c>
      <c r="BE6" t="s">
        <v>180</v>
      </c>
      <c r="BF6">
        <v>1</v>
      </c>
      <c r="BG6" t="s">
        <v>181</v>
      </c>
      <c r="BI6" t="str">
        <f>("None")</f>
        <v>None</v>
      </c>
      <c r="BL6" t="str">
        <f>("None")</f>
        <v>None</v>
      </c>
      <c r="BN6" t="s">
        <v>182</v>
      </c>
      <c r="BO6" t="str">
        <f t="shared" si="1"/>
        <v>Physicians, Nurse practitioners, Physician assistants</v>
      </c>
      <c r="BP6" t="s">
        <v>183</v>
      </c>
      <c r="BR6">
        <v>0</v>
      </c>
      <c r="BU6" t="str">
        <f t="shared" ref="BU6:BU11" si="2">("Buprenorphine, Methadone, Naltrexone")</f>
        <v>Buprenorphine, Methadone, Naltrexone</v>
      </c>
      <c r="BV6" t="s">
        <v>184</v>
      </c>
      <c r="BX6">
        <v>0</v>
      </c>
      <c r="CD6">
        <v>0</v>
      </c>
      <c r="CJ6" t="str">
        <f t="shared" ref="CJ6:CJ11" si="3">("Buprenorphine, Methadone, Naltrexone")</f>
        <v>Buprenorphine, Methadone, Naltrexone</v>
      </c>
      <c r="CK6" t="s">
        <v>185</v>
      </c>
      <c r="CM6">
        <v>0</v>
      </c>
      <c r="CS6">
        <v>1</v>
      </c>
      <c r="CT6" t="s">
        <v>186</v>
      </c>
      <c r="CV6" t="str">
        <f>("Buprenorphine")</f>
        <v>Buprenorphine</v>
      </c>
      <c r="CW6" t="s">
        <v>186</v>
      </c>
      <c r="CY6">
        <v>1</v>
      </c>
      <c r="CZ6" t="s">
        <v>187</v>
      </c>
      <c r="DB6">
        <v>0</v>
      </c>
      <c r="DE6" t="str">
        <f>("ASAM Criteria incorporated by reference")</f>
        <v>ASAM Criteria incorporated by reference</v>
      </c>
      <c r="DF6" t="s">
        <v>187</v>
      </c>
      <c r="DG6" t="s">
        <v>188</v>
      </c>
      <c r="DH6">
        <v>0</v>
      </c>
    </row>
    <row r="7" spans="1:114" x14ac:dyDescent="0.35">
      <c r="A7" t="s">
        <v>189</v>
      </c>
      <c r="B7" s="1">
        <v>44013</v>
      </c>
      <c r="C7" s="1">
        <v>44044</v>
      </c>
      <c r="D7">
        <v>1</v>
      </c>
      <c r="E7" t="s">
        <v>190</v>
      </c>
      <c r="G7">
        <v>1</v>
      </c>
      <c r="H7" t="s">
        <v>190</v>
      </c>
      <c r="J7" t="str">
        <f>("Medical director")</f>
        <v>Medical director</v>
      </c>
      <c r="K7" t="s">
        <v>191</v>
      </c>
      <c r="M7">
        <v>1</v>
      </c>
      <c r="N7" t="s">
        <v>192</v>
      </c>
      <c r="P7" t="str">
        <f>("50:1")</f>
        <v>50:1</v>
      </c>
      <c r="Q7" t="s">
        <v>192</v>
      </c>
      <c r="R7" t="s">
        <v>193</v>
      </c>
      <c r="S7">
        <v>0</v>
      </c>
      <c r="Y7">
        <v>1</v>
      </c>
      <c r="Z7" t="s">
        <v>194</v>
      </c>
      <c r="AB7" t="str">
        <f>("None")</f>
        <v>None</v>
      </c>
      <c r="AD7" t="s">
        <v>195</v>
      </c>
      <c r="AE7">
        <v>0</v>
      </c>
      <c r="AK7">
        <v>0</v>
      </c>
      <c r="AN7">
        <v>1</v>
      </c>
      <c r="AO7" t="s">
        <v>196</v>
      </c>
      <c r="AQ7" t="str">
        <f t="shared" si="0"/>
        <v>No facility requirements specified in the law</v>
      </c>
      <c r="AT7">
        <v>0</v>
      </c>
      <c r="AW7">
        <v>0</v>
      </c>
      <c r="AZ7">
        <v>0</v>
      </c>
      <c r="BO7" t="str">
        <f t="shared" si="1"/>
        <v>Physicians, Nurse practitioners, Physician assistants</v>
      </c>
      <c r="BP7" t="s">
        <v>197</v>
      </c>
      <c r="BR7">
        <v>0</v>
      </c>
      <c r="BU7" t="str">
        <f t="shared" si="2"/>
        <v>Buprenorphine, Methadone, Naltrexone</v>
      </c>
      <c r="BV7" t="s">
        <v>198</v>
      </c>
      <c r="BX7">
        <v>0</v>
      </c>
      <c r="CA7" t="str">
        <f>("")</f>
        <v/>
      </c>
      <c r="CD7">
        <v>0</v>
      </c>
      <c r="CJ7" t="str">
        <f t="shared" si="3"/>
        <v>Buprenorphine, Methadone, Naltrexone</v>
      </c>
      <c r="CK7" t="s">
        <v>199</v>
      </c>
      <c r="CM7">
        <v>0</v>
      </c>
      <c r="CS7">
        <v>0</v>
      </c>
      <c r="CY7">
        <v>0</v>
      </c>
      <c r="DH7">
        <v>0</v>
      </c>
    </row>
    <row r="8" spans="1:114" x14ac:dyDescent="0.35">
      <c r="A8" t="s">
        <v>200</v>
      </c>
      <c r="B8" s="1">
        <v>43655</v>
      </c>
      <c r="C8" s="1">
        <v>44044</v>
      </c>
      <c r="D8">
        <v>1</v>
      </c>
      <c r="E8" t="s">
        <v>201</v>
      </c>
      <c r="G8">
        <v>1</v>
      </c>
      <c r="H8" t="s">
        <v>202</v>
      </c>
      <c r="J8" t="str">
        <f>("Medical director, Licensed psychiatrist, Licensed pharmacist, Licensed nurse")</f>
        <v>Medical director, Licensed psychiatrist, Licensed pharmacist, Licensed nurse</v>
      </c>
      <c r="K8" t="s">
        <v>203</v>
      </c>
      <c r="L8" t="s">
        <v>204</v>
      </c>
      <c r="M8">
        <v>0</v>
      </c>
      <c r="S8">
        <v>0</v>
      </c>
      <c r="Y8">
        <v>1</v>
      </c>
      <c r="Z8" t="s">
        <v>205</v>
      </c>
      <c r="AB8" t="str">
        <f>("Counseling")</f>
        <v>Counseling</v>
      </c>
      <c r="AC8" t="s">
        <v>205</v>
      </c>
      <c r="AE8">
        <v>0</v>
      </c>
      <c r="AK8">
        <v>1</v>
      </c>
      <c r="AL8" t="s">
        <v>205</v>
      </c>
      <c r="AN8">
        <v>1</v>
      </c>
      <c r="AO8" t="s">
        <v>206</v>
      </c>
      <c r="AQ8" t="str">
        <f>("Must contain specified number of bathrooms")</f>
        <v>Must contain specified number of bathrooms</v>
      </c>
      <c r="AR8" t="s">
        <v>206</v>
      </c>
      <c r="AT8">
        <v>0</v>
      </c>
      <c r="AW8">
        <v>0</v>
      </c>
      <c r="AZ8">
        <v>0</v>
      </c>
      <c r="BO8" t="str">
        <f t="shared" si="1"/>
        <v>Physicians, Nurse practitioners, Physician assistants</v>
      </c>
      <c r="BP8" t="s">
        <v>207</v>
      </c>
      <c r="BR8">
        <v>0</v>
      </c>
      <c r="BU8" t="str">
        <f t="shared" si="2"/>
        <v>Buprenorphine, Methadone, Naltrexone</v>
      </c>
      <c r="BV8" t="s">
        <v>208</v>
      </c>
      <c r="BX8">
        <v>0</v>
      </c>
      <c r="CD8">
        <v>0</v>
      </c>
      <c r="CJ8" t="str">
        <f t="shared" si="3"/>
        <v>Buprenorphine, Methadone, Naltrexone</v>
      </c>
      <c r="CK8" t="s">
        <v>209</v>
      </c>
      <c r="CM8">
        <v>0</v>
      </c>
      <c r="CS8">
        <v>0</v>
      </c>
      <c r="CY8">
        <v>0</v>
      </c>
      <c r="DH8">
        <v>0</v>
      </c>
    </row>
    <row r="9" spans="1:114" x14ac:dyDescent="0.35">
      <c r="A9" t="s">
        <v>210</v>
      </c>
      <c r="B9" s="1">
        <v>43304</v>
      </c>
      <c r="C9" s="1">
        <v>44044</v>
      </c>
      <c r="D9">
        <v>1</v>
      </c>
      <c r="E9" t="s">
        <v>211</v>
      </c>
      <c r="G9">
        <v>1</v>
      </c>
      <c r="H9" t="s">
        <v>211</v>
      </c>
      <c r="J9" t="str">
        <f>("Medical director")</f>
        <v>Medical director</v>
      </c>
      <c r="K9" t="s">
        <v>212</v>
      </c>
      <c r="M9">
        <v>0</v>
      </c>
      <c r="S9">
        <v>0</v>
      </c>
      <c r="Y9">
        <v>1</v>
      </c>
      <c r="Z9" t="s">
        <v>213</v>
      </c>
      <c r="AB9" t="str">
        <f>("None")</f>
        <v>None</v>
      </c>
      <c r="AE9">
        <v>0</v>
      </c>
      <c r="AK9">
        <v>1</v>
      </c>
      <c r="AL9" t="s">
        <v>213</v>
      </c>
      <c r="AN9">
        <v>0</v>
      </c>
      <c r="AP9" t="s">
        <v>214</v>
      </c>
      <c r="AQ9" t="str">
        <f t="shared" ref="AQ9:AQ18" si="4">("No facility requirements specified in the law")</f>
        <v>No facility requirements specified in the law</v>
      </c>
      <c r="AT9">
        <v>0</v>
      </c>
      <c r="AW9">
        <v>0</v>
      </c>
      <c r="AZ9">
        <v>0</v>
      </c>
      <c r="BO9" t="str">
        <f t="shared" si="1"/>
        <v>Physicians, Nurse practitioners, Physician assistants</v>
      </c>
      <c r="BP9" t="s">
        <v>215</v>
      </c>
      <c r="BR9">
        <v>0</v>
      </c>
      <c r="BU9" t="str">
        <f t="shared" si="2"/>
        <v>Buprenorphine, Methadone, Naltrexone</v>
      </c>
      <c r="BV9" t="s">
        <v>216</v>
      </c>
      <c r="BX9">
        <v>0</v>
      </c>
      <c r="CD9">
        <v>0</v>
      </c>
      <c r="CJ9" t="str">
        <f t="shared" si="3"/>
        <v>Buprenorphine, Methadone, Naltrexone</v>
      </c>
      <c r="CK9" t="s">
        <v>217</v>
      </c>
      <c r="CM9">
        <v>0</v>
      </c>
      <c r="CS9">
        <v>0</v>
      </c>
      <c r="CY9">
        <v>0</v>
      </c>
      <c r="DH9">
        <v>0</v>
      </c>
    </row>
    <row r="10" spans="1:114" x14ac:dyDescent="0.35">
      <c r="A10" t="s">
        <v>218</v>
      </c>
      <c r="B10" s="1">
        <v>43999</v>
      </c>
      <c r="C10" s="1">
        <v>44044</v>
      </c>
      <c r="D10">
        <v>1</v>
      </c>
      <c r="E10" t="s">
        <v>219</v>
      </c>
      <c r="G10">
        <v>1</v>
      </c>
      <c r="H10" t="s">
        <v>220</v>
      </c>
      <c r="J10" t="str">
        <f>("Program director, Alcohol or drug counselor")</f>
        <v>Program director, Alcohol or drug counselor</v>
      </c>
      <c r="K10" t="s">
        <v>221</v>
      </c>
      <c r="M10">
        <v>0</v>
      </c>
      <c r="S10">
        <v>0</v>
      </c>
      <c r="Y10">
        <v>1</v>
      </c>
      <c r="Z10" t="s">
        <v>222</v>
      </c>
      <c r="AB10" t="str">
        <f>("Behavioral health, Counseling, Job training, Education, HIV screening, Transportation services, Housing assistance")</f>
        <v>Behavioral health, Counseling, Job training, Education, HIV screening, Transportation services, Housing assistance</v>
      </c>
      <c r="AC10" t="s">
        <v>223</v>
      </c>
      <c r="AE10">
        <v>0</v>
      </c>
      <c r="AK10">
        <v>1</v>
      </c>
      <c r="AL10" t="s">
        <v>224</v>
      </c>
      <c r="AN10">
        <v>1</v>
      </c>
      <c r="AO10" t="s">
        <v>225</v>
      </c>
      <c r="AQ10" t="str">
        <f t="shared" si="4"/>
        <v>No facility requirements specified in the law</v>
      </c>
      <c r="AT10">
        <v>0</v>
      </c>
      <c r="AW10">
        <v>0</v>
      </c>
      <c r="AZ10">
        <v>0</v>
      </c>
      <c r="BO10" t="str">
        <f t="shared" si="1"/>
        <v>Physicians, Nurse practitioners, Physician assistants</v>
      </c>
      <c r="BP10" t="s">
        <v>222</v>
      </c>
      <c r="BR10">
        <v>0</v>
      </c>
      <c r="BU10" t="str">
        <f t="shared" si="2"/>
        <v>Buprenorphine, Methadone, Naltrexone</v>
      </c>
      <c r="BV10" t="s">
        <v>226</v>
      </c>
      <c r="BX10">
        <v>0</v>
      </c>
      <c r="CD10">
        <v>0</v>
      </c>
      <c r="CJ10" t="str">
        <f t="shared" si="3"/>
        <v>Buprenorphine, Methadone, Naltrexone</v>
      </c>
      <c r="CK10" t="s">
        <v>227</v>
      </c>
      <c r="CM10">
        <v>0</v>
      </c>
      <c r="CS10">
        <v>0</v>
      </c>
      <c r="CY10">
        <v>1</v>
      </c>
      <c r="CZ10" t="s">
        <v>228</v>
      </c>
      <c r="DB10">
        <v>1</v>
      </c>
      <c r="DC10" t="s">
        <v>228</v>
      </c>
      <c r="DE10" t="s">
        <v>229</v>
      </c>
      <c r="DF10" t="s">
        <v>230</v>
      </c>
      <c r="DH10">
        <v>0</v>
      </c>
    </row>
    <row r="11" spans="1:114" x14ac:dyDescent="0.35">
      <c r="A11" t="s">
        <v>231</v>
      </c>
      <c r="B11" s="1">
        <v>44013</v>
      </c>
      <c r="C11" s="1">
        <v>44044</v>
      </c>
      <c r="D11">
        <v>1</v>
      </c>
      <c r="E11" t="s">
        <v>232</v>
      </c>
      <c r="G11">
        <v>1</v>
      </c>
      <c r="H11" t="s">
        <v>232</v>
      </c>
      <c r="J11" t="str">
        <f>("Medical director, Alcohol or drug counselor")</f>
        <v>Medical director, Alcohol or drug counselor</v>
      </c>
      <c r="K11" t="s">
        <v>233</v>
      </c>
      <c r="M11">
        <v>1</v>
      </c>
      <c r="N11" t="s">
        <v>234</v>
      </c>
      <c r="P11" t="str">
        <f>("32:1")</f>
        <v>32:1</v>
      </c>
      <c r="Q11" t="s">
        <v>235</v>
      </c>
      <c r="S11">
        <v>1</v>
      </c>
      <c r="T11" t="s">
        <v>236</v>
      </c>
      <c r="V11" t="str">
        <f>("1,735:1")</f>
        <v>1,735:1</v>
      </c>
      <c r="W11" t="s">
        <v>236</v>
      </c>
      <c r="Y11">
        <v>1</v>
      </c>
      <c r="Z11" t="s">
        <v>237</v>
      </c>
      <c r="AB11" t="str">
        <f>("Behavioral health, Counseling, Job training, Education, HIV screening, Disease screening")</f>
        <v>Behavioral health, Counseling, Job training, Education, HIV screening, Disease screening</v>
      </c>
      <c r="AC11" t="s">
        <v>238</v>
      </c>
      <c r="AE11">
        <v>0</v>
      </c>
      <c r="AK11">
        <v>1</v>
      </c>
      <c r="AL11" t="s">
        <v>235</v>
      </c>
      <c r="AN11">
        <v>1</v>
      </c>
      <c r="AO11" t="s">
        <v>239</v>
      </c>
      <c r="AQ11" t="str">
        <f t="shared" si="4"/>
        <v>No facility requirements specified in the law</v>
      </c>
      <c r="AT11">
        <v>0</v>
      </c>
      <c r="AW11">
        <v>0</v>
      </c>
      <c r="AZ11">
        <v>1</v>
      </c>
      <c r="BA11" t="s">
        <v>240</v>
      </c>
      <c r="BB11" t="s">
        <v>241</v>
      </c>
      <c r="BC11">
        <v>0</v>
      </c>
      <c r="BF11">
        <v>0</v>
      </c>
      <c r="BI11" t="str">
        <f>("None")</f>
        <v>None</v>
      </c>
      <c r="BK11" t="s">
        <v>242</v>
      </c>
      <c r="BL11" t="str">
        <f>("None")</f>
        <v>None</v>
      </c>
      <c r="BN11" t="s">
        <v>243</v>
      </c>
      <c r="BO11" t="str">
        <f t="shared" si="1"/>
        <v>Physicians, Nurse practitioners, Physician assistants</v>
      </c>
      <c r="BP11" t="s">
        <v>244</v>
      </c>
      <c r="BR11">
        <v>0</v>
      </c>
      <c r="BU11" t="str">
        <f t="shared" si="2"/>
        <v>Buprenorphine, Methadone, Naltrexone</v>
      </c>
      <c r="BV11" t="s">
        <v>245</v>
      </c>
      <c r="BX11">
        <v>0</v>
      </c>
      <c r="CD11">
        <v>0</v>
      </c>
      <c r="CJ11" t="str">
        <f t="shared" si="3"/>
        <v>Buprenorphine, Methadone, Naltrexone</v>
      </c>
      <c r="CK11" t="s">
        <v>246</v>
      </c>
      <c r="CM11">
        <v>0</v>
      </c>
      <c r="CS11">
        <v>0</v>
      </c>
      <c r="CY11">
        <v>1</v>
      </c>
      <c r="CZ11" t="s">
        <v>247</v>
      </c>
      <c r="DB11">
        <v>1</v>
      </c>
      <c r="DC11" t="s">
        <v>235</v>
      </c>
      <c r="DE11" t="str">
        <f>("Providers required to adhere to evidence-based best practices")</f>
        <v>Providers required to adhere to evidence-based best practices</v>
      </c>
      <c r="DF11" t="s">
        <v>247</v>
      </c>
      <c r="DH11">
        <v>0</v>
      </c>
    </row>
    <row r="12" spans="1:114" x14ac:dyDescent="0.35">
      <c r="A12" t="s">
        <v>248</v>
      </c>
      <c r="B12" s="1">
        <v>43597</v>
      </c>
      <c r="C12" s="1">
        <v>44044</v>
      </c>
      <c r="D12">
        <v>1</v>
      </c>
      <c r="E12" t="s">
        <v>249</v>
      </c>
      <c r="G12">
        <v>1</v>
      </c>
      <c r="H12" t="s">
        <v>249</v>
      </c>
      <c r="J12" t="str">
        <f>("Medical director, Program director, Licensed pharmacist, Alcohol or drug counselor, Program physician")</f>
        <v>Medical director, Program director, Licensed pharmacist, Alcohol or drug counselor, Program physician</v>
      </c>
      <c r="K12" t="s">
        <v>250</v>
      </c>
      <c r="M12">
        <v>1</v>
      </c>
      <c r="N12" t="s">
        <v>251</v>
      </c>
      <c r="P12" t="str">
        <f>("40:1")</f>
        <v>40:1</v>
      </c>
      <c r="Q12" t="s">
        <v>252</v>
      </c>
      <c r="S12">
        <v>0</v>
      </c>
      <c r="Y12">
        <v>1</v>
      </c>
      <c r="Z12" t="s">
        <v>253</v>
      </c>
      <c r="AB12" t="str">
        <f>("Counseling, Job training, Education, HIV screening, Disease screening, Referral to legal services")</f>
        <v>Counseling, Job training, Education, HIV screening, Disease screening, Referral to legal services</v>
      </c>
      <c r="AC12" t="s">
        <v>254</v>
      </c>
      <c r="AE12">
        <v>0</v>
      </c>
      <c r="AH12" t="str">
        <f>("")</f>
        <v/>
      </c>
      <c r="AK12">
        <v>0</v>
      </c>
      <c r="AN12">
        <v>1</v>
      </c>
      <c r="AO12" t="s">
        <v>255</v>
      </c>
      <c r="AQ12" t="str">
        <f t="shared" si="4"/>
        <v>No facility requirements specified in the law</v>
      </c>
      <c r="AT12">
        <v>0</v>
      </c>
      <c r="AW12">
        <v>0</v>
      </c>
      <c r="AZ12">
        <v>0</v>
      </c>
      <c r="BO12" t="str">
        <f t="shared" si="1"/>
        <v>Physicians, Nurse practitioners, Physician assistants</v>
      </c>
      <c r="BP12" t="s">
        <v>256</v>
      </c>
      <c r="BR12">
        <v>1</v>
      </c>
      <c r="BS12" t="s">
        <v>257</v>
      </c>
      <c r="BU12" t="str">
        <f>("Buprenorphine, Naltrexone")</f>
        <v>Buprenorphine, Naltrexone</v>
      </c>
      <c r="BV12" t="s">
        <v>258</v>
      </c>
      <c r="BX12">
        <v>1</v>
      </c>
      <c r="BY12" t="s">
        <v>259</v>
      </c>
      <c r="CA12" t="str">
        <f>("Buprenorphine, Naltrexone")</f>
        <v>Buprenorphine, Naltrexone</v>
      </c>
      <c r="CB12" t="s">
        <v>260</v>
      </c>
      <c r="CD12">
        <v>1</v>
      </c>
      <c r="CE12" t="s">
        <v>261</v>
      </c>
      <c r="CG12" t="str">
        <f>("Buprenorphine, Naltrexone")</f>
        <v>Buprenorphine, Naltrexone</v>
      </c>
      <c r="CH12" t="s">
        <v>262</v>
      </c>
      <c r="CJ12" t="str">
        <f>("Buprenorphine, Naltrexone")</f>
        <v>Buprenorphine, Naltrexone</v>
      </c>
      <c r="CK12" t="s">
        <v>263</v>
      </c>
      <c r="CM12">
        <v>0</v>
      </c>
      <c r="CS12">
        <v>1</v>
      </c>
      <c r="CT12" t="s">
        <v>261</v>
      </c>
      <c r="CV12" t="str">
        <f>("Buprenorphine, Naltrexone")</f>
        <v>Buprenorphine, Naltrexone</v>
      </c>
      <c r="CW12" t="s">
        <v>264</v>
      </c>
      <c r="CY12">
        <v>1</v>
      </c>
      <c r="CZ12" t="s">
        <v>265</v>
      </c>
      <c r="DA12" t="s">
        <v>266</v>
      </c>
      <c r="DB12">
        <v>1</v>
      </c>
      <c r="DC12" t="s">
        <v>265</v>
      </c>
      <c r="DE12" t="str">
        <f>("Medical director must be ASAM certified")</f>
        <v>Medical director must be ASAM certified</v>
      </c>
      <c r="DF12" t="s">
        <v>265</v>
      </c>
      <c r="DH12">
        <v>0</v>
      </c>
    </row>
    <row r="13" spans="1:114" x14ac:dyDescent="0.35">
      <c r="A13" t="s">
        <v>267</v>
      </c>
      <c r="B13" s="1">
        <v>43651</v>
      </c>
      <c r="C13" s="1">
        <v>44044</v>
      </c>
      <c r="D13">
        <v>1</v>
      </c>
      <c r="E13" t="s">
        <v>268</v>
      </c>
      <c r="G13">
        <v>1</v>
      </c>
      <c r="H13" t="s">
        <v>269</v>
      </c>
      <c r="J13" t="str">
        <f>("Medical director")</f>
        <v>Medical director</v>
      </c>
      <c r="K13" t="s">
        <v>270</v>
      </c>
      <c r="M13">
        <v>0</v>
      </c>
      <c r="S13">
        <v>0</v>
      </c>
      <c r="Y13">
        <v>1</v>
      </c>
      <c r="Z13" t="s">
        <v>270</v>
      </c>
      <c r="AB13" t="str">
        <f>("None")</f>
        <v>None</v>
      </c>
      <c r="AE13">
        <v>0</v>
      </c>
      <c r="AK13">
        <v>0</v>
      </c>
      <c r="AN13">
        <v>0</v>
      </c>
      <c r="AQ13" t="str">
        <f t="shared" si="4"/>
        <v>No facility requirements specified in the law</v>
      </c>
      <c r="AT13">
        <v>0</v>
      </c>
      <c r="AW13">
        <v>0</v>
      </c>
      <c r="AZ13">
        <v>0</v>
      </c>
      <c r="BO13" t="str">
        <f t="shared" si="1"/>
        <v>Physicians, Nurse practitioners, Physician assistants</v>
      </c>
      <c r="BP13" t="s">
        <v>271</v>
      </c>
      <c r="BR13">
        <v>0</v>
      </c>
      <c r="BU13" t="str">
        <f t="shared" ref="BU13" si="5">("Buprenorphine, Methadone, Naltrexone")</f>
        <v>Buprenorphine, Methadone, Naltrexone</v>
      </c>
      <c r="BV13" t="s">
        <v>272</v>
      </c>
      <c r="BX13">
        <v>0</v>
      </c>
      <c r="CD13">
        <v>0</v>
      </c>
      <c r="CJ13" t="str">
        <f t="shared" ref="CJ13" si="6">("Buprenorphine, Methadone, Naltrexone")</f>
        <v>Buprenorphine, Methadone, Naltrexone</v>
      </c>
      <c r="CK13" t="s">
        <v>273</v>
      </c>
      <c r="CM13">
        <v>0</v>
      </c>
      <c r="CS13">
        <v>0</v>
      </c>
      <c r="CY13">
        <v>0</v>
      </c>
      <c r="DH13">
        <v>0</v>
      </c>
    </row>
    <row r="14" spans="1:114" x14ac:dyDescent="0.35">
      <c r="A14" t="s">
        <v>274</v>
      </c>
      <c r="B14" s="1">
        <v>43647</v>
      </c>
      <c r="C14" s="1">
        <v>44044</v>
      </c>
      <c r="D14">
        <v>1</v>
      </c>
      <c r="E14" t="s">
        <v>275</v>
      </c>
      <c r="G14">
        <v>1</v>
      </c>
      <c r="H14" t="s">
        <v>275</v>
      </c>
      <c r="J14" t="str">
        <f>("Alcohol or drug counselor")</f>
        <v>Alcohol or drug counselor</v>
      </c>
      <c r="K14" t="s">
        <v>276</v>
      </c>
      <c r="L14" t="s">
        <v>277</v>
      </c>
      <c r="M14">
        <v>0</v>
      </c>
      <c r="S14">
        <v>0</v>
      </c>
      <c r="Y14">
        <v>0</v>
      </c>
      <c r="AB14" t="str">
        <f>("Behavioral health, Counseling, Child care, Transportation services")</f>
        <v>Behavioral health, Counseling, Child care, Transportation services</v>
      </c>
      <c r="AC14" t="s">
        <v>278</v>
      </c>
      <c r="AE14">
        <v>0</v>
      </c>
      <c r="AK14">
        <v>0</v>
      </c>
      <c r="AN14">
        <v>1</v>
      </c>
      <c r="AO14" t="s">
        <v>279</v>
      </c>
      <c r="AQ14" t="str">
        <f t="shared" si="4"/>
        <v>No facility requirements specified in the law</v>
      </c>
      <c r="AT14">
        <v>0</v>
      </c>
      <c r="AW14">
        <v>0</v>
      </c>
      <c r="AZ14">
        <v>0</v>
      </c>
      <c r="BO14" t="str">
        <f t="shared" si="1"/>
        <v>Physicians, Nurse practitioners, Physician assistants</v>
      </c>
      <c r="BP14" t="s">
        <v>280</v>
      </c>
      <c r="BR14">
        <v>0</v>
      </c>
      <c r="BU14" t="str">
        <f t="shared" ref="BU14:BU19" si="7">("Buprenorphine, Methadone, Naltrexone")</f>
        <v>Buprenorphine, Methadone, Naltrexone</v>
      </c>
      <c r="BV14" t="s">
        <v>281</v>
      </c>
      <c r="BX14">
        <v>0</v>
      </c>
      <c r="CD14">
        <v>0</v>
      </c>
      <c r="CJ14" t="str">
        <f>("Buprenorphine, Methadone, Naltrexone")</f>
        <v>Buprenorphine, Methadone, Naltrexone</v>
      </c>
      <c r="CK14" t="s">
        <v>282</v>
      </c>
      <c r="CM14">
        <v>0</v>
      </c>
      <c r="CS14">
        <v>0</v>
      </c>
      <c r="CY14">
        <v>1</v>
      </c>
      <c r="CZ14" t="s">
        <v>283</v>
      </c>
      <c r="DB14">
        <v>0</v>
      </c>
      <c r="DE14" t="str">
        <f>("Must use “ASAM Client Placement Criteria” for determining client level of care, ASAM Criteria incorporated by reference")</f>
        <v>Must use “ASAM Client Placement Criteria” for determining client level of care, ASAM Criteria incorporated by reference</v>
      </c>
      <c r="DF14" t="s">
        <v>284</v>
      </c>
      <c r="DH14">
        <v>0</v>
      </c>
    </row>
    <row r="15" spans="1:114" x14ac:dyDescent="0.35">
      <c r="A15" t="s">
        <v>285</v>
      </c>
      <c r="B15" s="1">
        <v>43658</v>
      </c>
      <c r="C15" s="1">
        <v>44044</v>
      </c>
      <c r="D15">
        <v>1</v>
      </c>
      <c r="E15" t="s">
        <v>286</v>
      </c>
      <c r="G15">
        <v>1</v>
      </c>
      <c r="H15" t="s">
        <v>286</v>
      </c>
      <c r="J15" t="str">
        <f>("Medical director")</f>
        <v>Medical director</v>
      </c>
      <c r="K15" t="s">
        <v>287</v>
      </c>
      <c r="M15">
        <v>0</v>
      </c>
      <c r="S15">
        <v>0</v>
      </c>
      <c r="Y15">
        <v>1</v>
      </c>
      <c r="Z15" t="s">
        <v>287</v>
      </c>
      <c r="AB15" t="str">
        <f>("Education")</f>
        <v>Education</v>
      </c>
      <c r="AC15" t="s">
        <v>288</v>
      </c>
      <c r="AE15">
        <v>0</v>
      </c>
      <c r="AK15">
        <v>0</v>
      </c>
      <c r="AN15">
        <v>0</v>
      </c>
      <c r="AQ15" t="str">
        <f t="shared" si="4"/>
        <v>No facility requirements specified in the law</v>
      </c>
      <c r="AT15">
        <v>0</v>
      </c>
      <c r="AW15">
        <v>0</v>
      </c>
      <c r="AZ15">
        <v>0</v>
      </c>
      <c r="BO15" t="str">
        <f t="shared" si="1"/>
        <v>Physicians, Nurse practitioners, Physician assistants</v>
      </c>
      <c r="BP15" t="s">
        <v>289</v>
      </c>
      <c r="BR15">
        <v>0</v>
      </c>
      <c r="BU15" t="str">
        <f t="shared" si="7"/>
        <v>Buprenorphine, Methadone, Naltrexone</v>
      </c>
      <c r="BV15" t="s">
        <v>290</v>
      </c>
      <c r="BX15">
        <v>0</v>
      </c>
      <c r="CD15">
        <v>1</v>
      </c>
      <c r="CE15" t="s">
        <v>290</v>
      </c>
      <c r="CG15" t="str">
        <f>("Buprenorphine, Methadone, Naltrexone")</f>
        <v>Buprenorphine, Methadone, Naltrexone</v>
      </c>
      <c r="CH15" t="s">
        <v>291</v>
      </c>
      <c r="CJ15" t="str">
        <f>("Buprenorphine, Methadone, Naltrexone")</f>
        <v>Buprenorphine, Methadone, Naltrexone</v>
      </c>
      <c r="CK15" t="s">
        <v>292</v>
      </c>
      <c r="CM15">
        <v>0</v>
      </c>
      <c r="CS15">
        <v>1</v>
      </c>
      <c r="CT15" t="s">
        <v>292</v>
      </c>
      <c r="CV15" t="str">
        <f>("Buprenorphine, Methadone, Naltrexone")</f>
        <v>Buprenorphine, Methadone, Naltrexone</v>
      </c>
      <c r="CW15" t="s">
        <v>292</v>
      </c>
      <c r="CY15">
        <v>1</v>
      </c>
      <c r="CZ15" t="s">
        <v>293</v>
      </c>
      <c r="DB15">
        <v>0</v>
      </c>
      <c r="DE15" t="str">
        <f>("Must use “ASAM Client Placement Criteria” for determining client level of care")</f>
        <v>Must use “ASAM Client Placement Criteria” for determining client level of care</v>
      </c>
      <c r="DF15" t="s">
        <v>294</v>
      </c>
      <c r="DH15">
        <v>0</v>
      </c>
    </row>
    <row r="16" spans="1:114" x14ac:dyDescent="0.35">
      <c r="A16" t="s">
        <v>295</v>
      </c>
      <c r="B16" s="1">
        <v>43647</v>
      </c>
      <c r="C16" s="1">
        <v>44044</v>
      </c>
      <c r="D16">
        <v>1</v>
      </c>
      <c r="E16" t="s">
        <v>296</v>
      </c>
      <c r="G16">
        <v>1</v>
      </c>
      <c r="H16" t="s">
        <v>297</v>
      </c>
      <c r="J16" t="str">
        <f>("Medical director, Program director, Licensed nurse, Alcohol or drug counselor, Program physician")</f>
        <v>Medical director, Program director, Licensed nurse, Alcohol or drug counselor, Program physician</v>
      </c>
      <c r="K16" t="s">
        <v>298</v>
      </c>
      <c r="M16">
        <v>1</v>
      </c>
      <c r="N16" t="s">
        <v>299</v>
      </c>
      <c r="P16" t="str">
        <f>("55:1")</f>
        <v>55:1</v>
      </c>
      <c r="Q16" t="s">
        <v>299</v>
      </c>
      <c r="S16">
        <v>0</v>
      </c>
      <c r="Y16">
        <v>1</v>
      </c>
      <c r="Z16" t="s">
        <v>300</v>
      </c>
      <c r="AB16" t="str">
        <f>("Behavioral health, Counseling, Job training, Education, HIV screening, Disease screening, Housing assistance")</f>
        <v>Behavioral health, Counseling, Job training, Education, HIV screening, Disease screening, Housing assistance</v>
      </c>
      <c r="AC16" t="s">
        <v>301</v>
      </c>
      <c r="AE16">
        <v>1</v>
      </c>
      <c r="AF16" t="s">
        <v>302</v>
      </c>
      <c r="AG16" t="s">
        <v>303</v>
      </c>
      <c r="AH16" t="str">
        <f>("Other OTPs")</f>
        <v>Other OTPs</v>
      </c>
      <c r="AI16" t="s">
        <v>302</v>
      </c>
      <c r="AK16">
        <v>0</v>
      </c>
      <c r="AN16">
        <v>1</v>
      </c>
      <c r="AO16" t="s">
        <v>304</v>
      </c>
      <c r="AQ16" t="str">
        <f t="shared" si="4"/>
        <v>No facility requirements specified in the law</v>
      </c>
      <c r="AT16">
        <v>1</v>
      </c>
      <c r="AU16" t="s">
        <v>305</v>
      </c>
      <c r="AW16">
        <v>1</v>
      </c>
      <c r="AX16" t="s">
        <v>306</v>
      </c>
      <c r="AZ16">
        <v>1</v>
      </c>
      <c r="BA16" t="s">
        <v>307</v>
      </c>
      <c r="BC16">
        <v>0</v>
      </c>
      <c r="BF16">
        <v>0</v>
      </c>
      <c r="BI16" t="str">
        <f>("None")</f>
        <v>None</v>
      </c>
      <c r="BL16" t="str">
        <f>("Counseling, Education")</f>
        <v>Counseling, Education</v>
      </c>
      <c r="BM16" t="s">
        <v>308</v>
      </c>
      <c r="BO16" t="str">
        <f t="shared" si="1"/>
        <v>Physicians, Nurse practitioners, Physician assistants</v>
      </c>
      <c r="BP16" t="s">
        <v>309</v>
      </c>
      <c r="BR16">
        <v>1</v>
      </c>
      <c r="BS16" t="s">
        <v>310</v>
      </c>
      <c r="BU16" t="str">
        <f t="shared" si="7"/>
        <v>Buprenorphine, Methadone, Naltrexone</v>
      </c>
      <c r="BV16" t="s">
        <v>311</v>
      </c>
      <c r="BX16">
        <v>0</v>
      </c>
      <c r="CD16">
        <v>0</v>
      </c>
      <c r="CJ16" t="str">
        <f>("Buprenorphine, Methadone, Naltrexone")</f>
        <v>Buprenorphine, Methadone, Naltrexone</v>
      </c>
      <c r="CK16" t="s">
        <v>312</v>
      </c>
      <c r="CM16">
        <v>0</v>
      </c>
      <c r="CS16">
        <v>0</v>
      </c>
      <c r="CY16">
        <v>0</v>
      </c>
      <c r="DH16">
        <v>0</v>
      </c>
    </row>
    <row r="17" spans="1:114" x14ac:dyDescent="0.35">
      <c r="A17" t="s">
        <v>313</v>
      </c>
      <c r="B17" s="1">
        <v>43983</v>
      </c>
      <c r="C17" s="1">
        <v>44044</v>
      </c>
      <c r="D17">
        <v>1</v>
      </c>
      <c r="E17" t="s">
        <v>314</v>
      </c>
      <c r="G17">
        <v>1</v>
      </c>
      <c r="H17" t="s">
        <v>315</v>
      </c>
      <c r="J17" t="str">
        <f>("Medical director, Program director, Alcohol or drug counselor")</f>
        <v>Medical director, Program director, Alcohol or drug counselor</v>
      </c>
      <c r="K17" t="s">
        <v>316</v>
      </c>
      <c r="M17">
        <v>0</v>
      </c>
      <c r="S17">
        <v>0</v>
      </c>
      <c r="Y17">
        <v>1</v>
      </c>
      <c r="Z17" t="s">
        <v>317</v>
      </c>
      <c r="AB17" t="str">
        <f>("Disease screening")</f>
        <v>Disease screening</v>
      </c>
      <c r="AC17" t="s">
        <v>318</v>
      </c>
      <c r="AD17" t="s">
        <v>319</v>
      </c>
      <c r="AE17">
        <v>0</v>
      </c>
      <c r="AK17">
        <v>0</v>
      </c>
      <c r="AN17">
        <v>1</v>
      </c>
      <c r="AO17" t="s">
        <v>320</v>
      </c>
      <c r="AQ17" t="str">
        <f t="shared" si="4"/>
        <v>No facility requirements specified in the law</v>
      </c>
      <c r="AT17">
        <v>0</v>
      </c>
      <c r="AW17">
        <v>0</v>
      </c>
      <c r="AZ17">
        <v>0</v>
      </c>
      <c r="BO17" t="str">
        <f t="shared" si="1"/>
        <v>Physicians, Nurse practitioners, Physician assistants</v>
      </c>
      <c r="BP17" t="s">
        <v>321</v>
      </c>
      <c r="BR17">
        <v>0</v>
      </c>
      <c r="BU17" t="str">
        <f t="shared" si="7"/>
        <v>Buprenorphine, Methadone, Naltrexone</v>
      </c>
      <c r="BV17" t="s">
        <v>322</v>
      </c>
      <c r="BX17">
        <v>0</v>
      </c>
      <c r="CD17">
        <v>0</v>
      </c>
      <c r="CJ17" t="str">
        <f>("Buprenorphine, Methadone, Naltrexone")</f>
        <v>Buprenorphine, Methadone, Naltrexone</v>
      </c>
      <c r="CK17" t="s">
        <v>323</v>
      </c>
      <c r="CM17">
        <v>0</v>
      </c>
      <c r="CS17">
        <v>0</v>
      </c>
      <c r="CY17">
        <v>1</v>
      </c>
      <c r="CZ17" t="s">
        <v>324</v>
      </c>
      <c r="DB17">
        <v>0</v>
      </c>
      <c r="DE17" t="str">
        <f>("Must use “ASAM Client Placement Criteria” for determining client level of care")</f>
        <v>Must use “ASAM Client Placement Criteria” for determining client level of care</v>
      </c>
      <c r="DF17" t="s">
        <v>325</v>
      </c>
      <c r="DH17">
        <v>0</v>
      </c>
    </row>
    <row r="18" spans="1:114" x14ac:dyDescent="0.35">
      <c r="A18" t="s">
        <v>326</v>
      </c>
      <c r="B18" s="1">
        <v>43244</v>
      </c>
      <c r="C18" s="1">
        <v>44044</v>
      </c>
      <c r="D18">
        <v>1</v>
      </c>
      <c r="E18" t="s">
        <v>327</v>
      </c>
      <c r="G18">
        <v>1</v>
      </c>
      <c r="H18" t="s">
        <v>327</v>
      </c>
      <c r="J18" t="str">
        <f>("Medical director, Licensed nurse, Alcohol or drug counselor")</f>
        <v>Medical director, Licensed nurse, Alcohol or drug counselor</v>
      </c>
      <c r="K18" t="s">
        <v>328</v>
      </c>
      <c r="M18">
        <v>1</v>
      </c>
      <c r="N18" t="s">
        <v>329</v>
      </c>
      <c r="P18" t="str">
        <f>("50:1")</f>
        <v>50:1</v>
      </c>
      <c r="Q18" t="s">
        <v>329</v>
      </c>
      <c r="S18">
        <v>0</v>
      </c>
      <c r="Y18">
        <v>1</v>
      </c>
      <c r="Z18" t="s">
        <v>329</v>
      </c>
      <c r="AB18" t="str">
        <f>("Counseling, HIV screening")</f>
        <v>Counseling, HIV screening</v>
      </c>
      <c r="AC18" t="s">
        <v>330</v>
      </c>
      <c r="AE18">
        <v>0</v>
      </c>
      <c r="AK18">
        <v>0</v>
      </c>
      <c r="AN18">
        <v>1</v>
      </c>
      <c r="AO18" t="s">
        <v>329</v>
      </c>
      <c r="AQ18" t="str">
        <f t="shared" si="4"/>
        <v>No facility requirements specified in the law</v>
      </c>
      <c r="AT18">
        <v>0</v>
      </c>
      <c r="AW18">
        <v>0</v>
      </c>
      <c r="AZ18">
        <v>0</v>
      </c>
      <c r="BO18" t="str">
        <f t="shared" si="1"/>
        <v>Physicians, Nurse practitioners, Physician assistants</v>
      </c>
      <c r="BP18" t="s">
        <v>331</v>
      </c>
      <c r="BQ18" t="s">
        <v>332</v>
      </c>
      <c r="BR18">
        <v>0</v>
      </c>
      <c r="BU18" t="str">
        <f t="shared" si="7"/>
        <v>Buprenorphine, Methadone, Naltrexone</v>
      </c>
      <c r="BV18" t="s">
        <v>333</v>
      </c>
      <c r="BX18">
        <v>0</v>
      </c>
      <c r="CD18">
        <v>0</v>
      </c>
      <c r="CJ18" t="str">
        <f>("Buprenorphine, Methadone, Naltrexone")</f>
        <v>Buprenorphine, Methadone, Naltrexone</v>
      </c>
      <c r="CK18" t="s">
        <v>334</v>
      </c>
      <c r="CM18">
        <v>0</v>
      </c>
      <c r="CP18" t="str">
        <f>("")</f>
        <v/>
      </c>
      <c r="CS18">
        <v>0</v>
      </c>
      <c r="CY18">
        <v>0</v>
      </c>
      <c r="DH18">
        <v>0</v>
      </c>
    </row>
    <row r="19" spans="1:114" x14ac:dyDescent="0.35">
      <c r="A19" t="s">
        <v>335</v>
      </c>
      <c r="B19" s="1">
        <v>44027</v>
      </c>
      <c r="C19" s="1">
        <v>44044</v>
      </c>
      <c r="D19">
        <v>1</v>
      </c>
      <c r="E19" t="s">
        <v>336</v>
      </c>
      <c r="G19">
        <v>1</v>
      </c>
      <c r="H19" t="s">
        <v>337</v>
      </c>
      <c r="J19" t="str">
        <f>("Medical director, Program director, Licensed pharmacist, Alcohol or drug counselor")</f>
        <v>Medical director, Program director, Licensed pharmacist, Alcohol or drug counselor</v>
      </c>
      <c r="K19" t="s">
        <v>338</v>
      </c>
      <c r="L19" t="s">
        <v>339</v>
      </c>
      <c r="M19">
        <v>1</v>
      </c>
      <c r="N19" t="s">
        <v>336</v>
      </c>
      <c r="P19" t="str">
        <f>("40:1")</f>
        <v>40:1</v>
      </c>
      <c r="Q19" t="s">
        <v>336</v>
      </c>
      <c r="S19">
        <v>1</v>
      </c>
      <c r="T19" t="s">
        <v>336</v>
      </c>
      <c r="V19" t="str">
        <f>("300:1")</f>
        <v>300:1</v>
      </c>
      <c r="W19" t="s">
        <v>336</v>
      </c>
      <c r="X19" t="s">
        <v>340</v>
      </c>
      <c r="Y19">
        <v>1</v>
      </c>
      <c r="Z19" t="s">
        <v>341</v>
      </c>
      <c r="AB19" t="str">
        <f>("Behavioral health, Counseling, Job training, Education, HIV screening, Disease screening, Housing assistance")</f>
        <v>Behavioral health, Counseling, Job training, Education, HIV screening, Disease screening, Housing assistance</v>
      </c>
      <c r="AC19" t="s">
        <v>342</v>
      </c>
      <c r="AE19">
        <v>0</v>
      </c>
      <c r="AK19">
        <v>0</v>
      </c>
      <c r="AN19">
        <v>1</v>
      </c>
      <c r="AO19" t="s">
        <v>343</v>
      </c>
      <c r="AQ19" t="str">
        <f>("Must contain specified number of bathrooms, Must contain panic buttons, Must have sufficient parking spots")</f>
        <v>Must contain specified number of bathrooms, Must contain panic buttons, Must have sufficient parking spots</v>
      </c>
      <c r="AR19" t="s">
        <v>336</v>
      </c>
      <c r="AT19">
        <v>1</v>
      </c>
      <c r="AU19" t="s">
        <v>336</v>
      </c>
      <c r="AW19">
        <v>0</v>
      </c>
      <c r="AZ19">
        <v>1</v>
      </c>
      <c r="BA19" t="s">
        <v>336</v>
      </c>
      <c r="BC19">
        <v>0</v>
      </c>
      <c r="BE19" t="s">
        <v>344</v>
      </c>
      <c r="BF19">
        <v>0</v>
      </c>
      <c r="BI19" t="str">
        <f>("Medical director")</f>
        <v>Medical director</v>
      </c>
      <c r="BJ19" t="s">
        <v>341</v>
      </c>
      <c r="BL19" t="str">
        <f>("Behavioral health, Counseling, Job training, HIV screening, Disease screening, Education, Housing assistance")</f>
        <v>Behavioral health, Counseling, Job training, HIV screening, Disease screening, Education, Housing assistance</v>
      </c>
      <c r="BM19" t="s">
        <v>345</v>
      </c>
      <c r="BO19" t="str">
        <f t="shared" si="1"/>
        <v>Physicians, Nurse practitioners, Physician assistants</v>
      </c>
      <c r="BP19" t="s">
        <v>346</v>
      </c>
      <c r="BR19">
        <v>1</v>
      </c>
      <c r="BS19" t="s">
        <v>347</v>
      </c>
      <c r="BU19" t="str">
        <f t="shared" si="7"/>
        <v>Buprenorphine, Methadone, Naltrexone</v>
      </c>
      <c r="BV19" t="s">
        <v>348</v>
      </c>
      <c r="BX19">
        <v>0</v>
      </c>
      <c r="CD19">
        <v>1</v>
      </c>
      <c r="CE19" t="s">
        <v>349</v>
      </c>
      <c r="CF19" t="s">
        <v>350</v>
      </c>
      <c r="CG19" t="str">
        <f>("Buprenorphine, Methadone")</f>
        <v>Buprenorphine, Methadone</v>
      </c>
      <c r="CH19" t="s">
        <v>349</v>
      </c>
      <c r="CJ19" t="str">
        <f>("Buprenorphine, Naltrexone")</f>
        <v>Buprenorphine, Naltrexone</v>
      </c>
      <c r="CK19" t="s">
        <v>351</v>
      </c>
      <c r="CM19">
        <v>0</v>
      </c>
      <c r="CS19">
        <v>1</v>
      </c>
      <c r="CT19" t="s">
        <v>352</v>
      </c>
      <c r="CV19" t="str">
        <f>("Buprenorphine")</f>
        <v>Buprenorphine</v>
      </c>
      <c r="CW19" t="s">
        <v>352</v>
      </c>
      <c r="CY19">
        <v>1</v>
      </c>
      <c r="CZ19" t="s">
        <v>353</v>
      </c>
      <c r="DB19">
        <v>0</v>
      </c>
      <c r="DE19" t="s">
        <v>229</v>
      </c>
      <c r="DF19" t="s">
        <v>354</v>
      </c>
      <c r="DH19">
        <v>1</v>
      </c>
      <c r="DI19" t="s">
        <v>355</v>
      </c>
    </row>
    <row r="20" spans="1:114" x14ac:dyDescent="0.35">
      <c r="A20" t="s">
        <v>356</v>
      </c>
      <c r="B20" s="1">
        <v>44044</v>
      </c>
      <c r="C20" s="1">
        <v>44044</v>
      </c>
      <c r="D20">
        <v>1</v>
      </c>
      <c r="E20" t="s">
        <v>357</v>
      </c>
      <c r="G20">
        <v>1</v>
      </c>
      <c r="H20" t="s">
        <v>358</v>
      </c>
      <c r="J20" t="str">
        <f>("Medical director, Licensed pharmacist, Licensed nurse, Alcohol or drug counselor, Program physician")</f>
        <v>Medical director, Licensed pharmacist, Licensed nurse, Alcohol or drug counselor, Program physician</v>
      </c>
      <c r="K20" t="s">
        <v>359</v>
      </c>
      <c r="L20" t="s">
        <v>360</v>
      </c>
      <c r="M20">
        <v>0</v>
      </c>
      <c r="S20">
        <v>0</v>
      </c>
      <c r="Y20">
        <v>1</v>
      </c>
      <c r="Z20" t="s">
        <v>361</v>
      </c>
      <c r="AB20" t="str">
        <f>("Counseling, HIV screening, Disease screening")</f>
        <v>Counseling, HIV screening, Disease screening</v>
      </c>
      <c r="AC20" t="s">
        <v>362</v>
      </c>
      <c r="AE20">
        <v>0</v>
      </c>
      <c r="AK20">
        <v>0</v>
      </c>
      <c r="AN20">
        <v>1</v>
      </c>
      <c r="AO20" t="s">
        <v>363</v>
      </c>
      <c r="AQ20" t="str">
        <f>("Must contain specified number of bathrooms")</f>
        <v>Must contain specified number of bathrooms</v>
      </c>
      <c r="AR20" t="s">
        <v>364</v>
      </c>
      <c r="AT20">
        <v>0</v>
      </c>
      <c r="AW20">
        <v>0</v>
      </c>
      <c r="AZ20">
        <v>0</v>
      </c>
      <c r="BO20" t="str">
        <f t="shared" si="1"/>
        <v>Physicians, Nurse practitioners, Physician assistants</v>
      </c>
      <c r="BP20" t="s">
        <v>365</v>
      </c>
      <c r="BR20">
        <v>0</v>
      </c>
      <c r="BU20" t="str">
        <f>("Buprenorphine, Naltrexone")</f>
        <v>Buprenorphine, Naltrexone</v>
      </c>
      <c r="BV20" t="s">
        <v>366</v>
      </c>
      <c r="BX20">
        <v>0</v>
      </c>
      <c r="CD20">
        <v>0</v>
      </c>
      <c r="CJ20" t="str">
        <f>("Buprenorphine, Naltrexone")</f>
        <v>Buprenorphine, Naltrexone</v>
      </c>
      <c r="CK20" t="s">
        <v>367</v>
      </c>
      <c r="CM20">
        <v>0</v>
      </c>
      <c r="CS20">
        <v>0</v>
      </c>
      <c r="CY20">
        <v>1</v>
      </c>
      <c r="CZ20" t="s">
        <v>368</v>
      </c>
      <c r="DB20">
        <v>0</v>
      </c>
      <c r="DE20" t="str">
        <f>("Providers required to adhere to evidence-based best practices")</f>
        <v>Providers required to adhere to evidence-based best practices</v>
      </c>
      <c r="DF20" t="s">
        <v>368</v>
      </c>
      <c r="DH20">
        <v>1</v>
      </c>
      <c r="DI20" t="s">
        <v>835</v>
      </c>
      <c r="DJ20" t="s">
        <v>836</v>
      </c>
    </row>
    <row r="21" spans="1:114" x14ac:dyDescent="0.35">
      <c r="A21" t="s">
        <v>369</v>
      </c>
      <c r="B21" s="1">
        <v>43891</v>
      </c>
      <c r="C21" s="1">
        <v>44044</v>
      </c>
      <c r="D21">
        <v>1</v>
      </c>
      <c r="E21" t="s">
        <v>370</v>
      </c>
      <c r="G21">
        <v>1</v>
      </c>
      <c r="H21" t="s">
        <v>371</v>
      </c>
      <c r="J21" t="str">
        <f>("Medical director, Program director, Licensed pharmacist, Alcohol or drug counselor")</f>
        <v>Medical director, Program director, Licensed pharmacist, Alcohol or drug counselor</v>
      </c>
      <c r="K21" t="s">
        <v>372</v>
      </c>
      <c r="M21">
        <v>1</v>
      </c>
      <c r="N21" t="s">
        <v>373</v>
      </c>
      <c r="P21" t="str">
        <f>("50:1")</f>
        <v>50:1</v>
      </c>
      <c r="Q21" t="s">
        <v>373</v>
      </c>
      <c r="S21">
        <v>0</v>
      </c>
      <c r="U21" t="s">
        <v>374</v>
      </c>
      <c r="Y21">
        <v>1</v>
      </c>
      <c r="Z21" t="s">
        <v>373</v>
      </c>
      <c r="AB21" t="str">
        <f>("Counseling, Job training, Education, HIV screening, Disease screening")</f>
        <v>Counseling, Job training, Education, HIV screening, Disease screening</v>
      </c>
      <c r="AC21" t="s">
        <v>375</v>
      </c>
      <c r="AE21">
        <v>0</v>
      </c>
      <c r="AK21">
        <v>0</v>
      </c>
      <c r="AN21">
        <v>1</v>
      </c>
      <c r="AO21" t="s">
        <v>373</v>
      </c>
      <c r="AQ21" t="str">
        <f t="shared" ref="AQ21:AQ34" si="8">("No facility requirements specified in the law")</f>
        <v>No facility requirements specified in the law</v>
      </c>
      <c r="AT21">
        <v>0</v>
      </c>
      <c r="AW21">
        <v>0</v>
      </c>
      <c r="AZ21">
        <v>0</v>
      </c>
      <c r="BO21" t="str">
        <f t="shared" si="1"/>
        <v>Physicians, Nurse practitioners, Physician assistants</v>
      </c>
      <c r="BP21" t="s">
        <v>376</v>
      </c>
      <c r="BR21">
        <v>0</v>
      </c>
      <c r="BU21" t="str">
        <f t="shared" ref="BU21:BU26" si="9">("Buprenorphine, Methadone, Naltrexone")</f>
        <v>Buprenorphine, Methadone, Naltrexone</v>
      </c>
      <c r="BV21" t="s">
        <v>377</v>
      </c>
      <c r="BX21">
        <v>0</v>
      </c>
      <c r="CD21">
        <v>0</v>
      </c>
      <c r="CJ21" t="str">
        <f t="shared" ref="CJ21:CJ26" si="10">("Buprenorphine, Methadone, Naltrexone")</f>
        <v>Buprenorphine, Methadone, Naltrexone</v>
      </c>
      <c r="CK21" t="s">
        <v>378</v>
      </c>
      <c r="CL21" t="s">
        <v>379</v>
      </c>
      <c r="CM21">
        <v>1</v>
      </c>
      <c r="CN21" t="s">
        <v>378</v>
      </c>
      <c r="CO21" t="s">
        <v>380</v>
      </c>
      <c r="CP21" t="str">
        <f>("Buprenorphine, Methadone, Naltrexone")</f>
        <v>Buprenorphine, Methadone, Naltrexone</v>
      </c>
      <c r="CQ21" t="s">
        <v>378</v>
      </c>
      <c r="CS21">
        <v>0</v>
      </c>
      <c r="CY21">
        <v>1</v>
      </c>
      <c r="CZ21" t="s">
        <v>381</v>
      </c>
      <c r="DB21">
        <v>1</v>
      </c>
      <c r="DC21" t="s">
        <v>373</v>
      </c>
      <c r="DE21" t="str">
        <f>("Medical director must be ASAM certified")</f>
        <v>Medical director must be ASAM certified</v>
      </c>
      <c r="DF21" t="s">
        <v>373</v>
      </c>
      <c r="DH21">
        <v>1</v>
      </c>
      <c r="DI21" t="s">
        <v>381</v>
      </c>
    </row>
    <row r="22" spans="1:114" x14ac:dyDescent="0.35">
      <c r="A22" t="s">
        <v>382</v>
      </c>
      <c r="B22" s="1">
        <v>43739</v>
      </c>
      <c r="C22" s="1">
        <v>44044</v>
      </c>
      <c r="D22">
        <v>1</v>
      </c>
      <c r="E22" t="s">
        <v>383</v>
      </c>
      <c r="G22">
        <v>1</v>
      </c>
      <c r="H22" t="s">
        <v>383</v>
      </c>
      <c r="J22" t="str">
        <f>("Medical director, Alcohol or drug counselor")</f>
        <v>Medical director, Alcohol or drug counselor</v>
      </c>
      <c r="K22" t="s">
        <v>384</v>
      </c>
      <c r="M22">
        <v>1</v>
      </c>
      <c r="N22" t="s">
        <v>385</v>
      </c>
      <c r="P22" t="str">
        <f>("50:1")</f>
        <v>50:1</v>
      </c>
      <c r="Q22" t="s">
        <v>385</v>
      </c>
      <c r="S22">
        <v>0</v>
      </c>
      <c r="Y22">
        <v>1</v>
      </c>
      <c r="Z22" t="s">
        <v>386</v>
      </c>
      <c r="AB22" t="str">
        <f>("Counseling, Education, HIV screening, Disease screening")</f>
        <v>Counseling, Education, HIV screening, Disease screening</v>
      </c>
      <c r="AC22" t="s">
        <v>387</v>
      </c>
      <c r="AD22" t="s">
        <v>388</v>
      </c>
      <c r="AE22">
        <v>0</v>
      </c>
      <c r="AK22">
        <v>0</v>
      </c>
      <c r="AN22">
        <v>1</v>
      </c>
      <c r="AO22" t="s">
        <v>385</v>
      </c>
      <c r="AQ22" t="str">
        <f t="shared" si="8"/>
        <v>No facility requirements specified in the law</v>
      </c>
      <c r="AT22">
        <v>0</v>
      </c>
      <c r="AW22">
        <v>0</v>
      </c>
      <c r="AZ22">
        <v>0</v>
      </c>
      <c r="BO22" t="str">
        <f t="shared" si="1"/>
        <v>Physicians, Nurse practitioners, Physician assistants</v>
      </c>
      <c r="BP22" t="s">
        <v>389</v>
      </c>
      <c r="BR22">
        <v>0</v>
      </c>
      <c r="BU22" t="str">
        <f t="shared" si="9"/>
        <v>Buprenorphine, Methadone, Naltrexone</v>
      </c>
      <c r="BV22" t="s">
        <v>390</v>
      </c>
      <c r="BX22">
        <v>0</v>
      </c>
      <c r="CD22">
        <v>0</v>
      </c>
      <c r="CJ22" t="str">
        <f t="shared" si="10"/>
        <v>Buprenorphine, Methadone, Naltrexone</v>
      </c>
      <c r="CK22" t="s">
        <v>391</v>
      </c>
      <c r="CM22">
        <v>0</v>
      </c>
      <c r="CS22">
        <v>0</v>
      </c>
      <c r="CY22">
        <v>1</v>
      </c>
      <c r="CZ22" t="s">
        <v>392</v>
      </c>
      <c r="DB22">
        <v>0</v>
      </c>
      <c r="DD22" t="s">
        <v>393</v>
      </c>
      <c r="DE22" t="str">
        <f>("Must use “ASAM Client Placement Criteria” for determining client level of care, Medical director must be ASAM certified")</f>
        <v>Must use “ASAM Client Placement Criteria” for determining client level of care, Medical director must be ASAM certified</v>
      </c>
      <c r="DF22" t="s">
        <v>394</v>
      </c>
      <c r="DH22">
        <v>1</v>
      </c>
      <c r="DI22" t="s">
        <v>395</v>
      </c>
    </row>
    <row r="23" spans="1:114" x14ac:dyDescent="0.35">
      <c r="A23" t="s">
        <v>396</v>
      </c>
      <c r="B23" s="1">
        <v>43831</v>
      </c>
      <c r="C23" s="1">
        <v>44044</v>
      </c>
      <c r="D23">
        <v>1</v>
      </c>
      <c r="E23" t="s">
        <v>397</v>
      </c>
      <c r="G23">
        <v>1</v>
      </c>
      <c r="H23" t="s">
        <v>397</v>
      </c>
      <c r="J23" t="str">
        <f>("Medical director, Licensed psychiatrist, Licensed nurse, Alcohol or drug counselor")</f>
        <v>Medical director, Licensed psychiatrist, Licensed nurse, Alcohol or drug counselor</v>
      </c>
      <c r="K23" t="s">
        <v>398</v>
      </c>
      <c r="L23" t="s">
        <v>399</v>
      </c>
      <c r="M23">
        <v>0</v>
      </c>
      <c r="S23">
        <v>0</v>
      </c>
      <c r="Y23">
        <v>1</v>
      </c>
      <c r="Z23" t="s">
        <v>400</v>
      </c>
      <c r="AB23" t="str">
        <f>("Behavioral health, Counseling, Job training, Education, HIV screening, Disease screening, Referral to legal services, Housing assistance")</f>
        <v>Behavioral health, Counseling, Job training, Education, HIV screening, Disease screening, Referral to legal services, Housing assistance</v>
      </c>
      <c r="AC23" t="s">
        <v>401</v>
      </c>
      <c r="AE23">
        <v>0</v>
      </c>
      <c r="AK23">
        <v>1</v>
      </c>
      <c r="AL23" t="s">
        <v>402</v>
      </c>
      <c r="AN23">
        <v>1</v>
      </c>
      <c r="AO23" t="s">
        <v>403</v>
      </c>
      <c r="AQ23" t="str">
        <f t="shared" si="8"/>
        <v>No facility requirements specified in the law</v>
      </c>
      <c r="AT23">
        <v>0</v>
      </c>
      <c r="AW23">
        <v>0</v>
      </c>
      <c r="AZ23">
        <v>0</v>
      </c>
      <c r="BO23" t="str">
        <f t="shared" si="1"/>
        <v>Physicians, Nurse practitioners, Physician assistants</v>
      </c>
      <c r="BP23" t="s">
        <v>404</v>
      </c>
      <c r="BR23">
        <v>0</v>
      </c>
      <c r="BU23" t="str">
        <f t="shared" si="9"/>
        <v>Buprenorphine, Methadone, Naltrexone</v>
      </c>
      <c r="BV23" t="s">
        <v>405</v>
      </c>
      <c r="BX23">
        <v>0</v>
      </c>
      <c r="CD23">
        <v>0</v>
      </c>
      <c r="CJ23" t="str">
        <f t="shared" si="10"/>
        <v>Buprenorphine, Methadone, Naltrexone</v>
      </c>
      <c r="CK23" t="s">
        <v>406</v>
      </c>
      <c r="CM23">
        <v>0</v>
      </c>
      <c r="CS23">
        <v>0</v>
      </c>
      <c r="CY23">
        <v>1</v>
      </c>
      <c r="CZ23" t="s">
        <v>407</v>
      </c>
      <c r="DB23">
        <v>0</v>
      </c>
      <c r="DE23" t="s">
        <v>229</v>
      </c>
      <c r="DF23" t="s">
        <v>408</v>
      </c>
      <c r="DH23">
        <v>1</v>
      </c>
      <c r="DI23" t="s">
        <v>409</v>
      </c>
    </row>
    <row r="24" spans="1:114" x14ac:dyDescent="0.35">
      <c r="A24" t="s">
        <v>410</v>
      </c>
      <c r="B24" s="1">
        <v>43451</v>
      </c>
      <c r="C24" s="1">
        <v>44044</v>
      </c>
      <c r="D24">
        <v>1</v>
      </c>
      <c r="E24" t="s">
        <v>411</v>
      </c>
      <c r="G24">
        <v>1</v>
      </c>
      <c r="H24" t="s">
        <v>412</v>
      </c>
      <c r="J24" t="str">
        <f>("Medical director, Program director, Alcohol or drug counselor")</f>
        <v>Medical director, Program director, Alcohol or drug counselor</v>
      </c>
      <c r="K24" t="s">
        <v>413</v>
      </c>
      <c r="M24">
        <v>1</v>
      </c>
      <c r="N24" t="s">
        <v>414</v>
      </c>
      <c r="P24" t="str">
        <f>("65:1")</f>
        <v>65:1</v>
      </c>
      <c r="Q24" t="s">
        <v>414</v>
      </c>
      <c r="S24">
        <v>0</v>
      </c>
      <c r="Y24">
        <v>1</v>
      </c>
      <c r="Z24" t="s">
        <v>414</v>
      </c>
      <c r="AB24" t="str">
        <f>("Counseling, Job training, Education, Referral to legal services")</f>
        <v>Counseling, Job training, Education, Referral to legal services</v>
      </c>
      <c r="AC24" t="s">
        <v>415</v>
      </c>
      <c r="AE24">
        <v>0</v>
      </c>
      <c r="AK24">
        <v>0</v>
      </c>
      <c r="AN24">
        <v>1</v>
      </c>
      <c r="AO24" t="s">
        <v>414</v>
      </c>
      <c r="AQ24" t="str">
        <f t="shared" si="8"/>
        <v>No facility requirements specified in the law</v>
      </c>
      <c r="AT24">
        <v>0</v>
      </c>
      <c r="AW24">
        <v>0</v>
      </c>
      <c r="AZ24">
        <v>0</v>
      </c>
      <c r="BO24" t="str">
        <f t="shared" si="1"/>
        <v>Physicians, Nurse practitioners, Physician assistants</v>
      </c>
      <c r="BP24" t="s">
        <v>416</v>
      </c>
      <c r="BR24">
        <v>0</v>
      </c>
      <c r="BU24" t="str">
        <f t="shared" si="9"/>
        <v>Buprenorphine, Methadone, Naltrexone</v>
      </c>
      <c r="BV24" t="s">
        <v>417</v>
      </c>
      <c r="BX24">
        <v>0</v>
      </c>
      <c r="CD24">
        <v>0</v>
      </c>
      <c r="CJ24" t="str">
        <f t="shared" si="10"/>
        <v>Buprenorphine, Methadone, Naltrexone</v>
      </c>
      <c r="CK24" t="s">
        <v>418</v>
      </c>
      <c r="CM24">
        <v>0</v>
      </c>
      <c r="CS24">
        <v>0</v>
      </c>
      <c r="CY24">
        <v>1</v>
      </c>
      <c r="CZ24" t="s">
        <v>419</v>
      </c>
      <c r="DB24">
        <v>1</v>
      </c>
      <c r="DC24" t="s">
        <v>419</v>
      </c>
      <c r="DE24" t="str">
        <f>("Medical director must be ASAM certified")</f>
        <v>Medical director must be ASAM certified</v>
      </c>
      <c r="DF24" t="s">
        <v>419</v>
      </c>
      <c r="DH24">
        <v>0</v>
      </c>
    </row>
    <row r="25" spans="1:114" x14ac:dyDescent="0.35">
      <c r="A25" t="s">
        <v>420</v>
      </c>
      <c r="B25" s="1">
        <v>43678</v>
      </c>
      <c r="C25" s="1">
        <v>44044</v>
      </c>
      <c r="D25">
        <v>1</v>
      </c>
      <c r="E25" t="s">
        <v>421</v>
      </c>
      <c r="G25">
        <v>1</v>
      </c>
      <c r="H25" t="s">
        <v>421</v>
      </c>
      <c r="J25" t="str">
        <f>("Medical director, Program director, Alcohol or drug counselor")</f>
        <v>Medical director, Program director, Alcohol or drug counselor</v>
      </c>
      <c r="K25" t="s">
        <v>422</v>
      </c>
      <c r="M25">
        <v>0</v>
      </c>
      <c r="S25">
        <v>0</v>
      </c>
      <c r="Y25">
        <v>1</v>
      </c>
      <c r="Z25" t="s">
        <v>423</v>
      </c>
      <c r="AB25" t="str">
        <f>("Behavioral health, Counseling, Education, Housing assistance")</f>
        <v>Behavioral health, Counseling, Education, Housing assistance</v>
      </c>
      <c r="AC25" t="s">
        <v>424</v>
      </c>
      <c r="AE25">
        <v>0</v>
      </c>
      <c r="AK25">
        <v>0</v>
      </c>
      <c r="AN25">
        <v>1</v>
      </c>
      <c r="AO25" t="s">
        <v>423</v>
      </c>
      <c r="AQ25" t="str">
        <f t="shared" si="8"/>
        <v>No facility requirements specified in the law</v>
      </c>
      <c r="AT25">
        <v>0</v>
      </c>
      <c r="AW25">
        <v>0</v>
      </c>
      <c r="AZ25">
        <v>0</v>
      </c>
      <c r="BO25" t="str">
        <f t="shared" si="1"/>
        <v>Physicians, Nurse practitioners, Physician assistants</v>
      </c>
      <c r="BP25" t="s">
        <v>425</v>
      </c>
      <c r="BR25">
        <v>0</v>
      </c>
      <c r="BU25" t="str">
        <f t="shared" si="9"/>
        <v>Buprenorphine, Methadone, Naltrexone</v>
      </c>
      <c r="BV25" t="s">
        <v>426</v>
      </c>
      <c r="BX25">
        <v>0</v>
      </c>
      <c r="CD25">
        <v>0</v>
      </c>
      <c r="CJ25" t="str">
        <f t="shared" si="10"/>
        <v>Buprenorphine, Methadone, Naltrexone</v>
      </c>
      <c r="CK25" t="s">
        <v>427</v>
      </c>
      <c r="CM25">
        <v>0</v>
      </c>
      <c r="CS25">
        <v>0</v>
      </c>
      <c r="CY25">
        <v>0</v>
      </c>
      <c r="DH25">
        <v>0</v>
      </c>
    </row>
    <row r="26" spans="1:114" x14ac:dyDescent="0.35">
      <c r="A26" t="s">
        <v>428</v>
      </c>
      <c r="B26" s="1">
        <v>43698</v>
      </c>
      <c r="C26" s="1">
        <v>44044</v>
      </c>
      <c r="D26">
        <v>1</v>
      </c>
      <c r="E26" t="s">
        <v>429</v>
      </c>
      <c r="G26">
        <v>1</v>
      </c>
      <c r="H26" t="s">
        <v>430</v>
      </c>
      <c r="J26" t="str">
        <f>("Medical director, Licensed pharmacist, Licensed nurse, Alcohol or drug counselor")</f>
        <v>Medical director, Licensed pharmacist, Licensed nurse, Alcohol or drug counselor</v>
      </c>
      <c r="K26" t="s">
        <v>431</v>
      </c>
      <c r="M26">
        <v>1</v>
      </c>
      <c r="N26" t="s">
        <v>432</v>
      </c>
      <c r="P26" t="str">
        <f>("40:1")</f>
        <v>40:1</v>
      </c>
      <c r="Q26" t="s">
        <v>432</v>
      </c>
      <c r="S26">
        <v>0</v>
      </c>
      <c r="Y26">
        <v>1</v>
      </c>
      <c r="Z26" t="s">
        <v>433</v>
      </c>
      <c r="AB26" t="str">
        <f>("Behavioral health, Counseling, Education, HIV screening, Disease screening")</f>
        <v>Behavioral health, Counseling, Education, HIV screening, Disease screening</v>
      </c>
      <c r="AC26" t="s">
        <v>434</v>
      </c>
      <c r="AE26">
        <v>0</v>
      </c>
      <c r="AK26">
        <v>0</v>
      </c>
      <c r="AN26">
        <v>1</v>
      </c>
      <c r="AO26" t="s">
        <v>435</v>
      </c>
      <c r="AQ26" t="str">
        <f t="shared" si="8"/>
        <v>No facility requirements specified in the law</v>
      </c>
      <c r="AT26">
        <v>0</v>
      </c>
      <c r="AW26">
        <v>1</v>
      </c>
      <c r="AX26" t="s">
        <v>436</v>
      </c>
      <c r="AZ26">
        <v>0</v>
      </c>
      <c r="BO26" t="str">
        <f t="shared" si="1"/>
        <v>Physicians, Nurse practitioners, Physician assistants</v>
      </c>
      <c r="BP26" t="s">
        <v>437</v>
      </c>
      <c r="BR26">
        <v>0</v>
      </c>
      <c r="BU26" t="str">
        <f t="shared" si="9"/>
        <v>Buprenorphine, Methadone, Naltrexone</v>
      </c>
      <c r="BV26" t="s">
        <v>438</v>
      </c>
      <c r="BX26">
        <v>0</v>
      </c>
      <c r="CD26">
        <v>0</v>
      </c>
      <c r="CJ26" t="str">
        <f t="shared" si="10"/>
        <v>Buprenorphine, Methadone, Naltrexone</v>
      </c>
      <c r="CK26" t="s">
        <v>437</v>
      </c>
      <c r="CM26">
        <v>0</v>
      </c>
      <c r="CS26">
        <v>0</v>
      </c>
      <c r="CY26">
        <v>1</v>
      </c>
      <c r="CZ26" t="s">
        <v>439</v>
      </c>
      <c r="DB26">
        <v>1</v>
      </c>
      <c r="DC26" t="s">
        <v>439</v>
      </c>
      <c r="DE26" t="str">
        <f>("Medical director must be ASAM certified, Providers required to adhere to evidence-based best practices")</f>
        <v>Medical director must be ASAM certified, Providers required to adhere to evidence-based best practices</v>
      </c>
      <c r="DF26" t="s">
        <v>439</v>
      </c>
      <c r="DH26">
        <v>0</v>
      </c>
    </row>
    <row r="27" spans="1:114" x14ac:dyDescent="0.35">
      <c r="A27" t="s">
        <v>440</v>
      </c>
      <c r="B27" s="1">
        <v>43705</v>
      </c>
      <c r="C27" s="1">
        <v>44044</v>
      </c>
      <c r="D27">
        <v>1</v>
      </c>
      <c r="E27" t="s">
        <v>441</v>
      </c>
      <c r="G27">
        <v>1</v>
      </c>
      <c r="H27" t="s">
        <v>442</v>
      </c>
      <c r="J27" t="str">
        <f>("Medical director, Alcohol or drug counselor")</f>
        <v>Medical director, Alcohol or drug counselor</v>
      </c>
      <c r="K27" t="s">
        <v>443</v>
      </c>
      <c r="M27">
        <v>0</v>
      </c>
      <c r="S27">
        <v>0</v>
      </c>
      <c r="Y27">
        <v>1</v>
      </c>
      <c r="Z27" t="s">
        <v>444</v>
      </c>
      <c r="AB27" t="str">
        <f>("Behavioral health, Counseling, Job training, Education, HIV screening, Disease screening, Child care, Transportation services, Housing assistance")</f>
        <v>Behavioral health, Counseling, Job training, Education, HIV screening, Disease screening, Child care, Transportation services, Housing assistance</v>
      </c>
      <c r="AC27" t="s">
        <v>445</v>
      </c>
      <c r="AE27">
        <v>1</v>
      </c>
      <c r="AF27" t="s">
        <v>444</v>
      </c>
      <c r="AH27" t="str">
        <f>("Other OTPs")</f>
        <v>Other OTPs</v>
      </c>
      <c r="AI27" t="s">
        <v>444</v>
      </c>
      <c r="AK27">
        <v>0</v>
      </c>
      <c r="AN27">
        <v>1</v>
      </c>
      <c r="AO27" t="s">
        <v>444</v>
      </c>
      <c r="AQ27" t="str">
        <f t="shared" si="8"/>
        <v>No facility requirements specified in the law</v>
      </c>
      <c r="AT27">
        <v>0</v>
      </c>
      <c r="AW27">
        <v>0</v>
      </c>
      <c r="AZ27">
        <v>0</v>
      </c>
      <c r="BO27" t="str">
        <f t="shared" si="1"/>
        <v>Physicians, Nurse practitioners, Physician assistants</v>
      </c>
      <c r="BP27" t="s">
        <v>446</v>
      </c>
      <c r="BR27">
        <v>0</v>
      </c>
      <c r="BU27" t="str">
        <f>("Buprenorphine, Naltrexone")</f>
        <v>Buprenorphine, Naltrexone</v>
      </c>
      <c r="BV27" t="s">
        <v>447</v>
      </c>
      <c r="BX27">
        <v>0</v>
      </c>
      <c r="CD27">
        <v>0</v>
      </c>
      <c r="CJ27" t="str">
        <f>("Buprenorphine, Naltrexone")</f>
        <v>Buprenorphine, Naltrexone</v>
      </c>
      <c r="CK27" t="s">
        <v>448</v>
      </c>
      <c r="CM27">
        <v>0</v>
      </c>
      <c r="CS27">
        <v>0</v>
      </c>
      <c r="CY27">
        <v>1</v>
      </c>
      <c r="CZ27" t="s">
        <v>449</v>
      </c>
      <c r="DB27">
        <v>0</v>
      </c>
      <c r="DE27" t="str">
        <f>("Providers required to adhere to evidence-based best practices")</f>
        <v>Providers required to adhere to evidence-based best practices</v>
      </c>
      <c r="DF27" t="s">
        <v>449</v>
      </c>
      <c r="DH27">
        <v>0</v>
      </c>
    </row>
    <row r="28" spans="1:114" x14ac:dyDescent="0.35">
      <c r="A28" t="s">
        <v>450</v>
      </c>
      <c r="B28" s="1">
        <v>43827</v>
      </c>
      <c r="C28" s="1">
        <v>44044</v>
      </c>
      <c r="D28">
        <v>1</v>
      </c>
      <c r="E28" t="s">
        <v>451</v>
      </c>
      <c r="G28">
        <v>1</v>
      </c>
      <c r="H28" t="s">
        <v>451</v>
      </c>
      <c r="J28" t="str">
        <f>("None")</f>
        <v>None</v>
      </c>
      <c r="M28">
        <v>0</v>
      </c>
      <c r="S28">
        <v>0</v>
      </c>
      <c r="Y28">
        <v>0</v>
      </c>
      <c r="AB28" t="str">
        <f>("None")</f>
        <v>None</v>
      </c>
      <c r="AE28">
        <v>0</v>
      </c>
      <c r="AK28">
        <v>0</v>
      </c>
      <c r="AN28">
        <v>0</v>
      </c>
      <c r="AQ28" t="str">
        <f t="shared" si="8"/>
        <v>No facility requirements specified in the law</v>
      </c>
      <c r="AT28">
        <v>0</v>
      </c>
      <c r="AW28">
        <v>0</v>
      </c>
      <c r="AZ28">
        <v>0</v>
      </c>
      <c r="BO28" t="str">
        <f t="shared" si="1"/>
        <v>Physicians, Nurse practitioners, Physician assistants</v>
      </c>
      <c r="BP28" t="s">
        <v>452</v>
      </c>
      <c r="BR28">
        <v>0</v>
      </c>
      <c r="BU28" t="str">
        <f t="shared" ref="BU28:BU37" si="11">("Buprenorphine, Methadone, Naltrexone")</f>
        <v>Buprenorphine, Methadone, Naltrexone</v>
      </c>
      <c r="BV28" t="s">
        <v>453</v>
      </c>
      <c r="BX28">
        <v>0</v>
      </c>
      <c r="CD28">
        <v>0</v>
      </c>
      <c r="CJ28" t="str">
        <f>("Buprenorphine, Naltrexone")</f>
        <v>Buprenorphine, Naltrexone</v>
      </c>
      <c r="CK28" t="s">
        <v>454</v>
      </c>
      <c r="CM28">
        <v>0</v>
      </c>
      <c r="CS28">
        <v>0</v>
      </c>
      <c r="CY28">
        <v>1</v>
      </c>
      <c r="CZ28" t="s">
        <v>455</v>
      </c>
      <c r="DB28">
        <v>0</v>
      </c>
      <c r="DE28" t="s">
        <v>229</v>
      </c>
      <c r="DF28" t="s">
        <v>455</v>
      </c>
      <c r="DH28">
        <v>0</v>
      </c>
    </row>
    <row r="29" spans="1:114" x14ac:dyDescent="0.35">
      <c r="A29" t="s">
        <v>456</v>
      </c>
      <c r="B29" s="1">
        <v>42246</v>
      </c>
      <c r="C29" s="1">
        <v>44044</v>
      </c>
      <c r="D29">
        <v>1</v>
      </c>
      <c r="E29" t="s">
        <v>457</v>
      </c>
      <c r="G29">
        <v>1</v>
      </c>
      <c r="H29" t="s">
        <v>458</v>
      </c>
      <c r="J29" t="str">
        <f>("Program director, Alcohol or drug counselor")</f>
        <v>Program director, Alcohol or drug counselor</v>
      </c>
      <c r="K29" t="s">
        <v>459</v>
      </c>
      <c r="M29">
        <v>0</v>
      </c>
      <c r="S29">
        <v>0</v>
      </c>
      <c r="Y29">
        <v>0</v>
      </c>
      <c r="AB29" t="str">
        <f>("Counseling")</f>
        <v>Counseling</v>
      </c>
      <c r="AC29" t="s">
        <v>460</v>
      </c>
      <c r="AE29">
        <v>0</v>
      </c>
      <c r="AK29">
        <v>0</v>
      </c>
      <c r="AN29">
        <v>0</v>
      </c>
      <c r="AQ29" t="str">
        <f t="shared" si="8"/>
        <v>No facility requirements specified in the law</v>
      </c>
      <c r="AT29">
        <v>0</v>
      </c>
      <c r="AW29">
        <v>0</v>
      </c>
      <c r="AZ29">
        <v>0</v>
      </c>
      <c r="BO29" t="str">
        <f t="shared" si="1"/>
        <v>Physicians, Nurse practitioners, Physician assistants</v>
      </c>
      <c r="BP29" t="s">
        <v>461</v>
      </c>
      <c r="BR29">
        <v>0</v>
      </c>
      <c r="BU29" t="str">
        <f t="shared" si="11"/>
        <v>Buprenorphine, Methadone, Naltrexone</v>
      </c>
      <c r="BV29" t="s">
        <v>462</v>
      </c>
      <c r="BX29">
        <v>0</v>
      </c>
      <c r="CD29">
        <v>0</v>
      </c>
      <c r="CJ29" t="str">
        <f t="shared" ref="CJ29:CJ38" si="12">("Buprenorphine, Methadone, Naltrexone")</f>
        <v>Buprenorphine, Methadone, Naltrexone</v>
      </c>
      <c r="CK29" t="s">
        <v>463</v>
      </c>
      <c r="CM29">
        <v>0</v>
      </c>
      <c r="CS29">
        <v>0</v>
      </c>
      <c r="CY29">
        <v>1</v>
      </c>
      <c r="CZ29" t="s">
        <v>464</v>
      </c>
      <c r="DB29">
        <v>0</v>
      </c>
      <c r="DE29" t="str">
        <f>("Must use “ASAM Client Placement Criteria” for determining client level of care")</f>
        <v>Must use “ASAM Client Placement Criteria” for determining client level of care</v>
      </c>
      <c r="DF29" t="s">
        <v>465</v>
      </c>
      <c r="DH29">
        <v>1</v>
      </c>
      <c r="DI29" t="s">
        <v>464</v>
      </c>
      <c r="DJ29" t="s">
        <v>466</v>
      </c>
    </row>
    <row r="30" spans="1:114" x14ac:dyDescent="0.35">
      <c r="A30" t="s">
        <v>467</v>
      </c>
      <c r="B30" s="1">
        <v>43647</v>
      </c>
      <c r="C30" s="1">
        <v>44044</v>
      </c>
      <c r="D30">
        <v>1</v>
      </c>
      <c r="E30" t="s">
        <v>468</v>
      </c>
      <c r="G30">
        <v>1</v>
      </c>
      <c r="H30" t="s">
        <v>469</v>
      </c>
      <c r="J30" t="str">
        <f>("Medical director, Alcohol or drug counselor, Social worker")</f>
        <v>Medical director, Alcohol or drug counselor, Social worker</v>
      </c>
      <c r="K30" t="s">
        <v>470</v>
      </c>
      <c r="M30">
        <v>0</v>
      </c>
      <c r="S30">
        <v>0</v>
      </c>
      <c r="Y30">
        <v>0</v>
      </c>
      <c r="AB30" t="str">
        <f>("None")</f>
        <v>None</v>
      </c>
      <c r="AE30">
        <v>0</v>
      </c>
      <c r="AK30">
        <v>0</v>
      </c>
      <c r="AN30">
        <v>0</v>
      </c>
      <c r="AQ30" t="str">
        <f t="shared" si="8"/>
        <v>No facility requirements specified in the law</v>
      </c>
      <c r="AT30">
        <v>0</v>
      </c>
      <c r="AW30">
        <v>0</v>
      </c>
      <c r="AZ30">
        <v>0</v>
      </c>
      <c r="BO30" t="str">
        <f t="shared" si="1"/>
        <v>Physicians, Nurse practitioners, Physician assistants</v>
      </c>
      <c r="BP30" t="s">
        <v>471</v>
      </c>
      <c r="BR30">
        <v>0</v>
      </c>
      <c r="BU30" t="str">
        <f t="shared" si="11"/>
        <v>Buprenorphine, Methadone, Naltrexone</v>
      </c>
      <c r="BV30" t="s">
        <v>471</v>
      </c>
      <c r="BX30">
        <v>0</v>
      </c>
      <c r="CD30">
        <v>0</v>
      </c>
      <c r="CJ30" t="str">
        <f t="shared" si="12"/>
        <v>Buprenorphine, Methadone, Naltrexone</v>
      </c>
      <c r="CK30" t="s">
        <v>472</v>
      </c>
      <c r="CM30">
        <v>0</v>
      </c>
      <c r="CS30">
        <v>0</v>
      </c>
      <c r="CY30">
        <v>1</v>
      </c>
      <c r="CZ30" t="s">
        <v>473</v>
      </c>
      <c r="DB30">
        <v>0</v>
      </c>
      <c r="DE30" t="str">
        <f>("Must use six dimensions from “ASAM Criteria: Treatment Criteria for Addictive, Substance-Related, and Co-Occurring Conditions”, ASAM Criteria incorporated by reference")</f>
        <v>Must use six dimensions from “ASAM Criteria: Treatment Criteria for Addictive, Substance-Related, and Co-Occurring Conditions”, ASAM Criteria incorporated by reference</v>
      </c>
      <c r="DF30" t="s">
        <v>474</v>
      </c>
      <c r="DH30">
        <v>0</v>
      </c>
    </row>
    <row r="31" spans="1:114" x14ac:dyDescent="0.35">
      <c r="A31" t="s">
        <v>475</v>
      </c>
      <c r="B31" s="1">
        <v>43147</v>
      </c>
      <c r="C31" s="1">
        <v>44044</v>
      </c>
      <c r="D31">
        <v>1</v>
      </c>
      <c r="E31" t="s">
        <v>476</v>
      </c>
      <c r="G31">
        <v>1</v>
      </c>
      <c r="H31" t="s">
        <v>477</v>
      </c>
      <c r="J31" t="str">
        <f>("Medical director, Program director, Alcohol or drug counselor")</f>
        <v>Medical director, Program director, Alcohol or drug counselor</v>
      </c>
      <c r="K31" t="s">
        <v>478</v>
      </c>
      <c r="M31">
        <v>0</v>
      </c>
      <c r="S31">
        <v>0</v>
      </c>
      <c r="Y31">
        <v>1</v>
      </c>
      <c r="Z31" t="s">
        <v>479</v>
      </c>
      <c r="AB31" t="str">
        <f>("Behavioral health, Counseling, Job training, Education, HIV screening")</f>
        <v>Behavioral health, Counseling, Job training, Education, HIV screening</v>
      </c>
      <c r="AC31" t="s">
        <v>480</v>
      </c>
      <c r="AE31">
        <v>0</v>
      </c>
      <c r="AK31">
        <v>1</v>
      </c>
      <c r="AL31" t="s">
        <v>481</v>
      </c>
      <c r="AN31">
        <v>1</v>
      </c>
      <c r="AO31" t="s">
        <v>482</v>
      </c>
      <c r="AQ31" t="str">
        <f t="shared" si="8"/>
        <v>No facility requirements specified in the law</v>
      </c>
      <c r="AT31">
        <v>0</v>
      </c>
      <c r="AW31">
        <v>0</v>
      </c>
      <c r="AY31" t="s">
        <v>483</v>
      </c>
      <c r="AZ31">
        <v>0</v>
      </c>
      <c r="BO31" t="str">
        <f t="shared" si="1"/>
        <v>Physicians, Nurse practitioners, Physician assistants</v>
      </c>
      <c r="BP31" t="s">
        <v>484</v>
      </c>
      <c r="BR31">
        <v>0</v>
      </c>
      <c r="BU31" t="str">
        <f t="shared" si="11"/>
        <v>Buprenorphine, Methadone, Naltrexone</v>
      </c>
      <c r="BV31" t="s">
        <v>485</v>
      </c>
      <c r="BX31">
        <v>0</v>
      </c>
      <c r="CD31">
        <v>0</v>
      </c>
      <c r="CJ31" t="str">
        <f t="shared" si="12"/>
        <v>Buprenorphine, Methadone, Naltrexone</v>
      </c>
      <c r="CK31" t="s">
        <v>486</v>
      </c>
      <c r="CM31">
        <v>0</v>
      </c>
      <c r="CS31">
        <v>0</v>
      </c>
      <c r="CY31">
        <v>1</v>
      </c>
      <c r="CZ31" t="s">
        <v>487</v>
      </c>
      <c r="DB31">
        <v>1</v>
      </c>
      <c r="DC31" t="s">
        <v>487</v>
      </c>
      <c r="DE31" t="s">
        <v>488</v>
      </c>
      <c r="DF31" t="s">
        <v>489</v>
      </c>
      <c r="DH31">
        <v>0</v>
      </c>
    </row>
    <row r="32" spans="1:114" x14ac:dyDescent="0.35">
      <c r="A32" t="s">
        <v>490</v>
      </c>
      <c r="B32" s="1">
        <v>43648</v>
      </c>
      <c r="C32" s="1">
        <v>44044</v>
      </c>
      <c r="D32">
        <v>1</v>
      </c>
      <c r="E32" t="s">
        <v>491</v>
      </c>
      <c r="G32">
        <v>1</v>
      </c>
      <c r="H32" t="s">
        <v>491</v>
      </c>
      <c r="J32" t="str">
        <f>("Medical director, Program director, Licensed pharmacist, Licensed nurse, Alcohol or drug counselor")</f>
        <v>Medical director, Program director, Licensed pharmacist, Licensed nurse, Alcohol or drug counselor</v>
      </c>
      <c r="K32" t="s">
        <v>492</v>
      </c>
      <c r="L32" t="s">
        <v>493</v>
      </c>
      <c r="M32">
        <v>1</v>
      </c>
      <c r="N32" t="s">
        <v>494</v>
      </c>
      <c r="P32" t="str">
        <f>("50:1")</f>
        <v>50:1</v>
      </c>
      <c r="Q32" t="s">
        <v>494</v>
      </c>
      <c r="R32" t="s">
        <v>495</v>
      </c>
      <c r="S32">
        <v>0</v>
      </c>
      <c r="Y32">
        <v>1</v>
      </c>
      <c r="Z32" t="s">
        <v>496</v>
      </c>
      <c r="AB32" t="str">
        <f>("Behavioral health, Counseling, Job training, Education, HIV screening, Disease screening")</f>
        <v>Behavioral health, Counseling, Job training, Education, HIV screening, Disease screening</v>
      </c>
      <c r="AC32" t="s">
        <v>497</v>
      </c>
      <c r="AE32">
        <v>1</v>
      </c>
      <c r="AF32" t="s">
        <v>498</v>
      </c>
      <c r="AG32" t="s">
        <v>499</v>
      </c>
      <c r="AH32" t="str">
        <f>("Schools")</f>
        <v>Schools</v>
      </c>
      <c r="AI32" t="s">
        <v>498</v>
      </c>
      <c r="AK32">
        <v>0</v>
      </c>
      <c r="AN32">
        <v>1</v>
      </c>
      <c r="AO32" t="s">
        <v>500</v>
      </c>
      <c r="AQ32" t="str">
        <f t="shared" si="8"/>
        <v>No facility requirements specified in the law</v>
      </c>
      <c r="AT32">
        <v>0</v>
      </c>
      <c r="AW32">
        <v>0</v>
      </c>
      <c r="AZ32">
        <v>1</v>
      </c>
      <c r="BA32" t="s">
        <v>501</v>
      </c>
      <c r="BC32">
        <v>1</v>
      </c>
      <c r="BD32" t="s">
        <v>501</v>
      </c>
      <c r="BF32">
        <v>0</v>
      </c>
      <c r="BI32" t="str">
        <f>("None")</f>
        <v>None</v>
      </c>
      <c r="BL32" t="str">
        <f>("None")</f>
        <v>None</v>
      </c>
      <c r="BO32" t="str">
        <f t="shared" si="1"/>
        <v>Physicians, Nurse practitioners, Physician assistants</v>
      </c>
      <c r="BP32" t="s">
        <v>502</v>
      </c>
      <c r="BR32">
        <v>0</v>
      </c>
      <c r="BU32" t="str">
        <f t="shared" si="11"/>
        <v>Buprenorphine, Methadone, Naltrexone</v>
      </c>
      <c r="BV32" t="s">
        <v>503</v>
      </c>
      <c r="BX32">
        <v>0</v>
      </c>
      <c r="CD32">
        <v>0</v>
      </c>
      <c r="CJ32" t="str">
        <f t="shared" si="12"/>
        <v>Buprenorphine, Methadone, Naltrexone</v>
      </c>
      <c r="CK32" t="s">
        <v>504</v>
      </c>
      <c r="CM32">
        <v>0</v>
      </c>
      <c r="CS32">
        <v>0</v>
      </c>
      <c r="CY32">
        <v>1</v>
      </c>
      <c r="CZ32" t="s">
        <v>505</v>
      </c>
      <c r="DB32">
        <v>1</v>
      </c>
      <c r="DC32" t="s">
        <v>505</v>
      </c>
      <c r="DE32" t="str">
        <f>("Must use six dimensions from “ASAM Criteria: Treatment Criteria for Addictive, Substance-Related, and Co-Occurring Conditions”, Medical director must be ASAM certified")</f>
        <v>Must use six dimensions from “ASAM Criteria: Treatment Criteria for Addictive, Substance-Related, and Co-Occurring Conditions”, Medical director must be ASAM certified</v>
      </c>
      <c r="DF32" t="s">
        <v>506</v>
      </c>
      <c r="DH32">
        <v>0</v>
      </c>
    </row>
    <row r="33" spans="1:114" x14ac:dyDescent="0.35">
      <c r="A33" t="s">
        <v>507</v>
      </c>
      <c r="B33" s="1">
        <v>43277</v>
      </c>
      <c r="C33" s="1">
        <v>44044</v>
      </c>
      <c r="D33">
        <v>1</v>
      </c>
      <c r="E33" t="s">
        <v>508</v>
      </c>
      <c r="G33">
        <v>1</v>
      </c>
      <c r="H33" t="s">
        <v>509</v>
      </c>
      <c r="J33" t="str">
        <f>("Medical director, Alcohol or drug counselor")</f>
        <v>Medical director, Alcohol or drug counselor</v>
      </c>
      <c r="K33" t="s">
        <v>510</v>
      </c>
      <c r="L33" t="s">
        <v>511</v>
      </c>
      <c r="M33">
        <v>0</v>
      </c>
      <c r="S33">
        <v>0</v>
      </c>
      <c r="Y33">
        <v>1</v>
      </c>
      <c r="Z33" t="s">
        <v>510</v>
      </c>
      <c r="AB33" t="str">
        <f>("Behavioral health, Counseling, Job training, Education, HIV screening, Disease screening")</f>
        <v>Behavioral health, Counseling, Job training, Education, HIV screening, Disease screening</v>
      </c>
      <c r="AC33" t="s">
        <v>512</v>
      </c>
      <c r="AE33">
        <v>0</v>
      </c>
      <c r="AK33">
        <v>0</v>
      </c>
      <c r="AN33">
        <v>1</v>
      </c>
      <c r="AO33" t="s">
        <v>513</v>
      </c>
      <c r="AQ33" t="str">
        <f t="shared" si="8"/>
        <v>No facility requirements specified in the law</v>
      </c>
      <c r="AT33">
        <v>0</v>
      </c>
      <c r="AW33">
        <v>0</v>
      </c>
      <c r="AZ33">
        <v>0</v>
      </c>
      <c r="BO33" t="str">
        <f t="shared" si="1"/>
        <v>Physicians, Nurse practitioners, Physician assistants</v>
      </c>
      <c r="BP33" t="s">
        <v>514</v>
      </c>
      <c r="BR33">
        <v>0</v>
      </c>
      <c r="BU33" t="str">
        <f t="shared" si="11"/>
        <v>Buprenorphine, Methadone, Naltrexone</v>
      </c>
      <c r="BV33" t="s">
        <v>515</v>
      </c>
      <c r="BX33">
        <v>0</v>
      </c>
      <c r="CD33">
        <v>0</v>
      </c>
      <c r="CJ33" t="str">
        <f t="shared" si="12"/>
        <v>Buprenorphine, Methadone, Naltrexone</v>
      </c>
      <c r="CK33" t="s">
        <v>516</v>
      </c>
      <c r="CM33">
        <v>0</v>
      </c>
      <c r="CS33">
        <v>0</v>
      </c>
      <c r="CY33">
        <v>0</v>
      </c>
      <c r="DH33">
        <v>0</v>
      </c>
    </row>
    <row r="34" spans="1:114" x14ac:dyDescent="0.35">
      <c r="A34" t="s">
        <v>517</v>
      </c>
      <c r="B34" s="1">
        <v>44014</v>
      </c>
      <c r="C34" s="1">
        <v>44044</v>
      </c>
      <c r="D34">
        <v>1</v>
      </c>
      <c r="E34" t="s">
        <v>518</v>
      </c>
      <c r="G34">
        <v>1</v>
      </c>
      <c r="H34" t="s">
        <v>519</v>
      </c>
      <c r="J34" t="str">
        <f>("Medical director, Program director, Licensed nurse, Alcohol or drug counselor")</f>
        <v>Medical director, Program director, Licensed nurse, Alcohol or drug counselor</v>
      </c>
      <c r="K34" t="s">
        <v>520</v>
      </c>
      <c r="L34" t="s">
        <v>521</v>
      </c>
      <c r="M34">
        <v>1</v>
      </c>
      <c r="N34" t="s">
        <v>522</v>
      </c>
      <c r="P34" t="str">
        <f>("50:1")</f>
        <v>50:1</v>
      </c>
      <c r="Q34" t="s">
        <v>523</v>
      </c>
      <c r="S34">
        <v>0</v>
      </c>
      <c r="Y34">
        <v>1</v>
      </c>
      <c r="Z34" t="s">
        <v>524</v>
      </c>
      <c r="AB34" t="str">
        <f>("Behavioral health, Counseling, Education, HIV screening, Disease screening")</f>
        <v>Behavioral health, Counseling, Education, HIV screening, Disease screening</v>
      </c>
      <c r="AC34" t="s">
        <v>525</v>
      </c>
      <c r="AE34">
        <v>0</v>
      </c>
      <c r="AK34">
        <v>0</v>
      </c>
      <c r="AN34">
        <v>1</v>
      </c>
      <c r="AO34" t="s">
        <v>526</v>
      </c>
      <c r="AQ34" t="str">
        <f t="shared" si="8"/>
        <v>No facility requirements specified in the law</v>
      </c>
      <c r="AT34">
        <v>0</v>
      </c>
      <c r="AW34">
        <v>0</v>
      </c>
      <c r="AZ34">
        <v>0</v>
      </c>
      <c r="BB34" t="s">
        <v>837</v>
      </c>
      <c r="BO34" t="str">
        <f t="shared" ref="BO34:BO52" si="13">("Physicians, Nurse practitioners, Physician assistants")</f>
        <v>Physicians, Nurse practitioners, Physician assistants</v>
      </c>
      <c r="BP34" t="s">
        <v>527</v>
      </c>
      <c r="BR34">
        <v>0</v>
      </c>
      <c r="BU34" t="str">
        <f t="shared" si="11"/>
        <v>Buprenorphine, Methadone, Naltrexone</v>
      </c>
      <c r="BV34" t="s">
        <v>528</v>
      </c>
      <c r="BX34">
        <v>0</v>
      </c>
      <c r="CD34">
        <v>0</v>
      </c>
      <c r="CJ34" t="str">
        <f t="shared" si="12"/>
        <v>Buprenorphine, Methadone, Naltrexone</v>
      </c>
      <c r="CK34" t="s">
        <v>529</v>
      </c>
      <c r="CM34">
        <v>0</v>
      </c>
      <c r="CS34">
        <v>0</v>
      </c>
      <c r="CY34">
        <v>0</v>
      </c>
      <c r="DH34">
        <v>1</v>
      </c>
      <c r="DI34" t="s">
        <v>530</v>
      </c>
    </row>
    <row r="35" spans="1:114" x14ac:dyDescent="0.35">
      <c r="A35" t="s">
        <v>531</v>
      </c>
      <c r="B35" s="1">
        <v>43739</v>
      </c>
      <c r="C35" s="1">
        <v>44044</v>
      </c>
      <c r="D35">
        <v>1</v>
      </c>
      <c r="E35" t="s">
        <v>532</v>
      </c>
      <c r="G35">
        <v>1</v>
      </c>
      <c r="H35" t="s">
        <v>533</v>
      </c>
      <c r="J35" t="str">
        <f>("Program director, Licensed psychiatrist, Licensed nurse, Alcohol or drug counselor, Social worker")</f>
        <v>Program director, Licensed psychiatrist, Licensed nurse, Alcohol or drug counselor, Social worker</v>
      </c>
      <c r="K35" t="s">
        <v>534</v>
      </c>
      <c r="M35">
        <v>1</v>
      </c>
      <c r="N35" t="s">
        <v>535</v>
      </c>
      <c r="P35" t="str">
        <f>("50:1")</f>
        <v>50:1</v>
      </c>
      <c r="Q35" t="s">
        <v>535</v>
      </c>
      <c r="S35">
        <v>0</v>
      </c>
      <c r="Y35">
        <v>1</v>
      </c>
      <c r="Z35" t="s">
        <v>536</v>
      </c>
      <c r="AB35" t="str">
        <f>("Behavioral health, Job training, Education, Referral to legal services")</f>
        <v>Behavioral health, Job training, Education, Referral to legal services</v>
      </c>
      <c r="AC35" t="s">
        <v>535</v>
      </c>
      <c r="AD35" t="s">
        <v>537</v>
      </c>
      <c r="AE35">
        <v>0</v>
      </c>
      <c r="AK35">
        <v>1</v>
      </c>
      <c r="AL35" t="s">
        <v>538</v>
      </c>
      <c r="AN35">
        <v>1</v>
      </c>
      <c r="AO35" t="s">
        <v>538</v>
      </c>
      <c r="AQ35" t="str">
        <f>("Must contain specified number of bathrooms")</f>
        <v>Must contain specified number of bathrooms</v>
      </c>
      <c r="AR35" t="s">
        <v>539</v>
      </c>
      <c r="AT35">
        <v>0</v>
      </c>
      <c r="AW35">
        <v>0</v>
      </c>
      <c r="AZ35">
        <v>0</v>
      </c>
      <c r="BO35" t="str">
        <f t="shared" si="13"/>
        <v>Physicians, Nurse practitioners, Physician assistants</v>
      </c>
      <c r="BP35" t="s">
        <v>540</v>
      </c>
      <c r="BR35">
        <v>0</v>
      </c>
      <c r="BU35" t="str">
        <f t="shared" si="11"/>
        <v>Buprenorphine, Methadone, Naltrexone</v>
      </c>
      <c r="BV35" t="s">
        <v>541</v>
      </c>
      <c r="BX35">
        <v>1</v>
      </c>
      <c r="BY35" t="s">
        <v>542</v>
      </c>
      <c r="CA35" t="str">
        <f>("Buprenorphine, Methadone")</f>
        <v>Buprenorphine, Methadone</v>
      </c>
      <c r="CB35" t="s">
        <v>543</v>
      </c>
      <c r="CD35">
        <v>0</v>
      </c>
      <c r="CJ35" t="str">
        <f t="shared" si="12"/>
        <v>Buprenorphine, Methadone, Naltrexone</v>
      </c>
      <c r="CK35" t="s">
        <v>544</v>
      </c>
      <c r="CM35">
        <v>1</v>
      </c>
      <c r="CN35" t="s">
        <v>545</v>
      </c>
      <c r="CP35" t="str">
        <f>("Buprenorphine, Methadone")</f>
        <v>Buprenorphine, Methadone</v>
      </c>
      <c r="CQ35" t="s">
        <v>546</v>
      </c>
      <c r="CS35">
        <v>0</v>
      </c>
      <c r="CY35">
        <v>0</v>
      </c>
      <c r="DH35">
        <v>0</v>
      </c>
    </row>
    <row r="36" spans="1:114" x14ac:dyDescent="0.35">
      <c r="A36" t="s">
        <v>547</v>
      </c>
      <c r="B36" s="1">
        <v>43831</v>
      </c>
      <c r="C36" s="1">
        <v>44044</v>
      </c>
      <c r="D36">
        <v>1</v>
      </c>
      <c r="E36" t="s">
        <v>548</v>
      </c>
      <c r="G36">
        <v>1</v>
      </c>
      <c r="H36" t="s">
        <v>549</v>
      </c>
      <c r="J36" t="str">
        <f>("Medical director")</f>
        <v>Medical director</v>
      </c>
      <c r="K36" t="s">
        <v>550</v>
      </c>
      <c r="M36">
        <v>0</v>
      </c>
      <c r="S36">
        <v>0</v>
      </c>
      <c r="Y36">
        <v>0</v>
      </c>
      <c r="AB36" t="str">
        <f>("Behavioral health, Counseling, Disease screening")</f>
        <v>Behavioral health, Counseling, Disease screening</v>
      </c>
      <c r="AC36" t="s">
        <v>551</v>
      </c>
      <c r="AE36">
        <v>0</v>
      </c>
      <c r="AK36">
        <v>0</v>
      </c>
      <c r="AN36">
        <v>1</v>
      </c>
      <c r="AO36" t="s">
        <v>552</v>
      </c>
      <c r="AQ36" t="str">
        <f>("No facility requirements specified in the law")</f>
        <v>No facility requirements specified in the law</v>
      </c>
      <c r="AT36">
        <v>0</v>
      </c>
      <c r="AW36">
        <v>0</v>
      </c>
      <c r="AZ36">
        <v>0</v>
      </c>
      <c r="BO36" t="str">
        <f t="shared" si="13"/>
        <v>Physicians, Nurse practitioners, Physician assistants</v>
      </c>
      <c r="BP36" t="s">
        <v>553</v>
      </c>
      <c r="BR36">
        <v>0</v>
      </c>
      <c r="BU36" t="str">
        <f t="shared" si="11"/>
        <v>Buprenorphine, Methadone, Naltrexone</v>
      </c>
      <c r="BV36" t="s">
        <v>554</v>
      </c>
      <c r="BX36">
        <v>0</v>
      </c>
      <c r="CD36">
        <v>0</v>
      </c>
      <c r="CJ36" t="str">
        <f t="shared" si="12"/>
        <v>Buprenorphine, Methadone, Naltrexone</v>
      </c>
      <c r="CK36" t="s">
        <v>555</v>
      </c>
      <c r="CM36">
        <v>0</v>
      </c>
      <c r="CS36">
        <v>0</v>
      </c>
      <c r="CY36">
        <v>1</v>
      </c>
      <c r="CZ36" t="s">
        <v>556</v>
      </c>
      <c r="DB36">
        <v>0</v>
      </c>
      <c r="DE36" t="str">
        <f>("Must use “ASAM Client Placement Criteria” for determining client level of care")</f>
        <v>Must use “ASAM Client Placement Criteria” for determining client level of care</v>
      </c>
      <c r="DF36" t="s">
        <v>556</v>
      </c>
      <c r="DH36">
        <v>0</v>
      </c>
    </row>
    <row r="37" spans="1:114" x14ac:dyDescent="0.35">
      <c r="A37" t="s">
        <v>557</v>
      </c>
      <c r="B37" s="1">
        <v>43931</v>
      </c>
      <c r="C37" s="1">
        <v>44044</v>
      </c>
      <c r="D37">
        <v>1</v>
      </c>
      <c r="E37" t="s">
        <v>558</v>
      </c>
      <c r="G37">
        <v>1</v>
      </c>
      <c r="H37" t="s">
        <v>559</v>
      </c>
      <c r="J37" t="str">
        <f>("Medical director, Program director")</f>
        <v>Medical director, Program director</v>
      </c>
      <c r="K37" t="s">
        <v>560</v>
      </c>
      <c r="M37">
        <v>1</v>
      </c>
      <c r="N37" t="s">
        <v>561</v>
      </c>
      <c r="P37" t="str">
        <f>("80:1")</f>
        <v>80:1</v>
      </c>
      <c r="Q37" t="s">
        <v>561</v>
      </c>
      <c r="S37">
        <v>0</v>
      </c>
      <c r="Y37">
        <v>1</v>
      </c>
      <c r="Z37" t="s">
        <v>562</v>
      </c>
      <c r="AB37" t="str">
        <f>("Counseling, Job training, Education, HIV screening, Disease screening")</f>
        <v>Counseling, Job training, Education, HIV screening, Disease screening</v>
      </c>
      <c r="AC37" t="s">
        <v>563</v>
      </c>
      <c r="AE37">
        <v>1</v>
      </c>
      <c r="AF37" t="s">
        <v>564</v>
      </c>
      <c r="AH37" t="str">
        <f>("Schools, Day care/Childcare facility")</f>
        <v>Schools, Day care/Childcare facility</v>
      </c>
      <c r="AI37" t="s">
        <v>564</v>
      </c>
      <c r="AJ37" t="s">
        <v>565</v>
      </c>
      <c r="AK37">
        <v>0</v>
      </c>
      <c r="AN37">
        <v>1</v>
      </c>
      <c r="AO37" t="s">
        <v>566</v>
      </c>
      <c r="AQ37" t="str">
        <f>("No facility requirements specified in the law")</f>
        <v>No facility requirements specified in the law</v>
      </c>
      <c r="AT37">
        <v>0</v>
      </c>
      <c r="AW37">
        <v>0</v>
      </c>
      <c r="AZ37">
        <v>1</v>
      </c>
      <c r="BA37" t="s">
        <v>567</v>
      </c>
      <c r="BC37">
        <v>0</v>
      </c>
      <c r="BE37" t="s">
        <v>568</v>
      </c>
      <c r="BF37">
        <v>0</v>
      </c>
      <c r="BI37" t="str">
        <f>("None")</f>
        <v>None</v>
      </c>
      <c r="BL37" t="str">
        <f>("Behavioral health, Counseling")</f>
        <v>Behavioral health, Counseling</v>
      </c>
      <c r="BM37" t="s">
        <v>569</v>
      </c>
      <c r="BO37" t="str">
        <f t="shared" si="13"/>
        <v>Physicians, Nurse practitioners, Physician assistants</v>
      </c>
      <c r="BP37" t="s">
        <v>570</v>
      </c>
      <c r="BR37">
        <v>1</v>
      </c>
      <c r="BS37" t="s">
        <v>571</v>
      </c>
      <c r="BU37" t="str">
        <f t="shared" si="11"/>
        <v>Buprenorphine, Methadone, Naltrexone</v>
      </c>
      <c r="BV37" t="s">
        <v>572</v>
      </c>
      <c r="BX37">
        <v>0</v>
      </c>
      <c r="CD37">
        <v>1</v>
      </c>
      <c r="CE37" t="s">
        <v>573</v>
      </c>
      <c r="CG37" t="str">
        <f>("Buprenorphine, Methadone, Naltrexone")</f>
        <v>Buprenorphine, Methadone, Naltrexone</v>
      </c>
      <c r="CH37" t="s">
        <v>573</v>
      </c>
      <c r="CJ37" t="str">
        <f t="shared" si="12"/>
        <v>Buprenorphine, Methadone, Naltrexone</v>
      </c>
      <c r="CK37" t="s">
        <v>572</v>
      </c>
      <c r="CM37">
        <v>0</v>
      </c>
      <c r="CS37">
        <v>1</v>
      </c>
      <c r="CT37" t="s">
        <v>573</v>
      </c>
      <c r="CV37" t="str">
        <f>("Buprenorphine, Methadone, Naltrexone")</f>
        <v>Buprenorphine, Methadone, Naltrexone</v>
      </c>
      <c r="CW37" t="s">
        <v>573</v>
      </c>
      <c r="CY37">
        <v>1</v>
      </c>
      <c r="CZ37" t="s">
        <v>574</v>
      </c>
      <c r="DB37">
        <v>0</v>
      </c>
      <c r="DE37" t="str">
        <f>("Must use “ASAM Client Placement Criteria” for determining client level of care")</f>
        <v>Must use “ASAM Client Placement Criteria” for determining client level of care</v>
      </c>
      <c r="DF37" t="s">
        <v>574</v>
      </c>
      <c r="DH37">
        <v>0</v>
      </c>
    </row>
    <row r="38" spans="1:114" x14ac:dyDescent="0.35">
      <c r="A38" t="s">
        <v>575</v>
      </c>
      <c r="B38" s="1">
        <v>43770</v>
      </c>
      <c r="C38" s="1">
        <v>44044</v>
      </c>
      <c r="D38">
        <v>1</v>
      </c>
      <c r="E38" t="s">
        <v>576</v>
      </c>
      <c r="G38">
        <v>1</v>
      </c>
      <c r="H38" t="s">
        <v>577</v>
      </c>
      <c r="J38" t="str">
        <f>("Medical director")</f>
        <v>Medical director</v>
      </c>
      <c r="K38" t="s">
        <v>578</v>
      </c>
      <c r="M38">
        <v>0</v>
      </c>
      <c r="S38">
        <v>1</v>
      </c>
      <c r="T38" t="s">
        <v>579</v>
      </c>
      <c r="V38" t="str">
        <f>("100:1")</f>
        <v>100:1</v>
      </c>
      <c r="W38" t="s">
        <v>579</v>
      </c>
      <c r="Y38">
        <v>1</v>
      </c>
      <c r="Z38" t="s">
        <v>580</v>
      </c>
      <c r="AB38" t="str">
        <f>("Behavioral health, Counseling, Job training, Education, HIV screening, Disease screening")</f>
        <v>Behavioral health, Counseling, Job training, Education, HIV screening, Disease screening</v>
      </c>
      <c r="AC38" t="s">
        <v>581</v>
      </c>
      <c r="AE38">
        <v>0</v>
      </c>
      <c r="AK38">
        <v>1</v>
      </c>
      <c r="AL38" t="s">
        <v>582</v>
      </c>
      <c r="AN38">
        <v>1</v>
      </c>
      <c r="AO38" t="s">
        <v>583</v>
      </c>
      <c r="AQ38" t="str">
        <f>("Must contain specified number of bathrooms")</f>
        <v>Must contain specified number of bathrooms</v>
      </c>
      <c r="AR38" t="s">
        <v>584</v>
      </c>
      <c r="AT38">
        <v>0</v>
      </c>
      <c r="AW38">
        <v>0</v>
      </c>
      <c r="AZ38">
        <v>0</v>
      </c>
      <c r="BO38" t="str">
        <f t="shared" si="13"/>
        <v>Physicians, Nurse practitioners, Physician assistants</v>
      </c>
      <c r="BP38" t="s">
        <v>585</v>
      </c>
      <c r="BR38">
        <v>0</v>
      </c>
      <c r="BU38" t="str">
        <f>("Buprenorphine, Naltrexone")</f>
        <v>Buprenorphine, Naltrexone</v>
      </c>
      <c r="BV38" t="s">
        <v>586</v>
      </c>
      <c r="BX38">
        <v>0</v>
      </c>
      <c r="CD38">
        <v>0</v>
      </c>
      <c r="CJ38" t="str">
        <f t="shared" si="12"/>
        <v>Buprenorphine, Methadone, Naltrexone</v>
      </c>
      <c r="CK38" t="s">
        <v>587</v>
      </c>
      <c r="CM38">
        <v>0</v>
      </c>
      <c r="CS38">
        <v>0</v>
      </c>
      <c r="CY38">
        <v>1</v>
      </c>
      <c r="CZ38" t="s">
        <v>588</v>
      </c>
      <c r="DB38">
        <v>1</v>
      </c>
      <c r="DC38" t="s">
        <v>588</v>
      </c>
      <c r="DE38" t="str">
        <f>("Must use “ASAM Client Placement Criteria” for determining client level of care")</f>
        <v>Must use “ASAM Client Placement Criteria” for determining client level of care</v>
      </c>
      <c r="DF38" t="s">
        <v>588</v>
      </c>
      <c r="DH38">
        <v>0</v>
      </c>
    </row>
    <row r="39" spans="1:114" x14ac:dyDescent="0.35">
      <c r="A39" t="s">
        <v>589</v>
      </c>
      <c r="B39" s="1">
        <v>43737</v>
      </c>
      <c r="C39" s="1">
        <v>44044</v>
      </c>
      <c r="D39">
        <v>1</v>
      </c>
      <c r="E39" t="s">
        <v>590</v>
      </c>
      <c r="G39">
        <v>1</v>
      </c>
      <c r="H39" t="s">
        <v>591</v>
      </c>
      <c r="J39" t="str">
        <f>("Medical director, Program director")</f>
        <v>Medical director, Program director</v>
      </c>
      <c r="K39" t="s">
        <v>592</v>
      </c>
      <c r="M39">
        <v>0</v>
      </c>
      <c r="S39">
        <v>0</v>
      </c>
      <c r="Y39">
        <v>1</v>
      </c>
      <c r="Z39" t="s">
        <v>593</v>
      </c>
      <c r="AB39" t="str">
        <f>("Behavioral health, Counseling, Job training, Education, HIV screening, Disease screening, Referral to legal services, Housing assistance")</f>
        <v>Behavioral health, Counseling, Job training, Education, HIV screening, Disease screening, Referral to legal services, Housing assistance</v>
      </c>
      <c r="AC39" t="s">
        <v>594</v>
      </c>
      <c r="AE39">
        <v>1</v>
      </c>
      <c r="AF39" t="s">
        <v>595</v>
      </c>
      <c r="AH39" t="str">
        <f>("Schools, Day care/Childcare facility")</f>
        <v>Schools, Day care/Childcare facility</v>
      </c>
      <c r="AI39" t="s">
        <v>595</v>
      </c>
      <c r="AK39">
        <v>0</v>
      </c>
      <c r="AN39">
        <v>1</v>
      </c>
      <c r="AO39" t="s">
        <v>596</v>
      </c>
      <c r="AQ39" t="str">
        <f>("No facility requirements specified in the law")</f>
        <v>No facility requirements specified in the law</v>
      </c>
      <c r="AT39">
        <v>0</v>
      </c>
      <c r="AW39">
        <v>0</v>
      </c>
      <c r="AZ39">
        <v>0</v>
      </c>
      <c r="BO39" t="str">
        <f t="shared" si="13"/>
        <v>Physicians, Nurse practitioners, Physician assistants</v>
      </c>
      <c r="BP39" t="s">
        <v>597</v>
      </c>
      <c r="BR39">
        <v>0</v>
      </c>
      <c r="BU39" t="str">
        <f t="shared" ref="BU39:BU44" si="14">("Buprenorphine, Methadone, Naltrexone")</f>
        <v>Buprenorphine, Methadone, Naltrexone</v>
      </c>
      <c r="BV39" t="s">
        <v>598</v>
      </c>
      <c r="BX39">
        <v>0</v>
      </c>
      <c r="CD39">
        <v>0</v>
      </c>
      <c r="CJ39" t="str">
        <f>("Buprenorphine, Naltrexone")</f>
        <v>Buprenorphine, Naltrexone</v>
      </c>
      <c r="CK39" t="s">
        <v>599</v>
      </c>
      <c r="CM39">
        <v>0</v>
      </c>
      <c r="CS39">
        <v>0</v>
      </c>
      <c r="CY39">
        <v>1</v>
      </c>
      <c r="CZ39" t="s">
        <v>600</v>
      </c>
      <c r="DB39">
        <v>1</v>
      </c>
      <c r="DC39" t="s">
        <v>600</v>
      </c>
      <c r="DE39" t="str">
        <f>("Must use “ASAM Client Placement Criteria” for determining client level of care")</f>
        <v>Must use “ASAM Client Placement Criteria” for determining client level of care</v>
      </c>
      <c r="DF39" t="s">
        <v>600</v>
      </c>
      <c r="DH39">
        <v>0</v>
      </c>
    </row>
    <row r="40" spans="1:114" x14ac:dyDescent="0.35">
      <c r="A40" t="s">
        <v>601</v>
      </c>
      <c r="B40" s="1">
        <v>43678</v>
      </c>
      <c r="C40" s="1">
        <v>44044</v>
      </c>
      <c r="D40">
        <v>1</v>
      </c>
      <c r="E40" t="s">
        <v>602</v>
      </c>
      <c r="G40">
        <v>1</v>
      </c>
      <c r="H40" t="s">
        <v>602</v>
      </c>
      <c r="J40" t="str">
        <f>("Medical director")</f>
        <v>Medical director</v>
      </c>
      <c r="K40" t="s">
        <v>603</v>
      </c>
      <c r="M40">
        <v>0</v>
      </c>
      <c r="O40" t="s">
        <v>604</v>
      </c>
      <c r="S40">
        <v>0</v>
      </c>
      <c r="Y40">
        <v>1</v>
      </c>
      <c r="Z40" t="s">
        <v>605</v>
      </c>
      <c r="AB40" t="str">
        <f>("Behavioral health, Job training, Education, HIV screening, Referral to legal services")</f>
        <v>Behavioral health, Job training, Education, HIV screening, Referral to legal services</v>
      </c>
      <c r="AC40" t="s">
        <v>606</v>
      </c>
      <c r="AE40">
        <v>1</v>
      </c>
      <c r="AF40" t="s">
        <v>607</v>
      </c>
      <c r="AG40" t="s">
        <v>608</v>
      </c>
      <c r="AH40" t="str">
        <f>("Schools, Day care/Childcare facility, Religious facility, Residential housing, Public park")</f>
        <v>Schools, Day care/Childcare facility, Religious facility, Residential housing, Public park</v>
      </c>
      <c r="AI40" t="s">
        <v>609</v>
      </c>
      <c r="AJ40" t="s">
        <v>608</v>
      </c>
      <c r="AK40">
        <v>0</v>
      </c>
      <c r="AN40">
        <v>1</v>
      </c>
      <c r="AO40" t="s">
        <v>610</v>
      </c>
      <c r="AQ40" t="str">
        <f>("No facility requirements specified in the law")</f>
        <v>No facility requirements specified in the law</v>
      </c>
      <c r="AT40">
        <v>0</v>
      </c>
      <c r="AU40" t="s">
        <v>611</v>
      </c>
      <c r="AV40" t="s">
        <v>612</v>
      </c>
      <c r="AW40">
        <v>0</v>
      </c>
      <c r="AZ40">
        <v>0</v>
      </c>
      <c r="BO40" t="str">
        <f t="shared" si="13"/>
        <v>Physicians, Nurse practitioners, Physician assistants</v>
      </c>
      <c r="BP40" t="s">
        <v>613</v>
      </c>
      <c r="BR40">
        <v>1</v>
      </c>
      <c r="BS40" t="s">
        <v>614</v>
      </c>
      <c r="BU40" t="str">
        <f t="shared" si="14"/>
        <v>Buprenorphine, Methadone, Naltrexone</v>
      </c>
      <c r="BV40" t="s">
        <v>615</v>
      </c>
      <c r="BX40">
        <v>0</v>
      </c>
      <c r="CD40">
        <v>1</v>
      </c>
      <c r="CE40" t="s">
        <v>616</v>
      </c>
      <c r="CG40" t="str">
        <f>("Buprenorphine, Methadone, Naltrexone")</f>
        <v>Buprenorphine, Methadone, Naltrexone</v>
      </c>
      <c r="CH40" t="s">
        <v>617</v>
      </c>
      <c r="CJ40" t="str">
        <f>("Buprenorphine, Methadone, Naltrexone")</f>
        <v>Buprenorphine, Methadone, Naltrexone</v>
      </c>
      <c r="CK40" t="s">
        <v>618</v>
      </c>
      <c r="CM40">
        <v>0</v>
      </c>
      <c r="CS40">
        <v>1</v>
      </c>
      <c r="CT40" t="s">
        <v>619</v>
      </c>
      <c r="CV40" t="str">
        <f>("Buprenorphine, Methadone, Naltrexone")</f>
        <v>Buprenorphine, Methadone, Naltrexone</v>
      </c>
      <c r="CW40" t="s">
        <v>620</v>
      </c>
      <c r="CY40">
        <v>1</v>
      </c>
      <c r="CZ40" t="s">
        <v>605</v>
      </c>
      <c r="DB40">
        <v>1</v>
      </c>
      <c r="DC40" t="s">
        <v>603</v>
      </c>
      <c r="DE40" t="str">
        <f>("Medical director must be ASAM certified")</f>
        <v>Medical director must be ASAM certified</v>
      </c>
      <c r="DF40" t="s">
        <v>605</v>
      </c>
      <c r="DH40">
        <v>0</v>
      </c>
    </row>
    <row r="41" spans="1:114" x14ac:dyDescent="0.35">
      <c r="A41" t="s">
        <v>621</v>
      </c>
      <c r="B41" s="1">
        <v>44027</v>
      </c>
      <c r="C41" s="1">
        <v>44044</v>
      </c>
      <c r="D41">
        <v>1</v>
      </c>
      <c r="E41" t="s">
        <v>622</v>
      </c>
      <c r="G41">
        <v>1</v>
      </c>
      <c r="H41" t="s">
        <v>622</v>
      </c>
      <c r="J41" t="str">
        <f>("Medical director, Program director, Licensed psychiatrist, Alcohol or drug counselor")</f>
        <v>Medical director, Program director, Licensed psychiatrist, Alcohol or drug counselor</v>
      </c>
      <c r="K41" t="s">
        <v>623</v>
      </c>
      <c r="M41">
        <v>1</v>
      </c>
      <c r="N41" t="s">
        <v>622</v>
      </c>
      <c r="P41" t="str">
        <f>("60:1")</f>
        <v>60:1</v>
      </c>
      <c r="Q41" t="s">
        <v>622</v>
      </c>
      <c r="S41">
        <v>0</v>
      </c>
      <c r="Y41">
        <v>1</v>
      </c>
      <c r="Z41" t="s">
        <v>624</v>
      </c>
      <c r="AB41" t="str">
        <f>("Counseling, Education, HIV screening, Disease screening")</f>
        <v>Counseling, Education, HIV screening, Disease screening</v>
      </c>
      <c r="AC41" t="s">
        <v>625</v>
      </c>
      <c r="AE41">
        <v>0</v>
      </c>
      <c r="AK41">
        <v>0</v>
      </c>
      <c r="AN41">
        <v>1</v>
      </c>
      <c r="AO41" t="s">
        <v>624</v>
      </c>
      <c r="AQ41" t="str">
        <f>("No facility requirements specified in the law")</f>
        <v>No facility requirements specified in the law</v>
      </c>
      <c r="AT41">
        <v>0</v>
      </c>
      <c r="AW41">
        <v>0</v>
      </c>
      <c r="AZ41">
        <v>0</v>
      </c>
      <c r="BO41" t="str">
        <f t="shared" si="13"/>
        <v>Physicians, Nurse practitioners, Physician assistants</v>
      </c>
      <c r="BP41" t="s">
        <v>626</v>
      </c>
      <c r="BR41">
        <v>0</v>
      </c>
      <c r="BU41" t="str">
        <f t="shared" si="14"/>
        <v>Buprenorphine, Methadone, Naltrexone</v>
      </c>
      <c r="BV41" t="s">
        <v>627</v>
      </c>
      <c r="BX41">
        <v>0</v>
      </c>
      <c r="CD41">
        <v>0</v>
      </c>
      <c r="CJ41" t="str">
        <f>("Buprenorphine, Methadone, Naltrexone")</f>
        <v>Buprenorphine, Methadone, Naltrexone</v>
      </c>
      <c r="CK41" t="s">
        <v>628</v>
      </c>
      <c r="CM41">
        <v>0</v>
      </c>
      <c r="CS41">
        <v>0</v>
      </c>
      <c r="CY41">
        <v>1</v>
      </c>
      <c r="CZ41" t="s">
        <v>622</v>
      </c>
      <c r="DB41">
        <v>0</v>
      </c>
      <c r="DE41" t="str">
        <f>("Must use “ASAM Client Placement Criteria” for determining client level of care, Providers required to adhere to evidence-based best practices")</f>
        <v>Must use “ASAM Client Placement Criteria” for determining client level of care, Providers required to adhere to evidence-based best practices</v>
      </c>
      <c r="DF41" t="s">
        <v>624</v>
      </c>
      <c r="DH41">
        <v>0</v>
      </c>
    </row>
    <row r="42" spans="1:114" x14ac:dyDescent="0.35">
      <c r="A42" t="s">
        <v>629</v>
      </c>
      <c r="B42" s="1">
        <v>44008</v>
      </c>
      <c r="C42" s="1">
        <v>44044</v>
      </c>
      <c r="D42">
        <v>1</v>
      </c>
      <c r="E42" t="s">
        <v>630</v>
      </c>
      <c r="G42">
        <v>1</v>
      </c>
      <c r="H42" t="s">
        <v>631</v>
      </c>
      <c r="J42" t="str">
        <f>("Medical director, Program director, Licensed pharmacist, Licensed nurse, Alcohol or drug counselor")</f>
        <v>Medical director, Program director, Licensed pharmacist, Licensed nurse, Alcohol or drug counselor</v>
      </c>
      <c r="K42" t="s">
        <v>632</v>
      </c>
      <c r="M42">
        <v>1</v>
      </c>
      <c r="N42" t="s">
        <v>633</v>
      </c>
      <c r="P42" t="str">
        <f>("50:1")</f>
        <v>50:1</v>
      </c>
      <c r="Q42" t="s">
        <v>633</v>
      </c>
      <c r="S42">
        <v>0</v>
      </c>
      <c r="Y42">
        <v>1</v>
      </c>
      <c r="Z42" t="s">
        <v>634</v>
      </c>
      <c r="AB42" t="str">
        <f>("Behavioral health, Counseling, Job training, Education, HIV screening, Disease screening, Referral to legal services")</f>
        <v>Behavioral health, Counseling, Job training, Education, HIV screening, Disease screening, Referral to legal services</v>
      </c>
      <c r="AC42" t="s">
        <v>635</v>
      </c>
      <c r="AE42">
        <v>0</v>
      </c>
      <c r="AK42">
        <v>0</v>
      </c>
      <c r="AN42">
        <v>1</v>
      </c>
      <c r="AO42" t="s">
        <v>636</v>
      </c>
      <c r="AQ42" t="str">
        <f>("No facility requirements specified in the law")</f>
        <v>No facility requirements specified in the law</v>
      </c>
      <c r="AT42">
        <v>0</v>
      </c>
      <c r="AW42">
        <v>0</v>
      </c>
      <c r="AZ42">
        <v>0</v>
      </c>
      <c r="BO42" t="str">
        <f t="shared" si="13"/>
        <v>Physicians, Nurse practitioners, Physician assistants</v>
      </c>
      <c r="BP42" t="s">
        <v>637</v>
      </c>
      <c r="BR42">
        <v>0</v>
      </c>
      <c r="BU42" t="str">
        <f t="shared" si="14"/>
        <v>Buprenorphine, Methadone, Naltrexone</v>
      </c>
      <c r="BV42" t="s">
        <v>637</v>
      </c>
      <c r="BX42">
        <v>0</v>
      </c>
      <c r="CD42">
        <v>0</v>
      </c>
      <c r="CJ42" t="str">
        <f>("Buprenorphine, Methadone, Naltrexone")</f>
        <v>Buprenorphine, Methadone, Naltrexone</v>
      </c>
      <c r="CK42" t="s">
        <v>638</v>
      </c>
      <c r="CM42">
        <v>0</v>
      </c>
      <c r="CS42">
        <v>0</v>
      </c>
      <c r="CY42">
        <v>0</v>
      </c>
      <c r="DH42">
        <v>0</v>
      </c>
    </row>
    <row r="43" spans="1:114" x14ac:dyDescent="0.35">
      <c r="A43" t="s">
        <v>639</v>
      </c>
      <c r="B43" s="1">
        <v>43899</v>
      </c>
      <c r="C43" s="1">
        <v>44044</v>
      </c>
      <c r="D43">
        <v>0</v>
      </c>
      <c r="F43" t="s">
        <v>640</v>
      </c>
      <c r="G43">
        <v>0</v>
      </c>
      <c r="AZ43">
        <v>0</v>
      </c>
      <c r="BO43" t="str">
        <f t="shared" si="13"/>
        <v>Physicians, Nurse practitioners, Physician assistants</v>
      </c>
      <c r="BP43" t="s">
        <v>641</v>
      </c>
      <c r="BR43">
        <v>0</v>
      </c>
      <c r="BU43" t="str">
        <f t="shared" si="14"/>
        <v>Buprenorphine, Methadone, Naltrexone</v>
      </c>
      <c r="BV43" t="s">
        <v>642</v>
      </c>
      <c r="BX43">
        <v>0</v>
      </c>
      <c r="CD43">
        <v>0</v>
      </c>
      <c r="CJ43" t="str">
        <f>("Buprenorphine, Methadone, Naltrexone")</f>
        <v>Buprenorphine, Methadone, Naltrexone</v>
      </c>
      <c r="CK43" t="s">
        <v>641</v>
      </c>
      <c r="CM43">
        <v>0</v>
      </c>
      <c r="CS43">
        <v>0</v>
      </c>
      <c r="CY43">
        <v>0</v>
      </c>
      <c r="DH43">
        <v>0</v>
      </c>
    </row>
    <row r="44" spans="1:114" x14ac:dyDescent="0.35">
      <c r="A44" t="s">
        <v>643</v>
      </c>
      <c r="B44" s="1">
        <v>44013</v>
      </c>
      <c r="C44" s="1">
        <v>44044</v>
      </c>
      <c r="D44">
        <v>1</v>
      </c>
      <c r="E44" t="s">
        <v>644</v>
      </c>
      <c r="G44">
        <v>1</v>
      </c>
      <c r="H44" t="s">
        <v>645</v>
      </c>
      <c r="J44" t="str">
        <f>("Medical director, Program director, Licensed nurse, Alcohol or drug counselor")</f>
        <v>Medical director, Program director, Licensed nurse, Alcohol or drug counselor</v>
      </c>
      <c r="K44" t="s">
        <v>646</v>
      </c>
      <c r="M44">
        <v>0</v>
      </c>
      <c r="S44">
        <v>0</v>
      </c>
      <c r="Y44">
        <v>1</v>
      </c>
      <c r="Z44" t="s">
        <v>647</v>
      </c>
      <c r="AB44" t="str">
        <f>("Behavioral health, Counseling, Job training, Education, HIV screening, Disease screening, Referral to legal services, Housing assistance")</f>
        <v>Behavioral health, Counseling, Job training, Education, HIV screening, Disease screening, Referral to legal services, Housing assistance</v>
      </c>
      <c r="AC44" t="s">
        <v>648</v>
      </c>
      <c r="AE44">
        <v>0</v>
      </c>
      <c r="AK44">
        <v>1</v>
      </c>
      <c r="AL44" t="s">
        <v>649</v>
      </c>
      <c r="AN44">
        <v>1</v>
      </c>
      <c r="AO44" t="s">
        <v>650</v>
      </c>
      <c r="AQ44" t="str">
        <f>("Must contain specified number of bathrooms")</f>
        <v>Must contain specified number of bathrooms</v>
      </c>
      <c r="AR44" t="s">
        <v>651</v>
      </c>
      <c r="AT44">
        <v>0</v>
      </c>
      <c r="AW44">
        <v>0</v>
      </c>
      <c r="AZ44">
        <v>1</v>
      </c>
      <c r="BA44" t="s">
        <v>652</v>
      </c>
      <c r="BC44">
        <v>1</v>
      </c>
      <c r="BD44" t="s">
        <v>653</v>
      </c>
      <c r="BF44">
        <v>0</v>
      </c>
      <c r="BI44" t="str">
        <f>("Medical director")</f>
        <v>Medical director</v>
      </c>
      <c r="BJ44" t="s">
        <v>654</v>
      </c>
      <c r="BL44" t="str">
        <f>("Counseling, Education")</f>
        <v>Counseling, Education</v>
      </c>
      <c r="BM44" t="s">
        <v>655</v>
      </c>
      <c r="BO44" t="str">
        <f t="shared" si="13"/>
        <v>Physicians, Nurse practitioners, Physician assistants</v>
      </c>
      <c r="BP44" t="s">
        <v>656</v>
      </c>
      <c r="BR44">
        <v>0</v>
      </c>
      <c r="BU44" t="str">
        <f t="shared" si="14"/>
        <v>Buprenorphine, Methadone, Naltrexone</v>
      </c>
      <c r="BV44" t="s">
        <v>657</v>
      </c>
      <c r="BX44">
        <v>1</v>
      </c>
      <c r="BY44" t="s">
        <v>658</v>
      </c>
      <c r="CA44" t="str">
        <f>("Buprenorphine")</f>
        <v>Buprenorphine</v>
      </c>
      <c r="CB44" t="s">
        <v>658</v>
      </c>
      <c r="CD44">
        <v>1</v>
      </c>
      <c r="CE44" t="s">
        <v>658</v>
      </c>
      <c r="CG44" t="str">
        <f>("Buprenorphine")</f>
        <v>Buprenorphine</v>
      </c>
      <c r="CH44" t="s">
        <v>658</v>
      </c>
      <c r="CJ44" t="str">
        <f>("Buprenorphine, Methadone, Naltrexone")</f>
        <v>Buprenorphine, Methadone, Naltrexone</v>
      </c>
      <c r="CK44" t="s">
        <v>659</v>
      </c>
      <c r="CM44">
        <v>1</v>
      </c>
      <c r="CN44" t="s">
        <v>658</v>
      </c>
      <c r="CP44" t="str">
        <f>("Buprenorphine")</f>
        <v>Buprenorphine</v>
      </c>
      <c r="CQ44" t="s">
        <v>658</v>
      </c>
      <c r="CS44">
        <v>1</v>
      </c>
      <c r="CT44" t="s">
        <v>658</v>
      </c>
      <c r="CV44" t="str">
        <f>("Buprenorphine")</f>
        <v>Buprenorphine</v>
      </c>
      <c r="CW44" t="s">
        <v>658</v>
      </c>
      <c r="CY44">
        <v>1</v>
      </c>
      <c r="CZ44" t="s">
        <v>660</v>
      </c>
      <c r="DB44">
        <v>1</v>
      </c>
      <c r="DC44" t="s">
        <v>660</v>
      </c>
      <c r="DE44" t="str">
        <f>("Must use “ASAM Client Placement Criteria” for determining client level of care, Providers required to adhere to evidence-based best practices")</f>
        <v>Must use “ASAM Client Placement Criteria” for determining client level of care, Providers required to adhere to evidence-based best practices</v>
      </c>
      <c r="DF44" t="s">
        <v>661</v>
      </c>
      <c r="DG44" t="s">
        <v>662</v>
      </c>
      <c r="DH44">
        <v>0</v>
      </c>
    </row>
    <row r="45" spans="1:114" x14ac:dyDescent="0.35">
      <c r="A45" t="s">
        <v>663</v>
      </c>
      <c r="B45" s="1">
        <v>43709</v>
      </c>
      <c r="C45" s="1">
        <v>44044</v>
      </c>
      <c r="D45">
        <v>1</v>
      </c>
      <c r="E45" t="s">
        <v>664</v>
      </c>
      <c r="G45">
        <v>1</v>
      </c>
      <c r="H45" t="s">
        <v>664</v>
      </c>
      <c r="J45" t="str">
        <f>("Medical director, Alcohol or drug counselor, Program physician")</f>
        <v>Medical director, Alcohol or drug counselor, Program physician</v>
      </c>
      <c r="K45" t="s">
        <v>665</v>
      </c>
      <c r="M45">
        <v>1</v>
      </c>
      <c r="N45" t="s">
        <v>666</v>
      </c>
      <c r="P45" t="str">
        <f>("50:1")</f>
        <v>50:1</v>
      </c>
      <c r="Q45" t="s">
        <v>666</v>
      </c>
      <c r="S45">
        <v>0</v>
      </c>
      <c r="Y45">
        <v>1</v>
      </c>
      <c r="Z45" t="s">
        <v>667</v>
      </c>
      <c r="AB45" t="str">
        <f>("Behavioral health, Education, HIV screening, Disease screening")</f>
        <v>Behavioral health, Education, HIV screening, Disease screening</v>
      </c>
      <c r="AC45" t="s">
        <v>668</v>
      </c>
      <c r="AE45">
        <v>0</v>
      </c>
      <c r="AK45">
        <v>0</v>
      </c>
      <c r="AN45">
        <v>1</v>
      </c>
      <c r="AO45" t="s">
        <v>667</v>
      </c>
      <c r="AQ45" t="str">
        <f>("No facility requirements specified in the law")</f>
        <v>No facility requirements specified in the law</v>
      </c>
      <c r="AT45">
        <v>0</v>
      </c>
      <c r="AW45">
        <v>0</v>
      </c>
      <c r="AZ45">
        <v>0</v>
      </c>
      <c r="BO45" t="str">
        <f t="shared" si="13"/>
        <v>Physicians, Nurse practitioners, Physician assistants</v>
      </c>
      <c r="BP45" t="s">
        <v>669</v>
      </c>
      <c r="BQ45" t="s">
        <v>670</v>
      </c>
      <c r="BR45">
        <v>0</v>
      </c>
      <c r="BU45" t="str">
        <f>("Buprenorphine, Naltrexone")</f>
        <v>Buprenorphine, Naltrexone</v>
      </c>
      <c r="BV45" t="s">
        <v>671</v>
      </c>
      <c r="BX45">
        <v>0</v>
      </c>
      <c r="CD45">
        <v>0</v>
      </c>
      <c r="CJ45" t="str">
        <f>("Buprenorphine, Naltrexone")</f>
        <v>Buprenorphine, Naltrexone</v>
      </c>
      <c r="CK45" t="s">
        <v>672</v>
      </c>
      <c r="CM45">
        <v>0</v>
      </c>
      <c r="CS45">
        <v>0</v>
      </c>
      <c r="CY45">
        <v>0</v>
      </c>
      <c r="DH45">
        <v>0</v>
      </c>
    </row>
    <row r="46" spans="1:114" x14ac:dyDescent="0.35">
      <c r="A46" t="s">
        <v>673</v>
      </c>
      <c r="B46" s="1">
        <v>43963</v>
      </c>
      <c r="C46" s="1">
        <v>44044</v>
      </c>
      <c r="D46">
        <v>1</v>
      </c>
      <c r="E46" t="s">
        <v>674</v>
      </c>
      <c r="G46">
        <v>1</v>
      </c>
      <c r="H46" t="s">
        <v>675</v>
      </c>
      <c r="J46" t="str">
        <f>("Licensed nurse, Program physician")</f>
        <v>Licensed nurse, Program physician</v>
      </c>
      <c r="K46" t="s">
        <v>676</v>
      </c>
      <c r="L46" t="s">
        <v>677</v>
      </c>
      <c r="M46">
        <v>1</v>
      </c>
      <c r="N46" t="s">
        <v>676</v>
      </c>
      <c r="P46" t="str">
        <f>("50:1")</f>
        <v>50:1</v>
      </c>
      <c r="Q46" t="s">
        <v>676</v>
      </c>
      <c r="S46">
        <v>0</v>
      </c>
      <c r="Y46">
        <v>0</v>
      </c>
      <c r="AB46" t="str">
        <f>("Counseling")</f>
        <v>Counseling</v>
      </c>
      <c r="AC46" t="s">
        <v>676</v>
      </c>
      <c r="AE46">
        <v>0</v>
      </c>
      <c r="AK46">
        <v>0</v>
      </c>
      <c r="AN46">
        <v>1</v>
      </c>
      <c r="AO46" t="s">
        <v>676</v>
      </c>
      <c r="AQ46" t="str">
        <f>("No facility requirements specified in the law")</f>
        <v>No facility requirements specified in the law</v>
      </c>
      <c r="AT46">
        <v>0</v>
      </c>
      <c r="AW46">
        <v>1</v>
      </c>
      <c r="AX46" t="s">
        <v>676</v>
      </c>
      <c r="AZ46">
        <v>0</v>
      </c>
      <c r="BO46" t="str">
        <f t="shared" si="13"/>
        <v>Physicians, Nurse practitioners, Physician assistants</v>
      </c>
      <c r="BP46" t="s">
        <v>678</v>
      </c>
      <c r="BR46">
        <v>0</v>
      </c>
      <c r="BU46" t="str">
        <f>("Buprenorphine, Methadone, Naltrexone")</f>
        <v>Buprenorphine, Methadone, Naltrexone</v>
      </c>
      <c r="BV46" t="s">
        <v>679</v>
      </c>
      <c r="BX46">
        <v>0</v>
      </c>
      <c r="CD46">
        <v>0</v>
      </c>
      <c r="CJ46" t="str">
        <f>("Buprenorphine, Methadone, Naltrexone")</f>
        <v>Buprenorphine, Methadone, Naltrexone</v>
      </c>
      <c r="CK46" t="s">
        <v>680</v>
      </c>
      <c r="CM46">
        <v>0</v>
      </c>
      <c r="CS46">
        <v>0</v>
      </c>
      <c r="CY46">
        <v>1</v>
      </c>
      <c r="CZ46" t="s">
        <v>676</v>
      </c>
      <c r="DA46" t="s">
        <v>681</v>
      </c>
      <c r="DB46">
        <v>1</v>
      </c>
      <c r="DC46" t="s">
        <v>676</v>
      </c>
      <c r="DE46" t="str">
        <f>("Medical director must be ASAM certified")</f>
        <v>Medical director must be ASAM certified</v>
      </c>
      <c r="DF46" t="s">
        <v>676</v>
      </c>
      <c r="DG46" t="s">
        <v>682</v>
      </c>
      <c r="DH46">
        <v>0</v>
      </c>
    </row>
    <row r="47" spans="1:114" x14ac:dyDescent="0.35">
      <c r="A47" t="s">
        <v>683</v>
      </c>
      <c r="B47" s="1">
        <v>43647</v>
      </c>
      <c r="C47" s="1">
        <v>44044</v>
      </c>
      <c r="D47">
        <v>1</v>
      </c>
      <c r="E47" t="s">
        <v>684</v>
      </c>
      <c r="G47">
        <v>1</v>
      </c>
      <c r="H47" t="s">
        <v>685</v>
      </c>
      <c r="J47" t="str">
        <f>("None")</f>
        <v>None</v>
      </c>
      <c r="M47">
        <v>0</v>
      </c>
      <c r="S47">
        <v>0</v>
      </c>
      <c r="Y47">
        <v>0</v>
      </c>
      <c r="AB47" t="str">
        <f>("Counseling")</f>
        <v>Counseling</v>
      </c>
      <c r="AC47" t="s">
        <v>686</v>
      </c>
      <c r="AE47">
        <v>0</v>
      </c>
      <c r="AK47">
        <v>0</v>
      </c>
      <c r="AN47">
        <v>1</v>
      </c>
      <c r="AO47" t="s">
        <v>687</v>
      </c>
      <c r="AQ47" t="str">
        <f>("No facility requirements specified in the law")</f>
        <v>No facility requirements specified in the law</v>
      </c>
      <c r="AT47">
        <v>0</v>
      </c>
      <c r="AW47">
        <v>0</v>
      </c>
      <c r="AZ47">
        <v>1</v>
      </c>
      <c r="BA47" t="s">
        <v>688</v>
      </c>
      <c r="BC47">
        <v>0</v>
      </c>
      <c r="BF47">
        <v>0</v>
      </c>
      <c r="BI47" t="str">
        <f>("None")</f>
        <v>None</v>
      </c>
      <c r="BL47" t="str">
        <f>("Behavioral health")</f>
        <v>Behavioral health</v>
      </c>
      <c r="BM47" t="s">
        <v>689</v>
      </c>
      <c r="BO47" t="str">
        <f t="shared" si="13"/>
        <v>Physicians, Nurse practitioners, Physician assistants</v>
      </c>
      <c r="BP47" t="s">
        <v>690</v>
      </c>
      <c r="BR47">
        <v>0</v>
      </c>
      <c r="BU47" t="str">
        <f>("Buprenorphine, Methadone, Naltrexone")</f>
        <v>Buprenorphine, Methadone, Naltrexone</v>
      </c>
      <c r="BV47" t="s">
        <v>691</v>
      </c>
      <c r="BX47">
        <v>0</v>
      </c>
      <c r="CD47">
        <v>0</v>
      </c>
      <c r="CJ47" t="str">
        <f>("Buprenorphine, Methadone, Naltrexone")</f>
        <v>Buprenorphine, Methadone, Naltrexone</v>
      </c>
      <c r="CK47" t="s">
        <v>692</v>
      </c>
      <c r="CM47">
        <v>0</v>
      </c>
      <c r="CS47">
        <v>0</v>
      </c>
      <c r="CY47">
        <v>0</v>
      </c>
      <c r="DH47">
        <v>0</v>
      </c>
      <c r="DJ47" t="s">
        <v>693</v>
      </c>
    </row>
    <row r="48" spans="1:114" x14ac:dyDescent="0.35">
      <c r="A48" t="s">
        <v>694</v>
      </c>
      <c r="B48" s="1">
        <v>44013</v>
      </c>
      <c r="C48" s="1">
        <v>44044</v>
      </c>
      <c r="D48">
        <v>1</v>
      </c>
      <c r="E48" t="s">
        <v>695</v>
      </c>
      <c r="G48">
        <v>1</v>
      </c>
      <c r="H48" t="s">
        <v>696</v>
      </c>
      <c r="J48" t="str">
        <f>("Medical director, Program director, Licensed pharmacist, Licensed nurse, Program physician")</f>
        <v>Medical director, Program director, Licensed pharmacist, Licensed nurse, Program physician</v>
      </c>
      <c r="K48" t="s">
        <v>696</v>
      </c>
      <c r="M48">
        <v>0</v>
      </c>
      <c r="S48">
        <v>0</v>
      </c>
      <c r="Y48">
        <v>1</v>
      </c>
      <c r="Z48" t="s">
        <v>697</v>
      </c>
      <c r="AB48" t="str">
        <f>("Behavioral health, Counseling, Job training, Education, HIV screening, Disease screening")</f>
        <v>Behavioral health, Counseling, Job training, Education, HIV screening, Disease screening</v>
      </c>
      <c r="AC48" t="s">
        <v>698</v>
      </c>
      <c r="AE48">
        <v>1</v>
      </c>
      <c r="AF48" t="s">
        <v>699</v>
      </c>
      <c r="AH48" t="str">
        <f>("Schools, Day care/Childcare facility")</f>
        <v>Schools, Day care/Childcare facility</v>
      </c>
      <c r="AI48" t="s">
        <v>699</v>
      </c>
      <c r="AK48">
        <v>1</v>
      </c>
      <c r="AL48" t="s">
        <v>700</v>
      </c>
      <c r="AN48">
        <v>1</v>
      </c>
      <c r="AO48" t="s">
        <v>701</v>
      </c>
      <c r="AQ48" t="str">
        <f>("No facility requirements specified in the law")</f>
        <v>No facility requirements specified in the law</v>
      </c>
      <c r="AT48">
        <v>0</v>
      </c>
      <c r="AW48">
        <v>1</v>
      </c>
      <c r="AX48" t="s">
        <v>702</v>
      </c>
      <c r="AY48" t="s">
        <v>703</v>
      </c>
      <c r="AZ48">
        <v>1</v>
      </c>
      <c r="BA48" t="s">
        <v>704</v>
      </c>
      <c r="BC48">
        <v>0</v>
      </c>
      <c r="BF48">
        <v>0</v>
      </c>
      <c r="BI48" t="str">
        <f>("Alcohol or drug counselor, Program physician")</f>
        <v>Alcohol or drug counselor, Program physician</v>
      </c>
      <c r="BJ48" t="s">
        <v>704</v>
      </c>
      <c r="BL48" t="str">
        <f>("Behavioral health, Counseling, HIV screening, Disease screening")</f>
        <v>Behavioral health, Counseling, HIV screening, Disease screening</v>
      </c>
      <c r="BM48" t="s">
        <v>705</v>
      </c>
      <c r="BO48" t="str">
        <f t="shared" si="13"/>
        <v>Physicians, Nurse practitioners, Physician assistants</v>
      </c>
      <c r="BP48" t="s">
        <v>706</v>
      </c>
      <c r="BR48">
        <v>0</v>
      </c>
      <c r="BU48" t="str">
        <f>("Buprenorphine, Methadone, Naltrexone")</f>
        <v>Buprenorphine, Methadone, Naltrexone</v>
      </c>
      <c r="BV48" t="s">
        <v>707</v>
      </c>
      <c r="BX48">
        <v>0</v>
      </c>
      <c r="CD48">
        <v>0</v>
      </c>
      <c r="CJ48" t="str">
        <f>("Buprenorphine, Methadone, Naltrexone")</f>
        <v>Buprenorphine, Methadone, Naltrexone</v>
      </c>
      <c r="CK48" t="s">
        <v>708</v>
      </c>
      <c r="CM48">
        <v>0</v>
      </c>
      <c r="CS48">
        <v>0</v>
      </c>
      <c r="CY48">
        <v>1</v>
      </c>
      <c r="CZ48" t="s">
        <v>709</v>
      </c>
      <c r="DB48">
        <v>0</v>
      </c>
      <c r="DE48" t="str">
        <f>("Must use “ASAM Client Placement Criteria” for determining client level of care, ASAM Criteria incorporated by reference")</f>
        <v>Must use “ASAM Client Placement Criteria” for determining client level of care, ASAM Criteria incorporated by reference</v>
      </c>
      <c r="DF48" t="s">
        <v>710</v>
      </c>
      <c r="DH48">
        <v>0</v>
      </c>
    </row>
    <row r="49" spans="1:112" x14ac:dyDescent="0.35">
      <c r="A49" t="s">
        <v>711</v>
      </c>
      <c r="B49" s="1">
        <v>43674</v>
      </c>
      <c r="C49" s="1">
        <v>44044</v>
      </c>
      <c r="D49">
        <v>1</v>
      </c>
      <c r="E49" t="s">
        <v>712</v>
      </c>
      <c r="G49">
        <v>1</v>
      </c>
      <c r="H49" t="s">
        <v>713</v>
      </c>
      <c r="J49" t="str">
        <f>("Medical director, Program physician")</f>
        <v>Medical director, Program physician</v>
      </c>
      <c r="K49" t="s">
        <v>714</v>
      </c>
      <c r="M49">
        <v>0</v>
      </c>
      <c r="S49">
        <v>0</v>
      </c>
      <c r="Y49">
        <v>1</v>
      </c>
      <c r="Z49" t="s">
        <v>715</v>
      </c>
      <c r="AB49" t="str">
        <f>("Education")</f>
        <v>Education</v>
      </c>
      <c r="AC49" t="s">
        <v>716</v>
      </c>
      <c r="AE49">
        <v>0</v>
      </c>
      <c r="AK49">
        <v>0</v>
      </c>
      <c r="AN49">
        <v>1</v>
      </c>
      <c r="AO49" t="s">
        <v>716</v>
      </c>
      <c r="AQ49" t="str">
        <f>("No facility requirements specified in the law")</f>
        <v>No facility requirements specified in the law</v>
      </c>
      <c r="AT49">
        <v>0</v>
      </c>
      <c r="AW49">
        <v>0</v>
      </c>
      <c r="AZ49">
        <v>0</v>
      </c>
      <c r="BO49" t="str">
        <f t="shared" si="13"/>
        <v>Physicians, Nurse practitioners, Physician assistants</v>
      </c>
      <c r="BP49" t="s">
        <v>717</v>
      </c>
      <c r="BR49">
        <v>0</v>
      </c>
      <c r="BU49" t="str">
        <f>("Buprenorphine, Methadone, Naltrexone")</f>
        <v>Buprenorphine, Methadone, Naltrexone</v>
      </c>
      <c r="BV49" t="s">
        <v>718</v>
      </c>
      <c r="BX49">
        <v>0</v>
      </c>
      <c r="CD49">
        <v>0</v>
      </c>
      <c r="CJ49" t="str">
        <f>("Buprenorphine, Methadone, Naltrexone")</f>
        <v>Buprenorphine, Methadone, Naltrexone</v>
      </c>
      <c r="CK49" t="s">
        <v>719</v>
      </c>
      <c r="CM49">
        <v>0</v>
      </c>
      <c r="CS49">
        <v>0</v>
      </c>
      <c r="CY49">
        <v>1</v>
      </c>
      <c r="CZ49" t="s">
        <v>720</v>
      </c>
      <c r="DB49">
        <v>0</v>
      </c>
      <c r="DE49" t="str">
        <f>("Must use “ASAM Client Placement Criteria” for determining client level of care")</f>
        <v>Must use “ASAM Client Placement Criteria” for determining client level of care</v>
      </c>
      <c r="DF49" t="s">
        <v>720</v>
      </c>
      <c r="DH49">
        <v>0</v>
      </c>
    </row>
    <row r="50" spans="1:112" x14ac:dyDescent="0.35">
      <c r="A50" t="s">
        <v>721</v>
      </c>
      <c r="B50" s="1">
        <v>43730</v>
      </c>
      <c r="C50" s="1">
        <v>44044</v>
      </c>
      <c r="D50">
        <v>1</v>
      </c>
      <c r="E50" t="s">
        <v>722</v>
      </c>
      <c r="G50">
        <v>1</v>
      </c>
      <c r="H50" t="s">
        <v>723</v>
      </c>
      <c r="J50" t="str">
        <f>("Medical director, Program director, Alcohol or drug counselor, Program physician")</f>
        <v>Medical director, Program director, Alcohol or drug counselor, Program physician</v>
      </c>
      <c r="K50" t="s">
        <v>724</v>
      </c>
      <c r="M50">
        <v>1</v>
      </c>
      <c r="N50" t="s">
        <v>725</v>
      </c>
      <c r="P50" t="str">
        <f>("50:1")</f>
        <v>50:1</v>
      </c>
      <c r="Q50" t="s">
        <v>725</v>
      </c>
      <c r="S50">
        <v>0</v>
      </c>
      <c r="Y50">
        <v>1</v>
      </c>
      <c r="Z50" t="s">
        <v>726</v>
      </c>
      <c r="AB50" t="str">
        <f>("Behavioral health, Counseling, Job training, Education")</f>
        <v>Behavioral health, Counseling, Job training, Education</v>
      </c>
      <c r="AC50" t="s">
        <v>727</v>
      </c>
      <c r="AE50">
        <v>1</v>
      </c>
      <c r="AF50" t="s">
        <v>728</v>
      </c>
      <c r="AH50" t="str">
        <f>("Schools, Pain management clinics, Day care/Childcare facility")</f>
        <v>Schools, Pain management clinics, Day care/Childcare facility</v>
      </c>
      <c r="AI50" t="s">
        <v>729</v>
      </c>
      <c r="AK50">
        <v>0</v>
      </c>
      <c r="AN50">
        <v>1</v>
      </c>
      <c r="AO50" t="s">
        <v>730</v>
      </c>
      <c r="AQ50" t="str">
        <f>("Must have sufficient parking spots")</f>
        <v>Must have sufficient parking spots</v>
      </c>
      <c r="AR50" t="s">
        <v>731</v>
      </c>
      <c r="AT50">
        <v>0</v>
      </c>
      <c r="AU50" t="s">
        <v>732</v>
      </c>
      <c r="AV50" t="s">
        <v>733</v>
      </c>
      <c r="AW50">
        <v>1</v>
      </c>
      <c r="AX50" t="s">
        <v>734</v>
      </c>
      <c r="AZ50">
        <v>1</v>
      </c>
      <c r="BA50" t="s">
        <v>735</v>
      </c>
      <c r="BC50">
        <v>1</v>
      </c>
      <c r="BD50" t="s">
        <v>736</v>
      </c>
      <c r="BF50">
        <v>0</v>
      </c>
      <c r="BI50" t="str">
        <f>("Medical director, Alcohol or drug counselor, Program physician")</f>
        <v>Medical director, Alcohol or drug counselor, Program physician</v>
      </c>
      <c r="BJ50" t="s">
        <v>737</v>
      </c>
      <c r="BL50" t="str">
        <f>("Behavioral health, Counseling, Job training, Education")</f>
        <v>Behavioral health, Counseling, Job training, Education</v>
      </c>
      <c r="BM50" t="s">
        <v>738</v>
      </c>
      <c r="BO50" t="str">
        <f t="shared" si="13"/>
        <v>Physicians, Nurse practitioners, Physician assistants</v>
      </c>
      <c r="BP50" t="s">
        <v>739</v>
      </c>
      <c r="BR50">
        <v>0</v>
      </c>
      <c r="BU50" t="str">
        <f>("Buprenorphine, Naltrexone")</f>
        <v>Buprenorphine, Naltrexone</v>
      </c>
      <c r="BV50" t="s">
        <v>740</v>
      </c>
      <c r="BX50">
        <v>0</v>
      </c>
      <c r="CD50">
        <v>1</v>
      </c>
      <c r="CE50" t="s">
        <v>725</v>
      </c>
      <c r="CG50" t="str">
        <f>("Buprenorphine, Naltrexone")</f>
        <v>Buprenorphine, Naltrexone</v>
      </c>
      <c r="CH50" t="s">
        <v>741</v>
      </c>
      <c r="CJ50" t="str">
        <f>("Buprenorphine, Naltrexone")</f>
        <v>Buprenorphine, Naltrexone</v>
      </c>
      <c r="CK50" t="s">
        <v>742</v>
      </c>
      <c r="CM50">
        <v>0</v>
      </c>
      <c r="CS50">
        <v>1</v>
      </c>
      <c r="CT50" t="s">
        <v>743</v>
      </c>
      <c r="CV50" t="str">
        <f>("Buprenorphine, Naltrexone")</f>
        <v>Buprenorphine, Naltrexone</v>
      </c>
      <c r="CW50" t="s">
        <v>744</v>
      </c>
      <c r="CY50">
        <v>1</v>
      </c>
      <c r="CZ50" t="s">
        <v>745</v>
      </c>
      <c r="DB50">
        <v>1</v>
      </c>
      <c r="DC50" t="s">
        <v>745</v>
      </c>
      <c r="DD50" t="s">
        <v>746</v>
      </c>
      <c r="DE50" t="str">
        <f>("Providers required to adhere to evidence-based best practices")</f>
        <v>Providers required to adhere to evidence-based best practices</v>
      </c>
      <c r="DF50" t="s">
        <v>745</v>
      </c>
      <c r="DH50">
        <v>0</v>
      </c>
    </row>
    <row r="51" spans="1:112" x14ac:dyDescent="0.35">
      <c r="A51" t="s">
        <v>747</v>
      </c>
      <c r="B51" s="1">
        <v>43831</v>
      </c>
      <c r="C51" s="1">
        <v>44044</v>
      </c>
      <c r="D51">
        <v>1</v>
      </c>
      <c r="E51" t="s">
        <v>748</v>
      </c>
      <c r="G51">
        <v>1</v>
      </c>
      <c r="H51" t="s">
        <v>749</v>
      </c>
      <c r="J51" t="str">
        <f>("Medical director, Licensed nurse, Alcohol or drug counselor")</f>
        <v>Medical director, Licensed nurse, Alcohol or drug counselor</v>
      </c>
      <c r="K51" t="s">
        <v>750</v>
      </c>
      <c r="M51">
        <v>1</v>
      </c>
      <c r="N51" t="s">
        <v>751</v>
      </c>
      <c r="P51" t="str">
        <f>("50:1")</f>
        <v>50:1</v>
      </c>
      <c r="Q51" t="s">
        <v>751</v>
      </c>
      <c r="S51">
        <v>0</v>
      </c>
      <c r="Y51">
        <v>1</v>
      </c>
      <c r="Z51" t="s">
        <v>751</v>
      </c>
      <c r="AB51" t="str">
        <f>("Counseling, HIV screening, Disease screening")</f>
        <v>Counseling, HIV screening, Disease screening</v>
      </c>
      <c r="AC51" t="s">
        <v>752</v>
      </c>
      <c r="AE51">
        <v>0</v>
      </c>
      <c r="AK51">
        <v>0</v>
      </c>
      <c r="AN51">
        <v>1</v>
      </c>
      <c r="AO51" t="s">
        <v>751</v>
      </c>
      <c r="AQ51" t="str">
        <f>("Must contain specified number of bathrooms")</f>
        <v>Must contain specified number of bathrooms</v>
      </c>
      <c r="AR51" t="s">
        <v>751</v>
      </c>
      <c r="AT51">
        <v>0</v>
      </c>
      <c r="AW51">
        <v>0</v>
      </c>
      <c r="AZ51">
        <v>0</v>
      </c>
      <c r="BO51" t="str">
        <f t="shared" si="13"/>
        <v>Physicians, Nurse practitioners, Physician assistants</v>
      </c>
      <c r="BP51" t="s">
        <v>753</v>
      </c>
      <c r="BR51">
        <v>0</v>
      </c>
      <c r="BU51" t="str">
        <f>("Buprenorphine, Methadone, Naltrexone")</f>
        <v>Buprenorphine, Methadone, Naltrexone</v>
      </c>
      <c r="BV51" t="s">
        <v>754</v>
      </c>
      <c r="BX51">
        <v>0</v>
      </c>
      <c r="CD51">
        <v>0</v>
      </c>
      <c r="CJ51" t="str">
        <f>("Buprenorphine, Methadone, Naltrexone")</f>
        <v>Buprenorphine, Methadone, Naltrexone</v>
      </c>
      <c r="CK51" t="s">
        <v>755</v>
      </c>
      <c r="CM51">
        <v>0</v>
      </c>
      <c r="CS51">
        <v>0</v>
      </c>
      <c r="CY51">
        <v>1</v>
      </c>
      <c r="CZ51" t="s">
        <v>756</v>
      </c>
      <c r="DB51">
        <v>0</v>
      </c>
      <c r="DE51" t="str">
        <f>("Must use “ASAM Client Placement Criteria” for determining client level of care")</f>
        <v>Must use “ASAM Client Placement Criteria” for determining client level of care</v>
      </c>
      <c r="DF51" t="s">
        <v>756</v>
      </c>
      <c r="DH51">
        <v>0</v>
      </c>
    </row>
    <row r="52" spans="1:112" x14ac:dyDescent="0.35">
      <c r="A52" t="s">
        <v>757</v>
      </c>
      <c r="B52" s="1">
        <v>43930</v>
      </c>
      <c r="C52" s="1">
        <v>44044</v>
      </c>
      <c r="D52">
        <v>1</v>
      </c>
      <c r="E52" t="s">
        <v>758</v>
      </c>
      <c r="G52">
        <v>1</v>
      </c>
      <c r="H52" t="s">
        <v>759</v>
      </c>
      <c r="J52" t="str">
        <f>("None")</f>
        <v>None</v>
      </c>
      <c r="M52">
        <v>0</v>
      </c>
      <c r="S52">
        <v>0</v>
      </c>
      <c r="Y52">
        <v>0</v>
      </c>
      <c r="AB52" t="str">
        <f>("None")</f>
        <v>None</v>
      </c>
      <c r="AE52">
        <v>0</v>
      </c>
      <c r="AK52">
        <v>0</v>
      </c>
      <c r="AN52">
        <v>0</v>
      </c>
      <c r="AQ52" t="str">
        <f>("No facility requirements specified in the law")</f>
        <v>No facility requirements specified in the law</v>
      </c>
      <c r="AT52">
        <v>0</v>
      </c>
      <c r="AW52">
        <v>0</v>
      </c>
      <c r="AZ52">
        <v>0</v>
      </c>
      <c r="BO52" t="str">
        <f t="shared" si="13"/>
        <v>Physicians, Nurse practitioners, Physician assistants</v>
      </c>
      <c r="BP52" t="s">
        <v>760</v>
      </c>
      <c r="BR52">
        <v>0</v>
      </c>
      <c r="BU52" t="str">
        <f>("Buprenorphine, Methadone, Naltrexone")</f>
        <v>Buprenorphine, Methadone, Naltrexone</v>
      </c>
      <c r="BV52" t="s">
        <v>761</v>
      </c>
      <c r="BX52">
        <v>0</v>
      </c>
      <c r="CD52">
        <v>0</v>
      </c>
      <c r="CJ52" t="str">
        <f>("Buprenorphine, Methadone, Naltrexone")</f>
        <v>Buprenorphine, Methadone, Naltrexone</v>
      </c>
      <c r="CK52" t="s">
        <v>762</v>
      </c>
      <c r="CM52">
        <v>0</v>
      </c>
      <c r="CS52">
        <v>0</v>
      </c>
      <c r="CY52">
        <v>1</v>
      </c>
      <c r="CZ52" t="s">
        <v>763</v>
      </c>
      <c r="DB52">
        <v>0</v>
      </c>
      <c r="DE52" t="str">
        <f>("ASAM Criteria incorporated by reference")</f>
        <v>ASAM Criteria incorporated by reference</v>
      </c>
      <c r="DF52" t="s">
        <v>763</v>
      </c>
      <c r="DH52">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2020-11-20T01:52:41Z</dcterms:created>
  <dcterms:modified xsi:type="dcterms:W3CDTF">2020-12-08T00:02:24Z</dcterms:modified>
</cp:coreProperties>
</file>