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eplat\Documents\UMich\"/>
    </mc:Choice>
  </mc:AlternateContent>
  <xr:revisionPtr revIDLastSave="0" documentId="13_ncr:40009_{4482CB29-0614-4FE2-BF9A-F3F7D65A422F}" xr6:coauthVersionLast="47" xr6:coauthVersionMax="47" xr10:uidLastSave="{00000000-0000-0000-0000-000000000000}"/>
  <bookViews>
    <workbookView xWindow="28560" yWindow="0" windowWidth="29040" windowHeight="15600" activeTab="1"/>
  </bookViews>
  <sheets>
    <sheet name="Summary Data" sheetId="1" r:id="rId1"/>
    <sheet name="Statistical Data" sheetId="2" r:id="rId2"/>
  </sheets>
  <calcPr calcId="0"/>
</workbook>
</file>

<file path=xl/calcChain.xml><?xml version="1.0" encoding="utf-8"?>
<calcChain xmlns="http://schemas.openxmlformats.org/spreadsheetml/2006/main">
  <c r="G2" i="1" l="1"/>
  <c r="M2" i="1"/>
  <c r="P2" i="1"/>
  <c r="S2" i="1"/>
  <c r="Y2" i="1"/>
  <c r="AB2" i="1"/>
  <c r="CV2" i="1"/>
  <c r="DK2" i="1"/>
  <c r="DQ2" i="1"/>
  <c r="G3" i="1"/>
  <c r="M3" i="1"/>
  <c r="P3" i="1"/>
  <c r="S3" i="1"/>
  <c r="Y3" i="1"/>
  <c r="AB3" i="1"/>
  <c r="CV3" i="1"/>
  <c r="DK3" i="1"/>
  <c r="DQ3" i="1"/>
  <c r="G4" i="1"/>
  <c r="M4" i="1"/>
  <c r="P4" i="1"/>
  <c r="S4" i="1"/>
  <c r="Y4" i="1"/>
  <c r="AB4" i="1"/>
  <c r="CV4" i="1"/>
  <c r="DK4" i="1"/>
  <c r="DQ4" i="1"/>
  <c r="G5" i="1"/>
  <c r="M5" i="1"/>
  <c r="P5" i="1"/>
  <c r="S5" i="1"/>
  <c r="Y5" i="1"/>
  <c r="AB5" i="1"/>
  <c r="CV5" i="1"/>
  <c r="DK5" i="1"/>
  <c r="DQ5" i="1"/>
  <c r="G6" i="1"/>
  <c r="M6" i="1"/>
  <c r="P6" i="1"/>
  <c r="S6" i="1"/>
  <c r="Y6" i="1"/>
  <c r="AB6" i="1"/>
  <c r="CV6" i="1"/>
  <c r="DK6" i="1"/>
  <c r="DQ6" i="1"/>
  <c r="G7" i="1"/>
  <c r="M7" i="1"/>
  <c r="P7" i="1"/>
  <c r="S7" i="1"/>
  <c r="Y7" i="1"/>
  <c r="AB7" i="1"/>
  <c r="CV7" i="1"/>
  <c r="DK7" i="1"/>
  <c r="DQ7" i="1"/>
  <c r="G8" i="1"/>
  <c r="M8" i="1"/>
  <c r="P8" i="1"/>
  <c r="S8" i="1"/>
  <c r="Y8" i="1"/>
  <c r="AB8" i="1"/>
  <c r="CV8" i="1"/>
  <c r="DK8" i="1"/>
  <c r="DQ8" i="1"/>
  <c r="G9" i="1"/>
  <c r="M9" i="1"/>
  <c r="P9" i="1"/>
  <c r="S9" i="1"/>
  <c r="Y9" i="1"/>
  <c r="AB9" i="1"/>
  <c r="CV9" i="1"/>
  <c r="DK9" i="1"/>
  <c r="DQ9" i="1"/>
  <c r="G10" i="1"/>
  <c r="M10" i="1"/>
  <c r="P10" i="1"/>
  <c r="S10" i="1"/>
  <c r="Y10" i="1"/>
  <c r="AB10" i="1"/>
  <c r="CV10" i="1"/>
  <c r="DK10" i="1"/>
  <c r="DQ10" i="1"/>
  <c r="G11" i="1"/>
  <c r="M11" i="1"/>
  <c r="P11" i="1"/>
  <c r="S11" i="1"/>
  <c r="Y11" i="1"/>
  <c r="AB11" i="1"/>
  <c r="CV11" i="1"/>
  <c r="DK11" i="1"/>
  <c r="DQ11" i="1"/>
  <c r="G12" i="1"/>
  <c r="M12" i="1"/>
  <c r="P12" i="1"/>
  <c r="S12" i="1"/>
  <c r="Y12" i="1"/>
  <c r="AB12" i="1"/>
  <c r="CV12" i="1"/>
  <c r="DK12" i="1"/>
  <c r="DQ12" i="1"/>
  <c r="G13" i="1"/>
  <c r="M13" i="1"/>
  <c r="P13" i="1"/>
  <c r="S13" i="1"/>
  <c r="Y13" i="1"/>
  <c r="AB13" i="1"/>
  <c r="AT13" i="1"/>
  <c r="AW13" i="1"/>
  <c r="AZ13" i="1"/>
  <c r="CV13" i="1"/>
  <c r="DK13" i="1"/>
  <c r="DQ13" i="1"/>
  <c r="G14" i="1"/>
  <c r="M14" i="1"/>
  <c r="P14" i="1"/>
  <c r="S14" i="1"/>
  <c r="Y14" i="1"/>
  <c r="AB14" i="1"/>
  <c r="AT14" i="1"/>
  <c r="AW14" i="1"/>
  <c r="AZ14" i="1"/>
  <c r="CV14" i="1"/>
  <c r="DK14" i="1"/>
  <c r="DQ14" i="1"/>
  <c r="G15" i="1"/>
  <c r="M15" i="1"/>
  <c r="P15" i="1"/>
  <c r="S15" i="1"/>
  <c r="Y15" i="1"/>
  <c r="AB15" i="1"/>
  <c r="AT15" i="1"/>
  <c r="AW15" i="1"/>
  <c r="AZ15" i="1"/>
  <c r="CV15" i="1"/>
  <c r="DK15" i="1"/>
  <c r="DQ15" i="1"/>
  <c r="G16" i="1"/>
  <c r="M16" i="1"/>
  <c r="P16" i="1"/>
  <c r="S16" i="1"/>
  <c r="Y16" i="1"/>
  <c r="AB16" i="1"/>
  <c r="AT16" i="1"/>
  <c r="AW16" i="1"/>
  <c r="AZ16" i="1"/>
  <c r="CV16" i="1"/>
  <c r="DK16" i="1"/>
  <c r="DQ16" i="1"/>
  <c r="G17" i="1"/>
  <c r="M17" i="1"/>
  <c r="P17" i="1"/>
  <c r="S17" i="1"/>
  <c r="Y17" i="1"/>
  <c r="AB17" i="1"/>
  <c r="AT17" i="1"/>
  <c r="AW17" i="1"/>
  <c r="AZ17" i="1"/>
  <c r="CV17" i="1"/>
  <c r="DK17" i="1"/>
  <c r="DQ17" i="1"/>
  <c r="G18" i="1"/>
  <c r="M18" i="1"/>
  <c r="P18" i="1"/>
  <c r="S18" i="1"/>
  <c r="Y18" i="1"/>
  <c r="AB18" i="1"/>
  <c r="AT18" i="1"/>
  <c r="AW18" i="1"/>
  <c r="AZ18" i="1"/>
  <c r="CV18" i="1"/>
  <c r="DK18" i="1"/>
  <c r="DQ18" i="1"/>
  <c r="G19" i="1"/>
  <c r="M19" i="1"/>
  <c r="P19" i="1"/>
  <c r="S19" i="1"/>
  <c r="Y19" i="1"/>
  <c r="AB19" i="1"/>
  <c r="AT19" i="1"/>
  <c r="AW19" i="1"/>
  <c r="AZ19" i="1"/>
  <c r="CV19" i="1"/>
  <c r="DK19" i="1"/>
  <c r="DQ19" i="1"/>
  <c r="G20" i="1"/>
  <c r="M20" i="1"/>
  <c r="P20" i="1"/>
  <c r="S20" i="1"/>
  <c r="Y20" i="1"/>
  <c r="AB20" i="1"/>
  <c r="DQ20" i="1"/>
  <c r="G21" i="1"/>
  <c r="M21" i="1"/>
  <c r="P21" i="1"/>
  <c r="S21" i="1"/>
  <c r="Y21" i="1"/>
  <c r="AB21" i="1"/>
  <c r="DQ21" i="1"/>
  <c r="G22" i="1"/>
  <c r="M22" i="1"/>
  <c r="P22" i="1"/>
  <c r="S22" i="1"/>
  <c r="Y22" i="1"/>
  <c r="AB22" i="1"/>
  <c r="DQ22" i="1"/>
  <c r="G23" i="1"/>
  <c r="M23" i="1"/>
  <c r="P23" i="1"/>
  <c r="S23" i="1"/>
  <c r="Y23" i="1"/>
  <c r="AB23" i="1"/>
  <c r="BO23" i="1"/>
  <c r="BR23" i="1"/>
  <c r="BU23" i="1"/>
  <c r="BX23" i="1"/>
  <c r="CA23" i="1"/>
  <c r="CD23" i="1"/>
  <c r="CV23" i="1"/>
  <c r="DQ23" i="1"/>
  <c r="G24" i="1"/>
  <c r="M24" i="1"/>
  <c r="P24" i="1"/>
  <c r="S24" i="1"/>
  <c r="Y24" i="1"/>
  <c r="AB24" i="1"/>
  <c r="BO24" i="1"/>
  <c r="BR24" i="1"/>
  <c r="BU24" i="1"/>
  <c r="BX24" i="1"/>
  <c r="CA24" i="1"/>
  <c r="CD24" i="1"/>
  <c r="CV24" i="1"/>
  <c r="DQ24" i="1"/>
  <c r="G25" i="1"/>
  <c r="M25" i="1"/>
  <c r="P25" i="1"/>
  <c r="S25" i="1"/>
  <c r="Y25" i="1"/>
  <c r="AB25" i="1"/>
  <c r="BO25" i="1"/>
  <c r="BR25" i="1"/>
  <c r="BU25" i="1"/>
  <c r="BX25" i="1"/>
  <c r="CA25" i="1"/>
  <c r="CD25" i="1"/>
  <c r="CV25" i="1"/>
  <c r="DQ25" i="1"/>
  <c r="G26" i="1"/>
  <c r="M26" i="1"/>
  <c r="P26" i="1"/>
  <c r="S26" i="1"/>
  <c r="Y26" i="1"/>
  <c r="AB26" i="1"/>
  <c r="BO26" i="1"/>
  <c r="BR26" i="1"/>
  <c r="BU26" i="1"/>
  <c r="BX26" i="1"/>
  <c r="CA26" i="1"/>
  <c r="CD26" i="1"/>
  <c r="CV26" i="1"/>
  <c r="DQ26" i="1"/>
  <c r="G27" i="1"/>
  <c r="M27" i="1"/>
  <c r="P27" i="1"/>
  <c r="S27" i="1"/>
  <c r="Y27" i="1"/>
  <c r="AB27" i="1"/>
  <c r="BO27" i="1"/>
  <c r="BR27" i="1"/>
  <c r="BU27" i="1"/>
  <c r="BX27" i="1"/>
  <c r="CA27" i="1"/>
  <c r="CD27" i="1"/>
  <c r="CV27" i="1"/>
  <c r="DQ27" i="1"/>
  <c r="G28" i="1"/>
  <c r="M28" i="1"/>
  <c r="P28" i="1"/>
  <c r="S28" i="1"/>
  <c r="Y28" i="1"/>
  <c r="AB28" i="1"/>
  <c r="BO28" i="1"/>
  <c r="BR28" i="1"/>
  <c r="BU28" i="1"/>
  <c r="BX28" i="1"/>
  <c r="CA28" i="1"/>
  <c r="CD28" i="1"/>
  <c r="CV28" i="1"/>
  <c r="DQ28" i="1"/>
  <c r="G29" i="1"/>
  <c r="M29" i="1"/>
  <c r="P29" i="1"/>
  <c r="S29" i="1"/>
  <c r="Y29" i="1"/>
  <c r="AB29" i="1"/>
  <c r="BO29" i="1"/>
  <c r="BR29" i="1"/>
  <c r="BU29" i="1"/>
  <c r="BX29" i="1"/>
  <c r="CA29" i="1"/>
  <c r="CD29" i="1"/>
  <c r="CV29" i="1"/>
  <c r="DQ29" i="1"/>
  <c r="G30" i="1"/>
  <c r="M30" i="1"/>
  <c r="P30" i="1"/>
  <c r="S30" i="1"/>
  <c r="Y30" i="1"/>
  <c r="AB30" i="1"/>
  <c r="BO30" i="1"/>
  <c r="BR30" i="1"/>
  <c r="BU30" i="1"/>
  <c r="BX30" i="1"/>
  <c r="CA30" i="1"/>
  <c r="CD30" i="1"/>
  <c r="CV30" i="1"/>
  <c r="DQ30" i="1"/>
  <c r="G31" i="1"/>
  <c r="M31" i="1"/>
  <c r="P31" i="1"/>
  <c r="S31" i="1"/>
  <c r="Y31" i="1"/>
  <c r="AB31" i="1"/>
  <c r="BO31" i="1"/>
  <c r="BR31" i="1"/>
  <c r="BU31" i="1"/>
  <c r="BX31" i="1"/>
  <c r="CA31" i="1"/>
  <c r="CD31" i="1"/>
  <c r="CV31" i="1"/>
  <c r="DQ31" i="1"/>
  <c r="G32" i="1"/>
  <c r="M32" i="1"/>
  <c r="P32" i="1"/>
  <c r="S32" i="1"/>
  <c r="Y32" i="1"/>
  <c r="AB32" i="1"/>
  <c r="BO32" i="1"/>
  <c r="BR32" i="1"/>
  <c r="BU32" i="1"/>
  <c r="BX32" i="1"/>
  <c r="CA32" i="1"/>
  <c r="CD32" i="1"/>
  <c r="CV32" i="1"/>
  <c r="DQ32" i="1"/>
  <c r="G33" i="1"/>
  <c r="M33" i="1"/>
  <c r="P33" i="1"/>
  <c r="S33" i="1"/>
  <c r="Y33" i="1"/>
  <c r="AB33" i="1"/>
  <c r="BO33" i="1"/>
  <c r="BR33" i="1"/>
  <c r="BU33" i="1"/>
  <c r="BX33" i="1"/>
  <c r="CA33" i="1"/>
  <c r="CD33" i="1"/>
  <c r="CV33" i="1"/>
  <c r="DQ33" i="1"/>
  <c r="G34" i="1"/>
  <c r="M34" i="1"/>
  <c r="P34" i="1"/>
  <c r="S34" i="1"/>
  <c r="Y34" i="1"/>
  <c r="AB34" i="1"/>
  <c r="BO34" i="1"/>
  <c r="BR34" i="1"/>
  <c r="BU34" i="1"/>
  <c r="BX34" i="1"/>
  <c r="CA34" i="1"/>
  <c r="CD34" i="1"/>
  <c r="CV34" i="1"/>
  <c r="DQ34" i="1"/>
  <c r="G35" i="1"/>
  <c r="M35" i="1"/>
  <c r="P35" i="1"/>
  <c r="S35" i="1"/>
  <c r="Y35" i="1"/>
  <c r="AB35" i="1"/>
  <c r="BO35" i="1"/>
  <c r="BR35" i="1"/>
  <c r="BU35" i="1"/>
  <c r="BX35" i="1"/>
  <c r="CA35" i="1"/>
  <c r="CD35" i="1"/>
  <c r="CV35" i="1"/>
  <c r="DQ35" i="1"/>
  <c r="G36" i="1"/>
  <c r="M36" i="1"/>
  <c r="P36" i="1"/>
  <c r="S36" i="1"/>
  <c r="Y36" i="1"/>
  <c r="AB36" i="1"/>
  <c r="BO36" i="1"/>
  <c r="BR36" i="1"/>
  <c r="BU36" i="1"/>
  <c r="BX36" i="1"/>
  <c r="CA36" i="1"/>
  <c r="CD36" i="1"/>
  <c r="CV36" i="1"/>
  <c r="DQ36" i="1"/>
  <c r="G37" i="1"/>
  <c r="M37" i="1"/>
  <c r="P37" i="1"/>
  <c r="S37" i="1"/>
  <c r="Y37" i="1"/>
  <c r="AB37" i="1"/>
  <c r="BO37" i="1"/>
  <c r="BR37" i="1"/>
  <c r="BU37" i="1"/>
  <c r="BX37" i="1"/>
  <c r="CA37" i="1"/>
  <c r="CD37" i="1"/>
  <c r="CV37" i="1"/>
  <c r="DQ37" i="1"/>
  <c r="G38" i="1"/>
  <c r="M38" i="1"/>
  <c r="P38" i="1"/>
  <c r="S38" i="1"/>
  <c r="Y38" i="1"/>
  <c r="AB38" i="1"/>
  <c r="DQ38" i="1"/>
  <c r="G39" i="1"/>
  <c r="M39" i="1"/>
  <c r="P39" i="1"/>
  <c r="S39" i="1"/>
  <c r="Y39" i="1"/>
  <c r="AB39" i="1"/>
  <c r="CV39" i="1"/>
  <c r="DQ39" i="1"/>
  <c r="G40" i="1"/>
  <c r="M40" i="1"/>
  <c r="P40" i="1"/>
  <c r="S40" i="1"/>
  <c r="Y40" i="1"/>
  <c r="AB40" i="1"/>
  <c r="CV40" i="1"/>
  <c r="DQ40" i="1"/>
  <c r="G41" i="1"/>
  <c r="M41" i="1"/>
  <c r="P41" i="1"/>
  <c r="S41" i="1"/>
  <c r="Y41" i="1"/>
  <c r="AB41" i="1"/>
  <c r="CV41" i="1"/>
  <c r="DQ41" i="1"/>
  <c r="G42" i="1"/>
  <c r="M42" i="1"/>
  <c r="P42" i="1"/>
  <c r="S42" i="1"/>
  <c r="Y42" i="1"/>
  <c r="AB42" i="1"/>
  <c r="CV42" i="1"/>
  <c r="DQ42" i="1"/>
  <c r="G43" i="1"/>
  <c r="M43" i="1"/>
  <c r="P43" i="1"/>
  <c r="S43" i="1"/>
  <c r="Y43" i="1"/>
  <c r="AB43" i="1"/>
  <c r="CV43" i="1"/>
  <c r="DQ43" i="1"/>
  <c r="G44" i="1"/>
  <c r="M44" i="1"/>
  <c r="P44" i="1"/>
  <c r="S44" i="1"/>
  <c r="Y44" i="1"/>
  <c r="AB44" i="1"/>
  <c r="CV44" i="1"/>
  <c r="DQ44" i="1"/>
  <c r="G45" i="1"/>
  <c r="M45" i="1"/>
  <c r="P45" i="1"/>
  <c r="S45" i="1"/>
  <c r="Y45" i="1"/>
  <c r="AB45" i="1"/>
  <c r="AT45" i="1"/>
  <c r="AW45" i="1"/>
  <c r="AZ45" i="1"/>
  <c r="BF45" i="1"/>
  <c r="BI45" i="1"/>
  <c r="CV45" i="1"/>
  <c r="DQ45" i="1"/>
  <c r="G46" i="1"/>
  <c r="M46" i="1"/>
  <c r="P46" i="1"/>
  <c r="S46" i="1"/>
  <c r="Y46" i="1"/>
  <c r="AB46" i="1"/>
  <c r="AT46" i="1"/>
  <c r="AW46" i="1"/>
  <c r="AZ46" i="1"/>
  <c r="BF46" i="1"/>
  <c r="BI46" i="1"/>
  <c r="CP46" i="1"/>
  <c r="CV46" i="1"/>
  <c r="DQ46" i="1"/>
  <c r="G47" i="1"/>
  <c r="M47" i="1"/>
  <c r="P47" i="1"/>
  <c r="S47" i="1"/>
  <c r="Y47" i="1"/>
  <c r="AB47" i="1"/>
  <c r="AT47" i="1"/>
  <c r="AW47" i="1"/>
  <c r="AZ47" i="1"/>
  <c r="BF47" i="1"/>
  <c r="BI47" i="1"/>
  <c r="CP47" i="1"/>
  <c r="CV47" i="1"/>
  <c r="DQ47" i="1"/>
  <c r="G48" i="1"/>
  <c r="M48" i="1"/>
  <c r="P48" i="1"/>
  <c r="S48" i="1"/>
  <c r="Y48" i="1"/>
  <c r="AB48" i="1"/>
  <c r="AT48" i="1"/>
  <c r="AW48" i="1"/>
  <c r="AZ48" i="1"/>
  <c r="BF48" i="1"/>
  <c r="BI48" i="1"/>
  <c r="CP48" i="1"/>
  <c r="CV48" i="1"/>
  <c r="DQ48" i="1"/>
  <c r="G49" i="1"/>
  <c r="M49" i="1"/>
  <c r="P49" i="1"/>
  <c r="S49" i="1"/>
  <c r="Y49" i="1"/>
  <c r="AB49" i="1"/>
  <c r="AT49" i="1"/>
  <c r="AW49" i="1"/>
  <c r="AZ49" i="1"/>
  <c r="BF49" i="1"/>
  <c r="BI49" i="1"/>
  <c r="CP49" i="1"/>
  <c r="CV49" i="1"/>
  <c r="DQ49" i="1"/>
  <c r="G50" i="1"/>
  <c r="M50" i="1"/>
  <c r="P50" i="1"/>
  <c r="S50" i="1"/>
  <c r="Y50" i="1"/>
  <c r="AB50" i="1"/>
  <c r="AT50" i="1"/>
  <c r="AW50" i="1"/>
  <c r="AZ50" i="1"/>
  <c r="BF50" i="1"/>
  <c r="BI50" i="1"/>
  <c r="CP50" i="1"/>
  <c r="CV50" i="1"/>
  <c r="DQ50" i="1"/>
  <c r="G51" i="1"/>
  <c r="M51" i="1"/>
  <c r="P51" i="1"/>
  <c r="S51" i="1"/>
  <c r="DK51" i="1"/>
  <c r="DQ51" i="1"/>
  <c r="G52" i="1"/>
  <c r="M52" i="1"/>
  <c r="P52" i="1"/>
  <c r="S52" i="1"/>
  <c r="CV52" i="1"/>
  <c r="DK52" i="1"/>
  <c r="DQ52" i="1"/>
  <c r="G53" i="1"/>
  <c r="M53" i="1"/>
  <c r="P53" i="1"/>
  <c r="S53" i="1"/>
  <c r="CV53" i="1"/>
  <c r="DK53" i="1"/>
  <c r="DQ53" i="1"/>
  <c r="G54" i="1"/>
  <c r="M54" i="1"/>
  <c r="P54" i="1"/>
  <c r="S54" i="1"/>
  <c r="AT54" i="1"/>
  <c r="AW54" i="1"/>
  <c r="AZ54" i="1"/>
  <c r="BF54" i="1"/>
  <c r="BI54" i="1"/>
  <c r="CV54" i="1"/>
  <c r="DK54" i="1"/>
  <c r="DQ54" i="1"/>
  <c r="G55" i="1"/>
  <c r="M55" i="1"/>
  <c r="P55" i="1"/>
  <c r="S55" i="1"/>
  <c r="AT55" i="1"/>
  <c r="AW55" i="1"/>
  <c r="AZ55" i="1"/>
  <c r="BF55" i="1"/>
  <c r="BI55" i="1"/>
  <c r="CV55" i="1"/>
  <c r="DK55" i="1"/>
  <c r="DQ55" i="1"/>
  <c r="G56" i="1"/>
  <c r="M56" i="1"/>
  <c r="P56" i="1"/>
  <c r="S56" i="1"/>
  <c r="AT56" i="1"/>
  <c r="AW56" i="1"/>
  <c r="AZ56" i="1"/>
  <c r="BF56" i="1"/>
  <c r="BI56" i="1"/>
  <c r="CV56" i="1"/>
  <c r="DK56" i="1"/>
  <c r="DQ56" i="1"/>
  <c r="G57" i="1"/>
  <c r="M57" i="1"/>
  <c r="P57" i="1"/>
  <c r="S57" i="1"/>
  <c r="Y57" i="1"/>
  <c r="AB57" i="1"/>
  <c r="AT57" i="1"/>
  <c r="AW57" i="1"/>
  <c r="AZ57" i="1"/>
  <c r="BF57" i="1"/>
  <c r="BI57" i="1"/>
  <c r="CV57" i="1"/>
  <c r="DK57" i="1"/>
  <c r="DQ57" i="1"/>
  <c r="G58" i="1"/>
  <c r="M58" i="1"/>
  <c r="P58" i="1"/>
  <c r="S58" i="1"/>
  <c r="Y58" i="1"/>
  <c r="AB58" i="1"/>
  <c r="AT58" i="1"/>
  <c r="AW58" i="1"/>
  <c r="AZ58" i="1"/>
  <c r="BF58" i="1"/>
  <c r="BI58" i="1"/>
  <c r="CV58" i="1"/>
  <c r="DK58" i="1"/>
  <c r="DQ58" i="1"/>
  <c r="G59" i="1"/>
  <c r="M59" i="1"/>
  <c r="P59" i="1"/>
  <c r="S59" i="1"/>
  <c r="Y59" i="1"/>
  <c r="AB59" i="1"/>
  <c r="AT59" i="1"/>
  <c r="AW59" i="1"/>
  <c r="AZ59" i="1"/>
  <c r="BF59" i="1"/>
  <c r="BI59" i="1"/>
  <c r="CV59" i="1"/>
  <c r="DK59" i="1"/>
  <c r="DQ59" i="1"/>
  <c r="G60" i="1"/>
  <c r="M60" i="1"/>
  <c r="P60" i="1"/>
  <c r="S60" i="1"/>
  <c r="CV60" i="1"/>
  <c r="DQ60" i="1"/>
  <c r="G61" i="1"/>
  <c r="M61" i="1"/>
  <c r="P61" i="1"/>
  <c r="S61" i="1"/>
  <c r="CV61" i="1"/>
  <c r="DQ61" i="1"/>
  <c r="G62" i="1"/>
  <c r="M62" i="1"/>
  <c r="P62" i="1"/>
  <c r="S62" i="1"/>
  <c r="CV62" i="1"/>
  <c r="DQ62" i="1"/>
  <c r="G63" i="1"/>
  <c r="M63" i="1"/>
  <c r="P63" i="1"/>
  <c r="S63" i="1"/>
  <c r="Y63" i="1"/>
  <c r="AB63" i="1"/>
  <c r="CV63" i="1"/>
  <c r="DQ63" i="1"/>
  <c r="G64" i="1"/>
  <c r="M64" i="1"/>
  <c r="P64" i="1"/>
  <c r="S64" i="1"/>
  <c r="Y64" i="1"/>
  <c r="AB64" i="1"/>
  <c r="BO64" i="1"/>
  <c r="BR64" i="1"/>
  <c r="BU64" i="1"/>
  <c r="BX64" i="1"/>
  <c r="CA64" i="1"/>
  <c r="CD64" i="1"/>
  <c r="CV64" i="1"/>
  <c r="DQ64" i="1"/>
  <c r="G65" i="1"/>
  <c r="M65" i="1"/>
  <c r="P65" i="1"/>
  <c r="S65" i="1"/>
  <c r="Y65" i="1"/>
  <c r="AB65" i="1"/>
  <c r="BO65" i="1"/>
  <c r="BR65" i="1"/>
  <c r="BU65" i="1"/>
  <c r="BX65" i="1"/>
  <c r="CA65" i="1"/>
  <c r="CD65" i="1"/>
  <c r="CV65" i="1"/>
  <c r="DQ65" i="1"/>
  <c r="G66" i="1"/>
  <c r="M66" i="1"/>
  <c r="P66" i="1"/>
  <c r="S66" i="1"/>
  <c r="Y66" i="1"/>
  <c r="AB66" i="1"/>
  <c r="BO66" i="1"/>
  <c r="BR66" i="1"/>
  <c r="BU66" i="1"/>
  <c r="BX66" i="1"/>
  <c r="CA66" i="1"/>
  <c r="CD66" i="1"/>
  <c r="CV66" i="1"/>
  <c r="DK66" i="1"/>
  <c r="DQ66" i="1"/>
  <c r="G67" i="1"/>
  <c r="M67" i="1"/>
  <c r="P67" i="1"/>
  <c r="S67" i="1"/>
  <c r="DQ67" i="1"/>
  <c r="G68" i="1"/>
  <c r="M68" i="1"/>
  <c r="P68" i="1"/>
  <c r="S68" i="1"/>
  <c r="DQ68" i="1"/>
  <c r="G69" i="1"/>
  <c r="M69" i="1"/>
  <c r="P69" i="1"/>
  <c r="S69" i="1"/>
  <c r="DQ69" i="1"/>
  <c r="G70" i="1"/>
  <c r="M70" i="1"/>
  <c r="P70" i="1"/>
  <c r="S70" i="1"/>
  <c r="DQ70" i="1"/>
  <c r="G71" i="1"/>
  <c r="M71" i="1"/>
  <c r="P71" i="1"/>
  <c r="S71" i="1"/>
  <c r="Y71" i="1"/>
  <c r="AB71" i="1"/>
  <c r="CV71" i="1"/>
  <c r="DQ71" i="1"/>
  <c r="G72" i="1"/>
  <c r="M72" i="1"/>
  <c r="P72" i="1"/>
  <c r="S72" i="1"/>
  <c r="Y72" i="1"/>
  <c r="AB72" i="1"/>
  <c r="CV72" i="1"/>
  <c r="DQ72" i="1"/>
  <c r="G73" i="1"/>
  <c r="M73" i="1"/>
  <c r="P73" i="1"/>
  <c r="S73" i="1"/>
  <c r="Y73" i="1"/>
  <c r="AB73" i="1"/>
  <c r="CV73" i="1"/>
  <c r="DQ73" i="1"/>
  <c r="G74" i="1"/>
  <c r="M74" i="1"/>
  <c r="P74" i="1"/>
  <c r="S74" i="1"/>
  <c r="Y74" i="1"/>
  <c r="AB74" i="1"/>
  <c r="CV74" i="1"/>
  <c r="DQ74" i="1"/>
  <c r="G75" i="1"/>
  <c r="M75" i="1"/>
  <c r="P75" i="1"/>
  <c r="S75" i="1"/>
  <c r="Y75" i="1"/>
  <c r="AB75" i="1"/>
  <c r="CV75" i="1"/>
  <c r="DQ75" i="1"/>
  <c r="G76" i="1"/>
  <c r="M76" i="1"/>
  <c r="P76" i="1"/>
  <c r="S76" i="1"/>
  <c r="Y76" i="1"/>
  <c r="AB76" i="1"/>
  <c r="CV76" i="1"/>
  <c r="DQ76" i="1"/>
  <c r="G77" i="1"/>
  <c r="M77" i="1"/>
  <c r="P77" i="1"/>
  <c r="S77" i="1"/>
  <c r="Y77" i="1"/>
  <c r="AB77" i="1"/>
  <c r="CV77" i="1"/>
  <c r="DQ77" i="1"/>
  <c r="G78" i="1"/>
  <c r="M78" i="1"/>
  <c r="P78" i="1"/>
  <c r="S78" i="1"/>
  <c r="Y78" i="1"/>
  <c r="AB78" i="1"/>
  <c r="CV78" i="1"/>
  <c r="DQ78" i="1"/>
  <c r="G79" i="1"/>
  <c r="M79" i="1"/>
  <c r="P79" i="1"/>
  <c r="S79" i="1"/>
  <c r="Y79" i="1"/>
  <c r="AB79" i="1"/>
  <c r="CV79" i="1"/>
  <c r="DQ79" i="1"/>
  <c r="G80" i="1"/>
  <c r="M80" i="1"/>
  <c r="P80" i="1"/>
  <c r="S80" i="1"/>
  <c r="Y80" i="1"/>
  <c r="AB80" i="1"/>
  <c r="CV80" i="1"/>
  <c r="DQ80" i="1"/>
  <c r="G81" i="1"/>
  <c r="M81" i="1"/>
  <c r="P81" i="1"/>
  <c r="S81" i="1"/>
  <c r="Y81" i="1"/>
  <c r="AB81" i="1"/>
  <c r="CV81" i="1"/>
  <c r="DQ81" i="1"/>
  <c r="G82" i="1"/>
  <c r="M82" i="1"/>
  <c r="P82" i="1"/>
  <c r="S82" i="1"/>
  <c r="Y82" i="1"/>
  <c r="AB82" i="1"/>
  <c r="CV82" i="1"/>
  <c r="DQ82" i="1"/>
  <c r="G83" i="1"/>
  <c r="M83" i="1"/>
  <c r="P83" i="1"/>
  <c r="S83" i="1"/>
  <c r="Y83" i="1"/>
  <c r="AB83" i="1"/>
  <c r="AT83" i="1"/>
  <c r="AW83" i="1"/>
  <c r="AZ83" i="1"/>
  <c r="CV83" i="1"/>
  <c r="DQ83" i="1"/>
  <c r="G84" i="1"/>
  <c r="M84" i="1"/>
  <c r="P84" i="1"/>
  <c r="S84" i="1"/>
  <c r="Y84" i="1"/>
  <c r="AB84" i="1"/>
  <c r="AT84" i="1"/>
  <c r="AW84" i="1"/>
  <c r="AZ84" i="1"/>
  <c r="CV84" i="1"/>
  <c r="DQ84" i="1"/>
  <c r="G85" i="1"/>
  <c r="M85" i="1"/>
  <c r="P85" i="1"/>
  <c r="S85" i="1"/>
  <c r="Y85" i="1"/>
  <c r="AB85" i="1"/>
  <c r="AT85" i="1"/>
  <c r="AW85" i="1"/>
  <c r="AZ85" i="1"/>
  <c r="CV85" i="1"/>
  <c r="DQ85" i="1"/>
  <c r="G86" i="1"/>
  <c r="M86" i="1"/>
  <c r="P86" i="1"/>
  <c r="S86" i="1"/>
  <c r="Y86" i="1"/>
  <c r="AB86" i="1"/>
  <c r="DQ86" i="1"/>
  <c r="G87" i="1"/>
  <c r="M87" i="1"/>
  <c r="P87" i="1"/>
  <c r="S87" i="1"/>
  <c r="Y87" i="1"/>
  <c r="AB87" i="1"/>
  <c r="DQ87" i="1"/>
  <c r="G88" i="1"/>
  <c r="M88" i="1"/>
  <c r="P88" i="1"/>
  <c r="S88" i="1"/>
  <c r="Y88" i="1"/>
  <c r="AB88" i="1"/>
  <c r="AK88" i="1"/>
  <c r="AN88" i="1"/>
  <c r="CV88" i="1"/>
  <c r="DQ88" i="1"/>
  <c r="G89" i="1"/>
  <c r="M89" i="1"/>
  <c r="P89" i="1"/>
  <c r="S89" i="1"/>
  <c r="Y89" i="1"/>
  <c r="AB89" i="1"/>
  <c r="AK89" i="1"/>
  <c r="AN89" i="1"/>
  <c r="BO89" i="1"/>
  <c r="BR89" i="1"/>
  <c r="BU89" i="1"/>
  <c r="BX89" i="1"/>
  <c r="CA89" i="1"/>
  <c r="CD89" i="1"/>
  <c r="CV89" i="1"/>
  <c r="DQ89" i="1"/>
  <c r="G90" i="1"/>
  <c r="M90" i="1"/>
  <c r="P90" i="1"/>
  <c r="S90" i="1"/>
  <c r="Y90" i="1"/>
  <c r="AB90" i="1"/>
  <c r="AK90" i="1"/>
  <c r="AN90" i="1"/>
  <c r="BO90" i="1"/>
  <c r="BR90" i="1"/>
  <c r="BU90" i="1"/>
  <c r="BX90" i="1"/>
  <c r="CA90" i="1"/>
  <c r="CD90" i="1"/>
  <c r="CV90" i="1"/>
  <c r="DQ90" i="1"/>
  <c r="G91" i="1"/>
  <c r="M91" i="1"/>
  <c r="P91" i="1"/>
  <c r="S91" i="1"/>
  <c r="Y91" i="1"/>
  <c r="AB91" i="1"/>
  <c r="AK91" i="1"/>
  <c r="AN91" i="1"/>
  <c r="BO91" i="1"/>
  <c r="BR91" i="1"/>
  <c r="BU91" i="1"/>
  <c r="BX91" i="1"/>
  <c r="CA91" i="1"/>
  <c r="CD91" i="1"/>
  <c r="CV91" i="1"/>
  <c r="DQ91" i="1"/>
  <c r="G92" i="1"/>
  <c r="M92" i="1"/>
  <c r="P92" i="1"/>
  <c r="S92" i="1"/>
  <c r="Y92" i="1"/>
  <c r="AB92" i="1"/>
  <c r="AK92" i="1"/>
  <c r="AN92" i="1"/>
  <c r="BO92" i="1"/>
  <c r="BR92" i="1"/>
  <c r="BU92" i="1"/>
  <c r="BX92" i="1"/>
  <c r="CA92" i="1"/>
  <c r="CD92" i="1"/>
  <c r="CV92" i="1"/>
  <c r="DQ92" i="1"/>
  <c r="G93" i="1"/>
  <c r="M93" i="1"/>
  <c r="P93" i="1"/>
  <c r="S93" i="1"/>
  <c r="Y93" i="1"/>
  <c r="AB93" i="1"/>
  <c r="AK93" i="1"/>
  <c r="AN93" i="1"/>
  <c r="BO93" i="1"/>
  <c r="BR93" i="1"/>
  <c r="BU93" i="1"/>
  <c r="BX93" i="1"/>
  <c r="CA93" i="1"/>
  <c r="CD93" i="1"/>
  <c r="CV93" i="1"/>
  <c r="DQ93" i="1"/>
  <c r="G94" i="1"/>
  <c r="M94" i="1"/>
  <c r="P94" i="1"/>
  <c r="S94" i="1"/>
  <c r="Y94" i="1"/>
  <c r="AB94" i="1"/>
  <c r="AK94" i="1"/>
  <c r="AN94" i="1"/>
  <c r="BO94" i="1"/>
  <c r="BR94" i="1"/>
  <c r="BU94" i="1"/>
  <c r="BX94" i="1"/>
  <c r="CA94" i="1"/>
  <c r="CD94" i="1"/>
  <c r="CV94" i="1"/>
  <c r="DQ94" i="1"/>
  <c r="G95" i="1"/>
  <c r="M95" i="1"/>
  <c r="P95" i="1"/>
  <c r="S95" i="1"/>
  <c r="Y95" i="1"/>
  <c r="AB95" i="1"/>
  <c r="AK95" i="1"/>
  <c r="AN95" i="1"/>
  <c r="BO95" i="1"/>
  <c r="BR95" i="1"/>
  <c r="BU95" i="1"/>
  <c r="BX95" i="1"/>
  <c r="CA95" i="1"/>
  <c r="CD95" i="1"/>
  <c r="CV95" i="1"/>
  <c r="DQ95" i="1"/>
  <c r="G96" i="1"/>
  <c r="M96" i="1"/>
  <c r="P96" i="1"/>
  <c r="S96" i="1"/>
  <c r="Y96" i="1"/>
  <c r="AB96" i="1"/>
  <c r="AK96" i="1"/>
  <c r="AN96" i="1"/>
  <c r="BO96" i="1"/>
  <c r="BR96" i="1"/>
  <c r="BU96" i="1"/>
  <c r="BX96" i="1"/>
  <c r="CA96" i="1"/>
  <c r="CD96" i="1"/>
  <c r="CV96" i="1"/>
  <c r="DQ96" i="1"/>
  <c r="G97" i="1"/>
  <c r="M97" i="1"/>
  <c r="P97" i="1"/>
  <c r="S97" i="1"/>
  <c r="Y97" i="1"/>
  <c r="AB97" i="1"/>
  <c r="AK97" i="1"/>
  <c r="AN97" i="1"/>
  <c r="BO97" i="1"/>
  <c r="BR97" i="1"/>
  <c r="BU97" i="1"/>
  <c r="BX97" i="1"/>
  <c r="CA97" i="1"/>
  <c r="CD97" i="1"/>
  <c r="CV97" i="1"/>
  <c r="DQ97" i="1"/>
  <c r="G98" i="1"/>
  <c r="M98" i="1"/>
  <c r="P98" i="1"/>
  <c r="S98" i="1"/>
  <c r="Y98" i="1"/>
  <c r="AB98" i="1"/>
  <c r="AK98" i="1"/>
  <c r="AN98" i="1"/>
  <c r="BO98" i="1"/>
  <c r="BR98" i="1"/>
  <c r="BU98" i="1"/>
  <c r="BX98" i="1"/>
  <c r="CA98" i="1"/>
  <c r="CD98" i="1"/>
  <c r="CV98" i="1"/>
  <c r="DQ98" i="1"/>
  <c r="G99" i="1"/>
  <c r="M99" i="1"/>
  <c r="P99" i="1"/>
  <c r="S99" i="1"/>
  <c r="Y99" i="1"/>
  <c r="AB99" i="1"/>
  <c r="AK99" i="1"/>
  <c r="AN99" i="1"/>
  <c r="BO99" i="1"/>
  <c r="BR99" i="1"/>
  <c r="BU99" i="1"/>
  <c r="BX99" i="1"/>
  <c r="CA99" i="1"/>
  <c r="CD99" i="1"/>
  <c r="CV99" i="1"/>
  <c r="DQ99" i="1"/>
  <c r="G100" i="1"/>
  <c r="M100" i="1"/>
  <c r="P100" i="1"/>
  <c r="S100" i="1"/>
  <c r="CV100" i="1"/>
  <c r="DQ100" i="1"/>
  <c r="G101" i="1"/>
  <c r="M101" i="1"/>
  <c r="P101" i="1"/>
  <c r="S101" i="1"/>
  <c r="CV101" i="1"/>
  <c r="DQ101" i="1"/>
  <c r="G102" i="1"/>
  <c r="M102" i="1"/>
  <c r="P102" i="1"/>
  <c r="S102" i="1"/>
  <c r="Y102" i="1"/>
  <c r="AB102" i="1"/>
  <c r="CV102" i="1"/>
  <c r="DK102" i="1"/>
  <c r="DQ102" i="1"/>
  <c r="G103" i="1"/>
  <c r="M103" i="1"/>
  <c r="P103" i="1"/>
  <c r="S103" i="1"/>
  <c r="Y103" i="1"/>
  <c r="AB103" i="1"/>
  <c r="CV103" i="1"/>
  <c r="DK103" i="1"/>
  <c r="DQ103" i="1"/>
  <c r="G104" i="1"/>
  <c r="M104" i="1"/>
  <c r="P104" i="1"/>
  <c r="S104" i="1"/>
  <c r="Y104" i="1"/>
  <c r="AB104" i="1"/>
  <c r="CV104" i="1"/>
  <c r="DK104" i="1"/>
  <c r="DQ104" i="1"/>
  <c r="G105" i="1"/>
  <c r="M105" i="1"/>
  <c r="P105" i="1"/>
  <c r="S105" i="1"/>
  <c r="Y105" i="1"/>
  <c r="AB105" i="1"/>
  <c r="CV105" i="1"/>
  <c r="DK105" i="1"/>
  <c r="DQ105" i="1"/>
  <c r="G106" i="1"/>
  <c r="M106" i="1"/>
  <c r="P106" i="1"/>
  <c r="S106" i="1"/>
  <c r="Y106" i="1"/>
  <c r="AB106" i="1"/>
  <c r="CV106" i="1"/>
  <c r="DK106" i="1"/>
  <c r="DQ106" i="1"/>
  <c r="G107" i="1"/>
  <c r="M107" i="1"/>
  <c r="P107" i="1"/>
  <c r="S107" i="1"/>
  <c r="Y107" i="1"/>
  <c r="AB107" i="1"/>
  <c r="CV107" i="1"/>
  <c r="DK107" i="1"/>
  <c r="DQ107" i="1"/>
  <c r="G108" i="1"/>
  <c r="M108" i="1"/>
  <c r="P108" i="1"/>
  <c r="S108" i="1"/>
  <c r="Y108" i="1"/>
  <c r="AB108" i="1"/>
  <c r="AT108" i="1"/>
  <c r="AW108" i="1"/>
  <c r="AZ108" i="1"/>
  <c r="BF108" i="1"/>
  <c r="BI108" i="1"/>
  <c r="CV108" i="1"/>
  <c r="DK108" i="1"/>
  <c r="DQ108" i="1"/>
  <c r="G109" i="1"/>
  <c r="M109" i="1"/>
  <c r="P109" i="1"/>
  <c r="S109" i="1"/>
  <c r="Y109" i="1"/>
  <c r="AB109" i="1"/>
  <c r="AT109" i="1"/>
  <c r="AW109" i="1"/>
  <c r="AZ109" i="1"/>
  <c r="BF109" i="1"/>
  <c r="BI109" i="1"/>
  <c r="CV109" i="1"/>
  <c r="DK109" i="1"/>
  <c r="DQ109" i="1"/>
  <c r="G110" i="1"/>
  <c r="M110" i="1"/>
  <c r="P110" i="1"/>
  <c r="S110" i="1"/>
  <c r="Y110" i="1"/>
  <c r="AB110" i="1"/>
  <c r="AT110" i="1"/>
  <c r="AW110" i="1"/>
  <c r="AZ110" i="1"/>
  <c r="BF110" i="1"/>
  <c r="BI110" i="1"/>
  <c r="CV110" i="1"/>
  <c r="DK110" i="1"/>
  <c r="DQ110" i="1"/>
  <c r="G111" i="1"/>
  <c r="M111" i="1"/>
  <c r="P111" i="1"/>
  <c r="S111" i="1"/>
  <c r="Y111" i="1"/>
  <c r="AB111" i="1"/>
  <c r="AT111" i="1"/>
  <c r="AW111" i="1"/>
  <c r="AZ111" i="1"/>
  <c r="BF111" i="1"/>
  <c r="BI111" i="1"/>
  <c r="CV111" i="1"/>
  <c r="DK111" i="1"/>
  <c r="DQ111" i="1"/>
  <c r="G112" i="1"/>
  <c r="M112" i="1"/>
  <c r="P112" i="1"/>
  <c r="S112" i="1"/>
  <c r="Y112" i="1"/>
  <c r="AB112" i="1"/>
  <c r="AT112" i="1"/>
  <c r="AW112" i="1"/>
  <c r="AZ112" i="1"/>
  <c r="BF112" i="1"/>
  <c r="BI112" i="1"/>
  <c r="CV112" i="1"/>
  <c r="DK112" i="1"/>
  <c r="DQ112" i="1"/>
  <c r="G113" i="1"/>
  <c r="M113" i="1"/>
  <c r="P113" i="1"/>
  <c r="S113" i="1"/>
  <c r="Y113" i="1"/>
  <c r="AB113" i="1"/>
  <c r="AT113" i="1"/>
  <c r="AW113" i="1"/>
  <c r="AZ113" i="1"/>
  <c r="BF113" i="1"/>
  <c r="BI113" i="1"/>
  <c r="CV113" i="1"/>
  <c r="DK113" i="1"/>
  <c r="DQ113" i="1"/>
  <c r="G114" i="1"/>
  <c r="M114" i="1"/>
  <c r="P114" i="1"/>
  <c r="S114" i="1"/>
  <c r="Y114" i="1"/>
  <c r="AB114" i="1"/>
  <c r="AT114" i="1"/>
  <c r="AW114" i="1"/>
  <c r="AZ114" i="1"/>
  <c r="BF114" i="1"/>
  <c r="BI114" i="1"/>
  <c r="CV114" i="1"/>
  <c r="DK114" i="1"/>
  <c r="DQ114" i="1"/>
  <c r="G115" i="1"/>
  <c r="M115" i="1"/>
  <c r="P115" i="1"/>
  <c r="S115" i="1"/>
  <c r="Y115" i="1"/>
  <c r="AB115" i="1"/>
  <c r="AT115" i="1"/>
  <c r="AW115" i="1"/>
  <c r="AZ115" i="1"/>
  <c r="BF115" i="1"/>
  <c r="BI115" i="1"/>
  <c r="CV115" i="1"/>
  <c r="DK115" i="1"/>
  <c r="DQ115" i="1"/>
  <c r="G116" i="1"/>
  <c r="M116" i="1"/>
  <c r="P116" i="1"/>
  <c r="S116" i="1"/>
  <c r="Y116" i="1"/>
  <c r="AB116" i="1"/>
  <c r="AT116" i="1"/>
  <c r="AW116" i="1"/>
  <c r="AZ116" i="1"/>
  <c r="BF116" i="1"/>
  <c r="BI116" i="1"/>
  <c r="CV116" i="1"/>
  <c r="DK116" i="1"/>
  <c r="DQ116" i="1"/>
  <c r="G117" i="1"/>
  <c r="M117" i="1"/>
  <c r="P117" i="1"/>
  <c r="S117" i="1"/>
  <c r="Y117" i="1"/>
  <c r="AB117" i="1"/>
  <c r="AT117" i="1"/>
  <c r="AW117" i="1"/>
  <c r="AZ117" i="1"/>
  <c r="BF117" i="1"/>
  <c r="BI117" i="1"/>
  <c r="CV117" i="1"/>
  <c r="DK117" i="1"/>
  <c r="DQ117" i="1"/>
  <c r="G118" i="1"/>
  <c r="M118" i="1"/>
  <c r="P118" i="1"/>
  <c r="S118" i="1"/>
  <c r="Y118" i="1"/>
  <c r="AB118" i="1"/>
  <c r="AT118" i="1"/>
  <c r="AW118" i="1"/>
  <c r="AZ118" i="1"/>
  <c r="BF118" i="1"/>
  <c r="BI118" i="1"/>
  <c r="CV118" i="1"/>
  <c r="DK118" i="1"/>
  <c r="DQ118" i="1"/>
  <c r="G120" i="1"/>
  <c r="M120" i="1"/>
  <c r="P120" i="1"/>
  <c r="S120" i="1"/>
  <c r="CV120" i="1"/>
  <c r="DK120" i="1"/>
  <c r="DQ120" i="1"/>
  <c r="G121" i="1"/>
  <c r="M121" i="1"/>
  <c r="P121" i="1"/>
  <c r="S121" i="1"/>
  <c r="CV121" i="1"/>
  <c r="DK121" i="1"/>
  <c r="DQ121" i="1"/>
  <c r="G122" i="1"/>
  <c r="M122" i="1"/>
  <c r="P122" i="1"/>
  <c r="S122" i="1"/>
  <c r="Y122" i="1"/>
  <c r="AB122" i="1"/>
  <c r="CV122" i="1"/>
  <c r="DK122" i="1"/>
  <c r="DQ122" i="1"/>
  <c r="G123" i="1"/>
  <c r="M123" i="1"/>
  <c r="P123" i="1"/>
  <c r="S123" i="1"/>
  <c r="Y123" i="1"/>
  <c r="AB123" i="1"/>
  <c r="CV123" i="1"/>
  <c r="DK123" i="1"/>
  <c r="DQ123" i="1"/>
  <c r="G124" i="1"/>
  <c r="M124" i="1"/>
  <c r="P124" i="1"/>
  <c r="S124" i="1"/>
  <c r="Y124" i="1"/>
  <c r="AB124" i="1"/>
  <c r="CV124" i="1"/>
  <c r="DK124" i="1"/>
  <c r="DQ124" i="1"/>
  <c r="G125" i="1"/>
  <c r="M125" i="1"/>
  <c r="P125" i="1"/>
  <c r="S125" i="1"/>
  <c r="DQ125" i="1"/>
  <c r="G126" i="1"/>
  <c r="M126" i="1"/>
  <c r="P126" i="1"/>
  <c r="S126" i="1"/>
  <c r="DQ126" i="1"/>
  <c r="G127" i="1"/>
  <c r="M127" i="1"/>
  <c r="P127" i="1"/>
  <c r="S127" i="1"/>
  <c r="DQ127" i="1"/>
  <c r="G128" i="1"/>
  <c r="M128" i="1"/>
  <c r="P128" i="1"/>
  <c r="S128" i="1"/>
  <c r="DQ128" i="1"/>
  <c r="G129" i="1"/>
  <c r="M129" i="1"/>
  <c r="P129" i="1"/>
  <c r="S129" i="1"/>
  <c r="DQ129" i="1"/>
  <c r="G130" i="1"/>
  <c r="M130" i="1"/>
  <c r="P130" i="1"/>
  <c r="S130" i="1"/>
  <c r="DQ130" i="1"/>
  <c r="G131" i="1"/>
  <c r="M131" i="1"/>
  <c r="P131" i="1"/>
  <c r="S131" i="1"/>
  <c r="DQ131" i="1"/>
  <c r="G132" i="1"/>
  <c r="M132" i="1"/>
  <c r="P132" i="1"/>
  <c r="S132" i="1"/>
  <c r="Y132" i="1"/>
  <c r="AB132" i="1"/>
  <c r="DQ132" i="1"/>
  <c r="G133" i="1"/>
  <c r="M133" i="1"/>
  <c r="P133" i="1"/>
  <c r="S133" i="1"/>
  <c r="Y133" i="1"/>
  <c r="AB133" i="1"/>
  <c r="DQ133" i="1"/>
  <c r="G134" i="1"/>
  <c r="M134" i="1"/>
  <c r="P134" i="1"/>
  <c r="S134" i="1"/>
  <c r="Y134" i="1"/>
  <c r="AB134" i="1"/>
  <c r="CV134" i="1"/>
  <c r="DQ134" i="1"/>
  <c r="G135" i="1"/>
  <c r="M135" i="1"/>
  <c r="P135" i="1"/>
  <c r="S135" i="1"/>
  <c r="Y135" i="1"/>
  <c r="AB135" i="1"/>
  <c r="CV135" i="1"/>
  <c r="DQ135" i="1"/>
  <c r="G136" i="1"/>
  <c r="M136" i="1"/>
  <c r="P136" i="1"/>
  <c r="S136" i="1"/>
  <c r="Y136" i="1"/>
  <c r="AB136" i="1"/>
  <c r="CV136" i="1"/>
  <c r="DQ136" i="1"/>
  <c r="G137" i="1"/>
  <c r="M137" i="1"/>
  <c r="P137" i="1"/>
  <c r="S137" i="1"/>
  <c r="Y137" i="1"/>
  <c r="AB137" i="1"/>
  <c r="CV137" i="1"/>
  <c r="DQ137" i="1"/>
  <c r="G138" i="1"/>
  <c r="M138" i="1"/>
  <c r="P138" i="1"/>
  <c r="S138" i="1"/>
  <c r="Y138" i="1"/>
  <c r="AB138" i="1"/>
  <c r="CV138" i="1"/>
  <c r="DQ138" i="1"/>
  <c r="G139" i="1"/>
  <c r="M139" i="1"/>
  <c r="P139" i="1"/>
  <c r="S139" i="1"/>
  <c r="Y139" i="1"/>
  <c r="AB139" i="1"/>
  <c r="CV139" i="1"/>
  <c r="DQ139" i="1"/>
  <c r="G140" i="1"/>
  <c r="M140" i="1"/>
  <c r="P140" i="1"/>
  <c r="S140" i="1"/>
  <c r="Y140" i="1"/>
  <c r="AB140" i="1"/>
  <c r="AK140" i="1"/>
  <c r="AN140" i="1"/>
  <c r="CP140" i="1"/>
  <c r="CV140" i="1"/>
  <c r="DQ140" i="1"/>
  <c r="G141" i="1"/>
  <c r="M141" i="1"/>
  <c r="P141" i="1"/>
  <c r="S141" i="1"/>
  <c r="Y141" i="1"/>
  <c r="AB141" i="1"/>
  <c r="AK141" i="1"/>
  <c r="AN141" i="1"/>
  <c r="CP141" i="1"/>
  <c r="CV141" i="1"/>
  <c r="DQ141" i="1"/>
  <c r="G142" i="1"/>
  <c r="M142" i="1"/>
  <c r="P142" i="1"/>
  <c r="S142" i="1"/>
  <c r="Y142" i="1"/>
  <c r="AB142" i="1"/>
  <c r="AK142" i="1"/>
  <c r="AN142" i="1"/>
  <c r="CP142" i="1"/>
  <c r="CV142" i="1"/>
  <c r="DQ142" i="1"/>
  <c r="G143" i="1"/>
  <c r="M143" i="1"/>
  <c r="P143" i="1"/>
  <c r="S143" i="1"/>
  <c r="Y143" i="1"/>
  <c r="AB143" i="1"/>
  <c r="AK143" i="1"/>
  <c r="AN143" i="1"/>
  <c r="CP143" i="1"/>
  <c r="CV143" i="1"/>
  <c r="DQ143" i="1"/>
  <c r="G144" i="1"/>
  <c r="M144" i="1"/>
  <c r="P144" i="1"/>
  <c r="S144" i="1"/>
  <c r="Y144" i="1"/>
  <c r="AB144" i="1"/>
  <c r="AK144" i="1"/>
  <c r="AN144" i="1"/>
  <c r="CP144" i="1"/>
  <c r="CV144" i="1"/>
  <c r="DQ144" i="1"/>
  <c r="G145" i="1"/>
  <c r="M145" i="1"/>
  <c r="P145" i="1"/>
  <c r="S145" i="1"/>
  <c r="Y145" i="1"/>
  <c r="AB145" i="1"/>
  <c r="AK145" i="1"/>
  <c r="AN145" i="1"/>
  <c r="CP145" i="1"/>
  <c r="CV145" i="1"/>
  <c r="DQ145" i="1"/>
  <c r="G146" i="1"/>
  <c r="M146" i="1"/>
  <c r="P146" i="1"/>
  <c r="S146" i="1"/>
  <c r="Y146" i="1"/>
  <c r="AB146" i="1"/>
  <c r="AK146" i="1"/>
  <c r="AN146" i="1"/>
  <c r="CP146" i="1"/>
  <c r="CV146" i="1"/>
  <c r="DQ146" i="1"/>
  <c r="G147" i="1"/>
  <c r="M147" i="1"/>
  <c r="P147" i="1"/>
  <c r="S147" i="1"/>
  <c r="DQ147" i="1"/>
  <c r="G148" i="1"/>
  <c r="M148" i="1"/>
  <c r="P148" i="1"/>
  <c r="S148" i="1"/>
  <c r="DQ148" i="1"/>
  <c r="G149" i="1"/>
  <c r="M149" i="1"/>
  <c r="P149" i="1"/>
  <c r="S149" i="1"/>
  <c r="DQ149" i="1"/>
  <c r="G150" i="1"/>
  <c r="M150" i="1"/>
  <c r="P150" i="1"/>
  <c r="S150" i="1"/>
  <c r="DQ150" i="1"/>
  <c r="G151" i="1"/>
  <c r="M151" i="1"/>
  <c r="P151" i="1"/>
  <c r="S151" i="1"/>
  <c r="DQ151" i="1"/>
  <c r="G152" i="1"/>
  <c r="M152" i="1"/>
  <c r="P152" i="1"/>
  <c r="S152" i="1"/>
  <c r="DQ152" i="1"/>
  <c r="G153" i="1"/>
  <c r="M153" i="1"/>
  <c r="P153" i="1"/>
  <c r="S153" i="1"/>
  <c r="CV153" i="1"/>
  <c r="DQ153" i="1"/>
  <c r="G154" i="1"/>
  <c r="M154" i="1"/>
  <c r="P154" i="1"/>
  <c r="S154" i="1"/>
  <c r="CV154" i="1"/>
  <c r="DQ154" i="1"/>
  <c r="G155" i="1"/>
  <c r="M155" i="1"/>
  <c r="P155" i="1"/>
  <c r="S155" i="1"/>
  <c r="CV155" i="1"/>
  <c r="DQ155" i="1"/>
  <c r="G156" i="1"/>
  <c r="M156" i="1"/>
  <c r="P156" i="1"/>
  <c r="S156" i="1"/>
  <c r="Y156" i="1"/>
  <c r="AB156" i="1"/>
  <c r="CV156" i="1"/>
  <c r="DQ156" i="1"/>
  <c r="G157" i="1"/>
  <c r="M157" i="1"/>
  <c r="P157" i="1"/>
  <c r="S157" i="1"/>
  <c r="Y157" i="1"/>
  <c r="AB157" i="1"/>
  <c r="CV157" i="1"/>
  <c r="DQ157" i="1"/>
  <c r="G158" i="1"/>
  <c r="M158" i="1"/>
  <c r="P158" i="1"/>
  <c r="S158" i="1"/>
  <c r="Y158" i="1"/>
  <c r="AB158" i="1"/>
  <c r="CV158" i="1"/>
  <c r="DQ158" i="1"/>
  <c r="G159" i="1"/>
  <c r="M159" i="1"/>
  <c r="P159" i="1"/>
  <c r="S159" i="1"/>
  <c r="Y159" i="1"/>
  <c r="AB159" i="1"/>
  <c r="CV159" i="1"/>
  <c r="DQ159" i="1"/>
  <c r="G160" i="1"/>
  <c r="M160" i="1"/>
  <c r="P160" i="1"/>
  <c r="S160" i="1"/>
  <c r="Y160" i="1"/>
  <c r="AB160" i="1"/>
  <c r="AT160" i="1"/>
  <c r="AW160" i="1"/>
  <c r="AZ160" i="1"/>
  <c r="BF160" i="1"/>
  <c r="BI160" i="1"/>
  <c r="CV160" i="1"/>
  <c r="DK160" i="1"/>
  <c r="DQ160" i="1"/>
  <c r="G161" i="1"/>
  <c r="M161" i="1"/>
  <c r="P161" i="1"/>
  <c r="S161" i="1"/>
  <c r="Y161" i="1"/>
  <c r="AB161" i="1"/>
  <c r="AT161" i="1"/>
  <c r="AW161" i="1"/>
  <c r="AZ161" i="1"/>
  <c r="BF161" i="1"/>
  <c r="BI161" i="1"/>
  <c r="CV161" i="1"/>
  <c r="DK161" i="1"/>
  <c r="DQ161" i="1"/>
  <c r="G162" i="1"/>
  <c r="M162" i="1"/>
  <c r="P162" i="1"/>
  <c r="S162" i="1"/>
  <c r="Y162" i="1"/>
  <c r="AB162" i="1"/>
  <c r="AT162" i="1"/>
  <c r="AW162" i="1"/>
  <c r="AZ162" i="1"/>
  <c r="BF162" i="1"/>
  <c r="BI162" i="1"/>
  <c r="CV162" i="1"/>
  <c r="DK162" i="1"/>
  <c r="DQ162" i="1"/>
  <c r="G163" i="1"/>
  <c r="M163" i="1"/>
  <c r="P163" i="1"/>
  <c r="S163" i="1"/>
  <c r="Y163" i="1"/>
  <c r="AB163" i="1"/>
  <c r="AT163" i="1"/>
  <c r="AW163" i="1"/>
  <c r="AZ163" i="1"/>
  <c r="BF163" i="1"/>
  <c r="BI163" i="1"/>
  <c r="CV163" i="1"/>
  <c r="DK163" i="1"/>
  <c r="DQ163" i="1"/>
  <c r="G164" i="1"/>
  <c r="M164" i="1"/>
  <c r="P164" i="1"/>
  <c r="S164" i="1"/>
  <c r="Y164" i="1"/>
  <c r="AB164" i="1"/>
  <c r="AT164" i="1"/>
  <c r="AW164" i="1"/>
  <c r="AZ164" i="1"/>
  <c r="BF164" i="1"/>
  <c r="BI164" i="1"/>
  <c r="CV164" i="1"/>
  <c r="DK164" i="1"/>
  <c r="DQ164" i="1"/>
  <c r="G165" i="1"/>
  <c r="M165" i="1"/>
  <c r="P165" i="1"/>
  <c r="S165" i="1"/>
  <c r="Y165" i="1"/>
  <c r="AB165" i="1"/>
  <c r="AT165" i="1"/>
  <c r="AW165" i="1"/>
  <c r="AZ165" i="1"/>
  <c r="BF165" i="1"/>
  <c r="BI165" i="1"/>
  <c r="CV165" i="1"/>
  <c r="DK165" i="1"/>
  <c r="DQ165" i="1"/>
  <c r="G166" i="1"/>
  <c r="M166" i="1"/>
  <c r="P166" i="1"/>
  <c r="S166" i="1"/>
  <c r="Y166" i="1"/>
  <c r="AB166" i="1"/>
  <c r="AT166" i="1"/>
  <c r="AW166" i="1"/>
  <c r="AZ166" i="1"/>
  <c r="BF166" i="1"/>
  <c r="BI166" i="1"/>
  <c r="CV166" i="1"/>
  <c r="DK166" i="1"/>
  <c r="DQ166" i="1"/>
  <c r="G167" i="1"/>
  <c r="M167" i="1"/>
  <c r="P167" i="1"/>
  <c r="S167" i="1"/>
  <c r="Y167" i="1"/>
  <c r="AB167" i="1"/>
  <c r="AT167" i="1"/>
  <c r="AW167" i="1"/>
  <c r="AZ167" i="1"/>
  <c r="BF167" i="1"/>
  <c r="BI167" i="1"/>
  <c r="CV167" i="1"/>
  <c r="DK167" i="1"/>
  <c r="DQ167" i="1"/>
  <c r="G168" i="1"/>
  <c r="M168" i="1"/>
  <c r="P168" i="1"/>
  <c r="S168" i="1"/>
  <c r="Y168" i="1"/>
  <c r="AB168" i="1"/>
  <c r="AT168" i="1"/>
  <c r="AW168" i="1"/>
  <c r="AZ168" i="1"/>
  <c r="BF168" i="1"/>
  <c r="BI168" i="1"/>
  <c r="CV168" i="1"/>
  <c r="DK168" i="1"/>
  <c r="DQ168" i="1"/>
  <c r="G169" i="1"/>
  <c r="M169" i="1"/>
  <c r="P169" i="1"/>
  <c r="S169" i="1"/>
  <c r="DK169" i="1"/>
  <c r="DQ169" i="1"/>
  <c r="G170" i="1"/>
  <c r="M170" i="1"/>
  <c r="P170" i="1"/>
  <c r="S170" i="1"/>
  <c r="DK170" i="1"/>
  <c r="DQ170" i="1"/>
  <c r="G171" i="1"/>
  <c r="M171" i="1"/>
  <c r="P171" i="1"/>
  <c r="S171" i="1"/>
  <c r="DK171" i="1"/>
  <c r="DQ171" i="1"/>
  <c r="G172" i="1"/>
  <c r="M172" i="1"/>
  <c r="P172" i="1"/>
  <c r="S172" i="1"/>
  <c r="DK172" i="1"/>
  <c r="DQ172" i="1"/>
  <c r="G173" i="1"/>
  <c r="M173" i="1"/>
  <c r="P173" i="1"/>
  <c r="S173" i="1"/>
  <c r="DK173" i="1"/>
  <c r="DQ173" i="1"/>
  <c r="G174" i="1"/>
  <c r="M174" i="1"/>
  <c r="P174" i="1"/>
  <c r="S174" i="1"/>
  <c r="Y174" i="1"/>
  <c r="AB174" i="1"/>
  <c r="CV174" i="1"/>
  <c r="DK174" i="1"/>
  <c r="DQ174" i="1"/>
  <c r="G175" i="1"/>
  <c r="M175" i="1"/>
  <c r="P175" i="1"/>
  <c r="S175" i="1"/>
  <c r="Y175" i="1"/>
  <c r="AB175" i="1"/>
  <c r="BO175" i="1"/>
  <c r="BR175" i="1"/>
  <c r="BU175" i="1"/>
  <c r="BX175" i="1"/>
  <c r="CA175" i="1"/>
  <c r="CD175" i="1"/>
  <c r="CV175" i="1"/>
  <c r="DK175" i="1"/>
  <c r="DQ175" i="1"/>
  <c r="G176" i="1"/>
  <c r="M176" i="1"/>
  <c r="P176" i="1"/>
  <c r="S176" i="1"/>
  <c r="Y176" i="1"/>
  <c r="AB176" i="1"/>
  <c r="BO176" i="1"/>
  <c r="BR176" i="1"/>
  <c r="BU176" i="1"/>
  <c r="BX176" i="1"/>
  <c r="CA176" i="1"/>
  <c r="CD176" i="1"/>
  <c r="CV176" i="1"/>
  <c r="DK176" i="1"/>
  <c r="DQ176" i="1"/>
  <c r="G177" i="1"/>
  <c r="M177" i="1"/>
  <c r="P177" i="1"/>
  <c r="S177" i="1"/>
  <c r="Y177" i="1"/>
  <c r="AB177" i="1"/>
  <c r="BO177" i="1"/>
  <c r="BR177" i="1"/>
  <c r="BU177" i="1"/>
  <c r="BX177" i="1"/>
  <c r="CA177" i="1"/>
  <c r="CD177" i="1"/>
  <c r="CV177" i="1"/>
  <c r="DK177" i="1"/>
  <c r="DQ177" i="1"/>
  <c r="G178" i="1"/>
  <c r="M178" i="1"/>
  <c r="P178" i="1"/>
  <c r="S178" i="1"/>
  <c r="Y178" i="1"/>
  <c r="AB178" i="1"/>
  <c r="DQ178" i="1"/>
  <c r="G179" i="1"/>
  <c r="M179" i="1"/>
  <c r="P179" i="1"/>
  <c r="S179" i="1"/>
  <c r="Y179" i="1"/>
  <c r="AB179" i="1"/>
  <c r="DQ179" i="1"/>
  <c r="G180" i="1"/>
  <c r="M180" i="1"/>
  <c r="P180" i="1"/>
  <c r="S180" i="1"/>
  <c r="Y180" i="1"/>
  <c r="AB180" i="1"/>
  <c r="DQ180" i="1"/>
  <c r="G181" i="1"/>
  <c r="M181" i="1"/>
  <c r="P181" i="1"/>
  <c r="S181" i="1"/>
  <c r="Y181" i="1"/>
  <c r="AB181" i="1"/>
  <c r="CV181" i="1"/>
  <c r="DQ181" i="1"/>
  <c r="G182" i="1"/>
  <c r="M182" i="1"/>
  <c r="P182" i="1"/>
  <c r="S182" i="1"/>
  <c r="Y182" i="1"/>
  <c r="AB182" i="1"/>
  <c r="CV182" i="1"/>
  <c r="DQ182" i="1"/>
  <c r="G183" i="1"/>
  <c r="M183" i="1"/>
  <c r="P183" i="1"/>
  <c r="S183" i="1"/>
  <c r="Y183" i="1"/>
  <c r="AB183" i="1"/>
  <c r="CV183" i="1"/>
  <c r="DQ183" i="1"/>
  <c r="G184" i="1"/>
  <c r="M184" i="1"/>
  <c r="P184" i="1"/>
  <c r="S184" i="1"/>
  <c r="Y184" i="1"/>
  <c r="AB184" i="1"/>
  <c r="CV184" i="1"/>
  <c r="DQ184" i="1"/>
  <c r="G185" i="1"/>
  <c r="M185" i="1"/>
  <c r="P185" i="1"/>
  <c r="S185" i="1"/>
  <c r="Y185" i="1"/>
  <c r="AB185" i="1"/>
  <c r="CV185" i="1"/>
  <c r="DQ185" i="1"/>
  <c r="G186" i="1"/>
  <c r="M186" i="1"/>
  <c r="P186" i="1"/>
  <c r="S186" i="1"/>
  <c r="Y186" i="1"/>
  <c r="AB186" i="1"/>
  <c r="CV186" i="1"/>
  <c r="DQ186" i="1"/>
  <c r="G187" i="1"/>
  <c r="M187" i="1"/>
  <c r="P187" i="1"/>
  <c r="S187" i="1"/>
  <c r="Y187" i="1"/>
  <c r="AB187" i="1"/>
  <c r="CV187" i="1"/>
  <c r="DQ187" i="1"/>
  <c r="G188" i="1"/>
  <c r="M188" i="1"/>
  <c r="P188" i="1"/>
  <c r="S188" i="1"/>
  <c r="DQ188" i="1"/>
  <c r="G189" i="1"/>
  <c r="M189" i="1"/>
  <c r="P189" i="1"/>
  <c r="S189" i="1"/>
  <c r="DQ189" i="1"/>
  <c r="G190" i="1"/>
  <c r="M190" i="1"/>
  <c r="P190" i="1"/>
  <c r="S190" i="1"/>
  <c r="DQ190" i="1"/>
  <c r="G191" i="1"/>
  <c r="M191" i="1"/>
  <c r="P191" i="1"/>
  <c r="S191" i="1"/>
  <c r="DQ191" i="1"/>
  <c r="G192" i="1"/>
  <c r="M192" i="1"/>
  <c r="P192" i="1"/>
  <c r="S192" i="1"/>
  <c r="DQ192" i="1"/>
  <c r="G193" i="1"/>
  <c r="M193" i="1"/>
  <c r="P193" i="1"/>
  <c r="S193" i="1"/>
  <c r="DQ193" i="1"/>
  <c r="G194" i="1"/>
  <c r="M194" i="1"/>
  <c r="P194" i="1"/>
  <c r="S194" i="1"/>
  <c r="DQ194" i="1"/>
  <c r="G195" i="1"/>
  <c r="M195" i="1"/>
  <c r="P195" i="1"/>
  <c r="S195" i="1"/>
  <c r="CV195" i="1"/>
  <c r="DQ195" i="1"/>
  <c r="G196" i="1"/>
  <c r="M196" i="1"/>
  <c r="P196" i="1"/>
  <c r="S196" i="1"/>
  <c r="CV196" i="1"/>
  <c r="DQ196" i="1"/>
  <c r="G197" i="1"/>
  <c r="M197" i="1"/>
  <c r="P197" i="1"/>
  <c r="S197" i="1"/>
  <c r="CV197" i="1"/>
  <c r="DQ197" i="1"/>
  <c r="G198" i="1"/>
  <c r="M198" i="1"/>
  <c r="P198" i="1"/>
  <c r="S198" i="1"/>
  <c r="CV198" i="1"/>
  <c r="DQ198" i="1"/>
  <c r="G199" i="1"/>
  <c r="M199" i="1"/>
  <c r="P199" i="1"/>
  <c r="S199" i="1"/>
  <c r="CV199" i="1"/>
  <c r="DQ199" i="1"/>
  <c r="G200" i="1"/>
  <c r="M200" i="1"/>
  <c r="P200" i="1"/>
  <c r="S200" i="1"/>
  <c r="CV200" i="1"/>
  <c r="DQ200" i="1"/>
  <c r="G201" i="1"/>
  <c r="M201" i="1"/>
  <c r="P201" i="1"/>
  <c r="S201" i="1"/>
  <c r="Y201" i="1"/>
  <c r="AB201" i="1"/>
  <c r="BO201" i="1"/>
  <c r="BR201" i="1"/>
  <c r="BU201" i="1"/>
  <c r="BX201" i="1"/>
  <c r="CA201" i="1"/>
  <c r="CD201" i="1"/>
  <c r="CV201" i="1"/>
  <c r="DQ201" i="1"/>
  <c r="G202" i="1"/>
  <c r="M202" i="1"/>
  <c r="P202" i="1"/>
  <c r="S202" i="1"/>
  <c r="Y202" i="1"/>
  <c r="AB202" i="1"/>
  <c r="BO202" i="1"/>
  <c r="BR202" i="1"/>
  <c r="BU202" i="1"/>
  <c r="BX202" i="1"/>
  <c r="CA202" i="1"/>
  <c r="CD202" i="1"/>
  <c r="CV202" i="1"/>
  <c r="DQ202" i="1"/>
  <c r="G203" i="1"/>
  <c r="M203" i="1"/>
  <c r="P203" i="1"/>
  <c r="S203" i="1"/>
  <c r="Y203" i="1"/>
  <c r="AB203" i="1"/>
  <c r="BO203" i="1"/>
  <c r="BR203" i="1"/>
  <c r="BU203" i="1"/>
  <c r="BX203" i="1"/>
  <c r="CA203" i="1"/>
  <c r="CD203" i="1"/>
  <c r="CV203" i="1"/>
  <c r="DQ203" i="1"/>
  <c r="G204" i="1"/>
  <c r="M204" i="1"/>
  <c r="P204" i="1"/>
  <c r="S204" i="1"/>
  <c r="Y204" i="1"/>
  <c r="AB204" i="1"/>
  <c r="BO204" i="1"/>
  <c r="BR204" i="1"/>
  <c r="BU204" i="1"/>
  <c r="BX204" i="1"/>
  <c r="CA204" i="1"/>
  <c r="CD204" i="1"/>
  <c r="CV204" i="1"/>
  <c r="DQ204" i="1"/>
  <c r="G205" i="1"/>
  <c r="M205" i="1"/>
  <c r="P205" i="1"/>
  <c r="S205" i="1"/>
  <c r="Y205" i="1"/>
  <c r="AB205" i="1"/>
  <c r="BO205" i="1"/>
  <c r="BR205" i="1"/>
  <c r="BU205" i="1"/>
  <c r="BX205" i="1"/>
  <c r="CA205" i="1"/>
  <c r="CD205" i="1"/>
  <c r="CV205" i="1"/>
  <c r="DQ205" i="1"/>
  <c r="G206" i="1"/>
  <c r="M206" i="1"/>
  <c r="P206" i="1"/>
  <c r="S206" i="1"/>
  <c r="Y206" i="1"/>
  <c r="AB206" i="1"/>
  <c r="BO206" i="1"/>
  <c r="BR206" i="1"/>
  <c r="BU206" i="1"/>
  <c r="BX206" i="1"/>
  <c r="CA206" i="1"/>
  <c r="CD206" i="1"/>
  <c r="CV206" i="1"/>
  <c r="DQ206" i="1"/>
  <c r="G207" i="1"/>
  <c r="M207" i="1"/>
  <c r="P207" i="1"/>
  <c r="S207" i="1"/>
  <c r="Y207" i="1"/>
  <c r="AB207" i="1"/>
  <c r="BO207" i="1"/>
  <c r="BR207" i="1"/>
  <c r="BU207" i="1"/>
  <c r="BX207" i="1"/>
  <c r="CA207" i="1"/>
  <c r="CD207" i="1"/>
  <c r="CV207" i="1"/>
  <c r="DQ207" i="1"/>
  <c r="G208" i="1"/>
  <c r="M208" i="1"/>
  <c r="P208" i="1"/>
  <c r="S208" i="1"/>
  <c r="CV208" i="1"/>
  <c r="DK208" i="1"/>
  <c r="DQ208" i="1"/>
  <c r="G209" i="1"/>
  <c r="M209" i="1"/>
  <c r="P209" i="1"/>
  <c r="S209" i="1"/>
  <c r="CV209" i="1"/>
  <c r="DK209" i="1"/>
  <c r="DQ209" i="1"/>
  <c r="G210" i="1"/>
  <c r="M210" i="1"/>
  <c r="P210" i="1"/>
  <c r="S210" i="1"/>
  <c r="CV210" i="1"/>
  <c r="DK210" i="1"/>
  <c r="DQ210" i="1"/>
  <c r="G211" i="1"/>
  <c r="M211" i="1"/>
  <c r="P211" i="1"/>
  <c r="S211" i="1"/>
  <c r="AT211" i="1"/>
  <c r="AW211" i="1"/>
  <c r="AZ211" i="1"/>
  <c r="CV211" i="1"/>
  <c r="DK211" i="1"/>
  <c r="DQ211" i="1"/>
  <c r="G212" i="1"/>
  <c r="M212" i="1"/>
  <c r="P212" i="1"/>
  <c r="S212" i="1"/>
  <c r="AT212" i="1"/>
  <c r="AW212" i="1"/>
  <c r="AZ212" i="1"/>
  <c r="CV212" i="1"/>
  <c r="DK212" i="1"/>
  <c r="DQ212" i="1"/>
  <c r="G213" i="1"/>
  <c r="M213" i="1"/>
  <c r="P213" i="1"/>
  <c r="S213" i="1"/>
  <c r="AT213" i="1"/>
  <c r="AW213" i="1"/>
  <c r="AZ213" i="1"/>
  <c r="CV213" i="1"/>
  <c r="DK213" i="1"/>
  <c r="DQ213" i="1"/>
  <c r="G214" i="1"/>
  <c r="M214" i="1"/>
  <c r="P214" i="1"/>
  <c r="S214" i="1"/>
  <c r="AT214" i="1"/>
  <c r="AW214" i="1"/>
  <c r="AZ214" i="1"/>
  <c r="CV214" i="1"/>
  <c r="DK214" i="1"/>
  <c r="DQ214" i="1"/>
  <c r="G215" i="1"/>
  <c r="M215" i="1"/>
  <c r="P215" i="1"/>
  <c r="S215" i="1"/>
  <c r="AT215" i="1"/>
  <c r="AW215" i="1"/>
  <c r="AZ215" i="1"/>
  <c r="CV215" i="1"/>
  <c r="DK215" i="1"/>
  <c r="DQ215" i="1"/>
  <c r="G216" i="1"/>
  <c r="M216" i="1"/>
  <c r="P216" i="1"/>
  <c r="S216" i="1"/>
  <c r="AT216" i="1"/>
  <c r="AW216" i="1"/>
  <c r="AZ216" i="1"/>
  <c r="CV216" i="1"/>
  <c r="DK216" i="1"/>
  <c r="DQ216" i="1"/>
  <c r="G217" i="1"/>
  <c r="M217" i="1"/>
  <c r="P217" i="1"/>
  <c r="S217" i="1"/>
  <c r="AT217" i="1"/>
  <c r="AW217" i="1"/>
  <c r="AZ217" i="1"/>
  <c r="CV217" i="1"/>
  <c r="DK217" i="1"/>
  <c r="DQ217" i="1"/>
  <c r="G218" i="1"/>
  <c r="M218" i="1"/>
  <c r="P218" i="1"/>
  <c r="S218" i="1"/>
  <c r="AT218" i="1"/>
  <c r="AW218" i="1"/>
  <c r="AZ218" i="1"/>
  <c r="CV218" i="1"/>
  <c r="DK218" i="1"/>
  <c r="DQ218" i="1"/>
  <c r="G219" i="1"/>
  <c r="M219" i="1"/>
  <c r="P219" i="1"/>
  <c r="S219" i="1"/>
  <c r="AT219" i="1"/>
  <c r="AW219" i="1"/>
  <c r="AZ219" i="1"/>
  <c r="CV219" i="1"/>
  <c r="DK219" i="1"/>
  <c r="DQ219" i="1"/>
  <c r="G220" i="1"/>
  <c r="M220" i="1"/>
  <c r="P220" i="1"/>
  <c r="S220" i="1"/>
  <c r="AT220" i="1"/>
  <c r="AW220" i="1"/>
  <c r="AZ220" i="1"/>
  <c r="CV220" i="1"/>
  <c r="DK220" i="1"/>
  <c r="DQ220" i="1"/>
  <c r="G221" i="1"/>
  <c r="M221" i="1"/>
  <c r="P221" i="1"/>
  <c r="S221" i="1"/>
  <c r="AT221" i="1"/>
  <c r="AW221" i="1"/>
  <c r="AZ221" i="1"/>
  <c r="CV221" i="1"/>
  <c r="DK221" i="1"/>
  <c r="DQ221" i="1"/>
  <c r="G222" i="1"/>
  <c r="M222" i="1"/>
  <c r="P222" i="1"/>
  <c r="S222" i="1"/>
  <c r="AT222" i="1"/>
  <c r="AW222" i="1"/>
  <c r="AZ222" i="1"/>
  <c r="CV222" i="1"/>
  <c r="DK222" i="1"/>
  <c r="DQ222" i="1"/>
  <c r="G223" i="1"/>
  <c r="M223" i="1"/>
  <c r="P223" i="1"/>
  <c r="S223" i="1"/>
  <c r="AT223" i="1"/>
  <c r="AW223" i="1"/>
  <c r="AZ223" i="1"/>
  <c r="BF223" i="1"/>
  <c r="BI223" i="1"/>
  <c r="CV223" i="1"/>
  <c r="DK223" i="1"/>
  <c r="DQ223" i="1"/>
  <c r="G224" i="1"/>
  <c r="M224" i="1"/>
  <c r="P224" i="1"/>
  <c r="S224" i="1"/>
  <c r="Y224" i="1"/>
  <c r="AB224" i="1"/>
  <c r="AT224" i="1"/>
  <c r="AW224" i="1"/>
  <c r="AZ224" i="1"/>
  <c r="BF224" i="1"/>
  <c r="BI224" i="1"/>
  <c r="CV224" i="1"/>
  <c r="DK224" i="1"/>
  <c r="DQ224" i="1"/>
  <c r="G225" i="1"/>
  <c r="M225" i="1"/>
  <c r="P225" i="1"/>
  <c r="S225" i="1"/>
  <c r="Y225" i="1"/>
  <c r="AB225" i="1"/>
  <c r="AT225" i="1"/>
  <c r="AW225" i="1"/>
  <c r="AZ225" i="1"/>
  <c r="BF225" i="1"/>
  <c r="BI225" i="1"/>
  <c r="CV225" i="1"/>
  <c r="DK225" i="1"/>
  <c r="DQ225" i="1"/>
  <c r="G226" i="1"/>
  <c r="M226" i="1"/>
  <c r="P226" i="1"/>
  <c r="S226" i="1"/>
  <c r="Y226" i="1"/>
  <c r="AB226" i="1"/>
  <c r="AT226" i="1"/>
  <c r="AW226" i="1"/>
  <c r="AZ226" i="1"/>
  <c r="BF226" i="1"/>
  <c r="BI226" i="1"/>
  <c r="CV226" i="1"/>
  <c r="DK226" i="1"/>
  <c r="DQ226" i="1"/>
  <c r="G227" i="1"/>
  <c r="M227" i="1"/>
  <c r="P227" i="1"/>
  <c r="S227" i="1"/>
  <c r="Y227" i="1"/>
  <c r="AB227" i="1"/>
  <c r="CV227" i="1"/>
  <c r="DQ227" i="1"/>
  <c r="G228" i="1"/>
  <c r="M228" i="1"/>
  <c r="P228" i="1"/>
  <c r="S228" i="1"/>
  <c r="Y228" i="1"/>
  <c r="AB228" i="1"/>
  <c r="CV228" i="1"/>
  <c r="DQ228" i="1"/>
  <c r="G229" i="1"/>
  <c r="M229" i="1"/>
  <c r="P229" i="1"/>
  <c r="S229" i="1"/>
  <c r="Y229" i="1"/>
  <c r="AB229" i="1"/>
  <c r="CV229" i="1"/>
  <c r="DQ229" i="1"/>
  <c r="G230" i="1"/>
  <c r="M230" i="1"/>
  <c r="P230" i="1"/>
  <c r="S230" i="1"/>
  <c r="Y230" i="1"/>
  <c r="AB230" i="1"/>
  <c r="CV230" i="1"/>
  <c r="DQ230" i="1"/>
  <c r="G231" i="1"/>
  <c r="M231" i="1"/>
  <c r="P231" i="1"/>
  <c r="S231" i="1"/>
  <c r="Y231" i="1"/>
  <c r="AB231" i="1"/>
  <c r="CV231" i="1"/>
  <c r="DQ231" i="1"/>
  <c r="G232" i="1"/>
  <c r="M232" i="1"/>
  <c r="P232" i="1"/>
  <c r="S232" i="1"/>
  <c r="Y232" i="1"/>
  <c r="AB232" i="1"/>
  <c r="CV232" i="1"/>
  <c r="DQ232" i="1"/>
  <c r="G233" i="1"/>
  <c r="M233" i="1"/>
  <c r="P233" i="1"/>
  <c r="S233" i="1"/>
  <c r="Y233" i="1"/>
  <c r="AB233" i="1"/>
  <c r="AT233" i="1"/>
  <c r="AW233" i="1"/>
  <c r="AZ233" i="1"/>
  <c r="CV233" i="1"/>
  <c r="DQ233" i="1"/>
  <c r="G234" i="1"/>
  <c r="M234" i="1"/>
  <c r="P234" i="1"/>
  <c r="S234" i="1"/>
  <c r="Y234" i="1"/>
  <c r="AB234" i="1"/>
  <c r="AT234" i="1"/>
  <c r="AW234" i="1"/>
  <c r="AZ234" i="1"/>
  <c r="CV234" i="1"/>
  <c r="DQ234" i="1"/>
  <c r="G235" i="1"/>
  <c r="M235" i="1"/>
  <c r="P235" i="1"/>
  <c r="S235" i="1"/>
  <c r="Y235" i="1"/>
  <c r="AB235" i="1"/>
  <c r="AT235" i="1"/>
  <c r="AW235" i="1"/>
  <c r="AZ235" i="1"/>
  <c r="CV235" i="1"/>
  <c r="DQ235" i="1"/>
  <c r="G236" i="1"/>
  <c r="M236" i="1"/>
  <c r="P236" i="1"/>
  <c r="S236" i="1"/>
  <c r="Y236" i="1"/>
  <c r="AB236" i="1"/>
  <c r="AT236" i="1"/>
  <c r="AW236" i="1"/>
  <c r="AZ236" i="1"/>
  <c r="CV236" i="1"/>
  <c r="DQ236" i="1"/>
  <c r="G237" i="1"/>
  <c r="M237" i="1"/>
  <c r="P237" i="1"/>
  <c r="S237" i="1"/>
  <c r="Y237" i="1"/>
  <c r="AB237" i="1"/>
  <c r="AT237" i="1"/>
  <c r="AW237" i="1"/>
  <c r="AZ237" i="1"/>
  <c r="CV237" i="1"/>
  <c r="DQ237" i="1"/>
  <c r="G238" i="1"/>
  <c r="M238" i="1"/>
  <c r="P238" i="1"/>
  <c r="S238" i="1"/>
  <c r="Y238" i="1"/>
  <c r="AB238" i="1"/>
  <c r="AT238" i="1"/>
  <c r="AW238" i="1"/>
  <c r="AZ238" i="1"/>
  <c r="CV238" i="1"/>
  <c r="DQ238" i="1"/>
  <c r="G239" i="1"/>
  <c r="M239" i="1"/>
  <c r="P239" i="1"/>
  <c r="S239" i="1"/>
  <c r="Y239" i="1"/>
  <c r="AB239" i="1"/>
  <c r="AT239" i="1"/>
  <c r="AW239" i="1"/>
  <c r="AZ239" i="1"/>
  <c r="CV239" i="1"/>
  <c r="DQ239" i="1"/>
  <c r="G240" i="1"/>
  <c r="M240" i="1"/>
  <c r="P240" i="1"/>
  <c r="S240" i="1"/>
  <c r="Y240" i="1"/>
  <c r="AB240" i="1"/>
  <c r="AT240" i="1"/>
  <c r="AW240" i="1"/>
  <c r="AZ240" i="1"/>
  <c r="CV240" i="1"/>
  <c r="DQ240" i="1"/>
  <c r="G241" i="1"/>
  <c r="M241" i="1"/>
  <c r="P241" i="1"/>
  <c r="S241" i="1"/>
  <c r="DQ241" i="1"/>
  <c r="G242" i="1"/>
  <c r="M242" i="1"/>
  <c r="P242" i="1"/>
  <c r="S242" i="1"/>
  <c r="DQ242" i="1"/>
  <c r="G243" i="1"/>
  <c r="M243" i="1"/>
  <c r="P243" i="1"/>
  <c r="S243" i="1"/>
  <c r="DQ243" i="1"/>
  <c r="G244" i="1"/>
  <c r="M244" i="1"/>
  <c r="P244" i="1"/>
  <c r="S244" i="1"/>
  <c r="DQ244" i="1"/>
  <c r="G245" i="1"/>
  <c r="M245" i="1"/>
  <c r="P245" i="1"/>
  <c r="S245" i="1"/>
  <c r="DQ245" i="1"/>
  <c r="G246" i="1"/>
  <c r="M246" i="1"/>
  <c r="P246" i="1"/>
  <c r="S246" i="1"/>
  <c r="Y246" i="1"/>
  <c r="AB246" i="1"/>
  <c r="BO246" i="1"/>
  <c r="BR246" i="1"/>
  <c r="BU246" i="1"/>
  <c r="BX246" i="1"/>
  <c r="CA246" i="1"/>
  <c r="CD246" i="1"/>
  <c r="CV246" i="1"/>
  <c r="DQ246" i="1"/>
  <c r="G247" i="1"/>
  <c r="M247" i="1"/>
  <c r="P247" i="1"/>
  <c r="S247" i="1"/>
  <c r="Y247" i="1"/>
  <c r="AB247" i="1"/>
  <c r="BO247" i="1"/>
  <c r="BR247" i="1"/>
  <c r="BU247" i="1"/>
  <c r="BX247" i="1"/>
  <c r="CA247" i="1"/>
  <c r="CD247" i="1"/>
  <c r="CV247" i="1"/>
  <c r="DQ247" i="1"/>
  <c r="G248" i="1"/>
  <c r="M248" i="1"/>
  <c r="P248" i="1"/>
  <c r="S248" i="1"/>
  <c r="Y248" i="1"/>
  <c r="AB248" i="1"/>
  <c r="BO248" i="1"/>
  <c r="BR248" i="1"/>
  <c r="BU248" i="1"/>
  <c r="BX248" i="1"/>
  <c r="CA248" i="1"/>
  <c r="CD248" i="1"/>
  <c r="CV248" i="1"/>
  <c r="DQ248" i="1"/>
  <c r="G249" i="1"/>
  <c r="M249" i="1"/>
  <c r="P249" i="1"/>
  <c r="S249" i="1"/>
  <c r="Y249" i="1"/>
  <c r="AB249" i="1"/>
  <c r="BO249" i="1"/>
  <c r="BR249" i="1"/>
  <c r="BU249" i="1"/>
  <c r="BX249" i="1"/>
  <c r="CA249" i="1"/>
  <c r="CD249" i="1"/>
  <c r="CV249" i="1"/>
  <c r="DQ249" i="1"/>
  <c r="G250" i="1"/>
  <c r="M250" i="1"/>
  <c r="P250" i="1"/>
  <c r="S250" i="1"/>
  <c r="Y250" i="1"/>
  <c r="AB250" i="1"/>
  <c r="BO250" i="1"/>
  <c r="BR250" i="1"/>
  <c r="BU250" i="1"/>
  <c r="BX250" i="1"/>
  <c r="CA250" i="1"/>
  <c r="CD250" i="1"/>
  <c r="CV250" i="1"/>
  <c r="DQ250" i="1"/>
  <c r="G251" i="1"/>
  <c r="M251" i="1"/>
  <c r="P251" i="1"/>
  <c r="S251" i="1"/>
  <c r="Y251" i="1"/>
  <c r="AB251" i="1"/>
  <c r="BO251" i="1"/>
  <c r="BR251" i="1"/>
  <c r="BU251" i="1"/>
  <c r="BX251" i="1"/>
  <c r="CA251" i="1"/>
  <c r="CD251" i="1"/>
  <c r="CV251" i="1"/>
  <c r="DQ251" i="1"/>
  <c r="G252" i="1"/>
  <c r="M252" i="1"/>
  <c r="P252" i="1"/>
  <c r="S252" i="1"/>
  <c r="Y252" i="1"/>
  <c r="AB252" i="1"/>
  <c r="BO252" i="1"/>
  <c r="BR252" i="1"/>
  <c r="BU252" i="1"/>
  <c r="BX252" i="1"/>
  <c r="CA252" i="1"/>
  <c r="CD252" i="1"/>
  <c r="CV252" i="1"/>
  <c r="DQ252" i="1"/>
  <c r="G253" i="1"/>
  <c r="M253" i="1"/>
  <c r="P253" i="1"/>
  <c r="S253" i="1"/>
  <c r="Y253" i="1"/>
  <c r="AB253" i="1"/>
  <c r="BO253" i="1"/>
  <c r="BR253" i="1"/>
  <c r="BU253" i="1"/>
  <c r="BX253" i="1"/>
  <c r="CA253" i="1"/>
  <c r="CD253" i="1"/>
  <c r="CV253" i="1"/>
  <c r="DQ253" i="1"/>
  <c r="G254" i="1"/>
  <c r="M254" i="1"/>
  <c r="P254" i="1"/>
  <c r="S254" i="1"/>
  <c r="Y254" i="1"/>
  <c r="AB254" i="1"/>
  <c r="CV254" i="1"/>
  <c r="DK254" i="1"/>
  <c r="DQ254" i="1"/>
  <c r="G255" i="1"/>
  <c r="M255" i="1"/>
  <c r="P255" i="1"/>
  <c r="S255" i="1"/>
  <c r="Y255" i="1"/>
  <c r="AB255" i="1"/>
  <c r="CV255" i="1"/>
  <c r="DK255" i="1"/>
  <c r="DQ255" i="1"/>
  <c r="G256" i="1"/>
  <c r="M256" i="1"/>
  <c r="P256" i="1"/>
  <c r="S256" i="1"/>
  <c r="Y256" i="1"/>
  <c r="AB256" i="1"/>
  <c r="BO256" i="1"/>
  <c r="BR256" i="1"/>
  <c r="BU256" i="1"/>
  <c r="BX256" i="1"/>
  <c r="CA256" i="1"/>
  <c r="CD256" i="1"/>
  <c r="CV256" i="1"/>
  <c r="DK256" i="1"/>
  <c r="DQ256" i="1"/>
  <c r="G257" i="1"/>
  <c r="M257" i="1"/>
  <c r="P257" i="1"/>
  <c r="S257" i="1"/>
  <c r="Y257" i="1"/>
  <c r="AB257" i="1"/>
  <c r="BO257" i="1"/>
  <c r="BR257" i="1"/>
  <c r="BU257" i="1"/>
  <c r="BX257" i="1"/>
  <c r="CA257" i="1"/>
  <c r="CD257" i="1"/>
  <c r="CV257" i="1"/>
  <c r="DK257" i="1"/>
  <c r="DQ257" i="1"/>
  <c r="G258" i="1"/>
  <c r="M258" i="1"/>
  <c r="P258" i="1"/>
  <c r="S258" i="1"/>
  <c r="Y258" i="1"/>
  <c r="AB258" i="1"/>
  <c r="BO258" i="1"/>
  <c r="BR258" i="1"/>
  <c r="BU258" i="1"/>
  <c r="BX258" i="1"/>
  <c r="CA258" i="1"/>
  <c r="CD258" i="1"/>
  <c r="CV258" i="1"/>
  <c r="DK258" i="1"/>
  <c r="DQ258" i="1"/>
  <c r="G259" i="1"/>
  <c r="M259" i="1"/>
  <c r="P259" i="1"/>
  <c r="S259" i="1"/>
  <c r="Y259" i="1"/>
  <c r="AB259" i="1"/>
  <c r="BO259" i="1"/>
  <c r="BR259" i="1"/>
  <c r="BU259" i="1"/>
  <c r="BX259" i="1"/>
  <c r="CA259" i="1"/>
  <c r="CD259" i="1"/>
  <c r="CV259" i="1"/>
  <c r="DK259" i="1"/>
  <c r="DQ259" i="1"/>
  <c r="G260" i="1"/>
  <c r="M260" i="1"/>
  <c r="P260" i="1"/>
  <c r="S260" i="1"/>
  <c r="Y260" i="1"/>
  <c r="AB260" i="1"/>
  <c r="BO260" i="1"/>
  <c r="BR260" i="1"/>
  <c r="BU260" i="1"/>
  <c r="BX260" i="1"/>
  <c r="CA260" i="1"/>
  <c r="CD260" i="1"/>
  <c r="CV260" i="1"/>
  <c r="DK260" i="1"/>
  <c r="DQ260" i="1"/>
  <c r="G261" i="1"/>
  <c r="M261" i="1"/>
  <c r="P261" i="1"/>
  <c r="S261" i="1"/>
  <c r="Y261" i="1"/>
  <c r="AB261" i="1"/>
  <c r="BO261" i="1"/>
  <c r="BR261" i="1"/>
  <c r="BU261" i="1"/>
  <c r="BX261" i="1"/>
  <c r="CA261" i="1"/>
  <c r="CD261" i="1"/>
  <c r="CV261" i="1"/>
  <c r="DK261" i="1"/>
  <c r="DQ261" i="1"/>
  <c r="G262" i="1"/>
  <c r="M262" i="1"/>
  <c r="P262" i="1"/>
  <c r="S262" i="1"/>
  <c r="Y262" i="1"/>
  <c r="AB262" i="1"/>
  <c r="BO262" i="1"/>
  <c r="BR262" i="1"/>
  <c r="BU262" i="1"/>
  <c r="BX262" i="1"/>
  <c r="CA262" i="1"/>
  <c r="CD262" i="1"/>
  <c r="CV262" i="1"/>
  <c r="DK262" i="1"/>
  <c r="DQ262" i="1"/>
  <c r="G263" i="1"/>
  <c r="M263" i="1"/>
  <c r="P263" i="1"/>
  <c r="S263" i="1"/>
  <c r="Y263" i="1"/>
  <c r="AB263" i="1"/>
  <c r="AT263" i="1"/>
  <c r="AW263" i="1"/>
  <c r="AZ263" i="1"/>
  <c r="CV263" i="1"/>
  <c r="DK263" i="1"/>
  <c r="DQ263" i="1"/>
  <c r="G264" i="1"/>
  <c r="M264" i="1"/>
  <c r="P264" i="1"/>
  <c r="S264" i="1"/>
  <c r="Y264" i="1"/>
  <c r="AB264" i="1"/>
  <c r="AT264" i="1"/>
  <c r="AW264" i="1"/>
  <c r="AZ264" i="1"/>
  <c r="CV264" i="1"/>
  <c r="DK264" i="1"/>
  <c r="DQ264" i="1"/>
  <c r="G265" i="1"/>
  <c r="M265" i="1"/>
  <c r="P265" i="1"/>
  <c r="S265" i="1"/>
  <c r="Y265" i="1"/>
  <c r="AB265" i="1"/>
  <c r="AT265" i="1"/>
  <c r="AW265" i="1"/>
  <c r="AZ265" i="1"/>
  <c r="CV265" i="1"/>
  <c r="DK265" i="1"/>
  <c r="DQ265" i="1"/>
  <c r="G266" i="1"/>
  <c r="M266" i="1"/>
  <c r="P266" i="1"/>
  <c r="S266" i="1"/>
  <c r="Y266" i="1"/>
  <c r="AB266" i="1"/>
  <c r="AT266" i="1"/>
  <c r="AW266" i="1"/>
  <c r="AZ266" i="1"/>
  <c r="CV266" i="1"/>
  <c r="DK266" i="1"/>
  <c r="DQ266" i="1"/>
  <c r="G267" i="1"/>
  <c r="M267" i="1"/>
  <c r="P267" i="1"/>
  <c r="S267" i="1"/>
  <c r="Y267" i="1"/>
  <c r="AB267" i="1"/>
  <c r="AK267" i="1"/>
  <c r="AN267" i="1"/>
  <c r="AT267" i="1"/>
  <c r="AW267" i="1"/>
  <c r="AZ267" i="1"/>
  <c r="CV267" i="1"/>
  <c r="DK267" i="1"/>
  <c r="DQ267" i="1"/>
  <c r="G268" i="1"/>
  <c r="M268" i="1"/>
  <c r="P268" i="1"/>
  <c r="S268" i="1"/>
  <c r="Y268" i="1"/>
  <c r="AB268" i="1"/>
  <c r="AK268" i="1"/>
  <c r="AN268" i="1"/>
  <c r="AT268" i="1"/>
  <c r="AW268" i="1"/>
  <c r="AZ268" i="1"/>
  <c r="CV268" i="1"/>
  <c r="DK268" i="1"/>
  <c r="DQ268" i="1"/>
  <c r="G269" i="1"/>
  <c r="M269" i="1"/>
  <c r="P269" i="1"/>
  <c r="S269" i="1"/>
  <c r="Y269" i="1"/>
  <c r="AB269" i="1"/>
  <c r="AK269" i="1"/>
  <c r="AN269" i="1"/>
  <c r="AT269" i="1"/>
  <c r="AW269" i="1"/>
  <c r="AZ269" i="1"/>
  <c r="CV269" i="1"/>
  <c r="DK269" i="1"/>
  <c r="DQ269" i="1"/>
  <c r="G270" i="1"/>
  <c r="M270" i="1"/>
  <c r="P270" i="1"/>
  <c r="S270" i="1"/>
  <c r="Y270" i="1"/>
  <c r="AB270" i="1"/>
  <c r="AK270" i="1"/>
  <c r="AN270" i="1"/>
  <c r="AT270" i="1"/>
  <c r="AW270" i="1"/>
  <c r="AZ270" i="1"/>
  <c r="CV270" i="1"/>
  <c r="DK270" i="1"/>
  <c r="DQ270" i="1"/>
  <c r="G271" i="1"/>
  <c r="M271" i="1"/>
  <c r="P271" i="1"/>
  <c r="S271" i="1"/>
  <c r="Y271" i="1"/>
  <c r="AB271" i="1"/>
  <c r="AK271" i="1"/>
  <c r="AN271" i="1"/>
  <c r="AT271" i="1"/>
  <c r="AW271" i="1"/>
  <c r="AZ271" i="1"/>
  <c r="CV271" i="1"/>
  <c r="DK271" i="1"/>
  <c r="DQ271" i="1"/>
  <c r="G272" i="1"/>
  <c r="M272" i="1"/>
  <c r="P272" i="1"/>
  <c r="S272" i="1"/>
  <c r="Y272" i="1"/>
  <c r="AB272" i="1"/>
  <c r="AK272" i="1"/>
  <c r="AN272" i="1"/>
  <c r="AT272" i="1"/>
  <c r="AW272" i="1"/>
  <c r="AZ272" i="1"/>
  <c r="CV272" i="1"/>
  <c r="DK272" i="1"/>
  <c r="DQ272" i="1"/>
  <c r="G273" i="1"/>
  <c r="M273" i="1"/>
  <c r="P273" i="1"/>
  <c r="S273" i="1"/>
  <c r="Y273" i="1"/>
  <c r="AB273" i="1"/>
  <c r="CV273" i="1"/>
  <c r="DK273" i="1"/>
  <c r="G274" i="1"/>
  <c r="M274" i="1"/>
  <c r="P274" i="1"/>
  <c r="S274" i="1"/>
  <c r="Y274" i="1"/>
  <c r="AB274" i="1"/>
  <c r="CV274" i="1"/>
  <c r="DK274" i="1"/>
  <c r="G275" i="1"/>
  <c r="M275" i="1"/>
  <c r="P275" i="1"/>
  <c r="S275" i="1"/>
  <c r="Y275" i="1"/>
  <c r="AB275" i="1"/>
  <c r="CV275" i="1"/>
  <c r="DK275" i="1"/>
  <c r="G276" i="1"/>
  <c r="M276" i="1"/>
  <c r="P276" i="1"/>
  <c r="S276" i="1"/>
  <c r="Y276" i="1"/>
  <c r="AB276" i="1"/>
  <c r="CP276" i="1"/>
  <c r="CV276" i="1"/>
  <c r="DK276" i="1"/>
  <c r="G277" i="1"/>
  <c r="M277" i="1"/>
  <c r="P277" i="1"/>
  <c r="S277" i="1"/>
  <c r="Y277" i="1"/>
  <c r="AB277" i="1"/>
  <c r="AT277" i="1"/>
  <c r="AW277" i="1"/>
  <c r="AZ277" i="1"/>
  <c r="BF277" i="1"/>
  <c r="BI277" i="1"/>
  <c r="CP277" i="1"/>
  <c r="CV277" i="1"/>
  <c r="DK277" i="1"/>
  <c r="G278" i="1"/>
  <c r="M278" i="1"/>
  <c r="P278" i="1"/>
  <c r="S278" i="1"/>
  <c r="Y278" i="1"/>
  <c r="AB278" i="1"/>
  <c r="AT278" i="1"/>
  <c r="AW278" i="1"/>
  <c r="AZ278" i="1"/>
  <c r="BF278" i="1"/>
  <c r="BI278" i="1"/>
  <c r="CP278" i="1"/>
  <c r="CV278" i="1"/>
  <c r="DK278" i="1"/>
  <c r="G279" i="1"/>
  <c r="M279" i="1"/>
  <c r="P279" i="1"/>
  <c r="S279" i="1"/>
  <c r="Y279" i="1"/>
  <c r="AB279" i="1"/>
  <c r="AT279" i="1"/>
  <c r="AW279" i="1"/>
  <c r="AZ279" i="1"/>
  <c r="BF279" i="1"/>
  <c r="BI279" i="1"/>
  <c r="CP279" i="1"/>
  <c r="CV279" i="1"/>
  <c r="DK279" i="1"/>
  <c r="G280" i="1"/>
  <c r="M280" i="1"/>
  <c r="P280" i="1"/>
  <c r="S280" i="1"/>
  <c r="Y280" i="1"/>
  <c r="AB280" i="1"/>
  <c r="AT280" i="1"/>
  <c r="AW280" i="1"/>
  <c r="AZ280" i="1"/>
  <c r="BF280" i="1"/>
  <c r="BI280" i="1"/>
  <c r="CP280" i="1"/>
  <c r="CV280" i="1"/>
  <c r="DK280" i="1"/>
  <c r="G281" i="1"/>
  <c r="M281" i="1"/>
  <c r="P281" i="1"/>
  <c r="S281" i="1"/>
  <c r="Y281" i="1"/>
  <c r="AB281" i="1"/>
  <c r="AT281" i="1"/>
  <c r="AW281" i="1"/>
  <c r="AZ281" i="1"/>
  <c r="BF281" i="1"/>
  <c r="BI281" i="1"/>
  <c r="CP281" i="1"/>
  <c r="CV281" i="1"/>
  <c r="DK281" i="1"/>
  <c r="G282" i="1"/>
  <c r="M282" i="1"/>
  <c r="P282" i="1"/>
  <c r="S282" i="1"/>
  <c r="Y282" i="1"/>
  <c r="AB282" i="1"/>
  <c r="AT282" i="1"/>
  <c r="AW282" i="1"/>
  <c r="AZ282" i="1"/>
  <c r="BF282" i="1"/>
  <c r="BI282" i="1"/>
  <c r="CP282" i="1"/>
  <c r="CV282" i="1"/>
  <c r="DK282" i="1"/>
  <c r="G283" i="1"/>
  <c r="P283" i="1"/>
  <c r="S283" i="1"/>
  <c r="DK283" i="1"/>
  <c r="DQ283" i="1"/>
  <c r="G284" i="1"/>
  <c r="P284" i="1"/>
  <c r="S284" i="1"/>
  <c r="DK284" i="1"/>
  <c r="DQ284" i="1"/>
  <c r="G285" i="1"/>
  <c r="P285" i="1"/>
  <c r="S285" i="1"/>
  <c r="DK285" i="1"/>
  <c r="DQ285" i="1"/>
  <c r="G286" i="1"/>
  <c r="M286" i="1"/>
  <c r="P286" i="1"/>
  <c r="S286" i="1"/>
  <c r="Y286" i="1"/>
  <c r="AB286" i="1"/>
  <c r="DK286" i="1"/>
  <c r="DQ286" i="1"/>
  <c r="G287" i="1"/>
  <c r="M287" i="1"/>
  <c r="P287" i="1"/>
  <c r="S287" i="1"/>
  <c r="Y287" i="1"/>
  <c r="AB287" i="1"/>
  <c r="DK287" i="1"/>
  <c r="DQ287" i="1"/>
  <c r="G288" i="1"/>
  <c r="M288" i="1"/>
  <c r="P288" i="1"/>
  <c r="S288" i="1"/>
  <c r="Y288" i="1"/>
  <c r="AB288" i="1"/>
  <c r="DK288" i="1"/>
  <c r="DQ288" i="1"/>
  <c r="G289" i="1"/>
  <c r="M289" i="1"/>
  <c r="P289" i="1"/>
  <c r="S289" i="1"/>
  <c r="Y289" i="1"/>
  <c r="AB289" i="1"/>
  <c r="DK289" i="1"/>
  <c r="DQ289" i="1"/>
  <c r="G290" i="1"/>
  <c r="M290" i="1"/>
  <c r="P290" i="1"/>
  <c r="S290" i="1"/>
  <c r="Y290" i="1"/>
  <c r="AB290" i="1"/>
  <c r="CV290" i="1"/>
  <c r="DK290" i="1"/>
  <c r="DQ290" i="1"/>
  <c r="G291" i="1"/>
  <c r="M291" i="1"/>
  <c r="P291" i="1"/>
  <c r="S291" i="1"/>
  <c r="Y291" i="1"/>
  <c r="AB291" i="1"/>
  <c r="CV291" i="1"/>
  <c r="DK291" i="1"/>
  <c r="DQ291" i="1"/>
  <c r="G292" i="1"/>
  <c r="M292" i="1"/>
  <c r="P292" i="1"/>
  <c r="S292" i="1"/>
  <c r="Y292" i="1"/>
  <c r="AB292" i="1"/>
  <c r="CV292" i="1"/>
  <c r="DK292" i="1"/>
  <c r="DQ292" i="1"/>
  <c r="G293" i="1"/>
  <c r="M293" i="1"/>
  <c r="P293" i="1"/>
  <c r="S293" i="1"/>
  <c r="Y293" i="1"/>
  <c r="AB293" i="1"/>
  <c r="CV293" i="1"/>
  <c r="DK293" i="1"/>
  <c r="DQ293" i="1"/>
  <c r="G294" i="1"/>
  <c r="M294" i="1"/>
  <c r="P294" i="1"/>
  <c r="S294" i="1"/>
  <c r="Y294" i="1"/>
  <c r="AB294" i="1"/>
  <c r="AT294" i="1"/>
  <c r="AW294" i="1"/>
  <c r="AZ294" i="1"/>
  <c r="BF294" i="1"/>
  <c r="BI294" i="1"/>
  <c r="CV294" i="1"/>
  <c r="DK294" i="1"/>
  <c r="DQ294" i="1"/>
  <c r="G295" i="1"/>
  <c r="M295" i="1"/>
  <c r="P295" i="1"/>
  <c r="S295" i="1"/>
  <c r="Y295" i="1"/>
  <c r="AB295" i="1"/>
  <c r="AT295" i="1"/>
  <c r="AW295" i="1"/>
  <c r="AZ295" i="1"/>
  <c r="BF295" i="1"/>
  <c r="BI295" i="1"/>
  <c r="CV295" i="1"/>
  <c r="DK295" i="1"/>
  <c r="DQ295" i="1"/>
  <c r="G296" i="1"/>
  <c r="M296" i="1"/>
  <c r="P296" i="1"/>
  <c r="S296" i="1"/>
  <c r="Y296" i="1"/>
  <c r="AB296" i="1"/>
  <c r="AT296" i="1"/>
  <c r="AW296" i="1"/>
  <c r="AZ296" i="1"/>
  <c r="BF296" i="1"/>
  <c r="BI296" i="1"/>
  <c r="CV296" i="1"/>
  <c r="DK296" i="1"/>
  <c r="DQ296" i="1"/>
  <c r="G297" i="1"/>
  <c r="M297" i="1"/>
  <c r="P297" i="1"/>
  <c r="S297" i="1"/>
  <c r="Y297" i="1"/>
  <c r="AB297" i="1"/>
  <c r="AT297" i="1"/>
  <c r="AW297" i="1"/>
  <c r="AZ297" i="1"/>
  <c r="BF297" i="1"/>
  <c r="BI297" i="1"/>
  <c r="CV297" i="1"/>
  <c r="DK297" i="1"/>
  <c r="DQ297" i="1"/>
  <c r="G298" i="1"/>
  <c r="M298" i="1"/>
  <c r="P298" i="1"/>
  <c r="S298" i="1"/>
  <c r="Y298" i="1"/>
  <c r="AB298" i="1"/>
  <c r="AT298" i="1"/>
  <c r="AW298" i="1"/>
  <c r="AZ298" i="1"/>
  <c r="BF298" i="1"/>
  <c r="BI298" i="1"/>
  <c r="CV298" i="1"/>
  <c r="DK298" i="1"/>
  <c r="DQ298" i="1"/>
  <c r="G299" i="1"/>
  <c r="M299" i="1"/>
  <c r="P299" i="1"/>
  <c r="S299" i="1"/>
  <c r="Y299" i="1"/>
  <c r="AB299" i="1"/>
  <c r="DQ299" i="1"/>
  <c r="G300" i="1"/>
  <c r="M300" i="1"/>
  <c r="P300" i="1"/>
  <c r="S300" i="1"/>
  <c r="Y300" i="1"/>
  <c r="AB300" i="1"/>
  <c r="DQ300" i="1"/>
  <c r="G301" i="1"/>
  <c r="M301" i="1"/>
  <c r="P301" i="1"/>
  <c r="S301" i="1"/>
  <c r="Y301" i="1"/>
  <c r="AB301" i="1"/>
  <c r="DQ301" i="1"/>
  <c r="G302" i="1"/>
  <c r="M302" i="1"/>
  <c r="P302" i="1"/>
  <c r="S302" i="1"/>
  <c r="Y302" i="1"/>
  <c r="AB302" i="1"/>
  <c r="DQ302" i="1"/>
  <c r="G303" i="1"/>
  <c r="M303" i="1"/>
  <c r="P303" i="1"/>
  <c r="S303" i="1"/>
  <c r="Y303" i="1"/>
  <c r="AB303" i="1"/>
  <c r="DQ303" i="1"/>
  <c r="G304" i="1"/>
  <c r="M304" i="1"/>
  <c r="P304" i="1"/>
  <c r="S304" i="1"/>
  <c r="Y304" i="1"/>
  <c r="AB304" i="1"/>
  <c r="AT304" i="1"/>
  <c r="AW304" i="1"/>
  <c r="AZ304" i="1"/>
  <c r="BF304" i="1"/>
  <c r="BI304" i="1"/>
  <c r="BO304" i="1"/>
  <c r="BR304" i="1"/>
  <c r="BU304" i="1"/>
  <c r="BX304" i="1"/>
  <c r="CA304" i="1"/>
  <c r="CD304" i="1"/>
  <c r="CV304" i="1"/>
  <c r="DQ304" i="1"/>
  <c r="G305" i="1"/>
  <c r="M305" i="1"/>
  <c r="P305" i="1"/>
  <c r="S305" i="1"/>
  <c r="Y305" i="1"/>
  <c r="AB305" i="1"/>
  <c r="AT305" i="1"/>
  <c r="AW305" i="1"/>
  <c r="AZ305" i="1"/>
  <c r="BF305" i="1"/>
  <c r="BI305" i="1"/>
  <c r="BO305" i="1"/>
  <c r="BR305" i="1"/>
  <c r="BU305" i="1"/>
  <c r="BX305" i="1"/>
  <c r="CA305" i="1"/>
  <c r="CD305" i="1"/>
  <c r="CV305" i="1"/>
  <c r="DQ305" i="1"/>
  <c r="G306" i="1"/>
  <c r="M306" i="1"/>
  <c r="P306" i="1"/>
  <c r="S306" i="1"/>
  <c r="Y306" i="1"/>
  <c r="AB306" i="1"/>
  <c r="AT306" i="1"/>
  <c r="AW306" i="1"/>
  <c r="AZ306" i="1"/>
  <c r="BF306" i="1"/>
  <c r="BI306" i="1"/>
  <c r="BO306" i="1"/>
  <c r="BR306" i="1"/>
  <c r="BU306" i="1"/>
  <c r="BX306" i="1"/>
  <c r="CA306" i="1"/>
  <c r="CD306" i="1"/>
  <c r="CV306" i="1"/>
  <c r="DQ306" i="1"/>
  <c r="G307" i="1"/>
  <c r="M307" i="1"/>
  <c r="P307" i="1"/>
  <c r="S307" i="1"/>
  <c r="Y307" i="1"/>
  <c r="AB307" i="1"/>
  <c r="AT307" i="1"/>
  <c r="AW307" i="1"/>
  <c r="AZ307" i="1"/>
  <c r="BF307" i="1"/>
  <c r="BI307" i="1"/>
  <c r="BO307" i="1"/>
  <c r="BR307" i="1"/>
  <c r="BU307" i="1"/>
  <c r="BX307" i="1"/>
  <c r="CA307" i="1"/>
  <c r="CD307" i="1"/>
  <c r="CV307" i="1"/>
  <c r="DQ307" i="1"/>
  <c r="G308" i="1"/>
  <c r="M308" i="1"/>
  <c r="P308" i="1"/>
  <c r="S308" i="1"/>
  <c r="Y308" i="1"/>
  <c r="AB308" i="1"/>
  <c r="AT308" i="1"/>
  <c r="AW308" i="1"/>
  <c r="AZ308" i="1"/>
  <c r="BF308" i="1"/>
  <c r="BI308" i="1"/>
  <c r="BO308" i="1"/>
  <c r="BR308" i="1"/>
  <c r="BU308" i="1"/>
  <c r="BX308" i="1"/>
  <c r="CA308" i="1"/>
  <c r="CD308" i="1"/>
  <c r="CV308" i="1"/>
  <c r="DQ308" i="1"/>
  <c r="G309" i="1"/>
  <c r="M309" i="1"/>
  <c r="P309" i="1"/>
  <c r="S309" i="1"/>
  <c r="Y309" i="1"/>
  <c r="AB309" i="1"/>
  <c r="AT309" i="1"/>
  <c r="AW309" i="1"/>
  <c r="AZ309" i="1"/>
  <c r="BF309" i="1"/>
  <c r="BI309" i="1"/>
  <c r="BO309" i="1"/>
  <c r="BR309" i="1"/>
  <c r="BU309" i="1"/>
  <c r="BX309" i="1"/>
  <c r="CA309" i="1"/>
  <c r="CD309" i="1"/>
  <c r="CV309" i="1"/>
  <c r="DQ309" i="1"/>
  <c r="G310" i="1"/>
  <c r="M310" i="1"/>
  <c r="P310" i="1"/>
  <c r="S310" i="1"/>
  <c r="Y310" i="1"/>
  <c r="AB310" i="1"/>
  <c r="AT310" i="1"/>
  <c r="AW310" i="1"/>
  <c r="AZ310" i="1"/>
  <c r="BF310" i="1"/>
  <c r="BI310" i="1"/>
  <c r="BO310" i="1"/>
  <c r="BR310" i="1"/>
  <c r="BU310" i="1"/>
  <c r="BX310" i="1"/>
  <c r="CA310" i="1"/>
  <c r="CD310" i="1"/>
  <c r="CV310" i="1"/>
  <c r="DQ310" i="1"/>
  <c r="G311" i="1"/>
  <c r="M311" i="1"/>
  <c r="P311" i="1"/>
  <c r="S311" i="1"/>
  <c r="Y311" i="1"/>
  <c r="AB311" i="1"/>
  <c r="AT311" i="1"/>
  <c r="AW311" i="1"/>
  <c r="AZ311" i="1"/>
  <c r="BF311" i="1"/>
  <c r="BI311" i="1"/>
  <c r="BO311" i="1"/>
  <c r="BR311" i="1"/>
  <c r="BU311" i="1"/>
  <c r="BX311" i="1"/>
  <c r="CA311" i="1"/>
  <c r="CD311" i="1"/>
  <c r="CV311" i="1"/>
  <c r="DQ311" i="1"/>
  <c r="G312" i="1"/>
  <c r="M312" i="1"/>
  <c r="P312" i="1"/>
  <c r="S312" i="1"/>
  <c r="Y312" i="1"/>
  <c r="AB312" i="1"/>
  <c r="AT312" i="1"/>
  <c r="AW312" i="1"/>
  <c r="AZ312" i="1"/>
  <c r="BF312" i="1"/>
  <c r="BI312" i="1"/>
  <c r="BO312" i="1"/>
  <c r="BR312" i="1"/>
  <c r="BU312" i="1"/>
  <c r="BX312" i="1"/>
  <c r="CA312" i="1"/>
  <c r="CD312" i="1"/>
  <c r="CV312" i="1"/>
  <c r="DQ312" i="1"/>
  <c r="G313" i="1"/>
  <c r="M313" i="1"/>
  <c r="P313" i="1"/>
  <c r="S313" i="1"/>
  <c r="Y313" i="1"/>
  <c r="AB313" i="1"/>
  <c r="AT313" i="1"/>
  <c r="AW313" i="1"/>
  <c r="AZ313" i="1"/>
  <c r="BF313" i="1"/>
  <c r="BI313" i="1"/>
  <c r="BO313" i="1"/>
  <c r="BR313" i="1"/>
  <c r="BU313" i="1"/>
  <c r="BX313" i="1"/>
  <c r="CA313" i="1"/>
  <c r="CD313" i="1"/>
  <c r="CV313" i="1"/>
  <c r="DQ313" i="1"/>
  <c r="G314" i="1"/>
  <c r="M314" i="1"/>
  <c r="P314" i="1"/>
  <c r="S314" i="1"/>
  <c r="Y314" i="1"/>
  <c r="AB314" i="1"/>
  <c r="AT314" i="1"/>
  <c r="AW314" i="1"/>
  <c r="AZ314" i="1"/>
  <c r="BF314" i="1"/>
  <c r="BI314" i="1"/>
  <c r="BO314" i="1"/>
  <c r="BR314" i="1"/>
  <c r="BU314" i="1"/>
  <c r="BX314" i="1"/>
  <c r="CA314" i="1"/>
  <c r="CD314" i="1"/>
  <c r="CV314" i="1"/>
  <c r="DQ314" i="1"/>
  <c r="G315" i="1"/>
  <c r="M315" i="1"/>
  <c r="P315" i="1"/>
  <c r="S315" i="1"/>
  <c r="Y315" i="1"/>
  <c r="AB315" i="1"/>
  <c r="AT315" i="1"/>
  <c r="AW315" i="1"/>
  <c r="AZ315" i="1"/>
  <c r="BF315" i="1"/>
  <c r="BI315" i="1"/>
  <c r="BO315" i="1"/>
  <c r="BR315" i="1"/>
  <c r="BU315" i="1"/>
  <c r="BX315" i="1"/>
  <c r="CA315" i="1"/>
  <c r="CD315" i="1"/>
  <c r="CV315" i="1"/>
  <c r="DQ315" i="1"/>
  <c r="G316" i="1"/>
  <c r="M316" i="1"/>
  <c r="P316" i="1"/>
  <c r="S316" i="1"/>
  <c r="Y316" i="1"/>
  <c r="AB316" i="1"/>
  <c r="AT316" i="1"/>
  <c r="AW316" i="1"/>
  <c r="AZ316" i="1"/>
  <c r="BF316" i="1"/>
  <c r="BI316" i="1"/>
  <c r="BO316" i="1"/>
  <c r="BR316" i="1"/>
  <c r="BU316" i="1"/>
  <c r="BX316" i="1"/>
  <c r="CA316" i="1"/>
  <c r="CD316" i="1"/>
  <c r="CV316" i="1"/>
  <c r="DQ316" i="1"/>
  <c r="G317" i="1"/>
  <c r="M317" i="1"/>
  <c r="P317" i="1"/>
  <c r="S317" i="1"/>
  <c r="Y317" i="1"/>
  <c r="AB317" i="1"/>
  <c r="AT317" i="1"/>
  <c r="AW317" i="1"/>
  <c r="AZ317" i="1"/>
  <c r="BF317" i="1"/>
  <c r="BI317" i="1"/>
  <c r="BO317" i="1"/>
  <c r="BR317" i="1"/>
  <c r="BU317" i="1"/>
  <c r="BX317" i="1"/>
  <c r="CA317" i="1"/>
  <c r="CD317" i="1"/>
  <c r="CV317" i="1"/>
  <c r="DQ317" i="1"/>
  <c r="G318" i="1"/>
  <c r="M318" i="1"/>
  <c r="P318" i="1"/>
  <c r="S318" i="1"/>
  <c r="Y318" i="1"/>
  <c r="AB318" i="1"/>
  <c r="AT318" i="1"/>
  <c r="AW318" i="1"/>
  <c r="AZ318" i="1"/>
  <c r="BF318" i="1"/>
  <c r="BI318" i="1"/>
  <c r="BO318" i="1"/>
  <c r="BR318" i="1"/>
  <c r="BU318" i="1"/>
  <c r="BX318" i="1"/>
  <c r="CA318" i="1"/>
  <c r="CD318" i="1"/>
  <c r="CV318" i="1"/>
  <c r="DQ318" i="1"/>
  <c r="G319" i="1"/>
  <c r="M319" i="1"/>
  <c r="P319" i="1"/>
  <c r="S319" i="1"/>
  <c r="Y319" i="1"/>
  <c r="AB319" i="1"/>
  <c r="AT319" i="1"/>
  <c r="AW319" i="1"/>
  <c r="AZ319" i="1"/>
  <c r="BF319" i="1"/>
  <c r="BI319" i="1"/>
  <c r="BO319" i="1"/>
  <c r="BR319" i="1"/>
  <c r="BU319" i="1"/>
  <c r="BX319" i="1"/>
  <c r="CA319" i="1"/>
  <c r="CD319" i="1"/>
  <c r="CV319" i="1"/>
  <c r="DQ319" i="1"/>
  <c r="G320" i="1"/>
  <c r="M320" i="1"/>
  <c r="P320" i="1"/>
  <c r="S320" i="1"/>
  <c r="Y320" i="1"/>
  <c r="AB320" i="1"/>
  <c r="AT320" i="1"/>
  <c r="AW320" i="1"/>
  <c r="AZ320" i="1"/>
  <c r="BF320" i="1"/>
  <c r="BI320" i="1"/>
  <c r="BO320" i="1"/>
  <c r="BR320" i="1"/>
  <c r="BU320" i="1"/>
  <c r="BX320" i="1"/>
  <c r="CA320" i="1"/>
  <c r="CD320" i="1"/>
  <c r="CV320" i="1"/>
  <c r="DQ320" i="1"/>
  <c r="G321" i="1"/>
  <c r="M321" i="1"/>
  <c r="P321" i="1"/>
  <c r="S321" i="1"/>
  <c r="Y321" i="1"/>
  <c r="AB321" i="1"/>
  <c r="AT321" i="1"/>
  <c r="AW321" i="1"/>
  <c r="AZ321" i="1"/>
  <c r="BF321" i="1"/>
  <c r="BI321" i="1"/>
  <c r="BO321" i="1"/>
  <c r="BR321" i="1"/>
  <c r="BU321" i="1"/>
  <c r="BX321" i="1"/>
  <c r="CA321" i="1"/>
  <c r="CD321" i="1"/>
  <c r="CV321" i="1"/>
  <c r="DQ321" i="1"/>
  <c r="G322" i="1"/>
  <c r="M322" i="1"/>
  <c r="P322" i="1"/>
  <c r="S322" i="1"/>
  <c r="Y322" i="1"/>
  <c r="AB322" i="1"/>
  <c r="AT322" i="1"/>
  <c r="AW322" i="1"/>
  <c r="AZ322" i="1"/>
  <c r="BF322" i="1"/>
  <c r="BI322" i="1"/>
  <c r="BO322" i="1"/>
  <c r="BR322" i="1"/>
  <c r="BU322" i="1"/>
  <c r="BX322" i="1"/>
  <c r="CA322" i="1"/>
  <c r="CD322" i="1"/>
  <c r="CV322" i="1"/>
  <c r="DQ322" i="1"/>
  <c r="G323" i="1"/>
  <c r="M323" i="1"/>
  <c r="P323" i="1"/>
  <c r="S323" i="1"/>
  <c r="Y323" i="1"/>
  <c r="AB323" i="1"/>
  <c r="AT323" i="1"/>
  <c r="AW323" i="1"/>
  <c r="AZ323" i="1"/>
  <c r="BF323" i="1"/>
  <c r="BI323" i="1"/>
  <c r="BO323" i="1"/>
  <c r="BR323" i="1"/>
  <c r="BU323" i="1"/>
  <c r="BX323" i="1"/>
  <c r="CA323" i="1"/>
  <c r="CD323" i="1"/>
  <c r="CV323" i="1"/>
  <c r="DQ323" i="1"/>
  <c r="G324" i="1"/>
  <c r="M324" i="1"/>
  <c r="P324" i="1"/>
  <c r="S324" i="1"/>
  <c r="Y324" i="1"/>
  <c r="AB324" i="1"/>
  <c r="AT324" i="1"/>
  <c r="AW324" i="1"/>
  <c r="AZ324" i="1"/>
  <c r="BF324" i="1"/>
  <c r="BI324" i="1"/>
  <c r="BO324" i="1"/>
  <c r="BR324" i="1"/>
  <c r="BU324" i="1"/>
  <c r="BX324" i="1"/>
  <c r="CA324" i="1"/>
  <c r="CD324" i="1"/>
  <c r="CV324" i="1"/>
  <c r="DQ324" i="1"/>
  <c r="G325" i="1"/>
  <c r="M325" i="1"/>
  <c r="P325" i="1"/>
  <c r="S325" i="1"/>
  <c r="Y325" i="1"/>
  <c r="AB325" i="1"/>
  <c r="AT325" i="1"/>
  <c r="AW325" i="1"/>
  <c r="AZ325" i="1"/>
  <c r="BF325" i="1"/>
  <c r="BI325" i="1"/>
  <c r="BO325" i="1"/>
  <c r="BR325" i="1"/>
  <c r="BU325" i="1"/>
  <c r="BX325" i="1"/>
  <c r="CA325" i="1"/>
  <c r="CD325" i="1"/>
  <c r="CV325" i="1"/>
  <c r="DQ325" i="1"/>
  <c r="G326" i="1"/>
  <c r="M326" i="1"/>
  <c r="P326" i="1"/>
  <c r="S326" i="1"/>
  <c r="Y326" i="1"/>
  <c r="AB326" i="1"/>
  <c r="AT326" i="1"/>
  <c r="AW326" i="1"/>
  <c r="AZ326" i="1"/>
  <c r="BF326" i="1"/>
  <c r="BI326" i="1"/>
  <c r="BO326" i="1"/>
  <c r="BR326" i="1"/>
  <c r="BU326" i="1"/>
  <c r="BX326" i="1"/>
  <c r="CA326" i="1"/>
  <c r="CD326" i="1"/>
  <c r="CV326" i="1"/>
  <c r="DQ326" i="1"/>
  <c r="G327" i="1"/>
  <c r="M327" i="1"/>
  <c r="P327" i="1"/>
  <c r="S327" i="1"/>
  <c r="Y327" i="1"/>
  <c r="AB327" i="1"/>
  <c r="AT327" i="1"/>
  <c r="AW327" i="1"/>
  <c r="AZ327" i="1"/>
  <c r="BF327" i="1"/>
  <c r="BI327" i="1"/>
  <c r="BO327" i="1"/>
  <c r="BR327" i="1"/>
  <c r="BU327" i="1"/>
  <c r="BX327" i="1"/>
  <c r="CA327" i="1"/>
  <c r="CD327" i="1"/>
  <c r="CV327" i="1"/>
  <c r="DQ327" i="1"/>
  <c r="G328" i="1"/>
  <c r="M328" i="1"/>
  <c r="P328" i="1"/>
  <c r="S328" i="1"/>
  <c r="Y328" i="1"/>
  <c r="AB328" i="1"/>
  <c r="AT328" i="1"/>
  <c r="AW328" i="1"/>
  <c r="AZ328" i="1"/>
  <c r="BF328" i="1"/>
  <c r="BI328" i="1"/>
  <c r="BO328" i="1"/>
  <c r="BR328" i="1"/>
  <c r="BU328" i="1"/>
  <c r="BX328" i="1"/>
  <c r="CA328" i="1"/>
  <c r="CD328" i="1"/>
  <c r="CV328" i="1"/>
  <c r="DQ328" i="1"/>
  <c r="G329" i="1"/>
  <c r="M329" i="1"/>
  <c r="P329" i="1"/>
  <c r="S329" i="1"/>
  <c r="Y329" i="1"/>
  <c r="AB329" i="1"/>
  <c r="AT329" i="1"/>
  <c r="AW329" i="1"/>
  <c r="AZ329" i="1"/>
  <c r="BF329" i="1"/>
  <c r="BI329" i="1"/>
  <c r="BO329" i="1"/>
  <c r="BR329" i="1"/>
  <c r="BU329" i="1"/>
  <c r="BX329" i="1"/>
  <c r="CA329" i="1"/>
  <c r="CD329" i="1"/>
  <c r="CV329" i="1"/>
  <c r="DQ329" i="1"/>
  <c r="G330" i="1"/>
  <c r="M330" i="1"/>
  <c r="P330" i="1"/>
  <c r="S330" i="1"/>
  <c r="Y330" i="1"/>
  <c r="AB330" i="1"/>
  <c r="AT330" i="1"/>
  <c r="AW330" i="1"/>
  <c r="AZ330" i="1"/>
  <c r="BF330" i="1"/>
  <c r="BI330" i="1"/>
  <c r="BO330" i="1"/>
  <c r="BR330" i="1"/>
  <c r="BU330" i="1"/>
  <c r="BX330" i="1"/>
  <c r="CA330" i="1"/>
  <c r="CD330" i="1"/>
  <c r="CV330" i="1"/>
  <c r="DQ330" i="1"/>
  <c r="G331" i="1"/>
  <c r="M331" i="1"/>
  <c r="P331" i="1"/>
  <c r="S331" i="1"/>
  <c r="Y331" i="1"/>
  <c r="AB331" i="1"/>
  <c r="AT331" i="1"/>
  <c r="AW331" i="1"/>
  <c r="AZ331" i="1"/>
  <c r="BF331" i="1"/>
  <c r="BI331" i="1"/>
  <c r="BO331" i="1"/>
  <c r="BR331" i="1"/>
  <c r="BU331" i="1"/>
  <c r="BX331" i="1"/>
  <c r="CA331" i="1"/>
  <c r="CD331" i="1"/>
  <c r="CV331" i="1"/>
  <c r="DQ331" i="1"/>
  <c r="G332" i="1"/>
  <c r="M332" i="1"/>
  <c r="P332" i="1"/>
  <c r="S332" i="1"/>
  <c r="CV332" i="1"/>
  <c r="DQ332" i="1"/>
  <c r="G333" i="1"/>
  <c r="M333" i="1"/>
  <c r="P333" i="1"/>
  <c r="S333" i="1"/>
  <c r="CV333" i="1"/>
  <c r="DQ333" i="1"/>
  <c r="G334" i="1"/>
  <c r="M334" i="1"/>
  <c r="P334" i="1"/>
  <c r="S334" i="1"/>
  <c r="CV334" i="1"/>
  <c r="DQ334" i="1"/>
  <c r="G335" i="1"/>
  <c r="M335" i="1"/>
  <c r="P335" i="1"/>
  <c r="S335" i="1"/>
  <c r="CV335" i="1"/>
  <c r="DQ335" i="1"/>
  <c r="G336" i="1"/>
  <c r="M336" i="1"/>
  <c r="P336" i="1"/>
  <c r="S336" i="1"/>
  <c r="CV336" i="1"/>
  <c r="DQ336" i="1"/>
  <c r="G337" i="1"/>
  <c r="M337" i="1"/>
  <c r="P337" i="1"/>
  <c r="S337" i="1"/>
  <c r="CV337" i="1"/>
  <c r="DQ337" i="1"/>
  <c r="G338" i="1"/>
  <c r="M338" i="1"/>
  <c r="P338" i="1"/>
  <c r="S338" i="1"/>
  <c r="CV338" i="1"/>
  <c r="DQ338" i="1"/>
  <c r="G339" i="1"/>
  <c r="M339" i="1"/>
  <c r="P339" i="1"/>
  <c r="S339" i="1"/>
  <c r="CV339" i="1"/>
  <c r="DQ339" i="1"/>
  <c r="G340" i="1"/>
  <c r="M340" i="1"/>
  <c r="P340" i="1"/>
  <c r="S340" i="1"/>
  <c r="CV340" i="1"/>
  <c r="DQ340" i="1"/>
  <c r="G341" i="1"/>
  <c r="M341" i="1"/>
  <c r="P341" i="1"/>
  <c r="S341" i="1"/>
  <c r="CV341" i="1"/>
  <c r="DQ341" i="1"/>
  <c r="G342" i="1"/>
  <c r="M342" i="1"/>
  <c r="P342" i="1"/>
  <c r="S342" i="1"/>
  <c r="CV342" i="1"/>
  <c r="DQ342" i="1"/>
  <c r="G343" i="1"/>
  <c r="M343" i="1"/>
  <c r="P343" i="1"/>
  <c r="S343" i="1"/>
  <c r="Y343" i="1"/>
  <c r="AB343" i="1"/>
  <c r="BO343" i="1"/>
  <c r="BR343" i="1"/>
  <c r="BU343" i="1"/>
  <c r="BX343" i="1"/>
  <c r="CA343" i="1"/>
  <c r="CD343" i="1"/>
  <c r="CP343" i="1"/>
  <c r="CV343" i="1"/>
  <c r="DQ343" i="1"/>
  <c r="G344" i="1"/>
  <c r="M344" i="1"/>
  <c r="P344" i="1"/>
  <c r="S344" i="1"/>
  <c r="Y344" i="1"/>
  <c r="AB344" i="1"/>
  <c r="BO344" i="1"/>
  <c r="BR344" i="1"/>
  <c r="BU344" i="1"/>
  <c r="BX344" i="1"/>
  <c r="CA344" i="1"/>
  <c r="CD344" i="1"/>
  <c r="CP344" i="1"/>
  <c r="CV344" i="1"/>
  <c r="DQ344" i="1"/>
  <c r="G345" i="1"/>
  <c r="M345" i="1"/>
  <c r="P345" i="1"/>
  <c r="S345" i="1"/>
  <c r="CV345" i="1"/>
  <c r="DQ345" i="1"/>
  <c r="G346" i="1"/>
  <c r="M346" i="1"/>
  <c r="P346" i="1"/>
  <c r="S346" i="1"/>
  <c r="CV346" i="1"/>
  <c r="DQ346" i="1"/>
  <c r="G347" i="1"/>
  <c r="M347" i="1"/>
  <c r="P347" i="1"/>
  <c r="S347" i="1"/>
  <c r="CV347" i="1"/>
  <c r="DK347" i="1"/>
  <c r="DQ347" i="1"/>
  <c r="G348" i="1"/>
  <c r="M348" i="1"/>
  <c r="P348" i="1"/>
  <c r="S348" i="1"/>
  <c r="CV348" i="1"/>
  <c r="DK348" i="1"/>
  <c r="DQ348" i="1"/>
  <c r="G349" i="1"/>
  <c r="M349" i="1"/>
  <c r="P349" i="1"/>
  <c r="S349" i="1"/>
  <c r="CV349" i="1"/>
  <c r="DK349" i="1"/>
  <c r="DQ349" i="1"/>
  <c r="G350" i="1"/>
  <c r="M350" i="1"/>
  <c r="P350" i="1"/>
  <c r="S350" i="1"/>
  <c r="CV350" i="1"/>
  <c r="DK350" i="1"/>
  <c r="DQ350" i="1"/>
  <c r="G351" i="1"/>
  <c r="M351" i="1"/>
  <c r="P351" i="1"/>
  <c r="S351" i="1"/>
  <c r="CV351" i="1"/>
  <c r="DK351" i="1"/>
  <c r="DQ351" i="1"/>
  <c r="G352" i="1"/>
  <c r="M352" i="1"/>
  <c r="P352" i="1"/>
  <c r="S352" i="1"/>
  <c r="Y352" i="1"/>
  <c r="AB352" i="1"/>
  <c r="CV352" i="1"/>
  <c r="DK352" i="1"/>
  <c r="DQ352" i="1"/>
  <c r="G353" i="1"/>
  <c r="M353" i="1"/>
  <c r="P353" i="1"/>
  <c r="S353" i="1"/>
  <c r="Y353" i="1"/>
  <c r="AB353" i="1"/>
  <c r="CV353" i="1"/>
  <c r="DK353" i="1"/>
  <c r="DQ353" i="1"/>
  <c r="G354" i="1"/>
  <c r="M354" i="1"/>
  <c r="P354" i="1"/>
  <c r="S354" i="1"/>
  <c r="Y354" i="1"/>
  <c r="AB354" i="1"/>
  <c r="CV354" i="1"/>
  <c r="DK354" i="1"/>
  <c r="DQ354" i="1"/>
  <c r="G355" i="1"/>
  <c r="M355" i="1"/>
  <c r="P355" i="1"/>
  <c r="S355" i="1"/>
  <c r="Y355" i="1"/>
  <c r="AB355" i="1"/>
  <c r="CV355" i="1"/>
  <c r="DK355" i="1"/>
  <c r="DQ355" i="1"/>
  <c r="G356" i="1"/>
  <c r="M356" i="1"/>
  <c r="P356" i="1"/>
  <c r="S356" i="1"/>
  <c r="Y356" i="1"/>
  <c r="AB356" i="1"/>
  <c r="CV356" i="1"/>
  <c r="DK356" i="1"/>
  <c r="DQ356" i="1"/>
  <c r="G357" i="1"/>
  <c r="M357" i="1"/>
  <c r="P357" i="1"/>
  <c r="S357" i="1"/>
  <c r="Y357" i="1"/>
  <c r="AB357" i="1"/>
  <c r="DK357" i="1"/>
  <c r="DQ357" i="1"/>
  <c r="G358" i="1"/>
  <c r="M358" i="1"/>
  <c r="P358" i="1"/>
  <c r="S358" i="1"/>
  <c r="Y358" i="1"/>
  <c r="AB358" i="1"/>
  <c r="DK358" i="1"/>
  <c r="DQ358" i="1"/>
  <c r="G359" i="1"/>
  <c r="M359" i="1"/>
  <c r="P359" i="1"/>
  <c r="S359" i="1"/>
  <c r="Y359" i="1"/>
  <c r="AB359" i="1"/>
  <c r="DK359" i="1"/>
  <c r="DQ359" i="1"/>
  <c r="G360" i="1"/>
  <c r="M360" i="1"/>
  <c r="P360" i="1"/>
  <c r="S360" i="1"/>
  <c r="Y360" i="1"/>
  <c r="AB360" i="1"/>
  <c r="DK360" i="1"/>
  <c r="DQ360" i="1"/>
  <c r="G361" i="1"/>
  <c r="M361" i="1"/>
  <c r="P361" i="1"/>
  <c r="S361" i="1"/>
  <c r="Y361" i="1"/>
  <c r="AB361" i="1"/>
  <c r="DK361" i="1"/>
  <c r="DQ361" i="1"/>
  <c r="G362" i="1"/>
  <c r="M362" i="1"/>
  <c r="P362" i="1"/>
  <c r="S362" i="1"/>
  <c r="Y362" i="1"/>
  <c r="AB362" i="1"/>
  <c r="DK362" i="1"/>
  <c r="DQ362" i="1"/>
  <c r="G363" i="1"/>
  <c r="M363" i="1"/>
  <c r="P363" i="1"/>
  <c r="S363" i="1"/>
  <c r="Y363" i="1"/>
  <c r="AB363" i="1"/>
  <c r="DK363" i="1"/>
  <c r="DQ363" i="1"/>
  <c r="G364" i="1"/>
  <c r="M364" i="1"/>
  <c r="P364" i="1"/>
  <c r="S364" i="1"/>
  <c r="Y364" i="1"/>
  <c r="AB364" i="1"/>
  <c r="CP364" i="1"/>
  <c r="DK364" i="1"/>
  <c r="DQ364" i="1"/>
  <c r="G365" i="1"/>
  <c r="M365" i="1"/>
  <c r="P365" i="1"/>
  <c r="S365" i="1"/>
  <c r="Y365" i="1"/>
  <c r="AB365" i="1"/>
  <c r="CP365" i="1"/>
  <c r="DK365" i="1"/>
  <c r="DQ365" i="1"/>
  <c r="G366" i="1"/>
  <c r="M366" i="1"/>
  <c r="P366" i="1"/>
  <c r="S366" i="1"/>
  <c r="Y366" i="1"/>
  <c r="AB366" i="1"/>
  <c r="CP366" i="1"/>
  <c r="DK366" i="1"/>
  <c r="DQ366" i="1"/>
  <c r="G367" i="1"/>
  <c r="M367" i="1"/>
  <c r="P367" i="1"/>
  <c r="S367" i="1"/>
  <c r="Y367" i="1"/>
  <c r="AB367" i="1"/>
  <c r="CP367" i="1"/>
  <c r="DK367" i="1"/>
  <c r="DQ367" i="1"/>
  <c r="G370" i="1"/>
  <c r="M370" i="1"/>
  <c r="P370" i="1"/>
  <c r="S370" i="1"/>
  <c r="Y370" i="1"/>
  <c r="AB370" i="1"/>
  <c r="CV370" i="1"/>
  <c r="DK370" i="1"/>
  <c r="DQ370" i="1"/>
  <c r="G371" i="1"/>
  <c r="M371" i="1"/>
  <c r="P371" i="1"/>
  <c r="S371" i="1"/>
  <c r="Y371" i="1"/>
  <c r="AB371" i="1"/>
  <c r="CV371" i="1"/>
  <c r="DK371" i="1"/>
  <c r="DQ371" i="1"/>
  <c r="G372" i="1"/>
  <c r="M372" i="1"/>
  <c r="P372" i="1"/>
  <c r="S372" i="1"/>
  <c r="Y372" i="1"/>
  <c r="AB372" i="1"/>
  <c r="CV372" i="1"/>
  <c r="DK372" i="1"/>
  <c r="DQ372" i="1"/>
  <c r="G373" i="1"/>
  <c r="M373" i="1"/>
  <c r="P373" i="1"/>
  <c r="S373" i="1"/>
  <c r="Y373" i="1"/>
  <c r="AB373" i="1"/>
  <c r="CV373" i="1"/>
  <c r="DK373" i="1"/>
  <c r="DQ373" i="1"/>
  <c r="G374" i="1"/>
  <c r="M374" i="1"/>
  <c r="P374" i="1"/>
  <c r="S374" i="1"/>
  <c r="Y374" i="1"/>
  <c r="AB374" i="1"/>
  <c r="CV374" i="1"/>
  <c r="DK374" i="1"/>
  <c r="DQ374" i="1"/>
  <c r="G375" i="1"/>
  <c r="M375" i="1"/>
  <c r="P375" i="1"/>
  <c r="S375" i="1"/>
  <c r="Y375" i="1"/>
  <c r="AB375" i="1"/>
  <c r="CV375" i="1"/>
  <c r="DK375" i="1"/>
  <c r="DQ375" i="1"/>
  <c r="G376" i="1"/>
  <c r="M376" i="1"/>
  <c r="P376" i="1"/>
  <c r="S376" i="1"/>
  <c r="Y376" i="1"/>
  <c r="AB376" i="1"/>
  <c r="CV376" i="1"/>
  <c r="DK376" i="1"/>
  <c r="DQ376" i="1"/>
  <c r="G377" i="1"/>
  <c r="M377" i="1"/>
  <c r="P377" i="1"/>
  <c r="S377" i="1"/>
  <c r="Y377" i="1"/>
  <c r="AB377" i="1"/>
  <c r="CV377" i="1"/>
  <c r="DK377" i="1"/>
  <c r="DQ377" i="1"/>
  <c r="G378" i="1"/>
  <c r="M378" i="1"/>
  <c r="P378" i="1"/>
  <c r="S378" i="1"/>
  <c r="Y378" i="1"/>
  <c r="AB378" i="1"/>
  <c r="CV378" i="1"/>
  <c r="DK378" i="1"/>
  <c r="DQ378" i="1"/>
  <c r="G379" i="1"/>
  <c r="P379" i="1"/>
  <c r="S379" i="1"/>
  <c r="G380" i="1"/>
  <c r="P380" i="1"/>
  <c r="S380" i="1"/>
  <c r="G381" i="1"/>
  <c r="P381" i="1"/>
  <c r="S381" i="1"/>
  <c r="G382" i="1"/>
  <c r="M382" i="1"/>
  <c r="P382" i="1"/>
  <c r="S382" i="1"/>
  <c r="CV382" i="1"/>
  <c r="G383" i="1"/>
  <c r="M383" i="1"/>
  <c r="P383" i="1"/>
  <c r="S383" i="1"/>
  <c r="CV383" i="1"/>
  <c r="G384" i="1"/>
  <c r="M384" i="1"/>
  <c r="P384" i="1"/>
  <c r="S384" i="1"/>
  <c r="CV384" i="1"/>
  <c r="G385" i="1"/>
  <c r="M385" i="1"/>
  <c r="P385" i="1"/>
  <c r="S385" i="1"/>
  <c r="CV385" i="1"/>
  <c r="DK385" i="1"/>
  <c r="G386" i="1"/>
  <c r="M386" i="1"/>
  <c r="P386" i="1"/>
  <c r="S386" i="1"/>
  <c r="DK386" i="1"/>
  <c r="G387" i="1"/>
  <c r="M387" i="1"/>
  <c r="P387" i="1"/>
  <c r="S387" i="1"/>
  <c r="DK387" i="1"/>
  <c r="G388" i="1"/>
  <c r="M388" i="1"/>
  <c r="P388" i="1"/>
  <c r="S388" i="1"/>
  <c r="Y388" i="1"/>
  <c r="AB388" i="1"/>
  <c r="BO388" i="1"/>
  <c r="BR388" i="1"/>
  <c r="BU388" i="1"/>
  <c r="BX388" i="1"/>
  <c r="CA388" i="1"/>
  <c r="CD388" i="1"/>
  <c r="CP388" i="1"/>
  <c r="CV388" i="1"/>
  <c r="DK388" i="1"/>
  <c r="G389" i="1"/>
  <c r="M389" i="1"/>
  <c r="P389" i="1"/>
  <c r="S389" i="1"/>
  <c r="Y389" i="1"/>
  <c r="AB389" i="1"/>
  <c r="BO389" i="1"/>
  <c r="BR389" i="1"/>
  <c r="BU389" i="1"/>
  <c r="BX389" i="1"/>
  <c r="CA389" i="1"/>
  <c r="CD389" i="1"/>
  <c r="CP389" i="1"/>
  <c r="CV389" i="1"/>
  <c r="DK389" i="1"/>
  <c r="G390" i="1"/>
  <c r="M390" i="1"/>
  <c r="P390" i="1"/>
  <c r="S390" i="1"/>
  <c r="Y390" i="1"/>
  <c r="AB390" i="1"/>
  <c r="BO390" i="1"/>
  <c r="BR390" i="1"/>
  <c r="BU390" i="1"/>
  <c r="BX390" i="1"/>
  <c r="CA390" i="1"/>
  <c r="CD390" i="1"/>
  <c r="CP390" i="1"/>
  <c r="CV390" i="1"/>
  <c r="DK390" i="1"/>
  <c r="G391" i="1"/>
  <c r="M391" i="1"/>
  <c r="P391" i="1"/>
  <c r="S391" i="1"/>
  <c r="Y391" i="1"/>
  <c r="AB391" i="1"/>
  <c r="AT391" i="1"/>
  <c r="AW391" i="1"/>
  <c r="AZ391" i="1"/>
  <c r="BO391" i="1"/>
  <c r="BR391" i="1"/>
  <c r="BU391" i="1"/>
  <c r="BX391" i="1"/>
  <c r="CA391" i="1"/>
  <c r="CD391" i="1"/>
  <c r="CP391" i="1"/>
  <c r="CV391" i="1"/>
  <c r="DK391" i="1"/>
  <c r="DQ391" i="1"/>
  <c r="G392" i="1"/>
  <c r="M392" i="1"/>
  <c r="P392" i="1"/>
  <c r="S392" i="1"/>
  <c r="Y392" i="1"/>
  <c r="AB392" i="1"/>
  <c r="AT392" i="1"/>
  <c r="AW392" i="1"/>
  <c r="AZ392" i="1"/>
  <c r="BO392" i="1"/>
  <c r="BR392" i="1"/>
  <c r="BU392" i="1"/>
  <c r="BX392" i="1"/>
  <c r="CA392" i="1"/>
  <c r="CD392" i="1"/>
  <c r="CP392" i="1"/>
  <c r="CV392" i="1"/>
  <c r="DK392" i="1"/>
  <c r="DQ392" i="1"/>
  <c r="G393" i="1"/>
  <c r="M393" i="1"/>
  <c r="P393" i="1"/>
  <c r="S393" i="1"/>
  <c r="Y393" i="1"/>
  <c r="AB393" i="1"/>
  <c r="AT393" i="1"/>
  <c r="AW393" i="1"/>
  <c r="AZ393" i="1"/>
  <c r="BO393" i="1"/>
  <c r="BR393" i="1"/>
  <c r="BU393" i="1"/>
  <c r="BX393" i="1"/>
  <c r="CA393" i="1"/>
  <c r="CD393" i="1"/>
  <c r="CP393" i="1"/>
  <c r="CV393" i="1"/>
  <c r="DK393" i="1"/>
  <c r="DQ393" i="1"/>
  <c r="G394" i="1"/>
  <c r="M394" i="1"/>
  <c r="P394" i="1"/>
  <c r="S394" i="1"/>
  <c r="Y394" i="1"/>
  <c r="AB394" i="1"/>
  <c r="AT394" i="1"/>
  <c r="AW394" i="1"/>
  <c r="AZ394" i="1"/>
  <c r="BO394" i="1"/>
  <c r="BR394" i="1"/>
  <c r="BU394" i="1"/>
  <c r="BX394" i="1"/>
  <c r="CA394" i="1"/>
  <c r="CD394" i="1"/>
  <c r="CP394" i="1"/>
  <c r="CV394" i="1"/>
  <c r="DK394" i="1"/>
  <c r="DQ394" i="1"/>
  <c r="G395" i="1"/>
  <c r="M395" i="1"/>
  <c r="P395" i="1"/>
  <c r="S395" i="1"/>
  <c r="Y395" i="1"/>
  <c r="AB395" i="1"/>
  <c r="AT395" i="1"/>
  <c r="AW395" i="1"/>
  <c r="AZ395" i="1"/>
  <c r="BO395" i="1"/>
  <c r="BR395" i="1"/>
  <c r="BU395" i="1"/>
  <c r="BX395" i="1"/>
  <c r="CA395" i="1"/>
  <c r="CD395" i="1"/>
  <c r="CP395" i="1"/>
  <c r="CV395" i="1"/>
  <c r="DK395" i="1"/>
  <c r="DQ395" i="1"/>
  <c r="G396" i="1"/>
  <c r="M396" i="1"/>
  <c r="P396" i="1"/>
  <c r="S396" i="1"/>
  <c r="Y396" i="1"/>
  <c r="AB396" i="1"/>
  <c r="DK396" i="1"/>
  <c r="DQ396" i="1"/>
  <c r="G397" i="1"/>
  <c r="M397" i="1"/>
  <c r="P397" i="1"/>
  <c r="S397" i="1"/>
  <c r="Y397" i="1"/>
  <c r="AB397" i="1"/>
  <c r="DQ397" i="1"/>
  <c r="G398" i="1"/>
  <c r="M398" i="1"/>
  <c r="P398" i="1"/>
  <c r="S398" i="1"/>
  <c r="Y398" i="1"/>
  <c r="AB398" i="1"/>
  <c r="CV398" i="1"/>
  <c r="DQ398" i="1"/>
  <c r="G399" i="1"/>
  <c r="M399" i="1"/>
  <c r="P399" i="1"/>
  <c r="S399" i="1"/>
  <c r="Y399" i="1"/>
  <c r="AB399" i="1"/>
  <c r="CV399" i="1"/>
  <c r="DQ399" i="1"/>
  <c r="G400" i="1"/>
  <c r="M400" i="1"/>
  <c r="P400" i="1"/>
  <c r="S400" i="1"/>
  <c r="Y400" i="1"/>
  <c r="AB400" i="1"/>
  <c r="CV400" i="1"/>
  <c r="DQ400" i="1"/>
  <c r="G401" i="1"/>
  <c r="M401" i="1"/>
  <c r="P401" i="1"/>
  <c r="S401" i="1"/>
  <c r="Y401" i="1"/>
  <c r="AB401" i="1"/>
  <c r="AT401" i="1"/>
  <c r="AW401" i="1"/>
  <c r="AZ401" i="1"/>
  <c r="CV401" i="1"/>
  <c r="DQ401" i="1"/>
  <c r="G402" i="1"/>
  <c r="M402" i="1"/>
  <c r="P402" i="1"/>
  <c r="S402" i="1"/>
  <c r="Y402" i="1"/>
  <c r="AB402" i="1"/>
  <c r="AT402" i="1"/>
  <c r="AW402" i="1"/>
  <c r="AZ402" i="1"/>
  <c r="CV402" i="1"/>
  <c r="DQ402" i="1"/>
  <c r="G403" i="1"/>
  <c r="M403" i="1"/>
  <c r="P403" i="1"/>
  <c r="S403" i="1"/>
  <c r="Y403" i="1"/>
  <c r="AB403" i="1"/>
  <c r="AT403" i="1"/>
  <c r="AW403" i="1"/>
  <c r="AZ403" i="1"/>
  <c r="CV403" i="1"/>
  <c r="DQ403" i="1"/>
  <c r="G404" i="1"/>
  <c r="M404" i="1"/>
  <c r="P404" i="1"/>
  <c r="S404" i="1"/>
  <c r="Y404" i="1"/>
  <c r="AB404" i="1"/>
  <c r="AT404" i="1"/>
  <c r="AW404" i="1"/>
  <c r="AZ404" i="1"/>
  <c r="CV404" i="1"/>
  <c r="DQ404" i="1"/>
  <c r="G405" i="1"/>
  <c r="M405" i="1"/>
  <c r="P405" i="1"/>
  <c r="S405" i="1"/>
  <c r="Y405" i="1"/>
  <c r="AB405" i="1"/>
  <c r="AT405" i="1"/>
  <c r="AW405" i="1"/>
  <c r="AZ405" i="1"/>
  <c r="CV405" i="1"/>
  <c r="DQ405" i="1"/>
  <c r="G406" i="1"/>
  <c r="M406" i="1"/>
  <c r="P406" i="1"/>
  <c r="S406" i="1"/>
  <c r="Y406" i="1"/>
  <c r="AB406" i="1"/>
  <c r="AT406" i="1"/>
  <c r="AW406" i="1"/>
  <c r="AZ406" i="1"/>
  <c r="CV406" i="1"/>
  <c r="DQ406" i="1"/>
  <c r="G407" i="1"/>
  <c r="M407" i="1"/>
  <c r="P407" i="1"/>
  <c r="S407" i="1"/>
  <c r="DK407" i="1"/>
  <c r="DQ407" i="1"/>
  <c r="G408" i="1"/>
  <c r="M408" i="1"/>
  <c r="P408" i="1"/>
  <c r="S408" i="1"/>
  <c r="Y408" i="1"/>
  <c r="AB408" i="1"/>
  <c r="BO408" i="1"/>
  <c r="BR408" i="1"/>
  <c r="BU408" i="1"/>
  <c r="BX408" i="1"/>
  <c r="CA408" i="1"/>
  <c r="CD408" i="1"/>
  <c r="CP408" i="1"/>
  <c r="CV408" i="1"/>
  <c r="DK408" i="1"/>
  <c r="DQ408" i="1"/>
  <c r="G409" i="1"/>
  <c r="M409" i="1"/>
  <c r="P409" i="1"/>
  <c r="S409" i="1"/>
  <c r="Y409" i="1"/>
  <c r="AB409" i="1"/>
  <c r="BO409" i="1"/>
  <c r="BR409" i="1"/>
  <c r="BU409" i="1"/>
  <c r="BX409" i="1"/>
  <c r="CA409" i="1"/>
  <c r="CD409" i="1"/>
  <c r="CP409" i="1"/>
  <c r="CV409" i="1"/>
  <c r="DK409" i="1"/>
  <c r="DQ409" i="1"/>
  <c r="G410" i="1"/>
  <c r="M410" i="1"/>
  <c r="P410" i="1"/>
  <c r="S410" i="1"/>
  <c r="Y410" i="1"/>
  <c r="AB410" i="1"/>
  <c r="AT410" i="1"/>
  <c r="AW410" i="1"/>
  <c r="AZ410" i="1"/>
  <c r="BO410" i="1"/>
  <c r="BR410" i="1"/>
  <c r="BU410" i="1"/>
  <c r="BX410" i="1"/>
  <c r="CA410" i="1"/>
  <c r="CD410" i="1"/>
  <c r="CP410" i="1"/>
  <c r="CV410" i="1"/>
  <c r="DK410" i="1"/>
  <c r="DQ410" i="1"/>
  <c r="G411" i="1"/>
  <c r="M411" i="1"/>
  <c r="P411" i="1"/>
  <c r="S411" i="1"/>
  <c r="Y411" i="1"/>
  <c r="AB411" i="1"/>
  <c r="AT411" i="1"/>
  <c r="AW411" i="1"/>
  <c r="AZ411" i="1"/>
  <c r="BO411" i="1"/>
  <c r="BR411" i="1"/>
  <c r="BU411" i="1"/>
  <c r="BX411" i="1"/>
  <c r="CA411" i="1"/>
  <c r="CD411" i="1"/>
  <c r="CP411" i="1"/>
  <c r="CV411" i="1"/>
  <c r="DK411" i="1"/>
  <c r="DQ411" i="1"/>
  <c r="G412" i="1"/>
  <c r="M412" i="1"/>
  <c r="P412" i="1"/>
  <c r="S412" i="1"/>
  <c r="Y412" i="1"/>
  <c r="AB412" i="1"/>
  <c r="AT412" i="1"/>
  <c r="AW412" i="1"/>
  <c r="AZ412" i="1"/>
  <c r="BF412" i="1"/>
  <c r="BI412" i="1"/>
  <c r="BO412" i="1"/>
  <c r="BR412" i="1"/>
  <c r="BU412" i="1"/>
  <c r="BX412" i="1"/>
  <c r="CA412" i="1"/>
  <c r="CD412" i="1"/>
  <c r="CP412" i="1"/>
  <c r="CV412" i="1"/>
  <c r="DK412" i="1"/>
  <c r="DQ412" i="1"/>
  <c r="G413" i="1"/>
  <c r="M413" i="1"/>
  <c r="P413" i="1"/>
  <c r="S413" i="1"/>
  <c r="Y413" i="1"/>
  <c r="AB413" i="1"/>
  <c r="AT413" i="1"/>
  <c r="AW413" i="1"/>
  <c r="AZ413" i="1"/>
  <c r="BF413" i="1"/>
  <c r="BI413" i="1"/>
  <c r="BO413" i="1"/>
  <c r="BR413" i="1"/>
  <c r="BU413" i="1"/>
  <c r="BX413" i="1"/>
  <c r="CA413" i="1"/>
  <c r="CD413" i="1"/>
  <c r="CP413" i="1"/>
  <c r="CV413" i="1"/>
  <c r="DK413" i="1"/>
  <c r="DQ413" i="1"/>
  <c r="G414" i="1"/>
  <c r="M414" i="1"/>
  <c r="P414" i="1"/>
  <c r="S414" i="1"/>
  <c r="Y414" i="1"/>
  <c r="AB414" i="1"/>
  <c r="AT414" i="1"/>
  <c r="AW414" i="1"/>
  <c r="AZ414" i="1"/>
  <c r="BF414" i="1"/>
  <c r="BI414" i="1"/>
  <c r="BO414" i="1"/>
  <c r="BR414" i="1"/>
  <c r="BU414" i="1"/>
  <c r="BX414" i="1"/>
  <c r="CA414" i="1"/>
  <c r="CD414" i="1"/>
  <c r="CP414" i="1"/>
  <c r="CV414" i="1"/>
  <c r="DK414" i="1"/>
  <c r="DQ414" i="1"/>
  <c r="G415" i="1"/>
  <c r="M415" i="1"/>
  <c r="P415" i="1"/>
  <c r="S415" i="1"/>
  <c r="Y415" i="1"/>
  <c r="AB415" i="1"/>
  <c r="AT415" i="1"/>
  <c r="AW415" i="1"/>
  <c r="AZ415" i="1"/>
  <c r="BF415" i="1"/>
  <c r="BI415" i="1"/>
  <c r="BO415" i="1"/>
  <c r="BR415" i="1"/>
  <c r="BU415" i="1"/>
  <c r="BX415" i="1"/>
  <c r="CA415" i="1"/>
  <c r="CD415" i="1"/>
  <c r="CP415" i="1"/>
  <c r="CV415" i="1"/>
  <c r="DK415" i="1"/>
  <c r="DQ415" i="1"/>
  <c r="G416" i="1"/>
  <c r="M416" i="1"/>
  <c r="P416" i="1"/>
  <c r="S416" i="1"/>
  <c r="Y416" i="1"/>
  <c r="AB416" i="1"/>
  <c r="AT416" i="1"/>
  <c r="AW416" i="1"/>
  <c r="AZ416" i="1"/>
  <c r="BF416" i="1"/>
  <c r="BI416" i="1"/>
  <c r="BO416" i="1"/>
  <c r="BR416" i="1"/>
  <c r="BU416" i="1"/>
  <c r="BX416" i="1"/>
  <c r="CA416" i="1"/>
  <c r="CD416" i="1"/>
  <c r="CP416" i="1"/>
  <c r="CV416" i="1"/>
  <c r="DK416" i="1"/>
  <c r="DQ416" i="1"/>
  <c r="G417" i="1"/>
  <c r="M417" i="1"/>
  <c r="P417" i="1"/>
  <c r="S417" i="1"/>
  <c r="Y417" i="1"/>
  <c r="AB417" i="1"/>
  <c r="AT417" i="1"/>
  <c r="AW417" i="1"/>
  <c r="AZ417" i="1"/>
  <c r="BF417" i="1"/>
  <c r="BI417" i="1"/>
  <c r="BO417" i="1"/>
  <c r="BR417" i="1"/>
  <c r="BU417" i="1"/>
  <c r="BX417" i="1"/>
  <c r="CA417" i="1"/>
  <c r="CD417" i="1"/>
  <c r="CP417" i="1"/>
  <c r="CV417" i="1"/>
  <c r="DK417" i="1"/>
  <c r="DQ417" i="1"/>
  <c r="G418" i="1"/>
  <c r="M418" i="1"/>
  <c r="P418" i="1"/>
  <c r="S418" i="1"/>
  <c r="Y418" i="1"/>
  <c r="AB418" i="1"/>
  <c r="AT418" i="1"/>
  <c r="AW418" i="1"/>
  <c r="AZ418" i="1"/>
  <c r="BF418" i="1"/>
  <c r="BI418" i="1"/>
  <c r="BO418" i="1"/>
  <c r="BR418" i="1"/>
  <c r="BU418" i="1"/>
  <c r="BX418" i="1"/>
  <c r="CA418" i="1"/>
  <c r="CD418" i="1"/>
  <c r="CP418" i="1"/>
  <c r="CV418" i="1"/>
  <c r="DK418" i="1"/>
  <c r="DQ418" i="1"/>
  <c r="G419" i="1"/>
  <c r="M419" i="1"/>
  <c r="P419" i="1"/>
  <c r="S419" i="1"/>
  <c r="Y419" i="1"/>
  <c r="AB419" i="1"/>
  <c r="AT419" i="1"/>
  <c r="AW419" i="1"/>
  <c r="AZ419" i="1"/>
  <c r="BO419" i="1"/>
  <c r="BR419" i="1"/>
  <c r="BU419" i="1"/>
  <c r="BX419" i="1"/>
  <c r="CA419" i="1"/>
  <c r="CD419" i="1"/>
  <c r="CP419" i="1"/>
  <c r="CV419" i="1"/>
  <c r="DK419" i="1"/>
  <c r="DQ419" i="1"/>
  <c r="G420" i="1"/>
  <c r="M420" i="1"/>
  <c r="P420" i="1"/>
  <c r="S420" i="1"/>
  <c r="Y420" i="1"/>
  <c r="AB420" i="1"/>
  <c r="AT420" i="1"/>
  <c r="AW420" i="1"/>
  <c r="AZ420" i="1"/>
  <c r="BO420" i="1"/>
  <c r="BR420" i="1"/>
  <c r="BU420" i="1"/>
  <c r="BX420" i="1"/>
  <c r="CA420" i="1"/>
  <c r="CD420" i="1"/>
  <c r="CP420" i="1"/>
  <c r="CV420" i="1"/>
  <c r="DK420" i="1"/>
  <c r="DQ420" i="1"/>
  <c r="G421" i="1"/>
  <c r="M421" i="1"/>
  <c r="P421" i="1"/>
  <c r="S421" i="1"/>
  <c r="Y421" i="1"/>
  <c r="AB421" i="1"/>
  <c r="AT421" i="1"/>
  <c r="AW421" i="1"/>
  <c r="AZ421" i="1"/>
  <c r="BO421" i="1"/>
  <c r="BR421" i="1"/>
  <c r="BU421" i="1"/>
  <c r="BX421" i="1"/>
  <c r="CA421" i="1"/>
  <c r="CD421" i="1"/>
  <c r="CP421" i="1"/>
  <c r="CV421" i="1"/>
  <c r="DK421" i="1"/>
  <c r="DQ421" i="1"/>
  <c r="G422" i="1"/>
  <c r="M422" i="1"/>
  <c r="P422" i="1"/>
  <c r="S422" i="1"/>
  <c r="Y422" i="1"/>
  <c r="AB422" i="1"/>
  <c r="AT422" i="1"/>
  <c r="AW422" i="1"/>
  <c r="AZ422" i="1"/>
  <c r="BO422" i="1"/>
  <c r="BR422" i="1"/>
  <c r="BU422" i="1"/>
  <c r="BX422" i="1"/>
  <c r="CA422" i="1"/>
  <c r="CD422" i="1"/>
  <c r="CP422" i="1"/>
  <c r="CV422" i="1"/>
  <c r="DK422" i="1"/>
  <c r="DQ422" i="1"/>
  <c r="G423" i="1"/>
  <c r="M423" i="1"/>
  <c r="P423" i="1"/>
  <c r="S423" i="1"/>
  <c r="Y423" i="1"/>
  <c r="AB423" i="1"/>
  <c r="AT423" i="1"/>
  <c r="AW423" i="1"/>
  <c r="AZ423" i="1"/>
  <c r="BO423" i="1"/>
  <c r="BR423" i="1"/>
  <c r="BU423" i="1"/>
  <c r="BX423" i="1"/>
  <c r="CA423" i="1"/>
  <c r="CD423" i="1"/>
  <c r="CP423" i="1"/>
  <c r="CV423" i="1"/>
  <c r="DK423" i="1"/>
  <c r="DQ423" i="1"/>
  <c r="G424" i="1"/>
  <c r="M424" i="1"/>
  <c r="P424" i="1"/>
  <c r="S424" i="1"/>
  <c r="Y424" i="1"/>
  <c r="AB424" i="1"/>
  <c r="AT424" i="1"/>
  <c r="AW424" i="1"/>
  <c r="AZ424" i="1"/>
  <c r="BO424" i="1"/>
  <c r="BR424" i="1"/>
  <c r="BU424" i="1"/>
  <c r="BX424" i="1"/>
  <c r="CA424" i="1"/>
  <c r="CD424" i="1"/>
  <c r="CP424" i="1"/>
  <c r="CV424" i="1"/>
  <c r="DK424" i="1"/>
  <c r="DQ424" i="1"/>
  <c r="G425" i="1"/>
  <c r="M425" i="1"/>
  <c r="P425" i="1"/>
  <c r="S425" i="1"/>
  <c r="Y425" i="1"/>
  <c r="AB425" i="1"/>
  <c r="BO425" i="1"/>
  <c r="BR425" i="1"/>
  <c r="BU425" i="1"/>
  <c r="BX425" i="1"/>
  <c r="CA425" i="1"/>
  <c r="CD425" i="1"/>
  <c r="CP425" i="1"/>
  <c r="CV425" i="1"/>
  <c r="DK425" i="1"/>
  <c r="DQ425" i="1"/>
  <c r="G426" i="1"/>
  <c r="M426" i="1"/>
  <c r="P426" i="1"/>
  <c r="S426" i="1"/>
  <c r="Y426" i="1"/>
  <c r="AB426" i="1"/>
  <c r="AT426" i="1"/>
  <c r="AW426" i="1"/>
  <c r="AZ426" i="1"/>
  <c r="BO426" i="1"/>
  <c r="BR426" i="1"/>
  <c r="BU426" i="1"/>
  <c r="BX426" i="1"/>
  <c r="CA426" i="1"/>
  <c r="CD426" i="1"/>
  <c r="CP426" i="1"/>
  <c r="CV426" i="1"/>
  <c r="DK426" i="1"/>
  <c r="DQ426" i="1"/>
  <c r="G427" i="1"/>
  <c r="M427" i="1"/>
  <c r="P427" i="1"/>
  <c r="S427" i="1"/>
  <c r="Y427" i="1"/>
  <c r="AB427" i="1"/>
  <c r="AT427" i="1"/>
  <c r="AW427" i="1"/>
  <c r="AZ427" i="1"/>
  <c r="BO427" i="1"/>
  <c r="BR427" i="1"/>
  <c r="BU427" i="1"/>
  <c r="BX427" i="1"/>
  <c r="CA427" i="1"/>
  <c r="CD427" i="1"/>
  <c r="CP427" i="1"/>
  <c r="CV427" i="1"/>
  <c r="DK427" i="1"/>
  <c r="DQ427" i="1"/>
  <c r="G428" i="1"/>
  <c r="M428" i="1"/>
  <c r="P428" i="1"/>
  <c r="S428" i="1"/>
  <c r="Y428" i="1"/>
  <c r="AB428" i="1"/>
  <c r="AT428" i="1"/>
  <c r="AW428" i="1"/>
  <c r="AZ428" i="1"/>
  <c r="BO428" i="1"/>
  <c r="BR428" i="1"/>
  <c r="BU428" i="1"/>
  <c r="BX428" i="1"/>
  <c r="CA428" i="1"/>
  <c r="CD428" i="1"/>
  <c r="CP428" i="1"/>
  <c r="CV428" i="1"/>
  <c r="DK428" i="1"/>
  <c r="DQ428" i="1"/>
  <c r="G429" i="1"/>
  <c r="M429" i="1"/>
  <c r="P429" i="1"/>
  <c r="S429" i="1"/>
  <c r="BO429" i="1"/>
  <c r="BR429" i="1"/>
  <c r="BU429" i="1"/>
  <c r="BX429" i="1"/>
  <c r="CA429" i="1"/>
  <c r="CD429" i="1"/>
  <c r="CP429" i="1"/>
  <c r="CV429" i="1"/>
  <c r="DQ429" i="1"/>
  <c r="G430" i="1"/>
  <c r="M430" i="1"/>
  <c r="P430" i="1"/>
  <c r="S430" i="1"/>
  <c r="BO430" i="1"/>
  <c r="BR430" i="1"/>
  <c r="BU430" i="1"/>
  <c r="BX430" i="1"/>
  <c r="CA430" i="1"/>
  <c r="CD430" i="1"/>
  <c r="CP430" i="1"/>
  <c r="CV430" i="1"/>
  <c r="DQ430" i="1"/>
  <c r="G431" i="1"/>
  <c r="M431" i="1"/>
  <c r="P431" i="1"/>
  <c r="S431" i="1"/>
  <c r="BO431" i="1"/>
  <c r="BR431" i="1"/>
  <c r="BU431" i="1"/>
  <c r="BX431" i="1"/>
  <c r="CA431" i="1"/>
  <c r="CD431" i="1"/>
  <c r="CP431" i="1"/>
  <c r="CV431" i="1"/>
  <c r="DQ431" i="1"/>
  <c r="G432" i="1"/>
  <c r="M432" i="1"/>
  <c r="P432" i="1"/>
  <c r="S432" i="1"/>
  <c r="BO432" i="1"/>
  <c r="BR432" i="1"/>
  <c r="BU432" i="1"/>
  <c r="BX432" i="1"/>
  <c r="CA432" i="1"/>
  <c r="CD432" i="1"/>
  <c r="CP432" i="1"/>
  <c r="CV432" i="1"/>
  <c r="DQ432" i="1"/>
  <c r="G433" i="1"/>
  <c r="M433" i="1"/>
  <c r="P433" i="1"/>
  <c r="S433" i="1"/>
  <c r="BO433" i="1"/>
  <c r="BR433" i="1"/>
  <c r="BU433" i="1"/>
  <c r="BX433" i="1"/>
  <c r="CA433" i="1"/>
  <c r="CD433" i="1"/>
  <c r="CP433" i="1"/>
  <c r="CV433" i="1"/>
  <c r="DQ433" i="1"/>
  <c r="G434" i="1"/>
  <c r="M434" i="1"/>
  <c r="P434" i="1"/>
  <c r="S434" i="1"/>
  <c r="CV434" i="1"/>
  <c r="DQ434" i="1"/>
  <c r="G435" i="1"/>
  <c r="M435" i="1"/>
  <c r="P435" i="1"/>
  <c r="S435" i="1"/>
  <c r="CV435" i="1"/>
  <c r="DQ435" i="1"/>
  <c r="G436" i="1"/>
  <c r="M436" i="1"/>
  <c r="P436" i="1"/>
  <c r="S436" i="1"/>
  <c r="CV436" i="1"/>
  <c r="DQ436" i="1"/>
  <c r="G437" i="1"/>
  <c r="M437" i="1"/>
  <c r="P437" i="1"/>
  <c r="S437" i="1"/>
  <c r="CV437" i="1"/>
  <c r="DQ437" i="1"/>
  <c r="G438" i="1"/>
  <c r="M438" i="1"/>
  <c r="P438" i="1"/>
  <c r="S438" i="1"/>
  <c r="Y438" i="1"/>
  <c r="AB438" i="1"/>
  <c r="CV438" i="1"/>
  <c r="DQ438" i="1"/>
  <c r="G439" i="1"/>
  <c r="M439" i="1"/>
  <c r="P439" i="1"/>
  <c r="S439" i="1"/>
  <c r="Y439" i="1"/>
  <c r="AB439" i="1"/>
  <c r="CP439" i="1"/>
  <c r="CV439" i="1"/>
  <c r="DQ439" i="1"/>
  <c r="G440" i="1"/>
  <c r="M440" i="1"/>
  <c r="P440" i="1"/>
  <c r="S440" i="1"/>
  <c r="Y440" i="1"/>
  <c r="AB440" i="1"/>
  <c r="CP440" i="1"/>
  <c r="CV440" i="1"/>
  <c r="DQ440" i="1"/>
  <c r="G441" i="1"/>
  <c r="M441" i="1"/>
  <c r="P441" i="1"/>
  <c r="S441" i="1"/>
  <c r="Y441" i="1"/>
  <c r="AB441" i="1"/>
  <c r="CP441" i="1"/>
  <c r="CV441" i="1"/>
  <c r="DQ441" i="1"/>
  <c r="G442" i="1"/>
  <c r="M442" i="1"/>
  <c r="P442" i="1"/>
  <c r="S442" i="1"/>
  <c r="Y442" i="1"/>
  <c r="AB442" i="1"/>
  <c r="AK442" i="1"/>
  <c r="AN442" i="1"/>
  <c r="CP442" i="1"/>
  <c r="CV442" i="1"/>
  <c r="DQ442" i="1"/>
  <c r="G443" i="1"/>
  <c r="M443" i="1"/>
  <c r="P443" i="1"/>
  <c r="S443" i="1"/>
  <c r="Y443" i="1"/>
  <c r="AB443" i="1"/>
  <c r="AK443" i="1"/>
  <c r="AN443" i="1"/>
  <c r="CP443" i="1"/>
  <c r="CV443" i="1"/>
  <c r="DQ443" i="1"/>
  <c r="G444" i="1"/>
  <c r="M444" i="1"/>
  <c r="P444" i="1"/>
  <c r="S444" i="1"/>
  <c r="Y444" i="1"/>
  <c r="AB444" i="1"/>
  <c r="AK444" i="1"/>
  <c r="AN444" i="1"/>
  <c r="CP444" i="1"/>
  <c r="CV444" i="1"/>
  <c r="DQ444" i="1"/>
  <c r="G445" i="1"/>
  <c r="M445" i="1"/>
  <c r="P445" i="1"/>
  <c r="S445" i="1"/>
  <c r="Y445" i="1"/>
  <c r="AB445" i="1"/>
  <c r="AK445" i="1"/>
  <c r="AN445" i="1"/>
  <c r="CP445" i="1"/>
  <c r="CV445" i="1"/>
  <c r="DQ445" i="1"/>
  <c r="G446" i="1"/>
  <c r="M446" i="1"/>
  <c r="P446" i="1"/>
  <c r="S446" i="1"/>
  <c r="Y446" i="1"/>
  <c r="AB446" i="1"/>
  <c r="AK446" i="1"/>
  <c r="AN446" i="1"/>
  <c r="CP446" i="1"/>
  <c r="CV446" i="1"/>
  <c r="DQ446" i="1"/>
  <c r="G447" i="1"/>
  <c r="M447" i="1"/>
  <c r="P447" i="1"/>
  <c r="S447" i="1"/>
  <c r="Y447" i="1"/>
  <c r="AB447" i="1"/>
  <c r="AK447" i="1"/>
  <c r="AN447" i="1"/>
  <c r="CP447" i="1"/>
  <c r="CV447" i="1"/>
  <c r="DQ447" i="1"/>
  <c r="G448" i="1"/>
  <c r="M448" i="1"/>
  <c r="P448" i="1"/>
  <c r="S448" i="1"/>
  <c r="DK448" i="1"/>
  <c r="DQ448" i="1"/>
  <c r="G449" i="1"/>
  <c r="M449" i="1"/>
  <c r="P449" i="1"/>
  <c r="S449" i="1"/>
  <c r="CP449" i="1"/>
  <c r="DK449" i="1"/>
  <c r="DQ449" i="1"/>
  <c r="G450" i="1"/>
  <c r="M450" i="1"/>
  <c r="P450" i="1"/>
  <c r="S450" i="1"/>
  <c r="CP450" i="1"/>
  <c r="DK450" i="1"/>
  <c r="DQ450" i="1"/>
  <c r="G451" i="1"/>
  <c r="M451" i="1"/>
  <c r="P451" i="1"/>
  <c r="S451" i="1"/>
  <c r="AK451" i="1"/>
  <c r="AN451" i="1"/>
  <c r="CP451" i="1"/>
  <c r="DK451" i="1"/>
  <c r="DQ451" i="1"/>
  <c r="G452" i="1"/>
  <c r="M452" i="1"/>
  <c r="P452" i="1"/>
  <c r="S452" i="1"/>
  <c r="AK452" i="1"/>
  <c r="AN452" i="1"/>
  <c r="CP452" i="1"/>
  <c r="CV452" i="1"/>
  <c r="DK452" i="1"/>
  <c r="DQ452" i="1"/>
  <c r="G453" i="1"/>
  <c r="M453" i="1"/>
  <c r="P453" i="1"/>
  <c r="S453" i="1"/>
  <c r="AK453" i="1"/>
  <c r="AN453" i="1"/>
  <c r="CP453" i="1"/>
  <c r="CV453" i="1"/>
  <c r="DK453" i="1"/>
  <c r="DQ453" i="1"/>
  <c r="G454" i="1"/>
  <c r="M454" i="1"/>
  <c r="P454" i="1"/>
  <c r="S454" i="1"/>
  <c r="Y454" i="1"/>
  <c r="AB454" i="1"/>
  <c r="AK454" i="1"/>
  <c r="AN454" i="1"/>
  <c r="CP454" i="1"/>
  <c r="CV454" i="1"/>
  <c r="DK454" i="1"/>
  <c r="DQ454" i="1"/>
  <c r="G455" i="1"/>
  <c r="M455" i="1"/>
  <c r="P455" i="1"/>
  <c r="S455" i="1"/>
  <c r="Y455" i="1"/>
  <c r="AB455" i="1"/>
  <c r="AK455" i="1"/>
  <c r="AN455" i="1"/>
  <c r="CP455" i="1"/>
  <c r="CV455" i="1"/>
  <c r="DK455" i="1"/>
  <c r="DQ455" i="1"/>
  <c r="G456" i="1"/>
  <c r="M456" i="1"/>
  <c r="P456" i="1"/>
  <c r="S456" i="1"/>
  <c r="Y456" i="1"/>
  <c r="AB456" i="1"/>
  <c r="AK456" i="1"/>
  <c r="AN456" i="1"/>
  <c r="CP456" i="1"/>
  <c r="CV456" i="1"/>
  <c r="DK456" i="1"/>
  <c r="DQ456" i="1"/>
  <c r="G457" i="1"/>
  <c r="M457" i="1"/>
  <c r="P457" i="1"/>
  <c r="S457" i="1"/>
  <c r="Y457" i="1"/>
  <c r="AB457" i="1"/>
  <c r="AK457" i="1"/>
  <c r="AN457" i="1"/>
  <c r="CP457" i="1"/>
  <c r="CV457" i="1"/>
  <c r="DK457" i="1"/>
  <c r="DQ457" i="1"/>
  <c r="G458" i="1"/>
  <c r="M458" i="1"/>
  <c r="P458" i="1"/>
  <c r="S458" i="1"/>
  <c r="BO458" i="1"/>
  <c r="BR458" i="1"/>
  <c r="BU458" i="1"/>
  <c r="BX458" i="1"/>
  <c r="CA458" i="1"/>
  <c r="CD458" i="1"/>
  <c r="CV458" i="1"/>
  <c r="DK458" i="1"/>
  <c r="DQ458" i="1"/>
  <c r="G459" i="1"/>
  <c r="M459" i="1"/>
  <c r="P459" i="1"/>
  <c r="S459" i="1"/>
  <c r="BO459" i="1"/>
  <c r="BR459" i="1"/>
  <c r="BU459" i="1"/>
  <c r="BX459" i="1"/>
  <c r="CA459" i="1"/>
  <c r="CD459" i="1"/>
  <c r="CV459" i="1"/>
  <c r="DK459" i="1"/>
  <c r="DQ459" i="1"/>
  <c r="G460" i="1"/>
  <c r="M460" i="1"/>
  <c r="P460" i="1"/>
  <c r="S460" i="1"/>
  <c r="BO460" i="1"/>
  <c r="BR460" i="1"/>
  <c r="BU460" i="1"/>
  <c r="BX460" i="1"/>
  <c r="CA460" i="1"/>
  <c r="CD460" i="1"/>
  <c r="CV460" i="1"/>
  <c r="DK460" i="1"/>
  <c r="DQ460" i="1"/>
  <c r="G461" i="1"/>
  <c r="M461" i="1"/>
  <c r="P461" i="1"/>
  <c r="S461" i="1"/>
  <c r="BO461" i="1"/>
  <c r="BR461" i="1"/>
  <c r="BU461" i="1"/>
  <c r="BX461" i="1"/>
  <c r="CA461" i="1"/>
  <c r="CD461" i="1"/>
  <c r="CV461" i="1"/>
  <c r="DK461" i="1"/>
  <c r="DQ461" i="1"/>
  <c r="G462" i="1"/>
  <c r="M462" i="1"/>
  <c r="P462" i="1"/>
  <c r="S462" i="1"/>
  <c r="BO462" i="1"/>
  <c r="BR462" i="1"/>
  <c r="BU462" i="1"/>
  <c r="BX462" i="1"/>
  <c r="CA462" i="1"/>
  <c r="CD462" i="1"/>
  <c r="CV462" i="1"/>
  <c r="DK462" i="1"/>
  <c r="DQ462" i="1"/>
  <c r="G463" i="1"/>
  <c r="M463" i="1"/>
  <c r="P463" i="1"/>
  <c r="S463" i="1"/>
  <c r="Y463" i="1"/>
  <c r="AB463" i="1"/>
  <c r="BO463" i="1"/>
  <c r="BR463" i="1"/>
  <c r="BU463" i="1"/>
  <c r="BX463" i="1"/>
  <c r="CA463" i="1"/>
  <c r="CD463" i="1"/>
  <c r="CV463" i="1"/>
  <c r="DK463" i="1"/>
  <c r="DQ463" i="1"/>
  <c r="G464" i="1"/>
  <c r="M464" i="1"/>
  <c r="P464" i="1"/>
  <c r="S464" i="1"/>
  <c r="Y464" i="1"/>
  <c r="AB464" i="1"/>
  <c r="BO464" i="1"/>
  <c r="BR464" i="1"/>
  <c r="BU464" i="1"/>
  <c r="BX464" i="1"/>
  <c r="CA464" i="1"/>
  <c r="CD464" i="1"/>
  <c r="CV464" i="1"/>
  <c r="DK464" i="1"/>
  <c r="DQ464" i="1"/>
  <c r="G465" i="1"/>
  <c r="M465" i="1"/>
  <c r="P465" i="1"/>
  <c r="S465" i="1"/>
  <c r="Y465" i="1"/>
  <c r="AB465" i="1"/>
  <c r="BO465" i="1"/>
  <c r="BR465" i="1"/>
  <c r="BU465" i="1"/>
  <c r="BX465" i="1"/>
  <c r="CA465" i="1"/>
  <c r="CD465" i="1"/>
  <c r="CV465" i="1"/>
  <c r="DK465" i="1"/>
  <c r="DQ465" i="1"/>
  <c r="G466" i="1"/>
  <c r="M466" i="1"/>
  <c r="P466" i="1"/>
  <c r="S466" i="1"/>
  <c r="Y466" i="1"/>
  <c r="AB466" i="1"/>
  <c r="AT466" i="1"/>
  <c r="AW466" i="1"/>
  <c r="AZ466" i="1"/>
  <c r="BF466" i="1"/>
  <c r="BI466" i="1"/>
  <c r="BO466" i="1"/>
  <c r="BR466" i="1"/>
  <c r="BU466" i="1"/>
  <c r="BX466" i="1"/>
  <c r="CA466" i="1"/>
  <c r="CD466" i="1"/>
  <c r="CV466" i="1"/>
  <c r="DK466" i="1"/>
  <c r="DQ466" i="1"/>
  <c r="G467" i="1"/>
  <c r="M467" i="1"/>
  <c r="P467" i="1"/>
  <c r="S467" i="1"/>
  <c r="Y467" i="1"/>
  <c r="AB467" i="1"/>
  <c r="AT467" i="1"/>
  <c r="AW467" i="1"/>
  <c r="AZ467" i="1"/>
  <c r="BF467" i="1"/>
  <c r="BI467" i="1"/>
  <c r="BO467" i="1"/>
  <c r="BR467" i="1"/>
  <c r="BU467" i="1"/>
  <c r="BX467" i="1"/>
  <c r="CA467" i="1"/>
  <c r="CD467" i="1"/>
  <c r="CV467" i="1"/>
  <c r="DK467" i="1"/>
  <c r="DQ467" i="1"/>
  <c r="G468" i="1"/>
  <c r="M468" i="1"/>
  <c r="P468" i="1"/>
  <c r="S468" i="1"/>
  <c r="Y468" i="1"/>
  <c r="AB468" i="1"/>
  <c r="AT468" i="1"/>
  <c r="AW468" i="1"/>
  <c r="AZ468" i="1"/>
  <c r="BF468" i="1"/>
  <c r="BI468" i="1"/>
  <c r="BO468" i="1"/>
  <c r="BR468" i="1"/>
  <c r="BU468" i="1"/>
  <c r="BX468" i="1"/>
  <c r="CA468" i="1"/>
  <c r="CD468" i="1"/>
  <c r="CV468" i="1"/>
  <c r="DK468" i="1"/>
  <c r="DQ468" i="1"/>
  <c r="G469" i="1"/>
  <c r="M469" i="1"/>
  <c r="P469" i="1"/>
  <c r="S469" i="1"/>
  <c r="Y469" i="1"/>
  <c r="AB469" i="1"/>
  <c r="AT469" i="1"/>
  <c r="AW469" i="1"/>
  <c r="AZ469" i="1"/>
  <c r="BF469" i="1"/>
  <c r="BI469" i="1"/>
  <c r="BO469" i="1"/>
  <c r="BR469" i="1"/>
  <c r="BU469" i="1"/>
  <c r="BX469" i="1"/>
  <c r="CA469" i="1"/>
  <c r="CD469" i="1"/>
  <c r="CV469" i="1"/>
  <c r="DK469" i="1"/>
  <c r="DQ469" i="1"/>
  <c r="G470" i="1"/>
  <c r="M470" i="1"/>
  <c r="P470" i="1"/>
  <c r="S470" i="1"/>
  <c r="Y470" i="1"/>
  <c r="AB470" i="1"/>
  <c r="AT470" i="1"/>
  <c r="AW470" i="1"/>
  <c r="AZ470" i="1"/>
  <c r="BF470" i="1"/>
  <c r="BI470" i="1"/>
  <c r="BO470" i="1"/>
  <c r="BR470" i="1"/>
  <c r="BU470" i="1"/>
  <c r="BX470" i="1"/>
  <c r="CA470" i="1"/>
  <c r="CD470" i="1"/>
  <c r="CV470" i="1"/>
  <c r="DK470" i="1"/>
  <c r="DQ470" i="1"/>
  <c r="G471" i="1"/>
  <c r="M471" i="1"/>
  <c r="P471" i="1"/>
  <c r="S471" i="1"/>
  <c r="Y471" i="1"/>
  <c r="AB471" i="1"/>
  <c r="AT471" i="1"/>
  <c r="AW471" i="1"/>
  <c r="AZ471" i="1"/>
  <c r="BF471" i="1"/>
  <c r="BI471" i="1"/>
  <c r="BO471" i="1"/>
  <c r="BR471" i="1"/>
  <c r="BU471" i="1"/>
  <c r="BX471" i="1"/>
  <c r="CA471" i="1"/>
  <c r="CD471" i="1"/>
  <c r="CV471" i="1"/>
  <c r="DK471" i="1"/>
  <c r="DQ471" i="1"/>
  <c r="G472" i="1"/>
  <c r="M472" i="1"/>
  <c r="P472" i="1"/>
  <c r="S472" i="1"/>
  <c r="Y472" i="1"/>
  <c r="AB472" i="1"/>
  <c r="AT472" i="1"/>
  <c r="AW472" i="1"/>
  <c r="AZ472" i="1"/>
  <c r="BF472" i="1"/>
  <c r="BI472" i="1"/>
  <c r="BO472" i="1"/>
  <c r="BR472" i="1"/>
  <c r="BU472" i="1"/>
  <c r="BX472" i="1"/>
  <c r="CA472" i="1"/>
  <c r="CD472" i="1"/>
  <c r="CV472" i="1"/>
  <c r="DK472" i="1"/>
  <c r="DQ472" i="1"/>
  <c r="G473" i="1"/>
  <c r="M473" i="1"/>
  <c r="P473" i="1"/>
  <c r="S473" i="1"/>
  <c r="Y473" i="1"/>
  <c r="AB473" i="1"/>
  <c r="AT473" i="1"/>
  <c r="AW473" i="1"/>
  <c r="AZ473" i="1"/>
  <c r="BF473" i="1"/>
  <c r="BI473" i="1"/>
  <c r="BO473" i="1"/>
  <c r="BR473" i="1"/>
  <c r="BU473" i="1"/>
  <c r="BX473" i="1"/>
  <c r="CA473" i="1"/>
  <c r="CD473" i="1"/>
  <c r="CV473" i="1"/>
  <c r="DK473" i="1"/>
  <c r="DQ473" i="1"/>
  <c r="G474" i="1"/>
  <c r="M474" i="1"/>
  <c r="P474" i="1"/>
  <c r="S474" i="1"/>
  <c r="Y474" i="1"/>
  <c r="AB474" i="1"/>
  <c r="AT474" i="1"/>
  <c r="AW474" i="1"/>
  <c r="AZ474" i="1"/>
  <c r="BF474" i="1"/>
  <c r="BI474" i="1"/>
  <c r="BO474" i="1"/>
  <c r="BR474" i="1"/>
  <c r="BU474" i="1"/>
  <c r="BX474" i="1"/>
  <c r="CA474" i="1"/>
  <c r="CD474" i="1"/>
  <c r="CV474" i="1"/>
  <c r="DK474" i="1"/>
  <c r="DQ474" i="1"/>
  <c r="G475" i="1"/>
  <c r="M475" i="1"/>
  <c r="P475" i="1"/>
  <c r="S475" i="1"/>
  <c r="Y475" i="1"/>
  <c r="AB475" i="1"/>
  <c r="AT475" i="1"/>
  <c r="AW475" i="1"/>
  <c r="AZ475" i="1"/>
  <c r="BF475" i="1"/>
  <c r="BI475" i="1"/>
  <c r="BO475" i="1"/>
  <c r="BR475" i="1"/>
  <c r="BU475" i="1"/>
  <c r="BX475" i="1"/>
  <c r="CA475" i="1"/>
  <c r="CD475" i="1"/>
  <c r="CV475" i="1"/>
  <c r="DK475" i="1"/>
  <c r="DQ475" i="1"/>
  <c r="G476" i="1"/>
  <c r="M476" i="1"/>
  <c r="P476" i="1"/>
  <c r="S476" i="1"/>
  <c r="Y476" i="1"/>
  <c r="AB476" i="1"/>
  <c r="AT476" i="1"/>
  <c r="AW476" i="1"/>
  <c r="AZ476" i="1"/>
  <c r="BF476" i="1"/>
  <c r="BI476" i="1"/>
  <c r="BO476" i="1"/>
  <c r="BR476" i="1"/>
  <c r="BU476" i="1"/>
  <c r="BX476" i="1"/>
  <c r="CA476" i="1"/>
  <c r="CD476" i="1"/>
  <c r="CV476" i="1"/>
  <c r="DK476" i="1"/>
  <c r="DQ476" i="1"/>
  <c r="G477" i="1"/>
  <c r="M477" i="1"/>
  <c r="P477" i="1"/>
  <c r="S477" i="1"/>
  <c r="Y477" i="1"/>
  <c r="AB477" i="1"/>
  <c r="AT477" i="1"/>
  <c r="AW477" i="1"/>
  <c r="AZ477" i="1"/>
  <c r="BF477" i="1"/>
  <c r="BI477" i="1"/>
  <c r="BO477" i="1"/>
  <c r="BR477" i="1"/>
  <c r="BU477" i="1"/>
  <c r="BX477" i="1"/>
  <c r="CA477" i="1"/>
  <c r="CD477" i="1"/>
  <c r="CV477" i="1"/>
  <c r="DK477" i="1"/>
  <c r="DQ477" i="1"/>
  <c r="G478" i="1"/>
  <c r="M478" i="1"/>
  <c r="P478" i="1"/>
  <c r="S478" i="1"/>
  <c r="Y478" i="1"/>
  <c r="AB478" i="1"/>
  <c r="AT478" i="1"/>
  <c r="AW478" i="1"/>
  <c r="AZ478" i="1"/>
  <c r="BF478" i="1"/>
  <c r="BI478" i="1"/>
  <c r="BO478" i="1"/>
  <c r="BR478" i="1"/>
  <c r="BU478" i="1"/>
  <c r="BX478" i="1"/>
  <c r="CA478" i="1"/>
  <c r="CD478" i="1"/>
  <c r="CV478" i="1"/>
  <c r="DK478" i="1"/>
  <c r="DQ478" i="1"/>
  <c r="G479" i="1"/>
  <c r="M479" i="1"/>
  <c r="P479" i="1"/>
  <c r="S479" i="1"/>
  <c r="Y479" i="1"/>
  <c r="AB479" i="1"/>
  <c r="AT479" i="1"/>
  <c r="AW479" i="1"/>
  <c r="AZ479" i="1"/>
  <c r="BF479" i="1"/>
  <c r="BI479" i="1"/>
  <c r="BO479" i="1"/>
  <c r="BR479" i="1"/>
  <c r="BU479" i="1"/>
  <c r="BX479" i="1"/>
  <c r="CA479" i="1"/>
  <c r="CD479" i="1"/>
  <c r="CV479" i="1"/>
  <c r="DK479" i="1"/>
  <c r="DQ479" i="1"/>
  <c r="G480" i="1"/>
  <c r="M480" i="1"/>
  <c r="P480" i="1"/>
  <c r="S480" i="1"/>
  <c r="Y480" i="1"/>
  <c r="AB480" i="1"/>
  <c r="AT480" i="1"/>
  <c r="AW480" i="1"/>
  <c r="AZ480" i="1"/>
  <c r="BF480" i="1"/>
  <c r="BI480" i="1"/>
  <c r="BO480" i="1"/>
  <c r="BR480" i="1"/>
  <c r="BU480" i="1"/>
  <c r="BX480" i="1"/>
  <c r="CA480" i="1"/>
  <c r="CD480" i="1"/>
  <c r="CV480" i="1"/>
  <c r="DK480" i="1"/>
  <c r="DQ480" i="1"/>
  <c r="G481" i="1"/>
  <c r="M481" i="1"/>
  <c r="P481" i="1"/>
  <c r="S481" i="1"/>
  <c r="Y481" i="1"/>
  <c r="AB481" i="1"/>
  <c r="AT481" i="1"/>
  <c r="AW481" i="1"/>
  <c r="AZ481" i="1"/>
  <c r="BF481" i="1"/>
  <c r="BI481" i="1"/>
  <c r="BO481" i="1"/>
  <c r="BR481" i="1"/>
  <c r="BU481" i="1"/>
  <c r="BX481" i="1"/>
  <c r="CA481" i="1"/>
  <c r="CD481" i="1"/>
  <c r="CV481" i="1"/>
  <c r="DK481" i="1"/>
  <c r="DQ481" i="1"/>
  <c r="G482" i="1"/>
  <c r="M482" i="1"/>
  <c r="P482" i="1"/>
  <c r="S482" i="1"/>
  <c r="Y482" i="1"/>
  <c r="AB482" i="1"/>
  <c r="AT482" i="1"/>
  <c r="AW482" i="1"/>
  <c r="AZ482" i="1"/>
  <c r="BF482" i="1"/>
  <c r="BI482" i="1"/>
  <c r="BO482" i="1"/>
  <c r="BR482" i="1"/>
  <c r="BU482" i="1"/>
  <c r="BX482" i="1"/>
  <c r="CA482" i="1"/>
  <c r="CD482" i="1"/>
  <c r="CV482" i="1"/>
  <c r="DK482" i="1"/>
  <c r="DQ482" i="1"/>
  <c r="G483" i="1"/>
  <c r="M483" i="1"/>
  <c r="P483" i="1"/>
  <c r="S483" i="1"/>
  <c r="Y483" i="1"/>
  <c r="AB483" i="1"/>
  <c r="AT483" i="1"/>
  <c r="AW483" i="1"/>
  <c r="AZ483" i="1"/>
  <c r="BF483" i="1"/>
  <c r="BI483" i="1"/>
  <c r="BO483" i="1"/>
  <c r="BR483" i="1"/>
  <c r="BU483" i="1"/>
  <c r="BX483" i="1"/>
  <c r="CA483" i="1"/>
  <c r="CD483" i="1"/>
  <c r="CV483" i="1"/>
  <c r="DK483" i="1"/>
  <c r="DQ483" i="1"/>
  <c r="G484" i="1"/>
  <c r="M484" i="1"/>
  <c r="P484" i="1"/>
  <c r="S484" i="1"/>
  <c r="Y484" i="1"/>
  <c r="AB484" i="1"/>
  <c r="AT484" i="1"/>
  <c r="AW484" i="1"/>
  <c r="AZ484" i="1"/>
  <c r="BF484" i="1"/>
  <c r="BI484" i="1"/>
  <c r="BO484" i="1"/>
  <c r="BR484" i="1"/>
  <c r="BU484" i="1"/>
  <c r="BX484" i="1"/>
  <c r="CA484" i="1"/>
  <c r="CD484" i="1"/>
  <c r="CV484" i="1"/>
  <c r="DK484" i="1"/>
  <c r="DQ484" i="1"/>
  <c r="G485" i="1"/>
  <c r="M485" i="1"/>
  <c r="P485" i="1"/>
  <c r="S485" i="1"/>
  <c r="Y485" i="1"/>
  <c r="AB485" i="1"/>
  <c r="AT485" i="1"/>
  <c r="AW485" i="1"/>
  <c r="AZ485" i="1"/>
  <c r="BF485" i="1"/>
  <c r="BI485" i="1"/>
  <c r="BO485" i="1"/>
  <c r="BR485" i="1"/>
  <c r="BU485" i="1"/>
  <c r="BX485" i="1"/>
  <c r="CA485" i="1"/>
  <c r="CD485" i="1"/>
  <c r="CV485" i="1"/>
  <c r="DK485" i="1"/>
  <c r="DQ485" i="1"/>
  <c r="G486" i="1"/>
  <c r="M486" i="1"/>
  <c r="P486" i="1"/>
  <c r="S486" i="1"/>
  <c r="Y486" i="1"/>
  <c r="AB486" i="1"/>
  <c r="AT486" i="1"/>
  <c r="AW486" i="1"/>
  <c r="AZ486" i="1"/>
  <c r="BF486" i="1"/>
  <c r="BI486" i="1"/>
  <c r="BO486" i="1"/>
  <c r="BR486" i="1"/>
  <c r="BU486" i="1"/>
  <c r="BX486" i="1"/>
  <c r="CA486" i="1"/>
  <c r="CD486" i="1"/>
  <c r="CV486" i="1"/>
  <c r="DK486" i="1"/>
  <c r="DQ486" i="1"/>
  <c r="G487" i="1"/>
  <c r="M487" i="1"/>
  <c r="P487" i="1"/>
  <c r="S487" i="1"/>
  <c r="Y487" i="1"/>
  <c r="AB487" i="1"/>
  <c r="AT487" i="1"/>
  <c r="AW487" i="1"/>
  <c r="AZ487" i="1"/>
  <c r="BF487" i="1"/>
  <c r="BI487" i="1"/>
  <c r="BO487" i="1"/>
  <c r="BR487" i="1"/>
  <c r="BU487" i="1"/>
  <c r="BX487" i="1"/>
  <c r="CA487" i="1"/>
  <c r="CD487" i="1"/>
  <c r="CV487" i="1"/>
  <c r="DK487" i="1"/>
  <c r="DQ487" i="1"/>
  <c r="G488" i="1"/>
  <c r="M488" i="1"/>
  <c r="P488" i="1"/>
  <c r="S488" i="1"/>
  <c r="Y488" i="1"/>
  <c r="AB488" i="1"/>
  <c r="AT488" i="1"/>
  <c r="AW488" i="1"/>
  <c r="AZ488" i="1"/>
  <c r="BF488" i="1"/>
  <c r="BI488" i="1"/>
  <c r="BO488" i="1"/>
  <c r="BR488" i="1"/>
  <c r="BU488" i="1"/>
  <c r="BX488" i="1"/>
  <c r="CA488" i="1"/>
  <c r="CD488" i="1"/>
  <c r="CV488" i="1"/>
  <c r="DK488" i="1"/>
  <c r="DQ488" i="1"/>
  <c r="G489" i="1"/>
  <c r="M489" i="1"/>
  <c r="P489" i="1"/>
  <c r="S489" i="1"/>
  <c r="AT489" i="1"/>
  <c r="AW489" i="1"/>
  <c r="AZ489" i="1"/>
  <c r="CP489" i="1"/>
  <c r="DQ489" i="1"/>
  <c r="G490" i="1"/>
  <c r="M490" i="1"/>
  <c r="P490" i="1"/>
  <c r="S490" i="1"/>
  <c r="AT490" i="1"/>
  <c r="AW490" i="1"/>
  <c r="AZ490" i="1"/>
  <c r="CP490" i="1"/>
  <c r="DQ490" i="1"/>
  <c r="G491" i="1"/>
  <c r="M491" i="1"/>
  <c r="P491" i="1"/>
  <c r="S491" i="1"/>
  <c r="AT491" i="1"/>
  <c r="AW491" i="1"/>
  <c r="AZ491" i="1"/>
  <c r="CP491" i="1"/>
  <c r="DK491" i="1"/>
  <c r="DQ491" i="1"/>
  <c r="G492" i="1"/>
  <c r="M492" i="1"/>
  <c r="P492" i="1"/>
  <c r="S492" i="1"/>
  <c r="AT492" i="1"/>
  <c r="AW492" i="1"/>
  <c r="AZ492" i="1"/>
  <c r="BF492" i="1"/>
  <c r="BI492" i="1"/>
  <c r="CP492" i="1"/>
  <c r="CV492" i="1"/>
  <c r="DK492" i="1"/>
  <c r="DQ492" i="1"/>
  <c r="G493" i="1"/>
  <c r="M493" i="1"/>
  <c r="P493" i="1"/>
  <c r="S493" i="1"/>
  <c r="AT493" i="1"/>
  <c r="AW493" i="1"/>
  <c r="AZ493" i="1"/>
  <c r="BF493" i="1"/>
  <c r="BI493" i="1"/>
  <c r="CP493" i="1"/>
  <c r="CV493" i="1"/>
  <c r="DK493" i="1"/>
  <c r="DQ493" i="1"/>
  <c r="G494" i="1"/>
  <c r="M494" i="1"/>
  <c r="P494" i="1"/>
  <c r="S494" i="1"/>
  <c r="AT494" i="1"/>
  <c r="AW494" i="1"/>
  <c r="AZ494" i="1"/>
  <c r="BF494" i="1"/>
  <c r="BI494" i="1"/>
  <c r="CP494" i="1"/>
  <c r="CV494" i="1"/>
  <c r="DK494" i="1"/>
  <c r="DQ494" i="1"/>
  <c r="G495" i="1"/>
  <c r="M495" i="1"/>
  <c r="P495" i="1"/>
  <c r="S495" i="1"/>
  <c r="AT495" i="1"/>
  <c r="AW495" i="1"/>
  <c r="AZ495" i="1"/>
  <c r="BF495" i="1"/>
  <c r="BI495" i="1"/>
  <c r="CP495" i="1"/>
  <c r="CV495" i="1"/>
  <c r="DK495" i="1"/>
  <c r="DQ495" i="1"/>
  <c r="G496" i="1"/>
  <c r="M496" i="1"/>
  <c r="P496" i="1"/>
  <c r="S496" i="1"/>
  <c r="AT496" i="1"/>
  <c r="AW496" i="1"/>
  <c r="AZ496" i="1"/>
  <c r="BF496" i="1"/>
  <c r="BI496" i="1"/>
  <c r="CP496" i="1"/>
  <c r="CV496" i="1"/>
  <c r="DK496" i="1"/>
  <c r="DQ496" i="1"/>
  <c r="G497" i="1"/>
  <c r="M497" i="1"/>
  <c r="P497" i="1"/>
  <c r="S497" i="1"/>
  <c r="AT497" i="1"/>
  <c r="AW497" i="1"/>
  <c r="AZ497" i="1"/>
  <c r="BF497" i="1"/>
  <c r="BI497" i="1"/>
  <c r="CP497" i="1"/>
  <c r="CV497" i="1"/>
  <c r="DK497" i="1"/>
  <c r="DQ497" i="1"/>
  <c r="G498" i="1"/>
  <c r="M498" i="1"/>
  <c r="P498" i="1"/>
  <c r="S498" i="1"/>
  <c r="Y498" i="1"/>
  <c r="AB498" i="1"/>
  <c r="CV498" i="1"/>
  <c r="DK498" i="1"/>
  <c r="DQ498" i="1"/>
  <c r="G499" i="1"/>
  <c r="M499" i="1"/>
  <c r="P499" i="1"/>
  <c r="S499" i="1"/>
  <c r="Y499" i="1"/>
  <c r="AB499" i="1"/>
  <c r="CV499" i="1"/>
  <c r="DK499" i="1"/>
  <c r="DQ499" i="1"/>
  <c r="G500" i="1"/>
  <c r="M500" i="1"/>
  <c r="P500" i="1"/>
  <c r="S500" i="1"/>
  <c r="Y500" i="1"/>
  <c r="AB500" i="1"/>
  <c r="CV500" i="1"/>
  <c r="DK500" i="1"/>
  <c r="DQ500" i="1"/>
  <c r="G501" i="1"/>
  <c r="M501" i="1"/>
  <c r="P501" i="1"/>
  <c r="S501" i="1"/>
  <c r="Y501" i="1"/>
  <c r="AB501" i="1"/>
  <c r="CV501" i="1"/>
  <c r="DK501" i="1"/>
  <c r="DQ501" i="1"/>
  <c r="G502" i="1"/>
  <c r="M502" i="1"/>
  <c r="P502" i="1"/>
  <c r="S502" i="1"/>
  <c r="Y502" i="1"/>
  <c r="AB502" i="1"/>
  <c r="CV502" i="1"/>
  <c r="DK502" i="1"/>
  <c r="DQ502" i="1"/>
  <c r="G503" i="1"/>
  <c r="M503" i="1"/>
  <c r="P503" i="1"/>
  <c r="S503" i="1"/>
  <c r="Y503" i="1"/>
  <c r="AB503" i="1"/>
  <c r="CV503" i="1"/>
  <c r="DK503" i="1"/>
  <c r="DQ503" i="1"/>
  <c r="G504" i="1"/>
  <c r="M504" i="1"/>
  <c r="P504" i="1"/>
  <c r="S504" i="1"/>
  <c r="Y504" i="1"/>
  <c r="AB504" i="1"/>
  <c r="CV504" i="1"/>
  <c r="DK504" i="1"/>
  <c r="DQ504" i="1"/>
  <c r="G505" i="1"/>
  <c r="M505" i="1"/>
  <c r="P505" i="1"/>
  <c r="S505" i="1"/>
  <c r="Y505" i="1"/>
  <c r="AB505" i="1"/>
  <c r="CV505" i="1"/>
  <c r="DK505" i="1"/>
  <c r="DQ505" i="1"/>
  <c r="G506" i="1"/>
  <c r="M506" i="1"/>
  <c r="P506" i="1"/>
  <c r="S506" i="1"/>
  <c r="Y506" i="1"/>
  <c r="AB506" i="1"/>
  <c r="CV506" i="1"/>
  <c r="DK506" i="1"/>
  <c r="DQ506" i="1"/>
  <c r="G507" i="1"/>
  <c r="M507" i="1"/>
  <c r="P507" i="1"/>
  <c r="S507" i="1"/>
  <c r="Y507" i="1"/>
  <c r="AB507" i="1"/>
  <c r="CV507" i="1"/>
  <c r="DK507" i="1"/>
  <c r="DQ507" i="1"/>
  <c r="G508" i="1"/>
  <c r="M508" i="1"/>
  <c r="P508" i="1"/>
  <c r="S508" i="1"/>
  <c r="Y508" i="1"/>
  <c r="AB508" i="1"/>
  <c r="CV508" i="1"/>
  <c r="DK508" i="1"/>
  <c r="DQ508" i="1"/>
  <c r="G509" i="1"/>
  <c r="M509" i="1"/>
  <c r="P509" i="1"/>
  <c r="S509" i="1"/>
  <c r="Y509" i="1"/>
  <c r="AB509" i="1"/>
  <c r="CV509" i="1"/>
  <c r="DK509" i="1"/>
  <c r="DQ509" i="1"/>
  <c r="G510" i="1"/>
  <c r="M510" i="1"/>
  <c r="P510" i="1"/>
  <c r="S510" i="1"/>
  <c r="Y510" i="1"/>
  <c r="AB510" i="1"/>
  <c r="CV510" i="1"/>
  <c r="DK510" i="1"/>
  <c r="DQ510" i="1"/>
  <c r="G513" i="1"/>
  <c r="M513" i="1"/>
  <c r="P513" i="1"/>
  <c r="S513" i="1"/>
  <c r="AK513" i="1"/>
  <c r="AN513" i="1"/>
  <c r="CV513" i="1"/>
  <c r="DK513" i="1"/>
  <c r="DQ513" i="1"/>
  <c r="G514" i="1"/>
  <c r="M514" i="1"/>
  <c r="P514" i="1"/>
  <c r="S514" i="1"/>
  <c r="Y514" i="1"/>
  <c r="AB514" i="1"/>
  <c r="AK514" i="1"/>
  <c r="AN514" i="1"/>
  <c r="AT514" i="1"/>
  <c r="AW514" i="1"/>
  <c r="AZ514" i="1"/>
  <c r="BF514" i="1"/>
  <c r="BI514" i="1"/>
  <c r="CP514" i="1"/>
  <c r="CV514" i="1"/>
  <c r="DK514" i="1"/>
  <c r="DQ514" i="1"/>
  <c r="G515" i="1"/>
  <c r="M515" i="1"/>
  <c r="P515" i="1"/>
  <c r="S515" i="1"/>
  <c r="Y515" i="1"/>
  <c r="AB515" i="1"/>
  <c r="AK515" i="1"/>
  <c r="AN515" i="1"/>
  <c r="AT515" i="1"/>
  <c r="AW515" i="1"/>
  <c r="AZ515" i="1"/>
  <c r="BF515" i="1"/>
  <c r="BI515" i="1"/>
  <c r="CP515" i="1"/>
  <c r="CV515" i="1"/>
  <c r="DK515" i="1"/>
  <c r="DQ515" i="1"/>
  <c r="G516" i="1"/>
  <c r="M516" i="1"/>
  <c r="P516" i="1"/>
  <c r="S516" i="1"/>
  <c r="Y516" i="1"/>
  <c r="AB516" i="1"/>
  <c r="AK516" i="1"/>
  <c r="AN516" i="1"/>
  <c r="AT516" i="1"/>
  <c r="AW516" i="1"/>
  <c r="AZ516" i="1"/>
  <c r="BF516" i="1"/>
  <c r="BI516" i="1"/>
  <c r="CP516" i="1"/>
  <c r="CV516" i="1"/>
  <c r="DK516" i="1"/>
  <c r="DQ516" i="1"/>
  <c r="G517" i="1"/>
  <c r="M517" i="1"/>
  <c r="P517" i="1"/>
  <c r="S517" i="1"/>
  <c r="DQ517" i="1"/>
  <c r="G518" i="1"/>
  <c r="M518" i="1"/>
  <c r="P518" i="1"/>
  <c r="S518" i="1"/>
  <c r="Y518" i="1"/>
  <c r="AB518" i="1"/>
  <c r="CV518" i="1"/>
  <c r="DQ518" i="1"/>
  <c r="G519" i="1"/>
  <c r="M519" i="1"/>
  <c r="P519" i="1"/>
  <c r="S519" i="1"/>
  <c r="Y519" i="1"/>
  <c r="AB519" i="1"/>
  <c r="CV519" i="1"/>
  <c r="DQ519" i="1"/>
  <c r="G520" i="1"/>
  <c r="M520" i="1"/>
  <c r="P520" i="1"/>
  <c r="S520" i="1"/>
  <c r="Y520" i="1"/>
  <c r="AB520" i="1"/>
  <c r="CV520" i="1"/>
  <c r="DQ520" i="1"/>
  <c r="G521" i="1"/>
  <c r="M521" i="1"/>
  <c r="P521" i="1"/>
  <c r="S521" i="1"/>
  <c r="Y521" i="1"/>
  <c r="AB521" i="1"/>
  <c r="CV521" i="1"/>
  <c r="DQ521" i="1"/>
  <c r="G522" i="1"/>
  <c r="M522" i="1"/>
  <c r="P522" i="1"/>
  <c r="S522" i="1"/>
  <c r="Y522" i="1"/>
  <c r="AB522" i="1"/>
  <c r="CV522" i="1"/>
  <c r="DQ522" i="1"/>
  <c r="G523" i="1"/>
  <c r="M523" i="1"/>
  <c r="P523" i="1"/>
  <c r="S523" i="1"/>
  <c r="Y523" i="1"/>
  <c r="AB523" i="1"/>
  <c r="AT523" i="1"/>
  <c r="AW523" i="1"/>
  <c r="AZ523" i="1"/>
  <c r="CV523" i="1"/>
  <c r="DQ523" i="1"/>
  <c r="G524" i="1"/>
  <c r="M524" i="1"/>
  <c r="P524" i="1"/>
  <c r="S524" i="1"/>
  <c r="Y524" i="1"/>
  <c r="AB524" i="1"/>
  <c r="AT524" i="1"/>
  <c r="AW524" i="1"/>
  <c r="AZ524" i="1"/>
  <c r="CV524" i="1"/>
  <c r="DQ524" i="1"/>
  <c r="G525" i="1"/>
  <c r="M525" i="1"/>
  <c r="P525" i="1"/>
  <c r="S525" i="1"/>
  <c r="Y525" i="1"/>
  <c r="AB525" i="1"/>
  <c r="AT525" i="1"/>
  <c r="AW525" i="1"/>
  <c r="AZ525" i="1"/>
  <c r="CV525" i="1"/>
  <c r="DQ525" i="1"/>
  <c r="G526" i="1"/>
  <c r="M526" i="1"/>
  <c r="P526" i="1"/>
  <c r="S526" i="1"/>
  <c r="Y526" i="1"/>
  <c r="AB526" i="1"/>
  <c r="AT526" i="1"/>
  <c r="AW526" i="1"/>
  <c r="AZ526" i="1"/>
  <c r="CV526" i="1"/>
  <c r="DQ526" i="1"/>
  <c r="G527" i="1"/>
  <c r="M527" i="1"/>
  <c r="P527" i="1"/>
  <c r="S527" i="1"/>
  <c r="Y527" i="1"/>
  <c r="AB527" i="1"/>
  <c r="AT527" i="1"/>
  <c r="AW527" i="1"/>
  <c r="AZ527" i="1"/>
  <c r="CV527" i="1"/>
  <c r="DQ527" i="1"/>
  <c r="G528" i="1"/>
  <c r="M528" i="1"/>
  <c r="P528" i="1"/>
  <c r="S528" i="1"/>
  <c r="Y528" i="1"/>
  <c r="AB528" i="1"/>
  <c r="AT528" i="1"/>
  <c r="AW528" i="1"/>
  <c r="AZ528" i="1"/>
  <c r="CV528" i="1"/>
  <c r="DQ528" i="1"/>
  <c r="G529" i="1"/>
  <c r="M529" i="1"/>
  <c r="P529" i="1"/>
  <c r="S529" i="1"/>
  <c r="Y529" i="1"/>
  <c r="AB529" i="1"/>
  <c r="AT529" i="1"/>
  <c r="AW529" i="1"/>
  <c r="AZ529" i="1"/>
  <c r="CV529" i="1"/>
  <c r="DQ529" i="1"/>
  <c r="G530" i="1"/>
  <c r="M530" i="1"/>
  <c r="P530" i="1"/>
  <c r="S530" i="1"/>
  <c r="Y530" i="1"/>
  <c r="AB530" i="1"/>
  <c r="AT530" i="1"/>
  <c r="AW530" i="1"/>
  <c r="AZ530" i="1"/>
  <c r="CV530" i="1"/>
  <c r="DQ530" i="1"/>
  <c r="G531" i="1"/>
  <c r="M531" i="1"/>
  <c r="P531" i="1"/>
  <c r="S531" i="1"/>
  <c r="Y531" i="1"/>
  <c r="AB531" i="1"/>
  <c r="AT531" i="1"/>
  <c r="AW531" i="1"/>
  <c r="AZ531" i="1"/>
  <c r="CV531" i="1"/>
  <c r="DQ531" i="1"/>
  <c r="G532" i="1"/>
  <c r="M532" i="1"/>
  <c r="P532" i="1"/>
  <c r="S532" i="1"/>
  <c r="Y532" i="1"/>
  <c r="AB532" i="1"/>
  <c r="AT532" i="1"/>
  <c r="AW532" i="1"/>
  <c r="AZ532" i="1"/>
  <c r="CV532" i="1"/>
  <c r="DQ532" i="1"/>
  <c r="G533" i="1"/>
  <c r="M533" i="1"/>
  <c r="P533" i="1"/>
  <c r="S533" i="1"/>
  <c r="Y533" i="1"/>
  <c r="AB533" i="1"/>
  <c r="AT533" i="1"/>
  <c r="AW533" i="1"/>
  <c r="AZ533" i="1"/>
  <c r="CV533" i="1"/>
  <c r="DQ533" i="1"/>
  <c r="G534" i="1"/>
  <c r="M534" i="1"/>
  <c r="P534" i="1"/>
  <c r="S534" i="1"/>
  <c r="DQ534" i="1"/>
  <c r="G535" i="1"/>
  <c r="M535" i="1"/>
  <c r="P535" i="1"/>
  <c r="S535" i="1"/>
  <c r="CV535" i="1"/>
  <c r="DQ535" i="1"/>
  <c r="G536" i="1"/>
  <c r="M536" i="1"/>
  <c r="P536" i="1"/>
  <c r="S536" i="1"/>
  <c r="BO536" i="1"/>
  <c r="BR536" i="1"/>
  <c r="BU536" i="1"/>
  <c r="BX536" i="1"/>
  <c r="CA536" i="1"/>
  <c r="CD536" i="1"/>
  <c r="CV536" i="1"/>
  <c r="DQ536" i="1"/>
  <c r="G537" i="1"/>
  <c r="M537" i="1"/>
  <c r="P537" i="1"/>
  <c r="S537" i="1"/>
  <c r="BO537" i="1"/>
  <c r="BR537" i="1"/>
  <c r="BU537" i="1"/>
  <c r="BX537" i="1"/>
  <c r="CA537" i="1"/>
  <c r="CD537" i="1"/>
  <c r="CV537" i="1"/>
  <c r="DQ537" i="1"/>
  <c r="G538" i="1"/>
  <c r="M538" i="1"/>
  <c r="P538" i="1"/>
  <c r="S538" i="1"/>
  <c r="BO538" i="1"/>
  <c r="BR538" i="1"/>
  <c r="BU538" i="1"/>
  <c r="BX538" i="1"/>
  <c r="CA538" i="1"/>
  <c r="CD538" i="1"/>
  <c r="CV538" i="1"/>
  <c r="DQ538" i="1"/>
  <c r="G539" i="1"/>
  <c r="M539" i="1"/>
  <c r="P539" i="1"/>
  <c r="S539" i="1"/>
  <c r="BO539" i="1"/>
  <c r="BR539" i="1"/>
  <c r="BU539" i="1"/>
  <c r="BX539" i="1"/>
  <c r="CA539" i="1"/>
  <c r="CD539" i="1"/>
  <c r="CV539" i="1"/>
  <c r="DQ539" i="1"/>
  <c r="G540" i="1"/>
  <c r="M540" i="1"/>
  <c r="P540" i="1"/>
  <c r="S540" i="1"/>
  <c r="Y540" i="1"/>
  <c r="AB540" i="1"/>
  <c r="DK540" i="1"/>
  <c r="DQ540" i="1"/>
  <c r="G541" i="1"/>
  <c r="M541" i="1"/>
  <c r="P541" i="1"/>
  <c r="S541" i="1"/>
  <c r="Y541" i="1"/>
  <c r="AB541" i="1"/>
  <c r="DK541" i="1"/>
  <c r="DQ541" i="1"/>
  <c r="G542" i="1"/>
  <c r="M542" i="1"/>
  <c r="P542" i="1"/>
  <c r="S542" i="1"/>
  <c r="Y542" i="1"/>
  <c r="AB542" i="1"/>
  <c r="CV542" i="1"/>
  <c r="DK542" i="1"/>
  <c r="DQ542" i="1"/>
  <c r="G543" i="1"/>
  <c r="M543" i="1"/>
  <c r="P543" i="1"/>
  <c r="S543" i="1"/>
  <c r="Y543" i="1"/>
  <c r="AB543" i="1"/>
  <c r="CV543" i="1"/>
  <c r="DK543" i="1"/>
  <c r="DQ543" i="1"/>
  <c r="G544" i="1"/>
  <c r="M544" i="1"/>
  <c r="P544" i="1"/>
  <c r="S544" i="1"/>
  <c r="Y544" i="1"/>
  <c r="AB544" i="1"/>
  <c r="AK544" i="1"/>
  <c r="AN544" i="1"/>
  <c r="AT544" i="1"/>
  <c r="AW544" i="1"/>
  <c r="AZ544" i="1"/>
  <c r="BF544" i="1"/>
  <c r="BI544" i="1"/>
  <c r="CV544" i="1"/>
  <c r="DK544" i="1"/>
  <c r="DQ544" i="1"/>
  <c r="G545" i="1"/>
  <c r="M545" i="1"/>
  <c r="P545" i="1"/>
  <c r="S545" i="1"/>
  <c r="Y545" i="1"/>
  <c r="AB545" i="1"/>
  <c r="AK545" i="1"/>
  <c r="AN545" i="1"/>
  <c r="AT545" i="1"/>
  <c r="AW545" i="1"/>
  <c r="AZ545" i="1"/>
  <c r="BF545" i="1"/>
  <c r="BI545" i="1"/>
  <c r="CV545" i="1"/>
  <c r="DK545" i="1"/>
  <c r="DQ545" i="1"/>
  <c r="G546" i="1"/>
  <c r="M546" i="1"/>
  <c r="P546" i="1"/>
  <c r="S546" i="1"/>
  <c r="Y546" i="1"/>
  <c r="AB546" i="1"/>
  <c r="AK546" i="1"/>
  <c r="AN546" i="1"/>
  <c r="AT546" i="1"/>
  <c r="AW546" i="1"/>
  <c r="AZ546" i="1"/>
  <c r="BF546" i="1"/>
  <c r="BI546" i="1"/>
  <c r="CV546" i="1"/>
  <c r="DK546" i="1"/>
  <c r="DQ546" i="1"/>
  <c r="G547" i="1"/>
  <c r="M547" i="1"/>
  <c r="P547" i="1"/>
  <c r="S547" i="1"/>
  <c r="Y547" i="1"/>
  <c r="AB547" i="1"/>
  <c r="AK547" i="1"/>
  <c r="AN547" i="1"/>
  <c r="AT547" i="1"/>
  <c r="AW547" i="1"/>
  <c r="AZ547" i="1"/>
  <c r="BF547" i="1"/>
  <c r="BI547" i="1"/>
  <c r="CV547" i="1"/>
  <c r="DK547" i="1"/>
  <c r="DQ547" i="1"/>
  <c r="G548" i="1"/>
  <c r="M548" i="1"/>
  <c r="P548" i="1"/>
  <c r="S548" i="1"/>
  <c r="Y548" i="1"/>
  <c r="AB548" i="1"/>
  <c r="AK548" i="1"/>
  <c r="AN548" i="1"/>
  <c r="AT548" i="1"/>
  <c r="AW548" i="1"/>
  <c r="AZ548" i="1"/>
  <c r="BF548" i="1"/>
  <c r="BI548" i="1"/>
  <c r="CV548" i="1"/>
  <c r="DK548" i="1"/>
  <c r="DQ548" i="1"/>
  <c r="G549" i="1"/>
  <c r="M549" i="1"/>
  <c r="P549" i="1"/>
  <c r="S549" i="1"/>
  <c r="Y549" i="1"/>
  <c r="AB549" i="1"/>
  <c r="AK549" i="1"/>
  <c r="AN549" i="1"/>
  <c r="AT549" i="1"/>
  <c r="AW549" i="1"/>
  <c r="AZ549" i="1"/>
  <c r="BF549" i="1"/>
  <c r="BI549" i="1"/>
  <c r="CV549" i="1"/>
  <c r="DK549" i="1"/>
  <c r="DQ549" i="1"/>
  <c r="G550" i="1"/>
  <c r="M550" i="1"/>
  <c r="P550" i="1"/>
  <c r="S550" i="1"/>
  <c r="Y550" i="1"/>
  <c r="AB550" i="1"/>
  <c r="AK550" i="1"/>
  <c r="AN550" i="1"/>
  <c r="AT550" i="1"/>
  <c r="AW550" i="1"/>
  <c r="AZ550" i="1"/>
  <c r="BF550" i="1"/>
  <c r="BI550" i="1"/>
  <c r="CV550" i="1"/>
  <c r="DK550" i="1"/>
  <c r="DQ550" i="1"/>
  <c r="G551" i="1"/>
  <c r="M551" i="1"/>
  <c r="P551" i="1"/>
  <c r="S551" i="1"/>
  <c r="Y551" i="1"/>
  <c r="AB551" i="1"/>
  <c r="AK551" i="1"/>
  <c r="AN551" i="1"/>
  <c r="AT551" i="1"/>
  <c r="AW551" i="1"/>
  <c r="AZ551" i="1"/>
  <c r="BF551" i="1"/>
  <c r="BI551" i="1"/>
  <c r="CV551" i="1"/>
  <c r="DK551" i="1"/>
  <c r="DQ551" i="1"/>
  <c r="G552" i="1"/>
  <c r="M552" i="1"/>
  <c r="P552" i="1"/>
  <c r="S552" i="1"/>
  <c r="Y552" i="1"/>
  <c r="AB552" i="1"/>
  <c r="AK552" i="1"/>
  <c r="AN552" i="1"/>
  <c r="AT552" i="1"/>
  <c r="AW552" i="1"/>
  <c r="AZ552" i="1"/>
  <c r="BF552" i="1"/>
  <c r="BI552" i="1"/>
  <c r="CV552" i="1"/>
  <c r="DK552" i="1"/>
  <c r="DQ552" i="1"/>
  <c r="G553" i="1"/>
  <c r="M553" i="1"/>
  <c r="P553" i="1"/>
  <c r="S553" i="1"/>
  <c r="Y553" i="1"/>
  <c r="AB553" i="1"/>
  <c r="AK553" i="1"/>
  <c r="AN553" i="1"/>
  <c r="AT553" i="1"/>
  <c r="AW553" i="1"/>
  <c r="AZ553" i="1"/>
  <c r="BF553" i="1"/>
  <c r="BI553" i="1"/>
  <c r="CV553" i="1"/>
  <c r="DK553" i="1"/>
  <c r="DQ553" i="1"/>
  <c r="G554" i="1"/>
  <c r="M554" i="1"/>
  <c r="P554" i="1"/>
  <c r="S554" i="1"/>
  <c r="Y554" i="1"/>
  <c r="AB554" i="1"/>
  <c r="AK554" i="1"/>
  <c r="AN554" i="1"/>
  <c r="AT554" i="1"/>
  <c r="AW554" i="1"/>
  <c r="AZ554" i="1"/>
  <c r="BF554" i="1"/>
  <c r="BI554" i="1"/>
  <c r="CP554" i="1"/>
  <c r="CV554" i="1"/>
  <c r="DK554" i="1"/>
  <c r="DQ554" i="1"/>
  <c r="G555" i="1"/>
  <c r="M555" i="1"/>
  <c r="P555" i="1"/>
  <c r="S555" i="1"/>
  <c r="Y555" i="1"/>
  <c r="AB555" i="1"/>
  <c r="AK555" i="1"/>
  <c r="AN555" i="1"/>
  <c r="AT555" i="1"/>
  <c r="AW555" i="1"/>
  <c r="AZ555" i="1"/>
  <c r="BF555" i="1"/>
  <c r="BI555" i="1"/>
  <c r="CP555" i="1"/>
  <c r="CV555" i="1"/>
  <c r="DK555" i="1"/>
  <c r="DQ555" i="1"/>
  <c r="G556" i="1"/>
  <c r="M556" i="1"/>
  <c r="P556" i="1"/>
  <c r="S556" i="1"/>
  <c r="Y556" i="1"/>
  <c r="AB556" i="1"/>
  <c r="AK556" i="1"/>
  <c r="AN556" i="1"/>
  <c r="AT556" i="1"/>
  <c r="AW556" i="1"/>
  <c r="AZ556" i="1"/>
  <c r="BF556" i="1"/>
  <c r="BI556" i="1"/>
  <c r="CP556" i="1"/>
  <c r="CV556" i="1"/>
  <c r="DK556" i="1"/>
  <c r="DQ556" i="1"/>
  <c r="G557" i="1"/>
  <c r="M557" i="1"/>
  <c r="P557" i="1"/>
  <c r="S557" i="1"/>
  <c r="Y557" i="1"/>
  <c r="AB557" i="1"/>
  <c r="AK557" i="1"/>
  <c r="AN557" i="1"/>
  <c r="AT557" i="1"/>
  <c r="AW557" i="1"/>
  <c r="AZ557" i="1"/>
  <c r="BF557" i="1"/>
  <c r="BI557" i="1"/>
  <c r="CP557" i="1"/>
  <c r="CV557" i="1"/>
  <c r="DK557" i="1"/>
  <c r="DQ557" i="1"/>
  <c r="G558" i="1"/>
  <c r="M558" i="1"/>
  <c r="P558" i="1"/>
  <c r="S558" i="1"/>
  <c r="Y558" i="1"/>
  <c r="AB558" i="1"/>
  <c r="AK558" i="1"/>
  <c r="AN558" i="1"/>
  <c r="AT558" i="1"/>
  <c r="AW558" i="1"/>
  <c r="AZ558" i="1"/>
  <c r="BF558" i="1"/>
  <c r="BI558" i="1"/>
  <c r="CP558" i="1"/>
  <c r="CV558" i="1"/>
  <c r="DK558" i="1"/>
  <c r="DQ558" i="1"/>
  <c r="G559" i="1"/>
  <c r="M559" i="1"/>
  <c r="P559" i="1"/>
  <c r="S559" i="1"/>
  <c r="DQ559" i="1"/>
  <c r="G560" i="1"/>
  <c r="M560" i="1"/>
  <c r="P560" i="1"/>
  <c r="S560" i="1"/>
  <c r="DQ560" i="1"/>
  <c r="G561" i="1"/>
  <c r="M561" i="1"/>
  <c r="P561" i="1"/>
  <c r="S561" i="1"/>
  <c r="DQ561" i="1"/>
  <c r="G562" i="1"/>
  <c r="M562" i="1"/>
  <c r="P562" i="1"/>
  <c r="S562" i="1"/>
  <c r="DQ562" i="1"/>
  <c r="G563" i="1"/>
  <c r="M563" i="1"/>
  <c r="P563" i="1"/>
  <c r="S563" i="1"/>
  <c r="CV563" i="1"/>
  <c r="DK563" i="1"/>
  <c r="DQ563" i="1"/>
  <c r="G564" i="1"/>
  <c r="M564" i="1"/>
  <c r="P564" i="1"/>
  <c r="S564" i="1"/>
  <c r="CV564" i="1"/>
  <c r="DK564" i="1"/>
  <c r="DQ564" i="1"/>
  <c r="G565" i="1"/>
  <c r="M565" i="1"/>
  <c r="P565" i="1"/>
  <c r="S565" i="1"/>
  <c r="Y565" i="1"/>
  <c r="AB565" i="1"/>
  <c r="AT565" i="1"/>
  <c r="AW565" i="1"/>
  <c r="AZ565" i="1"/>
  <c r="BF565" i="1"/>
  <c r="BI565" i="1"/>
  <c r="CV565" i="1"/>
  <c r="DK565" i="1"/>
  <c r="DQ565" i="1"/>
  <c r="G566" i="1"/>
  <c r="M566" i="1"/>
  <c r="P566" i="1"/>
  <c r="S566" i="1"/>
  <c r="Y566" i="1"/>
  <c r="AB566" i="1"/>
  <c r="AT566" i="1"/>
  <c r="AW566" i="1"/>
  <c r="AZ566" i="1"/>
  <c r="BF566" i="1"/>
  <c r="BI566" i="1"/>
  <c r="CV566" i="1"/>
  <c r="DK566" i="1"/>
  <c r="DQ566" i="1"/>
  <c r="G567" i="1"/>
  <c r="M567" i="1"/>
  <c r="P567" i="1"/>
  <c r="S567" i="1"/>
  <c r="Y567" i="1"/>
  <c r="AB567" i="1"/>
  <c r="AT567" i="1"/>
  <c r="AW567" i="1"/>
  <c r="AZ567" i="1"/>
  <c r="BF567" i="1"/>
  <c r="BI567" i="1"/>
  <c r="CV567" i="1"/>
  <c r="DK567" i="1"/>
  <c r="DQ567" i="1"/>
  <c r="G568" i="1"/>
  <c r="M568" i="1"/>
  <c r="P568" i="1"/>
  <c r="S568" i="1"/>
  <c r="Y568" i="1"/>
  <c r="AB568" i="1"/>
  <c r="AT568" i="1"/>
  <c r="AW568" i="1"/>
  <c r="AZ568" i="1"/>
  <c r="BF568" i="1"/>
  <c r="BI568" i="1"/>
  <c r="CV568" i="1"/>
  <c r="DK568" i="1"/>
  <c r="DQ568" i="1"/>
  <c r="G569" i="1"/>
  <c r="M569" i="1"/>
  <c r="P569" i="1"/>
  <c r="S569" i="1"/>
  <c r="Y569" i="1"/>
  <c r="AB569" i="1"/>
  <c r="AT569" i="1"/>
  <c r="AW569" i="1"/>
  <c r="AZ569" i="1"/>
  <c r="BF569" i="1"/>
  <c r="BI569" i="1"/>
  <c r="CV569" i="1"/>
  <c r="DK569" i="1"/>
  <c r="DQ569" i="1"/>
  <c r="G570" i="1"/>
  <c r="M570" i="1"/>
  <c r="P570" i="1"/>
  <c r="S570" i="1"/>
  <c r="Y570" i="1"/>
  <c r="AB570" i="1"/>
  <c r="AT570" i="1"/>
  <c r="AW570" i="1"/>
  <c r="AZ570" i="1"/>
  <c r="BF570" i="1"/>
  <c r="BI570" i="1"/>
  <c r="CP570" i="1"/>
  <c r="CV570" i="1"/>
  <c r="DK570" i="1"/>
  <c r="DQ570" i="1"/>
  <c r="G571" i="1"/>
  <c r="M571" i="1"/>
  <c r="P571" i="1"/>
  <c r="S571" i="1"/>
  <c r="Y571" i="1"/>
  <c r="AB571" i="1"/>
  <c r="AT571" i="1"/>
  <c r="AW571" i="1"/>
  <c r="AZ571" i="1"/>
  <c r="BF571" i="1"/>
  <c r="BI571" i="1"/>
  <c r="CV571" i="1"/>
  <c r="DK571" i="1"/>
  <c r="DQ571" i="1"/>
  <c r="G572" i="1"/>
  <c r="M572" i="1"/>
  <c r="P572" i="1"/>
  <c r="S572" i="1"/>
  <c r="Y572" i="1"/>
  <c r="AB572" i="1"/>
  <c r="AT572" i="1"/>
  <c r="AW572" i="1"/>
  <c r="AZ572" i="1"/>
  <c r="BF572" i="1"/>
  <c r="BI572" i="1"/>
  <c r="CV572" i="1"/>
  <c r="DK572" i="1"/>
  <c r="DQ572" i="1"/>
  <c r="G573" i="1"/>
  <c r="M573" i="1"/>
  <c r="P573" i="1"/>
  <c r="S573" i="1"/>
  <c r="Y573" i="1"/>
  <c r="AB573" i="1"/>
  <c r="CV573" i="1"/>
  <c r="DQ573" i="1"/>
  <c r="G574" i="1"/>
  <c r="M574" i="1"/>
  <c r="P574" i="1"/>
  <c r="S574" i="1"/>
  <c r="Y574" i="1"/>
  <c r="AB574" i="1"/>
  <c r="CV574" i="1"/>
  <c r="DQ574" i="1"/>
  <c r="G575" i="1"/>
  <c r="M575" i="1"/>
  <c r="P575" i="1"/>
  <c r="S575" i="1"/>
  <c r="Y575" i="1"/>
  <c r="AB575" i="1"/>
  <c r="CV575" i="1"/>
  <c r="DQ575" i="1"/>
  <c r="G576" i="1"/>
  <c r="M576" i="1"/>
  <c r="P576" i="1"/>
  <c r="S576" i="1"/>
  <c r="Y576" i="1"/>
  <c r="AB576" i="1"/>
  <c r="CV576" i="1"/>
  <c r="DQ576" i="1"/>
  <c r="G577" i="1"/>
  <c r="M577" i="1"/>
  <c r="P577" i="1"/>
  <c r="S577" i="1"/>
  <c r="Y577" i="1"/>
  <c r="AB577" i="1"/>
  <c r="CV577" i="1"/>
  <c r="DQ577" i="1"/>
  <c r="G578" i="1"/>
  <c r="M578" i="1"/>
  <c r="P578" i="1"/>
  <c r="S578" i="1"/>
  <c r="Y578" i="1"/>
  <c r="AB578" i="1"/>
  <c r="CV578" i="1"/>
  <c r="DQ578" i="1"/>
  <c r="G579" i="1"/>
  <c r="M579" i="1"/>
  <c r="P579" i="1"/>
  <c r="S579" i="1"/>
  <c r="Y579" i="1"/>
  <c r="AB579" i="1"/>
  <c r="CV579" i="1"/>
  <c r="DQ579" i="1"/>
  <c r="G580" i="1"/>
  <c r="M580" i="1"/>
  <c r="P580" i="1"/>
  <c r="S580" i="1"/>
  <c r="Y580" i="1"/>
  <c r="AB580" i="1"/>
  <c r="CV580" i="1"/>
  <c r="DQ580" i="1"/>
  <c r="G581" i="1"/>
  <c r="M581" i="1"/>
  <c r="P581" i="1"/>
  <c r="S581" i="1"/>
  <c r="Y581" i="1"/>
  <c r="AB581" i="1"/>
  <c r="AT581" i="1"/>
  <c r="AW581" i="1"/>
  <c r="AZ581" i="1"/>
  <c r="CV581" i="1"/>
  <c r="DQ581" i="1"/>
  <c r="G582" i="1"/>
  <c r="M582" i="1"/>
  <c r="P582" i="1"/>
  <c r="S582" i="1"/>
  <c r="Y582" i="1"/>
  <c r="AB582" i="1"/>
  <c r="AT582" i="1"/>
  <c r="AW582" i="1"/>
  <c r="AZ582" i="1"/>
  <c r="CV582" i="1"/>
  <c r="DQ582" i="1"/>
  <c r="G583" i="1"/>
  <c r="M583" i="1"/>
  <c r="P583" i="1"/>
  <c r="S583" i="1"/>
  <c r="Y583" i="1"/>
  <c r="AB583" i="1"/>
  <c r="AT583" i="1"/>
  <c r="AW583" i="1"/>
  <c r="AZ583" i="1"/>
  <c r="CV583" i="1"/>
  <c r="DQ583" i="1"/>
  <c r="G584" i="1"/>
  <c r="M584" i="1"/>
  <c r="P584" i="1"/>
  <c r="S584" i="1"/>
  <c r="Y584" i="1"/>
  <c r="AB584" i="1"/>
  <c r="AT584" i="1"/>
  <c r="AW584" i="1"/>
  <c r="AZ584" i="1"/>
  <c r="CV584" i="1"/>
  <c r="DQ584" i="1"/>
  <c r="G585" i="1"/>
  <c r="M585" i="1"/>
  <c r="P585" i="1"/>
  <c r="S585" i="1"/>
  <c r="Y585" i="1"/>
  <c r="AB585" i="1"/>
  <c r="AT585" i="1"/>
  <c r="AW585" i="1"/>
  <c r="AZ585" i="1"/>
  <c r="BO585" i="1"/>
  <c r="BR585" i="1"/>
  <c r="BU585" i="1"/>
  <c r="BX585" i="1"/>
  <c r="CA585" i="1"/>
  <c r="CD585" i="1"/>
  <c r="CV585" i="1"/>
  <c r="DK585" i="1"/>
  <c r="G586" i="1"/>
  <c r="M586" i="1"/>
  <c r="P586" i="1"/>
  <c r="S586" i="1"/>
  <c r="Y586" i="1"/>
  <c r="AB586" i="1"/>
  <c r="AT586" i="1"/>
  <c r="AW586" i="1"/>
  <c r="AZ586" i="1"/>
  <c r="BO586" i="1"/>
  <c r="BR586" i="1"/>
  <c r="BU586" i="1"/>
  <c r="BX586" i="1"/>
  <c r="CA586" i="1"/>
  <c r="CD586" i="1"/>
  <c r="CV586" i="1"/>
  <c r="DK586" i="1"/>
  <c r="G587" i="1"/>
  <c r="M587" i="1"/>
  <c r="P587" i="1"/>
  <c r="S587" i="1"/>
  <c r="Y587" i="1"/>
  <c r="AB587" i="1"/>
  <c r="AT587" i="1"/>
  <c r="AW587" i="1"/>
  <c r="AZ587" i="1"/>
  <c r="BO587" i="1"/>
  <c r="BR587" i="1"/>
  <c r="BU587" i="1"/>
  <c r="BX587" i="1"/>
  <c r="CA587" i="1"/>
  <c r="CD587" i="1"/>
  <c r="CV587" i="1"/>
  <c r="DK587" i="1"/>
  <c r="G588" i="1"/>
  <c r="M588" i="1"/>
  <c r="P588" i="1"/>
  <c r="S588" i="1"/>
  <c r="Y588" i="1"/>
  <c r="AB588" i="1"/>
  <c r="AT588" i="1"/>
  <c r="AW588" i="1"/>
  <c r="AZ588" i="1"/>
  <c r="BO588" i="1"/>
  <c r="BR588" i="1"/>
  <c r="BU588" i="1"/>
  <c r="BX588" i="1"/>
  <c r="CA588" i="1"/>
  <c r="CD588" i="1"/>
  <c r="CV588" i="1"/>
  <c r="DK588" i="1"/>
  <c r="G589" i="1"/>
  <c r="M589" i="1"/>
  <c r="P589" i="1"/>
  <c r="S589" i="1"/>
  <c r="Y589" i="1"/>
  <c r="AB589" i="1"/>
  <c r="AT589" i="1"/>
  <c r="AW589" i="1"/>
  <c r="AZ589" i="1"/>
  <c r="BF589" i="1"/>
  <c r="BI589" i="1"/>
  <c r="BO589" i="1"/>
  <c r="BR589" i="1"/>
  <c r="BU589" i="1"/>
  <c r="BX589" i="1"/>
  <c r="CA589" i="1"/>
  <c r="CD589" i="1"/>
  <c r="CP589" i="1"/>
  <c r="CV589" i="1"/>
  <c r="DK589" i="1"/>
  <c r="G590" i="1"/>
  <c r="M590" i="1"/>
  <c r="P590" i="1"/>
  <c r="S590" i="1"/>
  <c r="Y590" i="1"/>
  <c r="AB590" i="1"/>
  <c r="AT590" i="1"/>
  <c r="AW590" i="1"/>
  <c r="AZ590" i="1"/>
  <c r="BF590" i="1"/>
  <c r="BI590" i="1"/>
  <c r="BO590" i="1"/>
  <c r="BR590" i="1"/>
  <c r="BU590" i="1"/>
  <c r="BX590" i="1"/>
  <c r="CA590" i="1"/>
  <c r="CD590" i="1"/>
  <c r="CP590" i="1"/>
  <c r="CV590" i="1"/>
  <c r="DK590" i="1"/>
  <c r="G591" i="1"/>
  <c r="M591" i="1"/>
  <c r="P591" i="1"/>
  <c r="S591" i="1"/>
  <c r="Y591" i="1"/>
  <c r="AB591" i="1"/>
  <c r="AT591" i="1"/>
  <c r="AW591" i="1"/>
  <c r="AZ591" i="1"/>
  <c r="BF591" i="1"/>
  <c r="BI591" i="1"/>
  <c r="BO591" i="1"/>
  <c r="BR591" i="1"/>
  <c r="BU591" i="1"/>
  <c r="BX591" i="1"/>
  <c r="CA591" i="1"/>
  <c r="CD591" i="1"/>
  <c r="CP591" i="1"/>
  <c r="CV591" i="1"/>
  <c r="DK591" i="1"/>
  <c r="G592" i="1"/>
  <c r="M592" i="1"/>
  <c r="P592" i="1"/>
  <c r="S592" i="1"/>
  <c r="CV592" i="1"/>
  <c r="DK592" i="1"/>
  <c r="DQ592" i="1"/>
  <c r="G593" i="1"/>
  <c r="M593" i="1"/>
  <c r="P593" i="1"/>
  <c r="S593" i="1"/>
  <c r="CV593" i="1"/>
  <c r="DK593" i="1"/>
  <c r="DQ593" i="1"/>
  <c r="G594" i="1"/>
  <c r="M594" i="1"/>
  <c r="P594" i="1"/>
  <c r="S594" i="1"/>
  <c r="CV594" i="1"/>
  <c r="DK594" i="1"/>
  <c r="DQ594" i="1"/>
  <c r="G595" i="1"/>
  <c r="M595" i="1"/>
  <c r="P595" i="1"/>
  <c r="S595" i="1"/>
  <c r="CV595" i="1"/>
  <c r="DK595" i="1"/>
  <c r="DQ595" i="1"/>
  <c r="G596" i="1"/>
  <c r="M596" i="1"/>
  <c r="P596" i="1"/>
  <c r="S596" i="1"/>
  <c r="CV596" i="1"/>
  <c r="DK596" i="1"/>
  <c r="DQ596" i="1"/>
  <c r="G597" i="1"/>
  <c r="M597" i="1"/>
  <c r="P597" i="1"/>
  <c r="S597" i="1"/>
  <c r="Y597" i="1"/>
  <c r="AB597" i="1"/>
  <c r="AT597" i="1"/>
  <c r="AW597" i="1"/>
  <c r="AZ597" i="1"/>
  <c r="BF597" i="1"/>
  <c r="BI597" i="1"/>
  <c r="CV597" i="1"/>
  <c r="DK597" i="1"/>
  <c r="DQ597" i="1"/>
  <c r="G598" i="1"/>
  <c r="M598" i="1"/>
  <c r="P598" i="1"/>
  <c r="S598" i="1"/>
  <c r="Y598" i="1"/>
  <c r="AB598" i="1"/>
  <c r="AT598" i="1"/>
  <c r="AW598" i="1"/>
  <c r="AZ598" i="1"/>
  <c r="BF598" i="1"/>
  <c r="BI598" i="1"/>
  <c r="CV598" i="1"/>
  <c r="DK598" i="1"/>
  <c r="DQ598" i="1"/>
  <c r="G599" i="1"/>
  <c r="M599" i="1"/>
  <c r="P599" i="1"/>
  <c r="S599" i="1"/>
  <c r="Y599" i="1"/>
  <c r="AB599" i="1"/>
  <c r="AT599" i="1"/>
  <c r="AW599" i="1"/>
  <c r="AZ599" i="1"/>
  <c r="CV599" i="1"/>
  <c r="DK599" i="1"/>
  <c r="DQ599" i="1"/>
  <c r="G600" i="1"/>
  <c r="M600" i="1"/>
  <c r="P600" i="1"/>
  <c r="S600" i="1"/>
  <c r="Y600" i="1"/>
  <c r="AB600" i="1"/>
  <c r="AT600" i="1"/>
  <c r="AW600" i="1"/>
  <c r="AZ600" i="1"/>
  <c r="CV600" i="1"/>
  <c r="DK600" i="1"/>
  <c r="DQ600" i="1"/>
  <c r="G601" i="1"/>
  <c r="M601" i="1"/>
  <c r="P601" i="1"/>
  <c r="S601" i="1"/>
  <c r="Y601" i="1"/>
  <c r="AB601" i="1"/>
  <c r="AT601" i="1"/>
  <c r="AW601" i="1"/>
  <c r="AZ601" i="1"/>
  <c r="CV601" i="1"/>
  <c r="DK601" i="1"/>
  <c r="DQ601" i="1"/>
  <c r="G602" i="1"/>
  <c r="M602" i="1"/>
  <c r="P602" i="1"/>
  <c r="S602" i="1"/>
  <c r="Y602" i="1"/>
  <c r="AB602" i="1"/>
  <c r="AT602" i="1"/>
  <c r="AW602" i="1"/>
  <c r="AZ602" i="1"/>
  <c r="CV602" i="1"/>
  <c r="DK602" i="1"/>
  <c r="DQ602" i="1"/>
  <c r="G603" i="1"/>
  <c r="M603" i="1"/>
  <c r="P603" i="1"/>
  <c r="S603" i="1"/>
  <c r="Y603" i="1"/>
  <c r="AB603" i="1"/>
  <c r="AT603" i="1"/>
  <c r="AW603" i="1"/>
  <c r="AZ603" i="1"/>
  <c r="CV603" i="1"/>
  <c r="DK603" i="1"/>
  <c r="DQ603" i="1"/>
  <c r="G604" i="1"/>
  <c r="M604" i="1"/>
  <c r="P604" i="1"/>
  <c r="S604" i="1"/>
  <c r="Y604" i="1"/>
  <c r="AB604" i="1"/>
  <c r="AT604" i="1"/>
  <c r="AW604" i="1"/>
  <c r="AZ604" i="1"/>
  <c r="CV604" i="1"/>
  <c r="DK604" i="1"/>
  <c r="DQ604" i="1"/>
  <c r="G605" i="1"/>
  <c r="M605" i="1"/>
  <c r="P605" i="1"/>
  <c r="S605" i="1"/>
  <c r="Y605" i="1"/>
  <c r="AB605" i="1"/>
  <c r="AT605" i="1"/>
  <c r="AW605" i="1"/>
  <c r="AZ605" i="1"/>
  <c r="CV605" i="1"/>
  <c r="DK605" i="1"/>
  <c r="DQ605" i="1"/>
  <c r="G606" i="1"/>
  <c r="M606" i="1"/>
  <c r="P606" i="1"/>
  <c r="S606" i="1"/>
  <c r="Y606" i="1"/>
  <c r="AB606" i="1"/>
  <c r="AT606" i="1"/>
  <c r="AW606" i="1"/>
  <c r="AZ606" i="1"/>
  <c r="CV606" i="1"/>
  <c r="DK606" i="1"/>
  <c r="DQ606" i="1"/>
  <c r="G607" i="1"/>
  <c r="M607" i="1"/>
  <c r="P607" i="1"/>
  <c r="S607" i="1"/>
  <c r="Y607" i="1"/>
  <c r="AB607" i="1"/>
  <c r="AT607" i="1"/>
  <c r="AW607" i="1"/>
  <c r="AZ607" i="1"/>
  <c r="CV607" i="1"/>
  <c r="DK607" i="1"/>
  <c r="DQ607" i="1"/>
  <c r="G608" i="1"/>
  <c r="M608" i="1"/>
  <c r="P608" i="1"/>
  <c r="S608" i="1"/>
  <c r="Y608" i="1"/>
  <c r="AB608" i="1"/>
  <c r="CV608" i="1"/>
  <c r="DK608" i="1"/>
  <c r="DQ608" i="1"/>
  <c r="G609" i="1"/>
  <c r="M609" i="1"/>
  <c r="P609" i="1"/>
  <c r="S609" i="1"/>
  <c r="Y609" i="1"/>
  <c r="AB609" i="1"/>
  <c r="CV609" i="1"/>
  <c r="DK609" i="1"/>
  <c r="DQ609" i="1"/>
  <c r="G610" i="1"/>
  <c r="M610" i="1"/>
  <c r="P610" i="1"/>
  <c r="S610" i="1"/>
  <c r="Y610" i="1"/>
  <c r="AB610" i="1"/>
  <c r="CV610" i="1"/>
  <c r="DK610" i="1"/>
  <c r="DQ610" i="1"/>
  <c r="G611" i="1"/>
  <c r="M611" i="1"/>
  <c r="P611" i="1"/>
  <c r="S611" i="1"/>
  <c r="Y611" i="1"/>
  <c r="AB611" i="1"/>
  <c r="CV611" i="1"/>
  <c r="DK611" i="1"/>
  <c r="DQ611" i="1"/>
  <c r="G612" i="1"/>
  <c r="M612" i="1"/>
  <c r="P612" i="1"/>
  <c r="S612" i="1"/>
  <c r="Y612" i="1"/>
  <c r="AB612" i="1"/>
  <c r="CV612" i="1"/>
  <c r="DK612" i="1"/>
  <c r="DQ612" i="1"/>
  <c r="G613" i="1"/>
  <c r="M613" i="1"/>
  <c r="P613" i="1"/>
  <c r="S613" i="1"/>
  <c r="Y613" i="1"/>
  <c r="AB613" i="1"/>
  <c r="CV613" i="1"/>
  <c r="DK613" i="1"/>
  <c r="DQ613" i="1"/>
  <c r="G614" i="1"/>
  <c r="M614" i="1"/>
  <c r="P614" i="1"/>
  <c r="S614" i="1"/>
  <c r="Y614" i="1"/>
  <c r="AB614" i="1"/>
  <c r="CV614" i="1"/>
  <c r="DK614" i="1"/>
  <c r="DQ614" i="1"/>
  <c r="G615" i="1"/>
  <c r="M615" i="1"/>
  <c r="P615" i="1"/>
  <c r="S615" i="1"/>
  <c r="Y615" i="1"/>
  <c r="AB615" i="1"/>
  <c r="CV615" i="1"/>
  <c r="DK615" i="1"/>
  <c r="DQ615" i="1"/>
  <c r="G616" i="1"/>
  <c r="M616" i="1"/>
  <c r="P616" i="1"/>
  <c r="S616" i="1"/>
  <c r="Y616" i="1"/>
  <c r="AB616" i="1"/>
  <c r="AT616" i="1"/>
  <c r="AZ616" i="1"/>
  <c r="CV616" i="1"/>
  <c r="DK616" i="1"/>
  <c r="DQ616" i="1"/>
  <c r="G617" i="1"/>
  <c r="M617" i="1"/>
  <c r="P617" i="1"/>
  <c r="S617" i="1"/>
  <c r="Y617" i="1"/>
  <c r="AB617" i="1"/>
  <c r="AT617" i="1"/>
  <c r="AZ617" i="1"/>
  <c r="BF617" i="1"/>
  <c r="BI617" i="1"/>
  <c r="CV617" i="1"/>
  <c r="DK617" i="1"/>
  <c r="DQ617" i="1"/>
  <c r="G618" i="1"/>
  <c r="M618" i="1"/>
  <c r="P618" i="1"/>
  <c r="S618" i="1"/>
  <c r="Y618" i="1"/>
  <c r="AB618" i="1"/>
  <c r="AT618" i="1"/>
  <c r="AZ618" i="1"/>
  <c r="BF618" i="1"/>
  <c r="BI618" i="1"/>
  <c r="CV618" i="1"/>
  <c r="DK618" i="1"/>
  <c r="DQ618" i="1"/>
  <c r="G619" i="1"/>
  <c r="M619" i="1"/>
  <c r="P619" i="1"/>
  <c r="S619" i="1"/>
  <c r="Y619" i="1"/>
  <c r="AB619" i="1"/>
  <c r="AT619" i="1"/>
  <c r="AZ619" i="1"/>
  <c r="BF619" i="1"/>
  <c r="BI619" i="1"/>
  <c r="CV619" i="1"/>
  <c r="DK619" i="1"/>
  <c r="DQ619" i="1"/>
  <c r="G620" i="1"/>
  <c r="M620" i="1"/>
  <c r="P620" i="1"/>
  <c r="S620" i="1"/>
  <c r="Y620" i="1"/>
  <c r="AB620" i="1"/>
  <c r="AK620" i="1"/>
  <c r="AN620" i="1"/>
  <c r="AT620" i="1"/>
  <c r="AW620" i="1"/>
  <c r="AZ620" i="1"/>
  <c r="CP620" i="1"/>
  <c r="CV620" i="1"/>
  <c r="DQ620" i="1"/>
  <c r="G621" i="1"/>
  <c r="M621" i="1"/>
  <c r="P621" i="1"/>
  <c r="S621" i="1"/>
  <c r="Y621" i="1"/>
  <c r="AB621" i="1"/>
  <c r="AK621" i="1"/>
  <c r="AN621" i="1"/>
  <c r="AT621" i="1"/>
  <c r="AW621" i="1"/>
  <c r="AZ621" i="1"/>
  <c r="CP621" i="1"/>
  <c r="CV621" i="1"/>
  <c r="DQ621" i="1"/>
  <c r="G622" i="1"/>
  <c r="M622" i="1"/>
  <c r="P622" i="1"/>
  <c r="S622" i="1"/>
  <c r="Y622" i="1"/>
  <c r="AB622" i="1"/>
  <c r="AK622" i="1"/>
  <c r="AN622" i="1"/>
  <c r="AT622" i="1"/>
  <c r="AW622" i="1"/>
  <c r="AZ622" i="1"/>
  <c r="CP622" i="1"/>
  <c r="CV622" i="1"/>
  <c r="DQ622" i="1"/>
  <c r="G623" i="1"/>
  <c r="M623" i="1"/>
  <c r="P623" i="1"/>
  <c r="S623" i="1"/>
  <c r="Y623" i="1"/>
  <c r="AB623" i="1"/>
  <c r="AK623" i="1"/>
  <c r="AN623" i="1"/>
  <c r="AT623" i="1"/>
  <c r="AW623" i="1"/>
  <c r="AZ623" i="1"/>
  <c r="CP623" i="1"/>
  <c r="CV623" i="1"/>
  <c r="DQ623" i="1"/>
  <c r="G624" i="1"/>
  <c r="M624" i="1"/>
  <c r="P624" i="1"/>
  <c r="S624" i="1"/>
  <c r="Y624" i="1"/>
  <c r="AB624" i="1"/>
  <c r="AK624" i="1"/>
  <c r="AN624" i="1"/>
  <c r="AT624" i="1"/>
  <c r="AW624" i="1"/>
  <c r="AZ624" i="1"/>
  <c r="CP624" i="1"/>
  <c r="CV624" i="1"/>
  <c r="DQ624" i="1"/>
  <c r="G625" i="1"/>
  <c r="M625" i="1"/>
  <c r="P625" i="1"/>
  <c r="S625" i="1"/>
  <c r="Y625" i="1"/>
  <c r="AB625" i="1"/>
  <c r="AK625" i="1"/>
  <c r="AN625" i="1"/>
  <c r="AT625" i="1"/>
  <c r="AW625" i="1"/>
  <c r="AZ625" i="1"/>
  <c r="CP625" i="1"/>
  <c r="CV625" i="1"/>
  <c r="DQ625" i="1"/>
  <c r="G626" i="1"/>
  <c r="M626" i="1"/>
  <c r="P626" i="1"/>
  <c r="S626" i="1"/>
  <c r="Y626" i="1"/>
  <c r="AB626" i="1"/>
  <c r="AK626" i="1"/>
  <c r="AN626" i="1"/>
  <c r="AT626" i="1"/>
  <c r="AW626" i="1"/>
  <c r="AZ626" i="1"/>
  <c r="CP626" i="1"/>
  <c r="CV626" i="1"/>
  <c r="DQ626" i="1"/>
  <c r="G627" i="1"/>
  <c r="M627" i="1"/>
  <c r="P627" i="1"/>
  <c r="S627" i="1"/>
  <c r="Y627" i="1"/>
  <c r="AB627" i="1"/>
  <c r="AK627" i="1"/>
  <c r="AN627" i="1"/>
  <c r="AT627" i="1"/>
  <c r="AW627" i="1"/>
  <c r="AZ627" i="1"/>
  <c r="CP627" i="1"/>
  <c r="CV627" i="1"/>
  <c r="DQ627" i="1"/>
  <c r="G628" i="1"/>
  <c r="M628" i="1"/>
  <c r="P628" i="1"/>
  <c r="S628" i="1"/>
  <c r="Y628" i="1"/>
  <c r="AB628" i="1"/>
  <c r="AK628" i="1"/>
  <c r="AN628" i="1"/>
  <c r="AT628" i="1"/>
  <c r="AW628" i="1"/>
  <c r="AZ628" i="1"/>
  <c r="CP628" i="1"/>
  <c r="CV628" i="1"/>
  <c r="DQ628" i="1"/>
  <c r="G629" i="1"/>
  <c r="M629" i="1"/>
  <c r="P629" i="1"/>
  <c r="S629" i="1"/>
  <c r="Y629" i="1"/>
  <c r="AB629" i="1"/>
  <c r="AK629" i="1"/>
  <c r="AN629" i="1"/>
  <c r="AT629" i="1"/>
  <c r="AW629" i="1"/>
  <c r="AZ629" i="1"/>
  <c r="CP629" i="1"/>
  <c r="CV629" i="1"/>
  <c r="DQ629" i="1"/>
  <c r="G630" i="1"/>
  <c r="M630" i="1"/>
  <c r="P630" i="1"/>
  <c r="S630" i="1"/>
  <c r="Y630" i="1"/>
  <c r="AB630" i="1"/>
  <c r="AT630" i="1"/>
  <c r="AW630" i="1"/>
  <c r="AZ630" i="1"/>
  <c r="BF630" i="1"/>
  <c r="BI630" i="1"/>
  <c r="BO630" i="1"/>
  <c r="BR630" i="1"/>
  <c r="BU630" i="1"/>
  <c r="BX630" i="1"/>
  <c r="CA630" i="1"/>
  <c r="CD630" i="1"/>
  <c r="CP630" i="1"/>
  <c r="CV630" i="1"/>
  <c r="DQ630" i="1"/>
  <c r="G631" i="1"/>
  <c r="M631" i="1"/>
  <c r="P631" i="1"/>
  <c r="S631" i="1"/>
  <c r="Y631" i="1"/>
  <c r="AB631" i="1"/>
  <c r="CV631" i="1"/>
  <c r="DK631" i="1"/>
  <c r="DQ631" i="1"/>
  <c r="G632" i="1"/>
  <c r="M632" i="1"/>
  <c r="P632" i="1"/>
  <c r="S632" i="1"/>
  <c r="Y632" i="1"/>
  <c r="AB632" i="1"/>
  <c r="CV632" i="1"/>
  <c r="DK632" i="1"/>
  <c r="DQ632" i="1"/>
  <c r="G633" i="1"/>
  <c r="M633" i="1"/>
  <c r="P633" i="1"/>
  <c r="S633" i="1"/>
  <c r="Y633" i="1"/>
  <c r="AB633" i="1"/>
  <c r="CV633" i="1"/>
  <c r="DK633" i="1"/>
  <c r="DQ633" i="1"/>
  <c r="G634" i="1"/>
  <c r="M634" i="1"/>
  <c r="P634" i="1"/>
  <c r="S634" i="1"/>
  <c r="Y634" i="1"/>
  <c r="AB634" i="1"/>
  <c r="CV634" i="1"/>
  <c r="DK634" i="1"/>
  <c r="DQ634" i="1"/>
  <c r="G635" i="1"/>
  <c r="M635" i="1"/>
  <c r="P635" i="1"/>
  <c r="S635" i="1"/>
  <c r="Y635" i="1"/>
  <c r="AB635" i="1"/>
  <c r="CV635" i="1"/>
  <c r="DK635" i="1"/>
  <c r="DQ635" i="1"/>
  <c r="G636" i="1"/>
  <c r="M636" i="1"/>
  <c r="P636" i="1"/>
  <c r="S636" i="1"/>
  <c r="Y636" i="1"/>
  <c r="AB636" i="1"/>
  <c r="CV636" i="1"/>
  <c r="DK636" i="1"/>
  <c r="DQ636" i="1"/>
  <c r="G637" i="1"/>
  <c r="M637" i="1"/>
  <c r="P637" i="1"/>
  <c r="S637" i="1"/>
  <c r="Y637" i="1"/>
  <c r="AB637" i="1"/>
  <c r="CV637" i="1"/>
  <c r="DK637" i="1"/>
  <c r="DQ637" i="1"/>
  <c r="G638" i="1"/>
  <c r="M638" i="1"/>
  <c r="P638" i="1"/>
  <c r="S638" i="1"/>
  <c r="Y638" i="1"/>
  <c r="AB638" i="1"/>
  <c r="CV638" i="1"/>
  <c r="DK638" i="1"/>
  <c r="DQ638" i="1"/>
  <c r="G639" i="1"/>
  <c r="M639" i="1"/>
  <c r="P639" i="1"/>
  <c r="S639" i="1"/>
  <c r="Y639" i="1"/>
  <c r="AB639" i="1"/>
  <c r="CV639" i="1"/>
  <c r="DK639" i="1"/>
  <c r="DQ639" i="1"/>
  <c r="G640" i="1"/>
  <c r="M640" i="1"/>
  <c r="P640" i="1"/>
  <c r="S640" i="1"/>
  <c r="Y640" i="1"/>
  <c r="AB640" i="1"/>
  <c r="CV640" i="1"/>
  <c r="DK640" i="1"/>
  <c r="DQ640" i="1"/>
  <c r="G641" i="1"/>
  <c r="M641" i="1"/>
  <c r="P641" i="1"/>
  <c r="S641" i="1"/>
  <c r="Y641" i="1"/>
  <c r="AB641" i="1"/>
  <c r="CV641" i="1"/>
  <c r="DK641" i="1"/>
  <c r="DQ641" i="1"/>
  <c r="G642" i="1"/>
  <c r="M642" i="1"/>
  <c r="P642" i="1"/>
  <c r="S642" i="1"/>
  <c r="Y642" i="1"/>
  <c r="AB642" i="1"/>
  <c r="CV642" i="1"/>
  <c r="DK642" i="1"/>
  <c r="DQ642" i="1"/>
  <c r="G643" i="1"/>
  <c r="M643" i="1"/>
  <c r="P643" i="1"/>
  <c r="S643" i="1"/>
  <c r="Y643" i="1"/>
  <c r="AB643" i="1"/>
  <c r="CV643" i="1"/>
  <c r="DK643" i="1"/>
  <c r="DQ643" i="1"/>
  <c r="G644" i="1"/>
  <c r="M644" i="1"/>
  <c r="P644" i="1"/>
  <c r="S644" i="1"/>
  <c r="Y644" i="1"/>
  <c r="AB644" i="1"/>
  <c r="CV644" i="1"/>
  <c r="DK644" i="1"/>
  <c r="DQ644" i="1"/>
  <c r="G645" i="1"/>
  <c r="M645" i="1"/>
  <c r="P645" i="1"/>
  <c r="S645" i="1"/>
  <c r="Y645" i="1"/>
  <c r="AB645" i="1"/>
  <c r="CV645" i="1"/>
  <c r="DK645" i="1"/>
  <c r="DQ645" i="1"/>
  <c r="G646" i="1"/>
  <c r="M646" i="1"/>
  <c r="P646" i="1"/>
  <c r="S646" i="1"/>
  <c r="Y646" i="1"/>
  <c r="AB646" i="1"/>
  <c r="CV646" i="1"/>
  <c r="DK646" i="1"/>
  <c r="DQ646" i="1"/>
  <c r="G647" i="1"/>
  <c r="M647" i="1"/>
  <c r="P647" i="1"/>
  <c r="S647" i="1"/>
  <c r="Y647" i="1"/>
  <c r="AB647" i="1"/>
  <c r="CV647" i="1"/>
  <c r="DK647" i="1"/>
  <c r="DQ647" i="1"/>
  <c r="G648" i="1"/>
  <c r="M648" i="1"/>
  <c r="P648" i="1"/>
  <c r="S648" i="1"/>
  <c r="Y648" i="1"/>
  <c r="AB648" i="1"/>
  <c r="CV648" i="1"/>
  <c r="DK648" i="1"/>
  <c r="DQ648" i="1"/>
  <c r="G649" i="1"/>
  <c r="M649" i="1"/>
  <c r="P649" i="1"/>
  <c r="S649" i="1"/>
  <c r="Y649" i="1"/>
  <c r="AB649" i="1"/>
  <c r="AK649" i="1"/>
  <c r="AN649" i="1"/>
  <c r="CV649" i="1"/>
  <c r="DK649" i="1"/>
  <c r="DQ649" i="1"/>
  <c r="G650" i="1"/>
  <c r="M650" i="1"/>
  <c r="P650" i="1"/>
  <c r="S650" i="1"/>
  <c r="Y650" i="1"/>
  <c r="AB650" i="1"/>
  <c r="AK650" i="1"/>
  <c r="AN650" i="1"/>
  <c r="CV650" i="1"/>
  <c r="DK650" i="1"/>
  <c r="DQ650" i="1"/>
  <c r="G651" i="1"/>
  <c r="M651" i="1"/>
  <c r="P651" i="1"/>
  <c r="S651" i="1"/>
  <c r="Y651" i="1"/>
  <c r="AB651" i="1"/>
  <c r="AK651" i="1"/>
  <c r="AN651" i="1"/>
  <c r="CV651" i="1"/>
  <c r="DK651" i="1"/>
  <c r="DQ651" i="1"/>
  <c r="G652" i="1"/>
  <c r="M652" i="1"/>
  <c r="P652" i="1"/>
  <c r="S652" i="1"/>
  <c r="Y652" i="1"/>
  <c r="AB652" i="1"/>
  <c r="AK652" i="1"/>
  <c r="AN652" i="1"/>
  <c r="CV652" i="1"/>
  <c r="DK652" i="1"/>
  <c r="DQ652" i="1"/>
  <c r="G653" i="1"/>
  <c r="M653" i="1"/>
  <c r="P653" i="1"/>
  <c r="S653" i="1"/>
  <c r="Y653" i="1"/>
  <c r="AB653" i="1"/>
  <c r="AK653" i="1"/>
  <c r="AN653" i="1"/>
  <c r="CV653" i="1"/>
  <c r="DK653" i="1"/>
  <c r="DQ653" i="1"/>
  <c r="G654" i="1"/>
  <c r="M654" i="1"/>
  <c r="P654" i="1"/>
  <c r="S654" i="1"/>
  <c r="Y654" i="1"/>
  <c r="AB654" i="1"/>
  <c r="AK654" i="1"/>
  <c r="AN654" i="1"/>
  <c r="CV654" i="1"/>
  <c r="DK654" i="1"/>
  <c r="DQ654" i="1"/>
  <c r="G655" i="1"/>
  <c r="M655" i="1"/>
  <c r="P655" i="1"/>
  <c r="S655" i="1"/>
  <c r="Y655" i="1"/>
  <c r="AB655" i="1"/>
  <c r="AK655" i="1"/>
  <c r="AN655" i="1"/>
  <c r="CV655" i="1"/>
  <c r="DK655" i="1"/>
  <c r="DQ655" i="1"/>
  <c r="G656" i="1"/>
  <c r="M656" i="1"/>
  <c r="P656" i="1"/>
  <c r="S656" i="1"/>
  <c r="Y656" i="1"/>
  <c r="AB656" i="1"/>
  <c r="AK656" i="1"/>
  <c r="AN656" i="1"/>
  <c r="CV656" i="1"/>
  <c r="DK656" i="1"/>
  <c r="DQ656" i="1"/>
  <c r="G657" i="1"/>
  <c r="M657" i="1"/>
  <c r="P657" i="1"/>
  <c r="S657" i="1"/>
  <c r="Y657" i="1"/>
  <c r="AB657" i="1"/>
  <c r="AK657" i="1"/>
  <c r="AN657" i="1"/>
  <c r="CV657" i="1"/>
  <c r="DK657" i="1"/>
  <c r="DQ657" i="1"/>
  <c r="G658" i="1"/>
  <c r="M658" i="1"/>
  <c r="P658" i="1"/>
  <c r="S658" i="1"/>
  <c r="Y658" i="1"/>
  <c r="AB658" i="1"/>
  <c r="AK658" i="1"/>
  <c r="AN658" i="1"/>
  <c r="CV658" i="1"/>
  <c r="DK658" i="1"/>
  <c r="DQ658" i="1"/>
  <c r="G659" i="1"/>
  <c r="M659" i="1"/>
  <c r="P659" i="1"/>
  <c r="S659" i="1"/>
  <c r="G660" i="1"/>
  <c r="M660" i="1"/>
  <c r="P660" i="1"/>
  <c r="S660" i="1"/>
  <c r="G661" i="1"/>
  <c r="M661" i="1"/>
  <c r="P661" i="1"/>
  <c r="S661" i="1"/>
  <c r="G662" i="1"/>
  <c r="M662" i="1"/>
  <c r="P662" i="1"/>
  <c r="S662" i="1"/>
  <c r="G663" i="1"/>
  <c r="M663" i="1"/>
  <c r="P663" i="1"/>
  <c r="S663" i="1"/>
  <c r="CV663" i="1"/>
  <c r="G664" i="1"/>
  <c r="M664" i="1"/>
  <c r="P664" i="1"/>
  <c r="S664" i="1"/>
  <c r="CV664" i="1"/>
  <c r="G665" i="1"/>
  <c r="M665" i="1"/>
  <c r="P665" i="1"/>
  <c r="S665" i="1"/>
  <c r="AT665" i="1"/>
  <c r="AW665" i="1"/>
  <c r="AZ665" i="1"/>
  <c r="BO665" i="1"/>
  <c r="BR665" i="1"/>
  <c r="BU665" i="1"/>
  <c r="BX665" i="1"/>
  <c r="CA665" i="1"/>
  <c r="CD665" i="1"/>
  <c r="CV665" i="1"/>
  <c r="DK665" i="1"/>
  <c r="G666" i="1"/>
  <c r="M666" i="1"/>
  <c r="P666" i="1"/>
  <c r="S666" i="1"/>
  <c r="AT666" i="1"/>
  <c r="AW666" i="1"/>
  <c r="AZ666" i="1"/>
  <c r="BO666" i="1"/>
  <c r="BR666" i="1"/>
  <c r="BU666" i="1"/>
  <c r="BX666" i="1"/>
  <c r="CA666" i="1"/>
  <c r="CD666" i="1"/>
  <c r="CV666" i="1"/>
  <c r="DK666" i="1"/>
  <c r="G667" i="1"/>
  <c r="M667" i="1"/>
  <c r="P667" i="1"/>
  <c r="S667" i="1"/>
  <c r="Y667" i="1"/>
  <c r="AB667" i="1"/>
  <c r="AT667" i="1"/>
  <c r="AW667" i="1"/>
  <c r="AZ667" i="1"/>
  <c r="BO667" i="1"/>
  <c r="BR667" i="1"/>
  <c r="BU667" i="1"/>
  <c r="BX667" i="1"/>
  <c r="CA667" i="1"/>
  <c r="CD667" i="1"/>
  <c r="CV667" i="1"/>
  <c r="DK667" i="1"/>
</calcChain>
</file>

<file path=xl/sharedStrings.xml><?xml version="1.0" encoding="utf-8"?>
<sst xmlns="http://schemas.openxmlformats.org/spreadsheetml/2006/main" count="60250" uniqueCount="1810">
  <si>
    <t>Effective Date</t>
  </si>
  <si>
    <t>Valid Through Date</t>
  </si>
  <si>
    <t>PDMP_law</t>
  </si>
  <si>
    <t>_citation_PDMP_law</t>
  </si>
  <si>
    <t>_caution_PDMP_law</t>
  </si>
  <si>
    <t>PDMP_agency</t>
  </si>
  <si>
    <t>_citation_PDMP_agency</t>
  </si>
  <si>
    <t>_caution_PDMP_agency</t>
  </si>
  <si>
    <t>PDMP_drep</t>
  </si>
  <si>
    <t>_citation_PDMP_drep</t>
  </si>
  <si>
    <t>_caution_PDMP_drep</t>
  </si>
  <si>
    <t>PDMP_drepfreq</t>
  </si>
  <si>
    <t>_citation_PDMP_drepfreq</t>
  </si>
  <si>
    <t>_caution_PDMP_drepfreq</t>
  </si>
  <si>
    <t>PDMP_drepsch</t>
  </si>
  <si>
    <t>_citation_PDMP_drepsch</t>
  </si>
  <si>
    <t>_caution_PDMP_drepsch</t>
  </si>
  <si>
    <t>PDMP_proact</t>
  </si>
  <si>
    <t>_citation_PDMP_proact</t>
  </si>
  <si>
    <t>_caution_PDMP_proact</t>
  </si>
  <si>
    <t>PDMP_reg</t>
  </si>
  <si>
    <t>_citation_PDMP_reg</t>
  </si>
  <si>
    <t>_caution_PDMP_reg</t>
  </si>
  <si>
    <t>PDMP_regkind</t>
  </si>
  <si>
    <t>_citation_PDMP_regkind</t>
  </si>
  <si>
    <t>_caution_PDMP_regkind</t>
  </si>
  <si>
    <t>PDMP_regawhen</t>
  </si>
  <si>
    <t>_citation_PDMP_regawhen</t>
  </si>
  <si>
    <t>_caution_PDMP_regawhen</t>
  </si>
  <si>
    <t>PDMP_any</t>
  </si>
  <si>
    <t>_citation_PDMP_any</t>
  </si>
  <si>
    <t>_caution_PDMP_any</t>
  </si>
  <si>
    <t>PDMP_csgenchk</t>
  </si>
  <si>
    <t>_citation_PDMP_csgenchk</t>
  </si>
  <si>
    <t>_caution_PDMP_csgenchk</t>
  </si>
  <si>
    <t>PDMP_csfreq</t>
  </si>
  <si>
    <t>_citation_PDMP_csfreq</t>
  </si>
  <si>
    <t>_caution_PDMP_csfreq</t>
  </si>
  <si>
    <t>PDMP_csexcpt</t>
  </si>
  <si>
    <t>_citation_PDMP_csexcpt</t>
  </si>
  <si>
    <t>_caution_PDMP_csexcpt</t>
  </si>
  <si>
    <t>PDMP_opchk</t>
  </si>
  <si>
    <t>_citation_PDMP_opchk</t>
  </si>
  <si>
    <t>_caution_PDMP_opchk</t>
  </si>
  <si>
    <t>PDMP_opfreqnew</t>
  </si>
  <si>
    <t>_citation_PDMP_opfreqnew</t>
  </si>
  <si>
    <t>_caution_PDMP_opfreqnew</t>
  </si>
  <si>
    <t>PDMP_opfreqrest</t>
  </si>
  <si>
    <t>_citation_PDMP_opfreqrest</t>
  </si>
  <si>
    <t>_caution_PDMP_opfreqrest</t>
  </si>
  <si>
    <t>PDMP_opexcpt</t>
  </si>
  <si>
    <t>_citation_PDMP_opexcpt</t>
  </si>
  <si>
    <t>_caution_PDMP_opexcpt</t>
  </si>
  <si>
    <t>PDMP_benzchk</t>
  </si>
  <si>
    <t>_citation_PDMP_benzchk</t>
  </si>
  <si>
    <t>_caution_PDMP_benzchk</t>
  </si>
  <si>
    <t>PDMP_benzfreq</t>
  </si>
  <si>
    <t>_citation_PDMP_benzfreq</t>
  </si>
  <si>
    <t>_caution_PDMP_benzfreq</t>
  </si>
  <si>
    <t>PDMP_benzexcpt</t>
  </si>
  <si>
    <t>_citation_PDMP_benzexcpt</t>
  </si>
  <si>
    <t>_caution_PDMP_benzexcpt</t>
  </si>
  <si>
    <t>PDMP_schedchk</t>
  </si>
  <si>
    <t>_citation_PDMP_schedchk</t>
  </si>
  <si>
    <t>_caution_PDMP_schedchk</t>
  </si>
  <si>
    <t>PDMP_sched</t>
  </si>
  <si>
    <t>_citation_PDMP_sched</t>
  </si>
  <si>
    <t>_caution_PDMP_sched</t>
  </si>
  <si>
    <t>PDMP_schedII</t>
  </si>
  <si>
    <t>_citation_PDMP_schedII</t>
  </si>
  <si>
    <t>_caution_PDMP_schedII</t>
  </si>
  <si>
    <t>PDMP_schedIII</t>
  </si>
  <si>
    <t>_citation_PDMP_schedIII</t>
  </si>
  <si>
    <t>_caution_PDMP_schedIII</t>
  </si>
  <si>
    <t>PDMP_schedIV</t>
  </si>
  <si>
    <t>_citation_PDMP_schedIV</t>
  </si>
  <si>
    <t>_caution_PDMP_schedIV</t>
  </si>
  <si>
    <t>PDMP_schedV</t>
  </si>
  <si>
    <t>_citation_PDMP_schedV</t>
  </si>
  <si>
    <t>_caution_PDMP_schedV</t>
  </si>
  <si>
    <t>PDMP_schedexcpt</t>
  </si>
  <si>
    <t>_citation_PDMP_schedexcpt</t>
  </si>
  <si>
    <t>_caution_PDMP_schedexcpt</t>
  </si>
  <si>
    <t>PDMP_suschk</t>
  </si>
  <si>
    <t>_citation_PDMP_suschk</t>
  </si>
  <si>
    <t>_caution_PDMP_suschk</t>
  </si>
  <si>
    <t>PDMP_mimm</t>
  </si>
  <si>
    <t>_citation_PDMP_mimm</t>
  </si>
  <si>
    <t>_caution_PDMP_mimm</t>
  </si>
  <si>
    <t>PDMP_dchk</t>
  </si>
  <si>
    <t>_citation_PDMP_dchk</t>
  </si>
  <si>
    <t>_caution_PDMP_dchk</t>
  </si>
  <si>
    <t>PDMP_dchkcir</t>
  </si>
  <si>
    <t>_citation_PDMP_dchkcir</t>
  </si>
  <si>
    <t>_caution_PDMP_dchkcir</t>
  </si>
  <si>
    <t>PDMP_del</t>
  </si>
  <si>
    <t>_citation_PDMP_del</t>
  </si>
  <si>
    <t>_caution_PDMP_del</t>
  </si>
  <si>
    <t>PDMP_delkind</t>
  </si>
  <si>
    <t>_citation_PDMP_delkind</t>
  </si>
  <si>
    <t>_caution_PDMP_delkind</t>
  </si>
  <si>
    <t>PDMP_Medicaid</t>
  </si>
  <si>
    <t>_citation_PDMP_Medicaid</t>
  </si>
  <si>
    <t>_caution_PDMP_Medicaid</t>
  </si>
  <si>
    <t>PDMP_Medicare</t>
  </si>
  <si>
    <t>_citation_PDMP_Medicare</t>
  </si>
  <si>
    <t>_caution_PDMP_Medicare</t>
  </si>
  <si>
    <t>PDMP_insurance</t>
  </si>
  <si>
    <t>_citation_PDMP_insurance</t>
  </si>
  <si>
    <t>_caution_PDMP_insurance</t>
  </si>
  <si>
    <t>PDMP_stshare</t>
  </si>
  <si>
    <t>_citation_PDMP_stshare</t>
  </si>
  <si>
    <t>_caution_PDMP_stshare</t>
  </si>
  <si>
    <t>PDMP_strest</t>
  </si>
  <si>
    <t>_citation_PDMP_strest</t>
  </si>
  <si>
    <t>_caution_PDMP_strest</t>
  </si>
  <si>
    <t>PDMP_leo</t>
  </si>
  <si>
    <t>_citation_PDMP_leo</t>
  </si>
  <si>
    <t>_caution_PDMP_leo</t>
  </si>
  <si>
    <t>PDMP_leowhen</t>
  </si>
  <si>
    <t>_citation_PDMP_leowhen</t>
  </si>
  <si>
    <t>_caution_PDMP_leowhen</t>
  </si>
  <si>
    <t>Alabama</t>
  </si>
  <si>
    <t>Ala. Code § 20-2-212. Controlled substances prescription database program; powers and duties of department; trust fund; committee membership and meetings.; Ala Code § 20-2-211. Definitions.</t>
  </si>
  <si>
    <t>Ala. Code § 20-2-212. Controlled substances prescription database program; powers and duties of department; trust fund; committee membership and meetings.; Ala Code § 20-2-211. Definitions.; Ala. Code § 20-2-212. Controlled substances prescription database program; powers and duties of department; trust fund; committee membership and meetings.</t>
  </si>
  <si>
    <t>Ala Code § 20-2-213. Reporting requirements.; Ala Code § 20-2-213. Reporting requirements.; Ala. Admin. Code r. 420-7-2-.12 Prescription Drug Monitoring Program Reporting To Database By Dispensers</t>
  </si>
  <si>
    <t>Ala. Admin. Code r. 420-7-2-.12 Prescription Drug Monitoring Program Reporting To Database By Dispensers</t>
  </si>
  <si>
    <t>Ala Code § 20-2-213. Reporting requirements.</t>
  </si>
  <si>
    <t>Ala. Admin. Code r. 540-X-12-.05 Renewal of a Qualified Alabama Controlled Substances Registration Certificate (QASC).; Ala. Admin. Code r. 540-X-4-.03 Renewal of an Alabama Controlled Substances Certificate; Ala. Admin. Code r. 540-X-4-.01 Registration for Alabama Controlled Substances Certificate; Ala Code § 34-24-604. Annual registration.; Ala. Admin. Code r. 540-X-19-.03 Pain management registration required</t>
  </si>
  <si>
    <t>Ala. Admin. Code r. 540-X-12-.05 Renewal of a Qualified Alabama Controlled Substances Registration Certificate (QASC).; Ala. Admin. Code r. 540-X-4-.03 Renewal of an Alabama Controlled Substances Certificate; Ala. Admin. Code r. 540-X-4-.01 Registration for Alabama Controlled Substances Certificate; Ala Code § 34-24-604. Annual registration.; Ala. Admin. Code r. 540-X-19-.03 Pain management registration required; Ala. Admin. Code r. 540-X-18-.05 Renewal of a Qualified Alabama Controlled Substances Registration Certificate (QASC); Ala. Admin. Code r. 540-X-18-.04 Issuance of a Qualified Controlled Substance Registration Certificate (QACSC).</t>
  </si>
  <si>
    <t>Under Ala Code § 34-24-604 and Ala. Admin. Code r. 540-X-19-.03, all physicians who provide pain management services must provide proof of a current registration with the Alabama PDMP to obtain the required pain management registration.</t>
  </si>
  <si>
    <t>Ala. Admin. Code r. 540-X-12-.05 Renewal of a Qualified Alabama Controlled Substances Registration Certificate (QASC).; Ala. Admin. Code r. 540-X-4-.03 Renewal of an Alabama Controlled Substances Certificate; Ala. Admin. Code r. 540-X-4-.01 Registration for Alabama Controlled Substances Certificate; Ala. Admin. Code r. 540-X-18-.05 Renewal of a Qualified Alabama Controlled Substances Registration Certificate (QASC); Ala. Admin. Code r. 540-X-18-.04 Issuance of a Qualified Controlled Substance Registration Certificate (QACSC).</t>
  </si>
  <si>
    <t>Ala Code § 20-2-214. Limited access to database permitted for certain persons or entities.; Ala Code § 20-2-214. Limited access to database permitted for certain persons or entities.</t>
  </si>
  <si>
    <t>Ala Code § 20-2-214(3) allows a licensed physician to designate up to two employees who many access the database on the physician's behalf.</t>
  </si>
  <si>
    <t>Ala Code § 20-2-214. Limited access to database permitted for certain persons or entities.</t>
  </si>
  <si>
    <t>Ala Code § 20-2-214. Limited access to database permitted for certain persons or entities.; Ala Code § 20-2-214. Limited access to database permitted for certain persons or entities.; Ala. Admin. Code r. 420-7-2-.13. Access To Database.</t>
  </si>
  <si>
    <t>Ala. Admin. Code r. 540-X-12-.05 Renewal of a Qualified Alabama Controlled Substances Registration Certificate (QASC).; Ala. Admin. Code r. 540-X-4-.03 Renewal of an Alabama Controlled Substances Certificate; Ala. Admin. Code r. 540-X-4-.01 Registration for Alabama Controlled Substances Certificate; Ala. Admin. Code r. 540-X-18-.05 Renewal of a Qualified Alabama Controlled Substances Registration Certificate (QASC); Ala. Admin. Code r. 540-X-19-.03 Pain management registration required; Ala Code § 34-24-604. Annual registration.</t>
  </si>
  <si>
    <t>Ala. Admin. Code r. 540-X-12-.05 Renewal of a Qualified Alabama Controlled Substances Registration Certificate (QASC).; Ala. Admin. Code r. 540-X-4-.03 Renewal of an Alabama Controlled Substances Certificate; Ala. Admin. Code r. 540-X-4-.01 Registration for Alabama Controlled Substances Certificate; Ala. Admin. Code r. 540-X-18-.05 Renewal of a Qualified Alabama Controlled Substances Registration Certificate (QASC); Ala. Admin. Code r. 540-X-19-.03 Pain management registration required; Ala Code § 34-24-604. Annual registration.; Ala. Admin. Code r. 540-X-18-.04 Issuance of a Qualified Controlled Substance Registration Certificate (QACSC)</t>
  </si>
  <si>
    <t>Ala. Admin. Code r. 540-X-12-.05 Renewal of a Qualified Alabama Controlled Substances Registration Certificate (QASC).; Ala. Admin. Code r. 540-X-4-.03 Renewal of an Alabama Controlled Substances Certificate; Ala. Admin. Code r. 540-X-4-.01 Registration for Alabama Controlled Substances Certificate; Ala. Admin. Code r. 540-X-18-.04 Issuance of a Qualified Controlled Substance Registration Certificate (QACSC)</t>
  </si>
  <si>
    <t>Ala. Admin. Code r. 540-X-12-.05 Renewal of a Qualified Alabama Controlled Substances Registration Certificate (QASC).; Ala. Admin. Code r. 540-X-4-.03 Renewal of an Alabama Controlled Substances Certificate; Ala. Admin. Code r. 540-X-4-.01 Registration for Alabama Controlled Substances Certificate; Ala. Admin. Code r. 540-X-18-.05 Renewal of a Qualified Alabama Controlled Substances Registration Certificate (QASC); Ala. Admin. Code r. 540-X-19-.03 Pain management registration required; Ala Code § 34-24-604. Annual registration.; Ala. Admin. Code r. 540-X-18-.04 Issuance of a Qualified Controlled Substance Registration Certificate (QACSC).</t>
  </si>
  <si>
    <t>Ala. Admin. Code r. 540-X-12-.05 Renewal of a Qualified Alabama Controlled Substances Registration Certificate (QASC).; Ala. Admin. Code r. 540-X-4-.03 Renewal of an Alabama Controlled Substances Certificate; Ala. Admin. Code r. 540-X-4-.01 Registration for Alabama Controlled Substances Certificate; Ala. Admin. Code r. 540-X-18-.04 Issuance of a Qualified Controlled Substance Registration Certificate (QACSC).</t>
  </si>
  <si>
    <t>Ala. Admin. Code r. 540-X-12-.05 Renewal of a Qualified Alabama Controlled Substances Registration Certificate (QASC).; Ala. Admin. Code r. 540-X-4-.03 Renewal of an Alabama Controlled Substances Certificate; Ala. Admin. Code r. 540-X-4-.01 Registration for Alabama Controlled Substances Certificate; Ala. Admin. Code r. 540-X-18-.05 Renewal of a Qualified Alabama Controlled Substances Registration Certificate (QASC); Ala Code § 34-24-604. Annual registration.; Ala. Admin. Code r. 540-X-19-.03 Pain management registration required</t>
  </si>
  <si>
    <t>Ala. Admin. Code r. 540-X-12-.05 Renewal of a Qualified Alabama Controlled Substances Registration Certificate (QASC).; Ala. Admin. Code r. 540-X-4-.03 Renewal of an Alabama Controlled Substances Certificate; Ala. Admin. Code r. 540-X-4-.01 Registration for Alabama Controlled Substances Certificate; Ala. Admin. Code r. 540-X-18-.05 Renewal of a Qualified Alabama Controlled Substances Registration Certificate (QASC); Ala Code § 34-24-604. Annual registration.; Ala. Admin. Code r. 540-X-19-.03 Pain management registration required; Ala. Admin. Code r. 540-X-18-.04 Issuance of a Qualified Controlled Substance Registration Certificate (QACSC).</t>
  </si>
  <si>
    <t>Ala. Admin. Code r. 540-X-12-.05 Renewal of a Qualified Alabama Controlled Substances Registration Certificate (QASC).; Ala. Admin. Code r. 540-X-4-.03 Renewal of an Alabama Controlled Substances Certificate; Ala. Admin. Code r. 540-X-4-.01 Registration for Alabama Controlled Substances Certificate; Ala. Admin. Code r. 540-X-18-.05 Renewal of a Qualified Alabama Controlled Substances Registration Certificate (QASC); Ala Code § 34-24-604. Annual registration.; Ala. Admin. Code r. 540-X-19-.03 Pain management registration required; Ala. Admin. Code r. 540-X-20-.04 Renewal of a Limited Purpose Schedule II Permit (LPSP)</t>
  </si>
  <si>
    <t>Ala. Admin. Code r. 540-X-12-.05 Renewal of a Qualified Alabama Controlled Substances Registration Certificate (QASC).; Ala. Admin. Code r. 540-X-4-.03 Renewal of an Alabama Controlled Substances Certificate; Ala. Admin. Code r. 540-X-4-.01 Registration for Alabama Controlled Substances Certificate; Ala. Admin. Code r. 540-X-18-.05 Renewal of a Qualified Alabama Controlled Substances Registration Certificate (QASC); Ala Code § 34-24-604. Annual registration.; Ala. Admin. Code r. 540-X-19-.03 Pain management registration required; Ala. Admin. Code r. 540-X-20-.04 Renewal of a Limited Purpose Schedule II Permit (LPSP); Ala. Admin. Code r. 540-X-18-.04 Issuance of a Qualified Controlled Substance Registration Certificate (QACSC).</t>
  </si>
  <si>
    <t>Under Ala Code § 34-24-604 and Ala. Admin. Code r. 540-X-19-.03, all physicians who provide pain management services must provide proof of a current registration with the Alabama PDMP to obtain the required pain management registration. Under Ala. Admin. Code r. 540-X-20-.04, nurse practitioners and physician assistants renewing a Limited Purpose Schedule II Permit must have a current registration to access the Controlled Substances Prescription Database.</t>
  </si>
  <si>
    <t>Ala. Admin. Code r. 420-7-2-.12 Prescription Drug Monitoring Program Reporting To Database By Dispensers; Ala. Admin. Code r. 420-7-2-.12 Prescription Drug Monitoring Program Reporting To Database By Dispensers</t>
  </si>
  <si>
    <t>Ala Code § 20-2-213. Reporting requirements.; Ala. Admin. Code r. 420-7-2-.12 Prescription Drug Monitoring Program Reporting To Database By Dispensers</t>
  </si>
  <si>
    <t>Ala. Admin. Code r. 540-X-12-.05 Renewal of a Qualified Alabama Controlled Substances Registration Certificate (QASC).; Ala. Admin. Code r. 540-X-4-.03 Renewal of an Alabama Controlled Substances Certificate; Ala. Admin. Code r. 540-X-4-.01 Registration for Alabama Controlled Substances Certificate; Ala. Admin. Code r. 540-X-18-.05 Renewal of a Qualified Alabama Controlled Substances Registration Certificate (QASC); Ala. Admin. Code r. 540-X-19-.03 Pain management registration required; Ala. Admin. Code r. 540-X-20-.04 Renewal of a Limited Purpose Schedule II Permit (LPSP); Ala Code § 34-24-604. Annual registration.</t>
  </si>
  <si>
    <t>Ala. Admin. Code r. 540-X-12-.05 Renewal of a Qualified Alabama Controlled Substances Registration Certificate (QASC).; Ala. Admin. Code r. 540-X-4-.03 Renewal of an Alabama Controlled Substances Certificate; Ala. Admin. Code r. 540-X-4-.01 Registration for Alabama Controlled Substances Certificate; Ala. Admin. Code r. 540-X-18-.05 Renewal of a Qualified Alabama Controlled Substances Registration Certificate (QASC); Ala. Admin. Code r. 540-X-19-.03 Pain management registration required; Ala. Admin. Code r. 540-X-20-.04 Renewal of a Limited Purpose Schedule II Permit (LPSP); Ala Code § 34-24-604. Annual registration.; Ala. Admin. Code r. 540-X-18-.04 Issuance of a Qualified Controlled Substance Registration Certificate (QACSC).</t>
  </si>
  <si>
    <t>Ala Code § 20-2-214. Limited access to database permitted for certain persons or entities.; Ala Code § 20-2-214. Limited access to database permitted for certain persons or entities.; Ala. Admin. Code r. 420-7-2-.13. Access To Database.; Ala. Admin. Code r. 420-7-2-.13. Access To Database.</t>
  </si>
  <si>
    <t>Ala Code § 20-2-214. Limited access to database permitted for certain persons or entities.; Ala. Admin. Code r. 420-7-2-.13. Access To Database.; Ala. Admin. Code r. 420-7-2-.13. Access To Database.</t>
  </si>
  <si>
    <t>Ala Code § 20-2-214. Limited access to database permitted for certain persons or entities.; Ala Code § 20-2-214. Limited access to database permitted for certain persons or entities.; Ala. Admin. Code r. 420-7-2-.13. Access To Database.; Ala. Admin. Code r. 420-7-2-.13. Access To Database.; Ala. Admin. Code r. 420-7-2-.13. Access To Database.</t>
  </si>
  <si>
    <t>Ala. Admin. Code r. 540-X-18-.05 Renewal of a Qualified Alabama Controlled Substances Registration Certificate (QASC); Ala. Admin. Code r. 540-X-4-.03 Renewal of an Alabama Controlled Substances Certificate; Ala. Admin. Code r. 540-X-4-.01 Registration for Alabama Controlled Substances Certificate; Ala. Admin. Code r. 540-X-18-.04 Issuance of a Qualified Controlled Substance Registration Certificate (QACSC).</t>
  </si>
  <si>
    <t>Ala Code § 20-2-213. Reporting requirements.; Ala. Admin. Code r. 420-7-2-.12 Prescription Drug Monitoring Program Reporting To Database By Dispensers; Ala Code § 20-2-213. Reporting requirements.; Ala Code § 20-2-213. Reporting requirements.</t>
  </si>
  <si>
    <t>Ala. Admin. Code r. 420-7-2-.12 Prescription Drug Monitoring Program Reporting To Database By Dispensers; Ala. Admin. Code r. 420-7-2-.12 Prescription Drug Monitoring Program Reporting To Database By Dispensers; Ala Code § 20-2-213. Reporting requirements.</t>
  </si>
  <si>
    <t>Ala Code § 20-2-213. Reporting requirements.; Ala. Admin. Code r. 420-7-2-.12 Prescription Drug Monitoring Program Reporting To Database By Dispensers; Ala Code § 20-2-213. Reporting requirements.</t>
  </si>
  <si>
    <t>Ala Code § 20-2-213. Reporting requirements.; Ala Code § 20-2-213. Reporting requirements.; Ala Code § 20-2-213. Reporting requirements.; Ala. Admin. Code r. 420-7-2-.12 Prescription Drug Monitoring Program Reporting To Database By Dispensers; Ala. Admin. Code r. 420-7-2-.12 Prescription Drug Monitoring Program Reporting To Database By Dispensers</t>
  </si>
  <si>
    <t>Ala. Admin. Code r. 420-7-2-.12 Prescription Drug Monitoring Program Reporting To Database By Dispensers; Ala Code § 20-2-213. Reporting requirements.; Ala. Admin. Code r. 420-7-2-.12 Prescription Drug Monitoring Program Reporting To Database By Dispensers</t>
  </si>
  <si>
    <t>Ala. Admin. Code r. 540-X-4-.09 Risk and Abuse Mitigation Strategies; Ala. Admin. Code r. 540-X-4-.09 Risk and Abuse Mitigation Strategies; Ala. Admin. Code r. 540-X-4-.09 Risk and Abuse Mitigation Strategies</t>
  </si>
  <si>
    <t>Under Ala. Admin. Code r. 540-X-4-.09 Risk and Abuse Mitigation Strategies, physicians are required to review the patient's prescribing history through the PDMP at least two times per year when prescribing a patient controlled substances of more than 30 MME per day. Physicians are required to query the PDMP to review a patient's prescribing history every time a prescription for more than 90 MME per day is written.</t>
  </si>
  <si>
    <t>Under Ala. Admin. Code r. 540-X-4-.09, physicians shall query the PDMP to review a patient's history every time a prescription for more than 90 MME per day is written.</t>
  </si>
  <si>
    <t>Under Ala. Admin. Code r. 540-X-4-.09, physicians shall review a patient's prescribing history at least 2 times per year when prescribing to a patient controlled substances of more than 30 MME.</t>
  </si>
  <si>
    <t>Ala. Admin. Code r. 540-X-4-.09 Risk and Abuse Mitigation Strategies; Ala. Admin. Code r. 540-X-4-.09 Risk and Abuse Mitigation Strategies</t>
  </si>
  <si>
    <t>Ala. Admin. Code r. 540-X-4-.09 provides an exception for "active, malignant pain" or "intra-operative patient care.</t>
  </si>
  <si>
    <t>Ala. Admin. Code r. 540-X-12-.05 Renewal of a Qualified Alabama Controlled Substances Registration Certificate (QASC).; Ala. Admin. Code r. 540-X-4-.03 Renewal of an Alabama Controlled Substances Certificate; Ala. Admin. Code r. 540-X-4-.01 Registration for Alabama Controlled Substances Certificate</t>
  </si>
  <si>
    <t>Ala. Admin. Code r. 540-X-12-.05 Renewal of a Qualified Alabama Controlled Substances Registration Certificate (QASC).; Ala. Admin. Code r. 540-X-4-.03 Renewal of an Alabama Controlled Substances Certificate; Ala. Admin. Code r. 540-X-4-.01 Registration for Alabama Controlled Substances Certificate; Ala. Admin. Code r. 540-X-18-.05 Renewal of a Qualified Alabama Controlled Substances Registration Certificate (QASC); Ala. Admin. Code r. 540-X-19-.03 Pain management registration required; Ala. Admin. Code r. 540-X-20-.04 Renewal of a Limited Purpose Schedule II Permit (LPSP); Ala Code § 34-24-604. Annual registration.; Ala. Admin. Code r. 270-X-2-.11 Alabama Uniform Controlled Substances Act; Ala. Admin. Code r. 540-X-18-.04 Issuance of a Qualified Controlled Substance Registration Certificate (QACSC).</t>
  </si>
  <si>
    <t>Under Ala Code § 34-24-604 and Ala. Admin. Code r. 540-X-19-.03, all physicians who provide pain management services must provide proof of a current registration with the Alabama PDMP to obtain the required pain management registration. Under Ala. Admin. Code r. 540-X-20-.04, nurse practitioners and physician assistants renewing a Limited Purpose Schedule II Permit must have a current registration to access the Controlled Substances Prescription Database. Under Ala. Admin. Code r. 270-X-2-.11, a dentist renewing a state controlled substances license must have a current registration to the controlled substances prescription database.</t>
  </si>
  <si>
    <t>Ala. Admin. Code r. 540-X-12-.05 Renewal of a Qualified Alabama Controlled Substances Registration Certificate (QASC).; Ala. Admin. Code r. 540-X-4-.03 Renewal of an Alabama Controlled Substances Certificate; Ala. Admin. Code r. 540-X-4-.01 Registration for Alabama Controlled Substances Certificate; Ala. Admin. Code r. 540-X-18-.05 Renewal of a Qualified Alabama Controlled Substances Registration Certificate (QASC); Ala. Admin. Code r. 540-X-19-.03 Pain management registration required; Ala. Admin. Code r. 540-X-20-.04 Renewal of a Limited Purpose Schedule II Permit (LPSP); Ala Code § 34-24-604. Annual registration.; Ala. Admin. Code r. 270-X-2-.11 Alabama Uniform Controlled Substances Act</t>
  </si>
  <si>
    <t>Ala. Admin. Code r. 540-X-4-.09 Risk and Abuse Mitigation Strategies by Prescribing Physicians; Ala. Admin. Code r. 540-X-4-.09 Risk and Abuse Mitigation Strategies by Prescribing Physicians; Ala. Admin. Code r. 540-X-4-.09 Risk and Abuse Mitigation Strategies by Prescribing Physicians</t>
  </si>
  <si>
    <t>Under Ala. Admin. Code r. 540-X-4-.09, physicians shall review a patient's prescribing history at least 2 times per year when prescribing to a patient controlled substances of more than 30 MME per day.</t>
  </si>
  <si>
    <t>Ala. Admin. Code r. 540-X-4-.09 Risk and Abuse Mitigation Strategies by Prescribing Physicians; Ala. Admin. Code r. 540-X-4-.09 Risk and Abuse Mitigation Strategies by Prescribing Physicians</t>
  </si>
  <si>
    <t>Ala. Admin. Code r. 540-X-4-.09 Risk and Abuse Mitigation Strategies by Prescribing Physicians; Ala. Admin. Code r. 540-X-4-.09 Risk and Abuse Mitigation Strategies by Prescribing Physicians; Ala. Admin. Code r. 540-X-4-.09 Risk and Abuse Mitigation Strategies by Prescribing Physicians; Ala. Admin. Code r. 270-X-2-.23 Risk and Abuse Mitigation Strategies by Prescribing Dentists; Ala. Admin. Code r. 270-X-2-.23 Risk and Abuse Mitigation Strategies by Prescribing Dentists; Ala. Admin. Code r. 270-X-2-.23 Risk and Abuse Mitigation Strategies by Prescribing Dentists; Ala. Admin. Code r. 270-X-2-.23 Risk and Abuse Mitigation Strategies by Prescribing Dentists; Ala. Admin. Code r. 270-X-2-.23 Risk and Abuse Mitigation Strategies by Prescribing Dentists</t>
  </si>
  <si>
    <t>Ala. Admin. Code r. 540-X-4-.09 Risk and Abuse Mitigation Strategies by Prescribing Physicians; Ala. Admin. Code r. 540-X-4-.09 Risk and Abuse Mitigation Strategies by Prescribing Physicians; Ala. Admin. Code r. 540-X-4-.09 Risk and Abuse Mitigation Strategies by Prescribing Physicians; Ala. Admin. Code r. 270-X-2-.23 Risk and Abuse Mitigation Strategies by Prescribing Dentists; Ala. Admin. Code r. 270-X-2-.23 Risk and Abuse Mitigation Strategies by Prescribing Dentists; Ala. Admin. Code r. 270-X-2-.23 Risk and Abuse Mitigation Strategies by Prescribing Dentists; Ala. Admin. Code r. 270-X-2-.23 Risk and Abuse Mitigation Strategies by Prescribing Dentists</t>
  </si>
  <si>
    <t>Under Ala. Admin. Code r. 540-X-4-.09 Risk and Abuse Mitigation Strategies, physicians are required to review the patient's prescribing history through the PDMP at least two times per year when prescribing a patient controlled substances of more than 30 MME per day. Physicians are required to query the PDMP to review a patient's prescribing history every time a prescription for more than 90 MME per day is written.Under Ala. Admin. Code r. 270-X-2-.23, dentists must check the PDMP for the continuation of drug therapy greater than 7 days for any patient, prior to prescribing any controlled substance of more than 50 MME/day, and for any patient that is prescribed three or more acute pain prescriptions by the dentist in any ninety day period.</t>
  </si>
  <si>
    <t>Under Ala. Admin. Code r. 540-X-4-.09, physicians shall query the PDMP to review a patient's history every time a prescription for more than 90 MME per day is written.Under Ala. Admin. Code r. 270-X-2-.23, dentists must check the PDMP for the continuation of drug therapy greater than 7 days for any patient, prior to prescribing any controlled substance of more than 50 MME/day, and for any patient that is prescribed three or more acute pain prescriptions by the dentist in any ninety day period.</t>
  </si>
  <si>
    <t>Ala. Admin. Code r. 540-X-4-.09 Risk and Abuse Mitigation Strategies by Prescribing Physicians; Ala. Admin. Code r. 540-X-4-.09 Risk and Abuse Mitigation Strategies by Prescribing Physicians; Ala. Admin. Code r. 540-X-4-.09 Risk and Abuse Mitigation Strategies by Prescribing Physicians; Ala. Admin. Code r. 270-X-2-.23 Risk and Abuse Mitigation Strategies by Prescribing Dentists; Ala. Admin. Code r. 270-X-2-.23 Risk and Abuse Mitigation Strategies by Prescribing Dentists; Ala. Admin. Code r. 270-X-2-.23 Risk and Abuse Mitigation Strategies by Prescribing Dentists</t>
  </si>
  <si>
    <t>Ala. Admin. Code r. 270-X-2-.23 Risk and Abuse Mitigation Strategies by Prescribing Dentists; Ala. Admin. Code r. 270-X-2-.23 Risk and Abuse Mitigation Strategies by Prescribing Dentists; Ala. Admin. Code r. 270-X-2-.23 Risk and Abuse Mitigation Strategies by Prescribing Dentists; Ala. Admin. Code r. 270-X-2-.23 Risk and Abuse Mitigation Strategies by Prescribing Dentists; Ala. Admin. Code r. 540-X-4-.09 Risk and Abuse Mitigation Strategies by Prescribing Physicians; Ala. Admin. Code r. 540-X-4-.09 Risk and Abuse Mitigation Strategies by Prescribing Physicians; Ala. Admin. Code r. 540-X-4-.09 Risk and Abuse Mitigation Strategies by Prescribing Physicians; Ala. Admin. Code r. 540-X-12-.18 Risk and Abuse Mitigation Strategies; Ala. Admin. Code r. 540-X-12-.18 Risk and Abuse Mitigation Strategies; Ala. Admin. Code r. 540-X-12-.18 Risk and Abuse Mitigation Strategies</t>
  </si>
  <si>
    <t>Ala. Admin. Code r. 540-X-4-.09 Risk and Abuse Mitigation Strategies by Prescribing Physicians; Ala. Admin. Code r. 540-X-4-.09 Risk and Abuse Mitigation Strategies by Prescribing Physicians; Ala. Admin. Code r. 540-X-4-.09 Risk and Abuse Mitigation Strategies by Prescribing Physicians; Ala. Admin. Code r. 270-X-2-.23 Risk and Abuse Mitigation Strategies by Prescribing Dentists; Ala. Admin. Code r. 270-X-2-.23 Risk and Abuse Mitigation Strategies by Prescribing Dentists; Ala. Admin. Code r. 540-X-12-.18 Risk and Abuse Mitigation Strategies; Ala. Admin. Code r. 540-X-12-.18 Risk and Abuse Mitigation Strategies; Ala. Admin. Code r. 540-X-12-.18 Risk and Abuse Mitigation Strategies</t>
  </si>
  <si>
    <t>Ala. Admin. Code r. 540-X-4-.09 Risk and Abuse Mitigation Strategies by Prescribing Physicians; Ala. Admin. Code r. 540-X-4-.09 Risk and Abuse Mitigation Strategies by Prescribing Physicians; Ala. Admin. Code r. 270-X-2-.23 Risk and Abuse Mitigation Strategies by Prescribing Dentists; Ala. Admin. Code r. 270-X-2-.23 Risk and Abuse Mitigation Strategies by Prescribing Dentists; Ala. Admin. Code r. 270-X-2-.23 Risk and Abuse Mitigation Strategies by Prescribing Dentists</t>
  </si>
  <si>
    <t>Under Ala. Admin. Code r. 540-X-4-.09, physicians shall query the PDMP to review a patient's history every time a prescription for more than 90 MME or 5 LME per day is written.</t>
  </si>
  <si>
    <t>Under Ala. Admin. Code r. 540-X-4-.09, physicians shall review a patient's prescribing history at least 2 times per year when prescribing to a patient controlled substances of more than 30 MME or 3 LME per day.</t>
  </si>
  <si>
    <t>Ala. Admin. Code r. 540-X-12-.18 Risk and Abuse Mitigation Strategies; Ala. Admin. Code r. 540-X-12-.18 Risk and Abuse Mitigation Strategies; Ala. Admin. Code r. 540-X-4-.09 Risk and Abuse Mitigation Strategies by Prescribing Physicians; Ala. Admin. Code r. 540-X-4-.09 Risk and Abuse Mitigation Strategies by Prescribing Physicians</t>
  </si>
  <si>
    <t>Ala. Admin. Code r. 540-X-4-.09 &amp; Ala. Admin. Code r. 540-X-12-.18 provides an exception for "active, malignant pain" or "intra-operative patient care.</t>
  </si>
  <si>
    <t>Alaska</t>
  </si>
  <si>
    <t>Alaska Stat. § 17.30.200. Controlled substance prescription database</t>
  </si>
  <si>
    <t>Alaska Stat. § 17.30.200. Controlled substance prescription database; Alaska Admin. Code tit. 12, § 52.865 Requirement for dispensers.</t>
  </si>
  <si>
    <t>Alaska Admin. Code tit. 12, § 52.855 Registration by dispensers and access requirements for controlled substance prescription database.</t>
  </si>
  <si>
    <t>Alaska Stat. § 17.30.200. Controlled substance prescription database; Alaska Stat. § 17.30.200. Controlled substance prescription database</t>
  </si>
  <si>
    <t>Alaska Stat. § 17.30.200. Controlled substance prescription database; Alaska Admin. Code tit. 12, § 52.855 Registration by dispensers and access requirements for controlled substance prescription database.</t>
  </si>
  <si>
    <t>Alaska Admin. Code tit. 12 § 40.450. Authority to prescribe, order, administer, and dispense medications; Alaska Stat. § 08.72.272. Pharmaceutical agents; Alaska Stat. § 17.30.200. Controlled substance prescription database; Alaska Stat.  § 11.71.900 Definitions; Alaska Admin. Code tit. 12, § 52.855 Registration by dispensers and access requirements for controlled substance prescription database.</t>
  </si>
  <si>
    <t>Alaska Stat. § 17.30.200. Controlled substance prescription database; Alaska Stat.  § 11.71.900 Definitions</t>
  </si>
  <si>
    <t>Alaska Stat.  § 11.71.900 Definitions</t>
  </si>
  <si>
    <t>Alaska Stat. § 17.30.200. Controlled substance prescription database; Alaska Stat. § 17.30.200. Controlled substance prescription database; Alaska Admin. Code tit. 12 § 40.450. Authority to prescribe, order, administer, and dispense medications; Alaska Stat.  § 11.71.900 Definitions; Alaska Stat. § 08.72.272. Pharmaceutical agents</t>
  </si>
  <si>
    <t>Alaska Stat.  § 11.71.900 Definitions; Alaska Stat. § 17.30.200. Controlled substance prescription database</t>
  </si>
  <si>
    <t>Alaska Stat. § 17.30.200. Controlled substance prescription database; Alaska Stat. § 17.30.200. Controlled substance prescription database; Alaska Admin. Code tit. 12 § 40.450. Authority to prescribe, order, administer, and dispense medications; Alaska Admin. Code tit. 12, § 40.967. Unprofessional conduct.; Alaska Stat.  § 11.71.900 Definitions; Alaska Stat. § 08.72.272. Pharmaceutical agents</t>
  </si>
  <si>
    <t>Alaska Stat. § 17.30.200. Controlled substance prescription database; Alaska Stat. § 17.30.200. Controlled substance prescription database; Alaska Stat.  § 11.71.900 Definitions; Alaska Admin. Code tit. 12 § 40.450. Authority to prescribe, order, administer, and dispense medications; Alaska Admin. Code tit. 12, § 40.967. Unprofessional conduct.</t>
  </si>
  <si>
    <t>Alaska Stat. § 17.30.200. Controlled substance prescription database; Alaska Stat. § 17.30.200. Controlled substance prescription database; Alaska Stat.  § 11.71.900 Definitions; Alaska Admin. Code tit. 12 § 40.450. Authority to prescribe, order, administer, and dispense medications; Alaska Admin. Code tit. 12, § 40.967. Unprofessional conduct.; Alaska Admin. Code tit. 12, § 52.855 Registration by dispensers and access requirements for controlled substance prescription database</t>
  </si>
  <si>
    <t>Alaska Stat. § 17.30.200. Controlled substance prescription database; Alaska Stat. § 17.30.200. Controlled substance prescription database; Alaska Stat.  § 11.71.900 Definitions; Alaska Admin. Code tit. 12 § 40.450. Authority to prescribe, order, administer, and dispense medications; Alaska Admin. Code tit. 12, § 40.967. Unprofessional conduct.; Alaska Admin. Code tit. 12, § 44.445. Controlled substance prescriptive and dispensing authority.; Alaska Admin. Code tit. 12, § 44.470. Renewal of advanced practice registered nurse license; Alaska Admin. Code tit. 12, § 52.855 Registration by dispensers and access requirements for controlled substance prescription database</t>
  </si>
  <si>
    <t>Alaska Stat. § 17.30.200. Controlled substance prescription database; Alaska Admin. Code tit. 12, § 40.975. Prescribing controlled substances; Alaska Stat.  § 11.71.900 Definitions</t>
  </si>
  <si>
    <t>Alaska Admin. Code tit. 12, § 40.975. Prescribing controlled substances; Alaska Stat.  § 11.71.900 Definitions; Alaska Stat. § 17.30.200. Controlled substance prescription database</t>
  </si>
  <si>
    <t>Alaska Stat. § 17.30.200. Controlled substance prescription database; Alaska Admin. Code tit. 12, § 40.975. Prescribing controlled substances</t>
  </si>
  <si>
    <t>Alaska Stat.  § 11.71.900 Definitions; Alaska Stat. § 17.30.200. Controlled substance prescription database; Alaska Admin. Code tit. 12, § 40.975. Prescribing controlled substances</t>
  </si>
  <si>
    <t>Alaska Stat. § 17.30.200. Controlled substance prescription database; Alaska Stat. § 17.30.200. Controlled substance prescription database; Alaska Admin. Code tit. 12, § 28.953. Registration with the prescription drug monitoring program controlled substance prescription database.; Alaska Stat.  § 11.71.900 Definitions; Alaska Admin. Code tit. 12 § 40.450. Authority to prescribe, order, administer, and dispense medications; Alaska Admin. Code tit. 12, § 40.967. Unprofessional conduct.; Alaska Admin. Code tit. 12, § 44.445. Controlled substance prescriptive and dispensing authority.; Alaska Admin. Code tit. 12, § 44.470. Renewal of advanced practice registered nurse license; Alaska Admin. Code tit. 12, § 52.855 Registration by dispensers and access requirements for controlled substance prescription database</t>
  </si>
  <si>
    <t>Alaska Stat. § 17.30.200. Controlled substance prescription database; Alaska Stat. § 17.30.200. Controlled substance prescription database; Alaska Admin. Code tit. 12, § 28.953. Registration with the prescription drug monitoring program controlled substance prescription database.; Alaska Stat.  § 11.71.900 Definitions; Alaska Admin. Code tit. 12 § 40.450. Authority to prescribe, order, administer, and dispense medications; Alaska Admin. Code tit. 12, § 40.967. Unprofessional conduct.; Alaska Admin. Code tit. 12, § 44.445. Controlled substance prescriptive and dispensing authority.; Alaska Admin. Code tit. 12, § 44.470. Renewal of advanced practice registered nurse license; Alaska Admin. Code tit. 12, § 52.855 Registration by dispensers and access requirements for controlled substance prescription database; Alaska Admin. Code tit. 12, § 48.210. Hours of continuing education required.</t>
  </si>
  <si>
    <t>Alaska Stat. § 17.30.200. Controlled substance prescription database; Alaska Stat. § 17.30.200. Controlled substance prescription database; Alaska Admin. Code tit. 12, § 28.953. Registration with the prescription drug monitoring program controlled substance prescription database.; Alaska Stat.  § 11.71.900 Definitions; Alaska Admin. Code tit. 12 § 40.450. Authority to prescribe, order, administer, and dispense medications; Alaska Admin. Code tit. 12, § 40.967. Unprofessional conduct.; Alaska Admin. Code tit. 12, § 44.445. Controlled substance prescriptive and dispensing authority.; Alaska Admin. Code tit. 12, § 44.470. Renewal of advanced practice registered nurse license; Alaska Admin. Code tit. 12, § 48.340. Prescription and use of a pharmaceutical agent or controlled substance; Alaska Admin. Code tit. 12, § 48.360. Registration with the prescription drug monitoring program controlled substance prescription database; Alaska Admin. Code tit. 12, § 52.855 Registration by dispensers and access requirements for controlled substance prescription database; Alaska Admin. Code tit. 12, § 48.210. Hours of continuing education required.</t>
  </si>
  <si>
    <t>Arizona</t>
  </si>
  <si>
    <t>Ariz. Rev. Stat. § 36-2602 Controlled substances prescription monitoring program; contracts; retention and maintenance of records</t>
  </si>
  <si>
    <t>Ariz. Rev. Stat. § 36-2602 Controlled substances prescription monitoring program; contracts; retention and maintenance of records; Ariz. Rev. Stat. § 36-2601 Definitions</t>
  </si>
  <si>
    <t>Ariz. Rev. Stat. § 36-2602 Controlled substances prescription monitoring program; contracts; retention and maintenance of records; Ariz. Rev. Stat. § 36-2608 Reporting requirements; waiver; exceptions</t>
  </si>
  <si>
    <t>Under Ariz. Rev. Stat. § 36-2608(C), the board must not require the reporter to submit the data more frequently than once each week, but there is no minimum requirement.</t>
  </si>
  <si>
    <t>Ariz. Rev. Stat. § 36-2604 Use and release of confidential information; definition</t>
  </si>
  <si>
    <t>Ariz. Rev. Stat. § 36-2606 Registration; requirements</t>
  </si>
  <si>
    <t>Ariz. Rev. Stat. § 36-2606 Registration; requirements; Ariz. Rev. Stat. § 32-1901 Definitions; Ariz. Rev. Stat. § 32-2532 Prescribing, administering and dispensing drugs; limits and requirements; notice; Ariz. Rev. Stat. § 32-1706. Use of pharmaceutical agents; Ariz. Rev. Stat. § 32-1601. Definitions</t>
  </si>
  <si>
    <t>Ariz. Rev. Stat. § 36-2604 Use and release of confidential information; definition; Ariz. Rev. Stat. § 36-2604 Use and release of confidential information; definition</t>
  </si>
  <si>
    <t>Ariz. Rev. Stat. § 36-2602 Controlled substances prescription monitoring program; contracts; retention and maintenance of records; Ariz. Rev. Stat. § 36-2608 Reporting requirements; waiver; exceptions; Ariz. Rev. Stat. § 36-2608 Reporting requirements; waiver; exceptions</t>
  </si>
  <si>
    <t>Under Ariz. Rev. Stat. § 36-2608(C), the board must not require the reporter to submit the data more frequently than once each day, but there is no minimum requirement.</t>
  </si>
  <si>
    <t>Ariz. Rev. Stat. § 36-2606 Registration; requirements; Ariz. Rev. Stat. § 32-1901 Definitions; Ariz. Rev. Stat. § 32-2532 Prescribing, administering and dispensing drugs; limits and requirements; notice; Ariz. Rev. Stat. § 32-1601. Definitions; Ariz. Rev. Stat. § 32-1706. Use of pharmaceutical agents; Ariz. Rev. Stat. § 32-1901 Definitions</t>
  </si>
  <si>
    <t>Ariz. Rev. Stat. § 36-2604 Use and release of confidential information; definition; Ariz. Rev. Stat. § 36-2604 Use and release of confidential information; definition; Ariz. Rev. Stat. § 36-2604 Use and release of confidential information; definition</t>
  </si>
  <si>
    <t>Ariz. Rev. Stat. § 36-2602 Controlled substances prescription monitoring program; contracts; retention and maintenance of records; Ariz. Rev. Stat. § 36-2608 Reporting requirements; waiver; exceptions; Ariz. Rev. Stat. § 36-2608 Reporting requirements; waiver; exceptions; Ariz. Admin. Code § R4-23-502 Requirements for Data Format and Transmission</t>
  </si>
  <si>
    <t>Ariz. Rev. Stat. § 36-2602 Controlled substances prescription monitoring program; contracts; retention and maintenance of records; Ariz. Admin. Code § R4-23-502 Requirements for Data Format and Transmission</t>
  </si>
  <si>
    <t>Ariz. Rev. Stat. § 36-2604 Use and release of confidential information; definition; Ariz. Admin. Code § R4-23-503 Access to Controlled Substances Prescription Monitoring Program Data</t>
  </si>
  <si>
    <t>Ariz. Rev. Stat. § 36-2606 Registration; requirements; Ariz. Admin. Code § R4-23-501. Controlled Substances Prescription Monitoring Program Registration</t>
  </si>
  <si>
    <t>Ariz. Rev. Stat. § 36-2606 Registration; requirements; Ariz. Rev. Stat. § 32-1901 Definitions; Ariz. Rev. Stat. § 32-2532 Prescribing, administering and dispensing drugs; limits and requirements; notice; Ariz. Rev. Stat. § 32-1601. Definitions; Ariz. Rev. Stat. § 32-1706. Use of pharmaceutical agents; Ariz. Rev. Stat. § 32-1901 Definitions; Ariz. Admin. Code § R4-23-501. Controlled Substances Prescription Monitoring Program Registration; Ariz. Admin. Code § R4-23-501. Controlled Substances Prescription Monitoring Program Registration</t>
  </si>
  <si>
    <t>Ariz. Rev. Stat. § 36-2606 Registration; requirements; Ariz. Admin. Code § R4-23-501. Controlled Substances Prescription Monitoring Program Registration; Ariz. Admin. Code § R4-23-501. Controlled Substances Prescription Monitoring Program Registration</t>
  </si>
  <si>
    <t>Ariz. Rev. Stat. § 36-2604 Use and release of confidential information; definition; Ariz. Rev. Stat. § 36-2604 Use and release of confidential information; definition; Ariz. Admin. Code § R4-23-503 Access to Controlled Substances Prescription Monitoring Program Data; Ariz. Admin. Code § R4-23-503 Access to Controlled Substances Prescription Monitoring Program Data</t>
  </si>
  <si>
    <t>Ariz. Rev. Stat. § 36-2608 Reporting requirements; waiver; exceptions; Ariz. Admin. Code § R4-23-502 Requirements for Data Format and Transmission; Ariz. Admin. Code § R4-23-502 Requirements for Data Format and Transmission</t>
  </si>
  <si>
    <t>Under Ariz. Rev. Stat. § 36-2608(C), the board must not require the reporter to submit the data more frequently than once each day.</t>
  </si>
  <si>
    <t>Ariz. Admin. Code § R4-23-501. Controlled Substances Prescription Monitoring Program Registration; Ariz. Rev. Stat. § 32-3219 Licensure; renewal; notification; definitions; Ariz. Rev. Stat. § 36-2606 Registration; requirements</t>
  </si>
  <si>
    <t>Ariz. Rev. Stat. § 32-1901 Definitions; Ariz. Rev. Stat. § 32-2532 Prescribing, administering and dispensing drugs; limits and requirements; notice; Ariz. Rev. Stat. § 32-1601. Definitions; Ariz. Rev. Stat. § 32-1706. Use of pharmaceutical agents; Ariz. Rev. Stat. § 32-1901 Definitions; Ariz. Admin. Code § R4-23-501. Controlled Substances Prescription Monitoring Program Registration; Ariz. Admin. Code § R4-23-501. Controlled Substances Prescription Monitoring Program Registration; Ariz. Rev. Stat. § 32-3219 Licensure; renewal; notification; definitions; Ariz. Rev. Stat. § 32-3219 Licensure; renewal; notification; definitions; Ariz. Rev. Stat. § 36-2601 Definitions; Ariz. Rev. Stat. § 36-2606 Registration; requirements</t>
  </si>
  <si>
    <t>Ariz. Admin. Code § R4-23-501. Controlled Substances Prescription Monitoring Program Registration; Ariz. Admin. Code § R4-23-501. Controlled Substances Prescription Monitoring Program Registration; Ariz. Rev. Stat. § 32-3219 Licensure; renewal; notification; definitions; Ariz. Rev. Stat. § 36-2606 Registration; requirements; Ariz. Rev. Stat. § 36-2606 Registration; requirements</t>
  </si>
  <si>
    <t>Ariz. Rev. Stat. § 36-2608 Reporting requirements; waiver; exceptions; Ariz. Rev. Stat. § 36-2608 Reporting requirements; waiver; exceptions; Ariz. Admin. Code § R4-23-502 Requirements for Data Format and Transmission; Ariz. Admin. Code § R4-23-502 Requirements for Data Format and Transmission</t>
  </si>
  <si>
    <t>Ariz. Rev. Stat. § 32-2532 Prescribing, administering and dispensing drugs; limits and requirements; notice; Ariz. Rev. Stat. § 32-1601. Definitions; Ariz. Rev. Stat. § 32-1706. Use of pharmaceutical agents; Ariz. Admin. Code § R4-23-501. Controlled Substances Prescription Monitoring Program Registration; Ariz. Admin. Code § R4-23-501. Controlled Substances Prescription Monitoring Program Registration; Ariz. Rev. Stat. § 32-3219 Licensure; renewal; notification; definitions; Ariz. Rev. Stat. § 32-3219 Licensure; renewal; notification; definitions; Ariz. Rev. Stat. § 36-2601 Definitions; Ariz. Rev. Stat. § 36-2606 Registration; requirements; Ariz. Rev. Stat. § 32-1901 Definitions</t>
  </si>
  <si>
    <t>Ariz. Rev. Stat. § 36-2602 Controlled substances prescription monitoring program; contracts; retention and maintenance of records; Ariz. Rev. Stat. § 36-2602 Controlled substances prescription monitoring program; contracts; retention and maintenance of records; Ariz. Rev. Stat. § 36-2602 Controlled substances prescription monitoring program; contracts; retention and maintenance of records</t>
  </si>
  <si>
    <t>Ariz. Rev. Stat. § 36-2602 Controlled substances prescription monitoring program; contracts; retention and maintenance of records; Ariz. Rev. Stat. § 36-2601 Definitions; Ariz. Rev. Stat. § 36-2602 Controlled substances prescription monitoring program; contracts; retention and maintenance of records</t>
  </si>
  <si>
    <t>Ariz. Admin. Code § R4-23-502 Requirements for Data Format and Transmission; Ariz. Rev. Stat. § 36-2602 Controlled substances prescription monitoring program; contracts; retention and maintenance of records; Ariz. Rev. Stat. § 36-2608 Reporting requirements; waiver; exceptions</t>
  </si>
  <si>
    <t>Ariz. Admin. Code § R4-23-502 Requirements for Data Format and Transmission; Ariz. Rev. Stat. § 36-2608 Reporting requirements; waiver; exceptions; Ariz. Admin. Code § R4-23-502 Requirements for Data Format and Transmission</t>
  </si>
  <si>
    <t>Ariz. Rev. Stat. § 32-2532 Prescribing, administering and dispensing drugs; limits and requirements; notice; Ariz. Rev. Stat. § 32-1601. Definitions; Ariz. Rev. Stat. § 32-1706. Use of pharmaceutical agents; Ariz. Admin. Code § R4-23-501. Controlled Substances Prescription Monitoring Program Registration; Ariz. Admin. Code § R4-23-501. Controlled Substances Prescription Monitoring Program Registration; Ariz. Rev. Stat. § 32-3219 Licensure; renewal; notification; definitions; Ariz. Rev. Stat. § 36-2601 Definitions; Ariz. Rev. Stat. § 32-1901 Definitions; Ariz. Rev. Stat. § 32-3219 Licensure; renewal; notification; definitions; Ariz. Rev. Stat. § 32-1901 Definitions; Ariz. Rev. Stat. § 32-1601. Definitions; Ariz. Rev. Stat. § 36-2606 Registration; requirements</t>
  </si>
  <si>
    <t>Ariz. Admin. Code § R4-23-501. Controlled Substances Prescription Monitoring Program Registration; Ariz. Admin. Code § R4-23-501. Controlled Substances Prescription Monitoring Program Registration; Ariz. Rev. Stat. § 36-2606 Registration; requirements; Ariz. Rev. Stat. § 32-3219 Licensure; renewal; notification; definitions</t>
  </si>
  <si>
    <t>Ariz. Rev. Stat. § 36-2604 Use and release of confidential information; definition; Ariz. Admin. Code § R4-23-503 Access to Controlled Substances Prescription Monitoring Program Data; Ariz. Admin. Code § R4-23-503 Access to Controlled Substances Prescription Monitoring Program Data; Ariz. Rev. Stat. § 36-2604 Use and release of confidential information; definition; Ariz. Rev. Stat. § 36-2604 Use and release of confidential information; definition</t>
  </si>
  <si>
    <t>Ariz. Rev. Stat. § 36-2606 Registration; requirements; Ariz. Rev. Stat. § 36-2606 Registration; requirements; Ariz. Rev. Stat. § 36-2606 Registration; requirements; Ariz. Rev. Stat. § 36-2606 Registration; requirements</t>
  </si>
  <si>
    <t>Ariz. Admin. Code § R4-23-501. Controlled Substances Prescription Monitoring Program Registration; Ariz. Admin. Code § R4-23-501. Controlled Substances Prescription Monitoring Program Registration; Ariz. Rev. Stat. § 32-3219 Licensure; renewal; notification; definitions; Ariz. Rev. Stat. § 36-2606 Registration; requirements</t>
  </si>
  <si>
    <t>Ariz. Rev. Stat. § 36-2606 Registration; requirements; Ariz. Rev. Stat. § 36-2606 Registration; requirements</t>
  </si>
  <si>
    <t>Ariz. Rev. Stat. § 36-2606(G) requires a dispenser, before dispensing a schedule II controlled substance to check the PDMP at the beginning of each new course of treatment.</t>
  </si>
  <si>
    <t>Ariz. Rev. Stat. § 36-2604 Use and release of confidential information; definition; Ariz. Rev. Stat. § 36-2604 Use and release of confidential information; definition; Ariz. Rev. Stat. § 36-2604 Use and release of confidential information; definition; Ariz. Rev. Stat. § 36-2604 Use and release of confidential information; definition</t>
  </si>
  <si>
    <t>Ariz. Rev. Stat. § 32-2532 Prescribing, administering and dispensing drugs; limits and requirements; notice; Ariz. Rev. Stat. § 32-1601. Definitions; Ariz. Rev. Stat. § 32-1706. Use of pharmaceutical agents; Ariz. Admin. Code § R4-23-501. Controlled Substances Prescription Monitoring Program Registration; Ariz. Admin. Code § R4-23-501. Controlled Substances Prescription Monitoring Program Registration; Ariz. Rev. Stat. § 32-3219 Licensure; renewal; notification; definitions; Ariz. Rev. Stat. § 36-2601 Definitions; Ariz. Rev. Stat. § 32-3219 Licensure; renewal; notification; definitions; Ariz. Rev. Stat. § 32-1601. Definitions; Ariz. Rev. Stat. § 36-2606 Registration; requirements; Ariz. Rev. Stat. § 32-1901 Definitions</t>
  </si>
  <si>
    <t>Ariz. Admin. Code § R4-23-502 Requirements for Data Format and Transmission; Ariz. Rev. Stat. § 36-2608 Reporting requirements; waiver; exceptions; Ariz. Rev. Stat. § 36-2608 Reporting requirements; waiver; exceptions</t>
  </si>
  <si>
    <t>Ariz. Rev. Stat. § 32-2532 Prescribing, administering and dispensing drugs; limits and requirements; notice; Ariz. Rev. Stat. § 32-1601. Definitions; Ariz. Rev. Stat. § 32-1706. Use of pharmaceutical agents; Ariz. Admin. Code § R4-23-501. Controlled Substances Prescription Monitoring Program Registration; Ariz. Admin. Code § R4-23-501. Controlled Substances Prescription Monitoring Program Registration; Ariz. Rev. Stat. § 32-3219 Licensure; renewal; notification; definitions; Ariz. Rev. Stat. § 36-2601 Definitions; Ariz. Rev. Stat. § 32-3219 Licensure; renewal; notification; definitions; Ariz. Rev. Stat. § 32-1601. Definitions; Ariz. Rev. Stat. § 36-2606 Registration; requirements; Ariz. Rev. Stat. § 32-1901 Definitions; Ariz. Rev. Stat. § 32-1601. Definitions</t>
  </si>
  <si>
    <t>Arkansas</t>
  </si>
  <si>
    <t>Ark. Code § 20–7–604. Requirements for the Prescription Drug Monitoring Program; 007.07.4 Ark. Code R. § IV. Requirements for the Prescription Drug Monitoring Program</t>
  </si>
  <si>
    <t>Ark. Code § 20–7–604. Requirements for the Prescription Drug Monitoring Program</t>
  </si>
  <si>
    <t>007.07.4 Ark. Code R. § IV. Requirements for the Prescription Drug Monitoring Program</t>
  </si>
  <si>
    <t>Ark. Code § 20–7–607. Providing Prescription Monitoring Information; Ark. Code § 20–7–607. Providing Prescription Monitoring Information; 007.07.4 Ark. Code R. § VII. Providing Prescription Monitoring Information</t>
  </si>
  <si>
    <t>007.07.4 Ark. Code R. § VIII. Information Exchange with Other Prescription Drug Monitoring Programs; Ark. Code § 20–7–608. Information Exchange with Other Prescription Drug Monitoring Programs</t>
  </si>
  <si>
    <t>Ark. Code § 20–7–606. Confidentiality; Ark. Code § 20–7–607. Providing Prescription Monitoring Information</t>
  </si>
  <si>
    <t>Ark. Code § 20–7–606. Confidentiality; 007.07.4 Ark. Code R. § VI. Confidentiality</t>
  </si>
  <si>
    <t>Ark. Code § 20–7–604. Requirements for the Prescription Drug Monitoring Program; Ark. Code § 20–7–607. Providing Prescription Monitoring Information; Ark. Code § 20–7–607. Providing Prescription Monitoring Information; Ark. Code § 20–7–607. Providing Prescription Monitoring Information; Ark. Code § 20–7–607. Providing Prescription Monitoring Information</t>
  </si>
  <si>
    <t>Ark. Code § 20–7–606. Confidentiality; Ark. Code § 20–7–606. Confidentiality; Ark. Code § 20–7–607. Providing Prescription Monitoring Information; Ark. Code § 20–7–604. Requirements for the Prescription Drug Monitoring Program</t>
  </si>
  <si>
    <t>Ark. Code § 20–7–604. Requirements for the Prescription Drug Monitoring Program; 007.07.4 Ark. Code R. § VII. Providing Prescription Monitoring Information; 007.07.4 Ark. Code R. § VII. Providing Prescription Monitoring Information; 007.07.4 Ark. Code R. § VII. Providing Prescription Monitoring Information; Ark. Code § 20–7–607. Providing Prescription Monitoring Information; Ark. Code § 20–7–607. Providing Prescription Monitoring Information</t>
  </si>
  <si>
    <t>Ark. Code § 20–7–604. Requirements for the Prescription Drug Monitoring Program; 007.07.4 Ark. Code R. § VII. Providing Prescription Monitoring Information</t>
  </si>
  <si>
    <t>Ark. Code § 20–7–606. Confidentiality; Ark. Code § 20–7–606. Confidentiality; Ark. Code § 20–7–607. Providing Prescription Monitoring Information; 007.07.4 Ark. Code R. § IV. Requirements for the Prescription Drug Monitoring Program; 007.07.4 Ark. Code R. § IV. Requirements for the Prescription Drug Monitoring Program; Ark. Code § 20–7–604. Requirements for the Prescription Drug Monitoring Program</t>
  </si>
  <si>
    <t>Ark. Code § 20–7–604. Requirements for the Prescription Drug Monitoring Program; Ark. Code § 20–7–607. Providing Prescription Monitoring Information; Ark. Code § 20–7–607. Providing Prescription Monitoring Information; 007.07.4 Ark. Code R. § VII. Providing Prescription Monitoring Information; 007.07.4 Ark. Code R. § VII. Providing Prescription Monitoring Information; 007.07.4 Ark. Code R. § VII. Providing Prescription Monitoring Information; Ark. Code § 20–7–607. Providing Prescription Monitoring Information</t>
  </si>
  <si>
    <t>Ark. Code § 20–7–604. Requirements for the Prescription Drug Monitoring Program; Ark. Code § 20–7–604. Requirements for the Prescription Drug Monitoring Program; Ark. Code § 20–7–604. Requirements for the Prescription Drug Monitoring Program</t>
  </si>
  <si>
    <t>Ark. Code § 20–7–604. Requirements for the Prescription Drug Monitoring Program; Ark. Code § 20–7–604. Requirements for the Prescription Drug Monitoring Program</t>
  </si>
  <si>
    <t>Ark. Code § 20–7–606. Confidentiality</t>
  </si>
  <si>
    <t>Ark. Code § 20–7–604. Requirements for the Prescription Drug Monitoring Program; Ark. Code § 20–7–606. Confidentiality; Ark. Code § 20–7–606. Confidentiality; Ark. Code § 20–7–607. Providing Prescription Monitoring Information; 007.07.4 Ark. Code R. § IV. Requirements for the Prescription Drug Monitoring Program; 007.07.4 Ark. Code R. § IV. Requirements for the Prescription Drug Monitoring Program</t>
  </si>
  <si>
    <t>038.00.1 Ark. Code R. § XX. Prescribing</t>
  </si>
  <si>
    <t>Ark. Code § 20–7–604. Requirements for the Prescription Drug Monitoring Program; Ark. Code § 20–7–607. Providing Prescription Monitoring Information; Ark. Code § 20–7–607. Providing Prescription Monitoring Information; Ark. Code § 20–7–607. Providing Prescription Monitoring Information; 007.07.4 Ark. Code R. § VII. Providing Prescription Monitoring Information; 007.07.4 Ark. Code R. § VII. Providing Prescription Monitoring Information; 007.07.4 Ark. Code R. § VII. Providing Prescription Monitoring Information</t>
  </si>
  <si>
    <t>Ark. Code § 20–7–606. Confidentiality; Ark. Code § 20–7–606. Confidentiality</t>
  </si>
  <si>
    <t>Ark. Code § 20–7–608. Information Exchange with Other Prescription Drug Monitoring Programs; 007.07.4 Ark. Code R. § VIII. Information Exchange with Other Prescription Drug Monitoring Programs</t>
  </si>
  <si>
    <t>California</t>
  </si>
  <si>
    <t>Cal. Bus. &amp; Prof. code § 209 CURES Prescription Drug Monitoring Program (PDMP); duties of Department of Justice, Department of Consumer Affairs, and specified boards and committees</t>
  </si>
  <si>
    <t>Cal. Health &amp; Safety code § 11165. Controlled Substance Utilization Review and Evaluation System (CURES); electronic monitoring of Schedule II, Schedule III, and Schedule IV controlled substances; funding; confidentiality; reporting requirements for dispensers; stakeholder assistance in establishing rules and regulations and identifying CURES upgrades; education on access and use of CURES PDMP</t>
  </si>
  <si>
    <t>Cal. Bus. &amp; Prof. code § 209 CURES Prescription Drug Monitoring Program (PDMP); duties of Department of Justice, Department of Consumer Affairs, and specified boards and committees; Cal. Health &amp; Safety code § 11165. Controlled Substance Utilization Review and Evaluation System (CURES); electronic monitoring of Schedule II, Schedule III, and Schedule IV controlled substances; funding; confidentiality; reporting requirements for dispensers; stakeholder assistance in establishing rules and regulations and identifying CURES upgrades; education on access and use of CURES PDMP</t>
  </si>
  <si>
    <t>Cal. Health &amp; Safety Code § 11165.1. Disclosure of Controlled Substance Utilization Review and Evaluation System data</t>
  </si>
  <si>
    <t>Cal. Health &amp; Safety code § 11165. Controlled Substance Utilization Review and Evaluation System (CURES); electronic monitoring of Schedule II, Schedule III, and Schedule IV controlled substances; funding; confidentiality; reporting requirements for dispensers; stakeholder assistance in establishing rules and regulations and identifying CURES upgrades; education on access and use of CURES PDMP; Cal. Health &amp; Safety code § 11165. Controlled Substance Utilization Review and Evaluation System (CURES); electronic monitoring of Schedule II, Schedule III, and Schedule IV controlled substances; funding; confidentiality; reporting requirements for dispensers; stakeholder assistance in establishing rules and regulations and identifying CURES upgrades; education on access and use of CURES PDMP</t>
  </si>
  <si>
    <t>Cal. Health &amp; Safety Code § 11150. Persons authorized to write or issue prescriptions; Cal. Health &amp; Safety Code § 11165.1. Disclosure of Controlled Substance Utilization Review and Evaluation System data</t>
  </si>
  <si>
    <t>Cal. Health &amp; Safety Code § 11165.1. Disclosure of Controlled Substance Utilization Review and Evaluation System data; Cal. Health &amp; Safety Code § 11165.1. Disclosure of Controlled Substance Utilization Review and Evaluation System data</t>
  </si>
  <si>
    <t>Cal. Health &amp; Safety code  § 11165.4. Consultation of CURES database before prescribing Schedule II, Schedule III, or Schedule IV controlled substance; exemptions; failure to comply with provisions; Cal. Health &amp; Safety code  § 11165.4. Consultation of CURES database before prescribing Schedule II, Schedule III, or Schedule IV controlled substance; exemptions; failure to comply with provisions</t>
  </si>
  <si>
    <t>Cal. Health &amp; Safety code  § 11165.4. Consultation of CURES database before prescribing Schedule II, Schedule III, or Schedule IV controlled substance; exemptions; failure to comply with provisions</t>
  </si>
  <si>
    <t>Cal. Health &amp; Safety Code § 11165.1. Disclosure of Controlled Substance Utilization Review and Evaluation System data; Cal. Health &amp; Safety code  § 11165.4. Consultation of CURES database before prescribing Schedule II, Schedule III, or Schedule IV controlled substance; exemptions; failure to comply with provisions</t>
  </si>
  <si>
    <t>Cal. Health &amp; Safety Code § 11165.1. Disclosure of Controlled Substance Utilization Review and Evaluation System data; Cal. Health &amp; Safety Code § 11165.1. Disclosure of Controlled Substance Utilization Review and Evaluation System data; Cal. Health &amp; Safety Code § 11165.1. Disclosure of Controlled Substance Utilization Review and Evaluation System data</t>
  </si>
  <si>
    <t>Colorado</t>
  </si>
  <si>
    <t>Colo. Rev. Stat. § 12-42.5-403 Prescription drug use monitoring program--program registration required—rules</t>
  </si>
  <si>
    <t>Colo. Code Regs. § 719-1:23.00.00. Electronic Prescription Monitoring Program.; Colo. Code Regs. § 719-1:23.00.00. Electronic Prescription Monitoring Program.</t>
  </si>
  <si>
    <t>Colo. Code Regs. § 719-1:23.00.00. Electronic Prescription Monitoring Program.</t>
  </si>
  <si>
    <t>Colo. Code Regs. § 719-1:23.00.00 requires that prescription drug outlets must report to the PDMP twice each month.</t>
  </si>
  <si>
    <t>Colo. Rev. Stat. § 12-42.5-403 Prescription drug use monitoring program--program registration required—rules; Colo. Rev. Stat. § 12-42.5-402. Definitions</t>
  </si>
  <si>
    <t>Colo. Rev. Stat. § 12-42.5-404. Program operation--access—rules; Colo. Rev. Stat. § 12-42.5-404. Program operation--access—rules</t>
  </si>
  <si>
    <t>Colo. Rev. Stat. § 12-42.5-404. Program operation--access—rules</t>
  </si>
  <si>
    <t>Colo. Code Regs. § 719-1:23.00.30 states that every prescription drug outlet must report to the PDMP on a daily basis by no later than the outlet’s next regular business day.</t>
  </si>
  <si>
    <t>Colo. Rev. Stat. § 12-42.5-404. Program operation--access—rules; Colo. Code Regs. § 719-1:23.00.00. Electronic Prescription Monitoring Program.</t>
  </si>
  <si>
    <t>Colo. Rev. Stat. § 12-42.5-403 Prescription drug use monitoring program--program registration required—rules; Colo. Rev. Stat. § 12-42.5-403 Prescription drug use monitoring program--program registration required—rules</t>
  </si>
  <si>
    <t>Colo. Rev. Stat. § 12-42.5-403 Prescription drug use monitoring program--program registration required—rules; Colo. Code Regs. § 709-1:IX. Controlled Substance Record Keeping Requirements; Colo. Rev. Stat. §12-36-106.  Practice of medicine defined--exemptions from licensing requirements--unauthorized practice by physician assistants and anesthesiologist assistants--penalties--definitions--rules—repeal; Colo. Rev. Stat. §12-36-106.  Practice of medicine defined--exemptions from licensing requirements--unauthorized practice by physician assistants and anesthesiologist assistants--penalties--definitions--rules—repeal; Colo. Rev. Stat. § 12-42.5-403 Prescription drug use monitoring program--program registration required—rules</t>
  </si>
  <si>
    <t>Colo. Rev. Stat. § 12-42.5-403 Prescription drug use monitoring program--program registration required—rules; Colo. Rev. Stat. § 12-42.5-403 Prescription drug use monitoring program--program registration required—rules; Colo. Code Regs. § 709-1:IX. Controlled Substance Record Keeping Requirements</t>
  </si>
  <si>
    <t>Colo. Rev. Stat. § 12-42.5-403 Prescription drug use monitoring program--program registration required—rules; Colo. Rev. Stat. §12-36-106.  Practice of medicine defined--exemptions from licensing requirements--unauthorized practice by physician assistants and anesthesiologist assistants--penalties--definitions--rules—repeal; Colo. Rev. Stat. §12-36-106.  Practice of medicine defined--exemptions from licensing requirements--unauthorized practice by physician assistants and anesthesiologist assistants--penalties--definitions--rules—repeal; Colo. Rev. Stat. § 12-42.5-403 Prescription drug use monitoring program--program registration required—rules; Colo. Code Regs. § 709-1:IX. Controlled Substance Record Keeping Requirements</t>
  </si>
  <si>
    <t>Colo. Rev. Stat. § 12-42.5-403 Prescription drug use monitoring program--program registration required—rules; Colo. Rev. Stat. § 12-42.5-403 Prescription drug use monitoring program--program registration required—rules; Colo. Code Regs. § 719-1:23.00.00. Electronic Prescription Monitoring Program.</t>
  </si>
  <si>
    <t>Colo. Rev. Stat. § 12-42.5-403 Prescription drug use monitoring program--program registration required—rules; Colo. Rev. Stat. § 12-42.5-403 Prescription drug use monitoring program--program registration required—rules; Colo. Code Regs. § 719-1:23.00.00. Electronic Prescription Monitoring Program.; Colo. Code Regs. § 719-1:23.00.00. Electronic Prescription Monitoring Program.</t>
  </si>
  <si>
    <t>Colo. Rev. Stat. § 12-42.5-403 Prescription drug use monitoring program--program registration required—rules; Colo. Rev. Stat. § 12-42.5-403 Prescription drug use monitoring program--program registration required—rules; Colo. Code Regs. § 709-1:IX. Controlled Substance Record Keeping Requirements; Colo. Code Regs. § 709-1:IX. Controlled Substance Record Keeping Requirements; Colo. Code Regs. § 716-1:15-7. Other Requirements</t>
  </si>
  <si>
    <t>Colo. Rev. Stat. § 12-42.5-403 Prescription drug use monitoring program--program registration required—rules; Colo. Rev. Stat. §12-36-106.  Practice of medicine defined--exemptions from licensing requirements--unauthorized practice by physician assistants and anesthesiologist assistants--penalties--definitions--rules—repeal; Colo. Rev. Stat. §12-36-106.  Practice of medicine defined--exemptions from licensing requirements--unauthorized practice by physician assistants and anesthesiologist assistants--penalties--definitions--rules—repeal; Colo. Rev. Stat. § 12-42.5-403 Prescription drug use monitoring program--program registration required—rules; Colo. Code Regs. § 709-1:IX. Controlled Substance Record Keeping Requirements; Colo. Code Regs. § 716-1:15-7. Other Requirements</t>
  </si>
  <si>
    <t>Colo. Rev. Stat. § 12-42.5-403 Prescription drug use monitoring program--program registration required—rules; Colo. Rev. Stat. § 12-42.5-403 Prescription drug use monitoring program--program registration required—rules; Colo. Code Regs. § 719-1:23.00.00. Electronic Prescription Monitoring Program.; Colo. Code Regs. § 719-1:23.00.00. Electronic Prescription Monitoring Program.; Colo. Code Regs. § 719-1:23.00.00. Electronic Prescription Monitoring Program.</t>
  </si>
  <si>
    <t>Colo. Rev. Stat. § 12-42.5-403 Prescription drug use monitoring program--program registration required—rules; Colo. Rev. Stat. § 12-42.5-403 Prescription drug use monitoring program--program registration required—rules; Colo. Code Regs. § 709-1:IX. Controlled Substance Record Keeping Requirements; Colo. Code Regs. § 716-1:15-7. Other Requirements</t>
  </si>
  <si>
    <t>Colo. Rev. Stat. § 12-42.5-403 Prescription drug use monitoring program--program registration required—rules; Colo. Rev. Stat. § 12-42.5-403 Prescription drug use monitoring program--program registration required—rules; Colo. Code Regs. § 709-1:IX. Controlled Substance Record Keeping Requirements; Colo. Rev. Stat. §12-36-106.  Practice of medicine defined--exemptions from licensing requirements--unauthorized practice by physician assistants and anesthesiologist assistants--penalties--definitions--rules—repeal; Colo. Code Regs. § 716-1:15-7. Other Requirements</t>
  </si>
  <si>
    <t>Colo. Rev. Stat. § 12-42.5-403 Prescription drug use monitoring program--program registration required—rules; Colo. Rev. Stat. §12-36-106.  Practice of medicine defined--exemptions from licensing requirements--unauthorized practice by physician assistants and anesthesiologist assistants--penalties--definitions--rules—repeal; Colo. Rev. Stat. § 12-42.5-403 Prescription drug use monitoring program--program registration required—rules; Colo. Code Regs. § 709-1:IX. Controlled Substance Record Keeping Requirements; Colo. Rev. Stat. §12-36-106.  Practice of medicine defined--exemptions from licensing requirements--unauthorized practice by physician assistants and anesthesiologist assistants--penalties--definitions--rules—repeal; Colo. Code Regs. § 716-1:15-7. Other Requirements</t>
  </si>
  <si>
    <t>Colo. Rev. Stat. § 12-42.5-403 Prescription drug use monitoring program--program registration required—rules; Colo. Rev. Stat. § 12-42.5-403 Prescription drug use monitoring program--program registration required—rules; Colo. Code Regs. § 709-1:IX. Controlled Substance Record Keeping Requirements; Colo. Rev. Stat. §12-36-106.  Practice of medicine defined--exemptions from licensing requirements--unauthorized practice by physician assistants and anesthesiologist assistants--penalties--definitions--rules—repeal; Colo. Code Regs. § 716-1:15-7. Other Requirements; Colo. Rev. Stat. §12-36-106.  Practice of medicine defined--exemptions from licensing requirements--unauthorized practice by physician assistants and anesthesiologist assistants--penalties--definitions--rules—repeal</t>
  </si>
  <si>
    <t>Colo. Rev. Stat. § 12-42.5-404. Program operation--access—rules; Colo. Rev. Stat. § 12-42.5-404. Program operation--access—rules; Colo. Code Regs. § 719-1:23.00.00. Electronic Prescription Monitoring Program.</t>
  </si>
  <si>
    <t>Colo. Rev. Stat. § 12-42.5-403 Prescription drug use monitoring program--program registration required—rules; Colo. Rev. Stat. § 12-42.5-403 Prescription drug use monitoring program--program registration required—rules; Colo. Code Regs. § 709-1:IX. Controlled Substance Record Keeping Requirements; Colo. Rev. Stat. §12-36-106.  Practice of medicine defined--exemptions from licensing requirements--unauthorized practice by physician assistants and anesthesiologist assistants--penalties--definitions--rules—repeal; Colo. Rev. Stat. §12-36-106.  Practice of medicine defined--exemptions from licensing requirements--unauthorized practice by physician assistants and anesthesiologist assistants--penalties--definitions--rules—repeal; Colo. Code Regs. § 716-1:15-7. Other Requirements</t>
  </si>
  <si>
    <t>Colo. Rev. Stat. § 12-42.5-404. Program operation--access—rules; Colo. Rev. Stat. § 12-42.5-404. Program operation--access—rules; Colo. Rev. Stat. § 12-42.5-404. Program operation--access—rules</t>
  </si>
  <si>
    <t>Colo. Rev. Stat. § 12-42.5-403 Prescription drug use monitoring program--program registration required—rules; Colo. Code Regs. § 719-1:23.00.00. Electronic Prescription Monitoring Program.; Colo. Code Regs. § 719-1:23.00.00. Electronic Prescription Monitoring Program.; Colo. Rev. Stat. § 12-42.5-403 Prescription drug use monitoring program--program registration required—rules</t>
  </si>
  <si>
    <t>Colo. Rev. Stat. § 12-280-403. Prescription drug use monitoring program--program registration required—rules</t>
  </si>
  <si>
    <t>Colo. Rev. Stat. § 12-280-403. Prescription drug use monitoring program--program registration required—rules; Colo. Rev. Stat § 12-280-402. Definitions</t>
  </si>
  <si>
    <t>Colo. Code Regs. § 719-1:23.00.00. Electronic Prescription Monitoring Program.; Colo. Rev. Stat. § 12-280-404. Program operation--access—rules</t>
  </si>
  <si>
    <t>Colo. Rev. Stat. § 12-280-403. Prescription drug use monitoring program--program registration required—rules; Colo. Rev. Stat. § 12-280-403. Prescription drug use monitoring program--program registration required—rules; Colo. Code Regs. § 709-1:1.9. Controlled Substance Record Keeping Requirements; Colo. Rev. Stat. § 12-240-107. Practice of medicine defined--exemptions from licensing requirements--unauthorized; Colo. Rev. Stat. § 12-240-107. Practice of medicine defined--exemptions from licensing requirements--unauthorized; Colo. Code Regs. § 716-1:1.15-I. Other Requirements</t>
  </si>
  <si>
    <t>Colo. Rev. Stat. § 12-280-404. Program operation--access—rules</t>
  </si>
  <si>
    <t>Colo. Rev. Stat. § 12-280-404. Program operation--access—rules; Colo. Rev. Stat. § 12-280-404. Program operation--access—rules; Colo. Rev. Stat. § 12-280-404. Program operation--access—rules</t>
  </si>
  <si>
    <t>Colo. Rev. Stat. § 12-280-403. Prescription drug use monitoring program--program registration required—rules; Colo. Rev. Stat. § 12-280-403. Prescription drug use monitoring program--program registration required—rules; Colo. Code Regs. § 719-1:23.00.00. Electronic Prescription Monitoring Program.; Colo. Code Regs. § 719-1:23.00.00. Electronic Prescription Monitoring Program.</t>
  </si>
  <si>
    <t>Colo. Code Regs. § 719-1:23.00.00. Electronic Prescription Monitoring Program.; Colo. Rev. Stat. § 12-280-404. Program operation--access—rules; Colo. Rev. Stat. § 12-280-404. Program operation--access—rules</t>
  </si>
  <si>
    <t>Colo. Rev. Stat. § 12-280-403. Prescription drug use monitoring program--program registration required—rules; Colo. Rev. Stat. § 12-280-403. Prescription drug use monitoring program--program registration required—rules</t>
  </si>
  <si>
    <t>Colo. Rev. Stat. § 12-280-404. Program operation--access—rules; Colo. Rev. Stat. § 12-280-404. Program operation--access—rules</t>
  </si>
  <si>
    <t>Connecticut</t>
  </si>
  <si>
    <t>Conn. Gen. Stat. § 21a-254. Designation of restricted drugs or substances by regulations. Records required by chapter. Electronic prescription drug monitoring program</t>
  </si>
  <si>
    <t>Conn. Gen. Stat. § 21a-240. Definitions; Conn. Gen. Stat. § 21a-254. Designation of restricted drugs or substances by regulations. Records required by chapter. Electronic prescription drug monitoring program</t>
  </si>
  <si>
    <t>Conn. Agencies Regs. § 21a-254-4. Reporting; Conn. Gen. Stat. § 21a-254. Designation of restricted drugs or substances by regulations. Records required by chapter. Electronic prescription drug monitoring program</t>
  </si>
  <si>
    <t>Conn. Gen. Stat. § 21a-254(j)(3) requires dispensers to report prescription information to the Department at least weekly. However, Conn. Agencies Regs. § 21a-254-4(e)(1) states that dispensers shall report prescription information to the Department not later than 20th day of the month for all prescriptions dispensed on and between the 1st and the 15th days of the month, and not later than 5th day of the following month for all prescriptions dispensed on and between the 16th day and the last day of the month.</t>
  </si>
  <si>
    <t>Conn. Gen. Stat. § 21a-317. Registration required</t>
  </si>
  <si>
    <t>Conn. Gen. Stat. § 21a-317. Registration required; Conn. Gen. Stat. § 21a-240. Definitions; Conn. Gen. Stat. § 21a-250. Rights and duties of pharmacist; Conn. Gen. Stat. § 21a-252. Prescription and dispensing of controlled substances by certain practitioners. Surrender of unused substances by patients. Prescription, dispensing and administering of controlled substances to immediate family members or for personal use; Conn. Gen. Stat. § 21a-252. Prescription and dispensing of controlled substances by certain practitioners. Surrender of unused substances by patients. Prescription, dispensing and administering of controlled substances to immediate family members or for personal use</t>
  </si>
  <si>
    <t>Conn. Agencies Regs. § 21a-254-6. Management of information</t>
  </si>
  <si>
    <t>Conn. Gen. Stat. § 21a-254. Designation of restricted drugs or substances by regulations. Records required by chapter. Electronic prescription drug monitoring program; Conn. Gen. Stat. § 21a-240. Definitions</t>
  </si>
  <si>
    <t>Conn. Gen. Stat. § 21a-254. Designation of restricted drugs or substances by regulations. Records required by chapter. Electronic prescription drug monitoring program; Conn. Agencies Regs. § 21a-254-4. Reporting</t>
  </si>
  <si>
    <t>Conn. Agencies Regs. § 21a-254-4. Reporting</t>
  </si>
  <si>
    <t>Conn. Gen. Stat. § 21a-254(j)(4)(A) requires dispensers to report prescription information to the Department by the the next business day. However, Conn. Agencies Regs. § 21a-254-4(e)(1) states that dispensers shall report prescription information to the Department not later than 20th day of the month for all prescriptions dispensed on and between the 1st and the 15th days of the month, and not later than 5th day of the following month for all prescriptions dispensed on and between the 16th day and the last day of the month.</t>
  </si>
  <si>
    <t>Conn. Gen. Stat. § 21a-317. Registration required; Conn. Gen. Stat. § 21a-240. Definitions; Conn. Gen. Stat. § 21a-252. Prescription and dispensing of controlled substances by certain practitioners. Surrender of unused substances by patients. Prescription, dispensing and administering of controlled substances to immediate family members or for personal use; Conn. Gen. Stat. § 21a-250. Rights and duties of pharmacist; Conn. Gen. Stat. § 21a-252. Prescription and dispensing of controlled substances by certain practitioners. Surrender of unused substances by patients. Prescription, dispensing and administering of controlled substances to immediate family members or for personal use</t>
  </si>
  <si>
    <t>Delaware</t>
  </si>
  <si>
    <t>Del. Code tit. 16 § 4798 The Delaware Prescription Monitoring Program; Del. Code tit. 16 § 4798 The Delaware Prescription Monitoring Program</t>
  </si>
  <si>
    <t>Del. Code tit. 16 § 4798 The Delaware Prescription Monitoring Program</t>
  </si>
  <si>
    <t>Del. Code tit. 16 § 4798 The Delaware Prescription Monitoring Program; Del. Code tit. 16 § 4798 The Delaware Prescription Monitoring Program; Del. Code tit. 16 § 4798 The Delaware Prescription Monitoring Program</t>
  </si>
  <si>
    <t>Del. Code tit. 16 § 4798 The Delaware Prescription Monitoring Program; Del. Code tit. 16 § 4798 The Delaware Prescription Monitoring Program; Del. Code tit. 16 § 4732 Registration requirements; exemptions; inspections; Del. Code tit. 16 § 4701 Definitions</t>
  </si>
  <si>
    <t>Del. Code tit. 16 § 4798 The Delaware Prescription Monitoring Program; Del. Code tit. 16 § 4798 The Delaware Prescription Monitoring Program; Del. Code tit. 16 § 4732 Registration requirements; exemptions; inspections; Del. Code tit. 24, § 1927 Prescription requirements; Del. Code tit. 16 § 4732 Registration requirements; exemptions; inspections; Del. Code tit. 16 § 4701 Definitions</t>
  </si>
  <si>
    <t>Del. Code tit. 16 § 4798 The Delaware Prescription Monitoring Program; Del. Code tit. 16 § 4732 Registration requirements; exemptions; inspections</t>
  </si>
  <si>
    <t>Del. Code tit. 16 § 4798 The Delaware Prescription Monitoring Program; Del. Code tit. 16 § 4798 The Delaware Prescription Monitoring Program; Del. Code tit. 16 § 4732 Registration requirements; exemptions; inspections; Del. Code tit. 16 § 4701 Definitions; Del. Code tit. 24, § 1927 Prescription requirements</t>
  </si>
  <si>
    <t>Del. Code tit. 16 § 4798 The Delaware Prescription Monitoring Program; Del. Code tit. 16 § 4798 The Delaware Prescription Monitoring Program; Del. Code tit. 16 § 4732 Registration requirements; exemptions; inspections; Del. Code tit. 16 § 4701 Definitions; Del. Code tit. 24, § 1927 Prescription requirements; Del. Code tit. 24 § 2101 Definition of practice of optometry</t>
  </si>
  <si>
    <t>Del. Code tit. 16 § 4798 The Delaware Prescription Monitoring Program; Del. Code tit. 16 § 4798 The Delaware Prescription Monitoring Program; Del. Code tit. 16 § 4732 Registration requirements; exemptions; inspections; Del. Code tit. 16 § 4701 Definitions; Del. Code tit. 24, § 1927 Prescription requirements; Del. Code tit. 24 § 2101 Definition of practice of optometry; 24 Del. Admin. Code § 9.0 Safe Prescribing of Opioid Analgesics</t>
  </si>
  <si>
    <t>Del. Code tit. 16 § 4798 The Delaware Prescription Monitoring Program; Del. Code tit. 16 § 4798 The Delaware Prescription Monitoring Program; 24 Del. Admin. Code § 9.0 Safe Prescribing of Opioid Analgesics; 24 Del. Admin. Code § 9.0 Safe Prescribing of Opioid Analgesics; 24 Del. Admin. Code § 9.0 Safe Prescribing of Opioid Analgesics</t>
  </si>
  <si>
    <t>Under 24 Del. Admin. Code § 9.8, the requirement to query the PMP every time a patient is also being prescribed benzodiazepines only applies to chronic pain patients.</t>
  </si>
  <si>
    <t>24 Del. Admin. Code § 9.0 Safe Prescribing of Opioid Analgesics; 24 Del. Admin. Code § 9.0 Safe Prescribing of Opioid Analgesics; 24 Del. Admin. Code § 9.0 Safe Prescribing of Opioid Analgesics</t>
  </si>
  <si>
    <t>24 Del. Admin. Code § 9.0 Safe Prescribing of Opioid Analgesics; 24 Del. Admin. Code § 9.0 Safe Prescribing of Opioid Analgesics</t>
  </si>
  <si>
    <t>Under 24 Del. Admin. Code § 9.0, when issuing a prescription for opioid analgesics to an adult patient for the first time for more than a seven-day supply, the practitioner must query the PMP.</t>
  </si>
  <si>
    <t>Under 24 Del. Admin. Code § 9.0, the practitioner must query the PMP for the first subsequent prescription of an opioid analgesic that goes beyond the initial seven-day period. The PMP shall be queried at the discretion of the practitioner for any subsequent prescriptions after that. If a practitioner needs to prescribe more than a seven-day supply of an opiate, either as an initial quantity or as subsequent prescriptions to initial dosages equaling seven days, then they must check the PDMP. 24 Del. Admin. Code §§ 9.5.3; 9.6 For Chronic Pain Patients, the PDMP must be checked every six months. 24 Del. Admin. Code § 9.8.1.</t>
  </si>
  <si>
    <t>Under 24 Del. Admin. Code § 9.0, if the patient has been discharged from an out-patient surgical center and the practitioner feels more than a seven-day supply of an opioid is required to treat the patient's acute medical condition, the practitioner may issue a second prescription for not more than a seven-day supply without meeting the mandate to check the PMP for the second prescription.</t>
  </si>
  <si>
    <t>24 Del. Admin. Code § 9.0 Safe Prescribing of Opioid Analgesics</t>
  </si>
  <si>
    <t>Del. Code tit. 16 § 4732 Registration requirements; exemptions; inspections; Del. Code tit. 16 § 4798 The Delaware Prescription Monitoring Program</t>
  </si>
  <si>
    <t>Del. Code tit. 16 § 4798 The Delaware Prescription Monitoring Program; Del. Code tit. 16 § 4732 Registration requirements; exemptions; inspections; Del. Code tit. 16 § 4701 Definitions; Del. Code tit. 24, § 1927 Prescription requirements; Del. Code tit. 24 § 2101 Definition of practice of optometry; 24 Del. Admin. Code § 9.0 Safe Prescribing of Opioid Analgesics; Del. Code tit. 16 § 4798 The Delaware Prescription Monitoring Program</t>
  </si>
  <si>
    <t>24 Del. Admin. Code § 9.0 Safe Prescribing of Opioid Analgesics; 24 Del. Admin. Code § 9.0 Safe Prescribing of Opioid Analgesics; Del. Code tit. 16 § 4798 The Delaware Prescription Monitoring Program; Del. Code tit. 16 § 4798 The Delaware Prescription Monitoring Program; 24 Del. Admin. Code § 9.0 Safe Prescribing of Opioid Analgesics</t>
  </si>
  <si>
    <t>24 Del. Admin. Code § 9.0 Safe Prescribing of Opioid Analgesics; 24 Del. Admin. Code § 9.0 Safe Prescribing of Opioid Analgesics; 24 Del. Admin. Code § 9.0 Safe Prescribing of Opioid Analgesics; Del. Code tit. 16 § 4798 The Delaware Prescription Monitoring Program; Del. Code tit. 16 § 4798 The Delaware Prescription Monitoring Program</t>
  </si>
  <si>
    <t>Under Del. Code tit. 16 § 4798(u), a prescriber who is issued a controlled substance registration for the first time must register with the PMP within 90 days of issuance.</t>
  </si>
  <si>
    <t>Del. Code tit. 16 § 4798 The Delaware Prescription Monitoring Program; Del. Code tit. 16 § 4732 Registration requirements; exemptions; inspections; Del. Code tit. 24, § 1927 Prescription requirements; Del. Code tit. 24 § 2101 Definition of practice of optometry; 24 Del. Admin. Code § 9.0 Safe Prescribing of Opioid Analgesics; Del. Code tit. 16 § 4798 The Delaware Prescription Monitoring Program; Del. Code tit. 16 § 4701 Definitions</t>
  </si>
  <si>
    <t>District of Columbia</t>
  </si>
  <si>
    <t>D.C. Code § 48-853.02 Program establishment; Director's authority.</t>
  </si>
  <si>
    <t>D.C. Code § 48-853.01 Definitions.</t>
  </si>
  <si>
    <t>D.C. Code § 48-853.03 Reporting requirements; exceptions.</t>
  </si>
  <si>
    <t>D.C. Code § 48-853.01 Definitions.; D.C. Code § 48-853.03 Reporting requirements; exceptions.</t>
  </si>
  <si>
    <t>D.C. Code § 48-853.07. Criteria for indicators of misuse; Director's authority to disclose information; intervention.; D.C. Code § 48-853.05 Confidentiality of data; disclosure of information; discretionary authority of the Director</t>
  </si>
  <si>
    <t>D.C. Code § 48-853.04 Authority to access database.</t>
  </si>
  <si>
    <t>In order to have PDMP access, delegates must be "...(2) Employed at the same facility and under the direct supervision of the prescriber or dispenser. (D.C. Code § 48-853.04 Authority to access database.)</t>
  </si>
  <si>
    <t>D.C. Code § 48-853.05 Confidentiality of data; disclosure of information; discretionary authority of the Director</t>
  </si>
  <si>
    <t>D.C. Code § 48-853.06. Interoperability; Information exchange with other prescription drug monitoring programs</t>
  </si>
  <si>
    <t>D.C. Code § 48-853.07. Criteria for indicators of misuse; Director's authority to disclose information; intervention.</t>
  </si>
  <si>
    <t>D.C. Code § 48-853.02 Program establishment; Director's authority.; D.C. Mun. Regs. Tit. 17, § 10300 General Provisions</t>
  </si>
  <si>
    <t>D.C. Code § 48-853.01 Definitions.; D.C. Mun. Regs. Tit. 17, §10399 Definitions</t>
  </si>
  <si>
    <t>D.C. Code § 48-853.03 Reporting requirements; exceptions.; D.C. Mun. Regs. Tit. 17, § 10301 Prescription Monitoring Data Reporting Requirements; D.C. Mun. Regs. Tit. 17, § 10303 Standards and Format for Reporting</t>
  </si>
  <si>
    <t>D.C. Code § 48-853.01 Definitions.; D.C. Code § 48-853.03 Reporting requirements; exceptions.; D.C. Mun. Regs. Tit. 17, §10399 Definitions; D.C. Mun. Regs. Tit. 17, § 10301 Prescription Monitoring Data Reporting Requirements; D.C. Mun. Regs. Tit. 17, § 10302 Covered Substances</t>
  </si>
  <si>
    <t>Covered substances under D.C. Mun. Regs. Tit. 17, § 10302 also include cyclobenzaprine, butalbital, and gabapentin.</t>
  </si>
  <si>
    <t>D.C. Code § 48-853.07. Criteria for indicators of misuse; Director's authority to disclose information; intervention.; D.C. Mun. Regs. Tit. 17, § 10307 Mandatory Disclosure of Prescription Monitoring Information for Law Enforcement and Regulatory Purposes; D.C. Mun. Regs. Tit. 17, § 10308 Discretionary Disclosure of Information</t>
  </si>
  <si>
    <t>D.C. Mun. Regs. Tit. 17, § 10306 Prescriber and Dispenser Access to Prescription Monitoring Data</t>
  </si>
  <si>
    <t>D.C. Mun. Regs. Tit. 17, § 10306 Prescriber and Dispenser Access to Prescription Monitoring Data; D.C. Mun. Regs. Tit. 17, §10399 Definitions; D.C. Mun. Regs. Tit. 17, §10399 Definitions</t>
  </si>
  <si>
    <t>D.C. Mun. Regs. Tit. 17, § 10300 General Provisions</t>
  </si>
  <si>
    <t>D.C. Code § 48-853.06. Interoperability; Information exchange with other prescription drug monitoring programs; D.C. Mun. Regs. Tit. 17, § 10309 Interoperability with Other State Prescription Drug Monitoring Programs</t>
  </si>
  <si>
    <t>D.C. Code § 48-853.05 Confidentiality of data; disclosure of information; discretionary authority of the Director; D.C. Mun. Regs. Tit. 17, § 10307 Mandatory Disclosure of Prescription Monitoring Information for Law Enforcement and Regulatory Purposes</t>
  </si>
  <si>
    <t>Florida</t>
  </si>
  <si>
    <t>Fla. Stat. § 893.055 Prescription drug monitoring program</t>
  </si>
  <si>
    <t>Fla. Stat. § 893.02 Definitions; Fla. Stat. § 893.055 Prescription drug monitoring program</t>
  </si>
  <si>
    <t>Fla. Stat. § 893.055 Prescription drug monitoring program; Fla. Admin. Ann. Code r. 64K-1.004. Management and Operation of Database.</t>
  </si>
  <si>
    <t>Fla. Admin. Ann. Code r. 64K-1.001. Patient Advisory Alerts and Reports.; Fla. Stat. § 893.055 Prescription drug monitoring program; Fla. Stat. § 893.055 Prescription drug monitoring program</t>
  </si>
  <si>
    <t>Fla. Admin. Ann. Code r. 64K-1.007. Indicators of Controlled Substance Abuse.; Fla. Stat. § 893.055 Prescription drug monitoring program</t>
  </si>
  <si>
    <t>Fla. Stat. § 893.055 Prescription drug monitoring program; Fla. Stat. § 893.0551 Public records exemption for the prescription drug monitoring program</t>
  </si>
  <si>
    <t>Fla. Admin. Ann. Code r. 64K-1.004. Management and Operation of Database.; Fla. Stat. § 893.055 Prescription drug monitoring program</t>
  </si>
  <si>
    <t>Fla. Admin. Ann. Code r. 64K-1.004. Management and Operation of Database.</t>
  </si>
  <si>
    <t>Fla. Stat. § 893.0551 Public records exemption for the prescription drug monitoring program; Fla. Stat. § 893.055 Prescription drug monitoring program</t>
  </si>
  <si>
    <t>Fla. Stat. § 893.0551 Public records exemption for the prescription drug monitoring program; Fla. Stat. § 893.0551 Public records exemption for the prescription drug monitoring program; Fla. Stat. § 893.0551 Public records exemption for the prescription drug monitoring program; Fla. Stat. § 893.055 Prescription drug monitoring program</t>
  </si>
  <si>
    <t>Fla. Admin. Ann. Code r. 64K-1.003. Accessing Database.</t>
  </si>
  <si>
    <t>Pursuant to Fla. Admin. Ann. Code r. 64K-1.003(1)(a) a designee is preferred to be a licensed or certified health care professional, but is not required.</t>
  </si>
  <si>
    <t>Fla. Admin. Ann. Code r. 64K-1.004. Management and Operation of Database.; Fla. Stat. § 893.055 Prescription drug monitoring program; Fla. Stat. § 893.055 Prescription drug monitoring program</t>
  </si>
  <si>
    <t>Fla. Admin. Ann. Code r. 64K-1.003. Accessing Database.; Fla. Stat. § 893.055 Prescription drug monitoring program</t>
  </si>
  <si>
    <t>Fla. Stat. § 893.055 Prescription drug monitoring program; Fla. Stat. § 893.02 Definitions</t>
  </si>
  <si>
    <t>Fla. Stat. § 893.055 Prescription drug monitoring program; Fla. Stat. § 893.055 Prescription drug monitoring program; Fla. Admin. Ann. Code r. 64K-1.001. Patient Advisory Alerts and Reports.</t>
  </si>
  <si>
    <t>The requirement to check the PDMP under Fla. Stat. § 893.055 does not apply when the patient is under age 16 or when prescribing a nonopioid controlled substance listed in Schedule V.</t>
  </si>
  <si>
    <t>The requirement to check the PDMP under Fla. Stat. § 893.055 does not apply when the patient is under age 16 or when dispensing a nonopioid controlled substance listed in Schedule V.</t>
  </si>
  <si>
    <t>Receiving state must allow reciprocity with this state, Must have bilateral memorandum of understanding or data sharing agreement, Only if other state has PDMP laws consistent with or similar to this state</t>
  </si>
  <si>
    <t>Fla. Stat. § 893.055 Prescription drug monitoring program; Fla. Stat. § 893.0551 Public records exemption for the prescription drug monitoring program; Fla. Stat. § 893.0551 Public records exemption for the prescription drug monitoring program; Fla. Stat. § 893.0551 Public records exemption for the prescription drug monitoring program</t>
  </si>
  <si>
    <t>Fla. Stat. § 893.055 Prescription drug monitoring program; Fla. Stat. § 893.055 Prescription drug monitoring program; Fla. Stat. § 893.0551 Public records exemption for the prescription drug monitoring program; Fla. Stat. § 893.0551 Public records exemption for the prescription drug monitoring program; Fla. Stat. § 893.0551 Public records exemption for the prescription drug monitoring program</t>
  </si>
  <si>
    <t>Fla. Stat. § 893.055 Prescription drug monitoring program; Fla. Stat. § 893.055 Prescription drug monitoring program; Fla. Stat. § 893.0551 Public records exemption for the prescription drug monitoring program</t>
  </si>
  <si>
    <t>Fla. Stat. § 893.055 Prescription drug monitoring program; Fla. Admin. Ann. Code r. 64K-1.003. Accessing Database.</t>
  </si>
  <si>
    <t>Fla. Stat. § 893.055 Prescription drug monitoring program; Fla. Stat. § 893.055 Prescription drug monitoring program; Fla. Stat. § 893.0551 Public records exemption for the prescription drug monitoring program; Fla. Stat. § 893.055 Prescription drug monitoring program</t>
  </si>
  <si>
    <t>Fla. Stat. § 893.055 Prescription drug monitoring program; Fla. Stat. § 893.055 Prescription drug monitoring program</t>
  </si>
  <si>
    <t>Georgia</t>
  </si>
  <si>
    <t>Ga. Code § 16-13-57. Program to record prescription information into electronic data base; administration and oversight</t>
  </si>
  <si>
    <t>Ga. Code § 16-13-57. Program to record prescription information into electronic data base; administration and oversight; Ga. Code § 16-13-57. Program to record prescription information into electronic data base; administration and oversight; Ga. Code § 16-13-21. Definitions</t>
  </si>
  <si>
    <t>Georgia Drugs and Narcotics Agency is responsible for administering the PDMP (Ga. Code § 16-13-57(b); Ga. Code § 16-13-21(1.1)).</t>
  </si>
  <si>
    <t>Ga. Code § 16-13-59. Information to include for each Schedule II, III, IV, or V controlled substance prescription; compliance</t>
  </si>
  <si>
    <t>Ga. Code § 16-13-63. Liability; review of PDMP data when filling certain prescriptions; cause of action for civil damages</t>
  </si>
  <si>
    <t>Ga. Code § 16-13-60.  Privacy and confidentiality; use of data; security program; Ga. Code § 16-13-60.  Privacy and confidentiality; use of data; security program</t>
  </si>
  <si>
    <t>Ga. Code § 16-13-57. Program to record prescription information into electronic data base; administration and oversight; Ga. Code § 16-13-57. Program to record prescription information into electronic data base; administration and oversight; Ga. Code § 16-13-21 Definition</t>
  </si>
  <si>
    <t>Ga. Code § 16-13-57. Program to record prescription information into electronic data base; administration and oversight; Ga. Code § 16-13-21 Definition; Ga. Code § 16-13-21 Definition; Ga. Code § 16-13-21 Definition; Ga. Comp. R. § regs. 360-5-.12. Guidelines concerning Prescriptive Authority</t>
  </si>
  <si>
    <t>Ga. Code § 16-13-59. Information to include for each Schedule II, III, IV, or V controlled substance prescription; compliance; Ga. Comp. R &amp; Regs. 511-7-2-.03. Obligation of dispensers to transmit prescription information to the PDMP.</t>
  </si>
  <si>
    <t>Ga. Code § 16-13-60.  Privacy and confidentiality; use of data; security program; Ga. Code § 16-13-60.  Privacy and confidentiality; use of data; security program; Ga. Comp. R &amp; Regs. 511-7-2-.02. Internet access to the Prescription Drug Monitoring Program database (PDMP).</t>
  </si>
  <si>
    <t>Ga. Code § 16-13-60.  Privacy and confidentiality; use of data; security program; Ga. Code § 16-13-60.  Privacy and confidentiality; use of data; security program; Ga. Comp. R &amp; Regs. 511-7-2-.02. Internet access to the Prescription Drug Monitoring Program database (PDMP).; Ga. Comp. R &amp; Regs. 511-7-2-.04. Delegates.</t>
  </si>
  <si>
    <t>Ga. Comp. R &amp; Regs. 511-7-2-.03 states to serve as a delegate individuals must be a dentist, dental hygienist, optometrist, physician, physician's assistant, podiatrist, pharmacist, pharmacist intern or pharmacist technician.</t>
  </si>
  <si>
    <t>Ga. Code § 16-13-60.  Privacy and confidentiality; use of data; security program; Ga. Code § 16-13-60.  Privacy and confidentiality; use of data; security program; Ga. Comp. R &amp; Regs. 511-7-2-.07. Requests for prescription data held in the PDMP.; Ga. Comp. R &amp; Regs. 511-7-2-.07. Requests for prescription data held in the PDMP.; Ga. Comp. R &amp; Regs. 511-7-2-.07. Requests for prescription data held in the PDMP.</t>
  </si>
  <si>
    <t>Ga. Code § 16-13-60.  Privacy and confidentiality; use of data; security program; Ga. Code § 16-13-60.  Privacy and confidentiality; use of data; security program; Ga. Comp. R &amp; Regs. 511-7-2-.07. Requests for prescription data held in the PDMP.; Ga. Comp. R &amp; Regs. 511-7-2-.07. Requests for prescription data held in the PDMP.</t>
  </si>
  <si>
    <t>Ga. Code § 16-13-57. Program to record prescription information into electronic data base; administration and oversight; Ga. Code § 16-13-57. Program to record prescription information into electronic data base; administration and oversight; Ga. Code § 16-13-57. Program to record prescription information into electronic data base; administration and oversight</t>
  </si>
  <si>
    <t>Ga. Code § 16-13-63. Liability; review of PDMP data when filling certain prescriptions; cause of action for civil damages; Ga. Code § 16-13-26. Schedule II</t>
  </si>
  <si>
    <t>Prescribers are required to review the PDMP when prescribing Schedule II opioids (Ga. Code § 16-13-63(2)(A)).</t>
  </si>
  <si>
    <t>Ga. Code § 16-13-63. Liability; review of PDMP data when filling certain prescriptions; cause of action for civil damages; Ga. Code § 16-13-63. Liability; review of PDMP data when filling certain prescriptions; cause of action for civil damages</t>
  </si>
  <si>
    <t>Ga. Code § 16-13-60.  Privacy and confidentiality; use of data; security program; Ga. Comp. R &amp; Regs. 511-7-2-.02. Internet access to the Prescription Drug Monitoring Program database (PDMP).; Ga. Code § 16-13-60.  Privacy and confidentiality; use of data; security program</t>
  </si>
  <si>
    <t>Ga. Code § 16-13-60.  Privacy and confidentiality; use of data; security program; Ga. Comp. R &amp; Regs. 511-7-2-.02. Internet access to the Prescription Drug Monitoring Program database (PDMP).; Ga. Comp. R &amp; Regs. 511-7-2-.04. Delegates.; Ga. Code § 16-13-60.  Privacy and confidentiality; use of data; security program</t>
  </si>
  <si>
    <t>Ga. Code § 16-13-60.  Privacy and confidentiality; use of data; security program</t>
  </si>
  <si>
    <t>Ga. Code § 16-13-60.  Privacy and confidentiality; use of data; security program; Ga. Comp. R &amp; Regs. 511-7-2-.07. Requests for prescription data held in the PDMP.; Ga. Comp. R &amp; Regs. 511-7-2-.07. Requests for prescription data held in the PDMP.; Ga. Code § 16-13-60.  Privacy and confidentiality; use of data; security program</t>
  </si>
  <si>
    <t>Ga. Code § 16-13-60.  Privacy and confidentiality; use of data; security program; Ga. Comp. R &amp; Regs. 511-7-2-.02. Internet access to the Prescription Drug Monitoring Program database (PDMP).; Ga. Code § 16-13-60.  Privacy and confidentiality; use of data; security program; Ga. Comp. R &amp; Regs. 511-7-2-.04. Delegates.</t>
  </si>
  <si>
    <t>Ga. Code § 16-13-60.  Privacy and confidentiality; use of data; security program; Ga. Comp. R &amp; Regs. 511-7-2-.07. Requests for prescription data held in the PDMP.; Ga. Code § 16-13-60.  Privacy and confidentiality; use of data; security program; Ga. Comp. R &amp; Regs. 511-7-2-.07. Requests for prescription data held in the PDMP.</t>
  </si>
  <si>
    <t>Ga. Code § 16-13-57. Program to record prescription information into electronic data base; administration and oversight; Ga. Comp. R &amp; Regs. 360-38-.02. PDMP Enrollment.</t>
  </si>
  <si>
    <t>Ga. Code § 16-13-57. Program to record prescription information into electronic data base; administration and oversight; Ga. Code § 16-13-21 Definition; Ga. Code § 16-13-21 Definition; Ga. Code § 16-13-21 Definition; Ga. Comp. R. § regs. 360-5-.12. Guidelines concerning Prescriptive Authority; Ga. Comp. R &amp; Regs. 360-38-.02. PDMP Enrollment.</t>
  </si>
  <si>
    <t>Hawaii</t>
  </si>
  <si>
    <t>Haw. Rev. Stat. § 329-101. Reporting of dispensation of controlled substances; electronic prescription accountability system; requirements; penalty.</t>
  </si>
  <si>
    <t>Haw. Rev. Stat. § 329-1. Definitions.; Haw. Rev. Stat. § 329-103. Designated state agency.</t>
  </si>
  <si>
    <t>Haw. Rev. Stat. § 329-101. Reporting of dispensation of controlled substances; electronic prescription accountability system; requirements; penalty.; Haw. Code R. § 23-200-17. Electronic reporting of dispensation of controlled substances.</t>
  </si>
  <si>
    <t>Haw. Rev. Stat. § 329-1. Definitions.; Haw. Rev. Stat. § 329-101. Reporting of dispensation of controlled substances; electronic prescription accountability system; requirements; penalty.; Haw. Code R. § 23-200-2. Definitions.</t>
  </si>
  <si>
    <t>Haw. Rev. Stat. § 329-104. Confidentiality of information; disclosure of information.</t>
  </si>
  <si>
    <t>Haw. Rev. Stat. § 329-1. Definitions.; Haw. Rev. Stat. § 329-101. Reporting of dispensation of controlled substances; electronic prescription accountability system; requirements; penalty.; Haw. Code R. § 23-200-2. Definitions.; Haw. Code R. § 23-200-17. Electronic reporting of dispensation of controlled substances.</t>
  </si>
  <si>
    <t>Haw. Rev. Stat. § 329-1. Definitions.; Haw. Rev. Stat. § 329-101. Reporting of dispensation of controlled substances; electronic prescription accountability system; requirements; penalty.; Haw. Code R. § 23-200-2. Definitions.; Haw. Code R. § 23-200-17. Electronic reporting of dispensation of controlled substances.; Haw. Code R. § 23-200-2. Definitions.; Haw. Code R. § 23-200-17. Electronic reporting of dispensation of controlled substances.</t>
  </si>
  <si>
    <t>Haw. Rev. Stat. § 329-104. Confidentiality of information; disclosure of information.; Haw. Rev. Stat. § 329-104. Confidentiality of information; disclosure of information.</t>
  </si>
  <si>
    <t>Haw. Code R. § 23-200-17. Electronic reporting of dispensation of controlled substances.; Haw. Code R. § 23-200-17. Electronic reporting of dispensation of controlled substances.; Haw. Rev. Stat. § 329-101. Reporting of dispensation of controlled substances; electronic prescription accountability system; requirements; penalty.</t>
  </si>
  <si>
    <t>Haw. Code R. § 23-200-17. Electronic reporting of dispensation of controlled substances.; Haw. Rev. Stat. § 329-101. Reporting of dispensation of controlled substances; electronic prescription accountability system; requirements; penalty.</t>
  </si>
  <si>
    <t>Haw. Rev. Stat. § 329-1. Definitions.; Haw. Code R. § 23-200-2. Definitions.; Haw. Code R. § 23-200-17. Electronic reporting of dispensation of controlled substances.; Haw. Code R. § 23-200-2. Definitions.; Haw. Code R. § 23-200-17. Electronic reporting of dispensation of controlled substances.; Haw. Rev. Stat. § 329-101. Reporting of dispensation of controlled substances; electronic prescription accountability system; requirements; penalty.</t>
  </si>
  <si>
    <t>Haw. Code R. § 23-200-17. Electronic reporting of dispensation of controlled substances.; Haw. Code R. § 23-200-17. Electronic reporting of dispensation of controlled substances.; Haw. Code R. § 23-200-17. Electronic reporting of dispensation of controlled substances.; Haw. Rev. Stat. § 329-101. Reporting of dispensation of controlled substances; electronic prescription accountability system; requirements; penalty.</t>
  </si>
  <si>
    <t>Haw. Rev. Stat. § 329-103. Designated state agency.; Haw. Rev. Stat. § 329-1. Definitions.</t>
  </si>
  <si>
    <t>Haw. Code R. § 23-200-2. Definitions.; Haw. Code R. § 23-200-17. Electronic reporting of dispensation of controlled substances.; Haw. Code R. § 23-200-2. Definitions.; Haw. Code R. § 23-200-17. Electronic reporting of dispensation of controlled substances.; Haw. Rev. Stat. § 329-1. Definitions.; Haw. Rev. Stat. § 329-101. Reporting of dispensation of controlled substances; electronic prescription accountability system; requirements; penalty.</t>
  </si>
  <si>
    <t>Haw. Rev. Stat. § 329-101. Reporting of dispensation of controlled substances; electronic prescription accountability system; requirements; penalty.; Haw. Rev. Stat. § 329-1. Definitions.</t>
  </si>
  <si>
    <t>Haw. Rev. Stat. § 329-101. Reporting of dispensation of controlled substances; electronic prescription accountability system; requirements; penalty.; Haw. Rev. Stat. § 329-1. Definitions.; Haw. Code R. § 23-200-2. Definitions.; Haw. Code R. § 23-200-2. Definitions.</t>
  </si>
  <si>
    <t>Under Haw. Rev. Stat. § 329-101(b), all practitioners are required to register as part of the controlled substance registration process to utilize the electronic prescription accountability system.</t>
  </si>
  <si>
    <t>Haw. Rev. Stat. § 329-104. Confidentiality of information; disclosure of information.; Haw. Rev. Stat. § 329-1. Definitions.</t>
  </si>
  <si>
    <t>Haw. Rev. Stat. § 329-104 permits disclosure to practitioner delegates of registrants authorized under chapter 448, 453, and 463E. Practitioner delegate is defined as "an agent or employee of a practitioner...to whom the practitioner has delegated the task of accession electronic prescription accountability system information and for whose actions the practitioner takes full responsibility.</t>
  </si>
  <si>
    <t>Haw. Rev. Stat. § 329-38.2. Prescriptions; additional restrictions.</t>
  </si>
  <si>
    <t>Per Haw. Rev. Stat. § 329-38.2, exceptions exist for "[a]ny prescription for a supply of three days or less that is made in an emergency situation, by an emergency medical provider, or in an emergency room" and "[a]ny prescription written while the state electronic prescription accountability system is nonfunctional."</t>
  </si>
  <si>
    <t>Per Haw. Rev. Stat. § 329-38.2, a violation of the prescribers requirement to check mandate "shall not be subject to the penalty provisions of part IV of chapter 329; provided that a violation of this section may result in disciplinary action by the appropriate licensing authority."</t>
  </si>
  <si>
    <t>Haw. Rev. Stat. § 329-1. Definitions.; Haw. Rev. Stat. § 329-104. Confidentiality of information; disclosure of information.</t>
  </si>
  <si>
    <t>Haw. Rev. Stat. § 329-104 permits disclosure to practitioner delegates of registrants authorized under chapter 448, 453, and 463E. Practitioner delegate is defined as "an agent or employee of a practitioner...to whom the practitioner has delegated the task of accession electronic prescription accountability system information and for whose actions the practitioner takes full responsibility."</t>
  </si>
  <si>
    <t>Per Haw. Rev. Stat. § 329-38.2, exceptions exist for "[a]ny prescription for a supply of three days or less that is made in an emergency situation, by an emergency medical provider, or in an emergency room"; "[a]ny prescription written while the state electronic prescription accountability system is nonfunctional"; and "written pursuant to chapter 327L," which covers the ability of residents to request aid-in-dying prescriptions.</t>
  </si>
  <si>
    <t>Per Haw. Code R. § 23-200-17, a violation of the prescribers requirement to check mandate "shall not be subject to the penalty provisions of part IV of chapter 329; provided that a violation of this section may result in disciplinary action by the appropriate licensing authority."</t>
  </si>
  <si>
    <t>Idaho</t>
  </si>
  <si>
    <t>Idaho Code § 37-2726 Filing prescriptions--Database; Idaho Code § 37-2726 Filing prescriptions--Database; Idaho Code § 37-2730A Prescription tracking program</t>
  </si>
  <si>
    <t>Idaho Code § 37-2701 Definitions; Idaho Code § 37-2726 Filing prescriptions--Database; Idaho Code § 37-2730A Prescription tracking program</t>
  </si>
  <si>
    <t>Idaho Code § 37-2726 Filing prescriptions--Database; Idaho Admin. Code r. 27.01.01.204 Controlled Substances: PMP</t>
  </si>
  <si>
    <t>Idaho Admin. Code r. 27.01.01.204 Controlled Substances: PMP</t>
  </si>
  <si>
    <t>Idaho Code § 37-2701 Definitions; Idaho Code § 37-2726 Filing prescriptions--Database</t>
  </si>
  <si>
    <t>Idaho Code § 37-2726(1) requires the reporting of controlled substances dispensed and Idaho Code § 37-2701(e) defines "controlled substance" as a "drug, substance or immediate precursor in schedules I through VI" under the state controlled substances act.</t>
  </si>
  <si>
    <t>Idaho Code § 37-2730A Prescription tracking program</t>
  </si>
  <si>
    <t>Idaho Admin. Code r. 27.01.01.204 Controlled Substances: PMP; Idaho Admin. Code r. 27.01.01.204 Controlled Substances: PMP</t>
  </si>
  <si>
    <t>Idaho Admin. Code r. 27.01.01.204 Controlled Substances: PMP; Idaho Admin. Code r. 27.01.01.204 Controlled Substances: PMP; Idaho Admin. Code r. 27.01.01.011 Definitions and Abbreviations (J—R); Idaho Admin. Code r. 22.01.03.042. Prescription Writing; Idaho Code § 54-1803 Definitions; Idaho Admin. Code r. 23.01.01.271 Definitions Related to Advanced Practice Registered Nursing; Idaho Admin. Code r. 23.01.01.315 Prescriptive and Dispensing Authorization for Advanced Practice Registered Nurses</t>
  </si>
  <si>
    <t>Idaho Code § 54-1727 Confidentiality of prescriptions and patient information</t>
  </si>
  <si>
    <t>Idaho Code § 37-2726 Filing prescriptions--Database; Idaho Code § 37-2701 Definitions</t>
  </si>
  <si>
    <t>Idaho Admin. Code r. 27.01.01.204 Controlled Substances: PMP; Idaho Admin. Code r. 27.01.01.204 Controlled Substances: PMP; Idaho Code § 37-2701 Definitions; Idaho Code § 37-2716 Registration Requirements; Idaho Code § 37-2726 Filing prescriptions--Database</t>
  </si>
  <si>
    <t>Idaho Admin. Code r. 27.01.01.204 Controlled Substances: PMP; Idaho Admin. Code r. 27.01.01.204 Controlled Substances: PMP; Idaho Admin. Code r. 27.01.01.011 Definitions and Abbreviations (J—R); Idaho Admin. Code r. 22.01.03.042. Prescription Writing; Idaho Code § 54-1803 Definitions; Idaho Code § 37-2701 Definitions; Idaho Code § 37-2716 Registration Requirements; Idaho Code § 37-2726 Filing prescriptions--Database; Idaho Admin. Code r. 23.01.01.271 Definitions Related to Advanced Practice Registered Nursing; Idaho Admin. Code r. 23.01.01.315 Prescriptive and Dispensing Authorization for Advanced Practice Registered Nurses; Idaho Code § 37-2701 Definitions</t>
  </si>
  <si>
    <t>Idaho Code § 37-2716 Registration Requirements; Idaho Code § 37-2726 Filing prescriptions--Database</t>
  </si>
  <si>
    <t>Idaho Admin. Code r. 27.01.01.204 Controlled Substances: PMP; Idaho Admin. Code r. 27.01.01.204 Controlled Substances: PMP; Idaho Code § 37-2726 Filing prescriptions--Database; Idaho Code § 37-2701 Definitions; Idaho Code § 37-2716 Registration Requirements</t>
  </si>
  <si>
    <t>Idaho Admin. Code r. 27.01.01.204 Controlled Substances: PMP; Idaho Admin. Code r. 27.01.01.204 Controlled Substances: PMP; Idaho Admin. Code r. 27.01.01.011 Definitions and Abbreviations (J—R); Idaho Admin. Code r. 22.01.03.042. Prescription Writing; Idaho Code § 54-1803 Definitions; Idaho Code § 37-2726 Filing prescriptions--Database; Idaho Code § 37-2701 Definitions; Idaho Code § 37-2716 Registration Requirements; Idaho Admin. Code r. 23.01.01.315 Prescriptive and Dispensing Authorization for Advanced Practice Registered Nurses; Idaho Admin. Code r. 23.01.01.271 Definitions Related to Advanced Practice Registered Nursing; Idaho Code § 37-2701 Definitions</t>
  </si>
  <si>
    <t>Idaho Code § 37-2726 Filing prescriptions--Database</t>
  </si>
  <si>
    <t>Idaho Admin. Code r. 27.01.01.204 Controlled Substances: PMP; Idaho Admin. Code r. 27.01.01.204 Controlled Substances: PMP; Idaho Admin. Code r. 27.01.01.011 Definitions and Abbreviations (J—R); Idaho Admin. Code r. 22.01.03.042. Prescription Writing; Idaho Code § 54-1803 Definitions; Idaho Code § 37-2726 Filing prescriptions--Database; Idaho Code § 37-2701 Definitions; Idaho Code § 37-2716 Registration Requirements; Idaho Admin. Code r. 23.01.01.271 Definitions Related to Advanced Practice Registered Nursing; Idaho Admin. Code r. 23.01.01.315 Prescriptive and Dispensing Authorization for Advanced Practice Registered Nurses; Idaho Code § 37-2701 Definitions</t>
  </si>
  <si>
    <t>Idaho Code § 37-2726 Filing prescriptions--Database; Idaho Code § 37-2726 Filing prescriptions--Database; Idaho Code § 37-2726 Filing prescriptions--Database</t>
  </si>
  <si>
    <t>Idaho Admin. Code r. 27.01.01.204 Controlled Substances: PMP; Idaho Code § 37-2726 Filing prescriptions--Database; Idaho Code § 37-2701 Definitions; Idaho Code § 37-2716 Registration Requirements; Idaho Admin. Code r. 27.01.01.204 Controlled Substances: PMP</t>
  </si>
  <si>
    <t>Idaho Admin. Code r. 27.01.01.204 Controlled Substances: PMP; Idaho Admin. Code r. 27.01.01.011 Definitions and Abbreviations (J—R); Idaho Admin. Code r. 22.01.03.042. Prescription Writing; Idaho Code § 54-1803 Definitions; Idaho Code § 37-2726 Filing prescriptions--Database; Idaho Code § 37-2701 Definitions; Idaho Code § 37-2716 Registration Requirements; Idaho Admin. Code r. 23.01.01.271 Definitions Related to Advanced Practice Registered Nursing; Idaho Admin. Code r. 23.01.01.315 Prescriptive and Dispensing Authorization for Advanced Practice Registered Nurses; Idaho Admin. Code r. 27.01.01.204 Controlled Substances: PMP; Idaho Code § 37-2701 Definitions</t>
  </si>
  <si>
    <t>Idaho Code § 37-2726 Filing prescriptions--Database; Idaho Code § 37-2726 Filing prescriptions--Database; Idaho Code § 37-2726 Filing prescriptions--Database; Idaho Admin. Code r. 27.01.01.204 Controlled Substances: PMP</t>
  </si>
  <si>
    <t>Idaho Code § 37-2726 Filing prescriptions--Database; Idaho Code § 37-2730A Prescription tracking program; Idaho Code § 37-2726 Filing prescriptions--Database</t>
  </si>
  <si>
    <t>Idaho Code § 37-2701 Definitions; Idaho Code § 37-2730A Prescription tracking program; Idaho Code § 37-2726 Filing prescriptions--Database</t>
  </si>
  <si>
    <t>Idaho Admin. Code r. 27.01.01.204 Controlled Substances: PMP; Idaho Code § 37-2701 Definitions; Idaho Code § 37-2716 Registration Requirements; Idaho Admin. Code r. 27.01.01.204 Controlled Substances: PMP; Idaho Code § 37-2726 Filing prescriptions--Database</t>
  </si>
  <si>
    <t>Idaho Admin. Code r. 27.01.01.204 Controlled Substances: PMP; Idaho Admin. Code r. 27.01.01.011 Definitions and Abbreviations (J—R); Idaho Admin. Code r. 22.01.03.042. Prescription Writing; Idaho Code § 54-1803 Definitions; Idaho Code § 37-2701 Definitions; Idaho Code § 37-2716 Registration Requirements; Idaho Admin. Code r. 23.01.01.271 Definitions Related to Advanced Practice Registered Nursing; Idaho Admin. Code r. 23.01.01.315 Prescriptive and Dispensing Authorization for Advanced Practice Registered Nurses; Idaho Admin. Code r. 27.01.01.204 Controlled Substances: PMP; Idaho Code § 37-2726 Filing prescriptions--Database; Idaho Code § 37-2701 Definitions</t>
  </si>
  <si>
    <t>Idaho Code § 37-2726 Filing prescriptions--Database; Idaho Code § 37-2726 Filing prescriptions--Database; Idaho Admin. Code r. 27.01.01.204 Controlled Substances: PMP; Idaho Code § 37-2726 Filing prescriptions--Database</t>
  </si>
  <si>
    <t>Idaho Code § 37-2730A Prescription tracking program; Idaho Code § 37-2726 Filing prescriptions--Database; Idaho Code § 37-2726 Filing prescriptions--Database</t>
  </si>
  <si>
    <t>Idaho Admin. Code r. 27.01.03.500 Controlled Substances: PDMP; Idaho Code § 37-2726 Filing prescriptions--Database</t>
  </si>
  <si>
    <t>Idaho Admin. Code r. 27.01.03.500 Controlled Substances: PDMP</t>
  </si>
  <si>
    <t>Idaho Code § 37-2701 Definitions; Idaho Code § 37-2716 Registration Requirements; Idaho Code § 37-2726 Filing prescriptions--Database; Idaho Admin. Code r. 27.01.03.500 Controlled Substances: PDMP</t>
  </si>
  <si>
    <t>Idaho Admin. Code r. 22.01.03.042. Prescription Writing; Idaho Code § 54-1803 Definitions; Idaho Code § 37-2701 Definitions; Idaho Code § 37-2716 Registration Requirements; Idaho Admin. Code r. 23.01.01.271 Definitions Related to Advanced Practice Registered Nursing; Idaho Admin. Code r. 23.01.01.315 Prescriptive and Dispensing Authorization for Advanced Practice Registered Nurses; Idaho Code § 37-2726 Filing prescriptions--Database; Idaho Admin. Code r. 27.01.01.012 Definitions and Abbreviations (O-Z); Idaho Admin. Code r. 27.01.03.500 Controlled Substances: PDMP; Idaho Code § 37-2701 Definitions</t>
  </si>
  <si>
    <t>Idaho Code § 37-2726 Filing prescriptions--Database; Idaho Code § 37-2726 Filing prescriptions--Database; Idaho Code § 37-2726 Filing prescriptions--Database; Idaho Admin. Code r. 27.01.03.500 Controlled Substances: PDMP</t>
  </si>
  <si>
    <t>Idaho Code § 37-2726 Filing prescriptions--Database; Idaho Admin. Code r. 27.01.03.600 Controlled Substances: PDMP</t>
  </si>
  <si>
    <t>Idaho Admin. Code r. 27.01.03.600 Controlled Substances: PDMP</t>
  </si>
  <si>
    <t>Idaho Code § 37-2701 Definitions; Idaho Code § 37-2716 Registration Requirements; Idaho Code § 37-2726 Filing prescriptions--Database; Idaho Admin. Code r. 27.01.03.600 Controlled Substances: PDMP</t>
  </si>
  <si>
    <t>Idaho Admin. Code r. 22.01.03.042. Prescription Writing; Idaho Code § 54-1803 Definitions; Idaho Code § 37-2701 Definitions; Idaho Code § 37-2716 Registration Requirements; Idaho Admin. Code r. 23.01.01.271 Definitions Related to Advanced Practice Registered Nursing; Idaho Admin. Code r. 23.01.01.315 Prescriptive and Dispensing Authorization for Advanced Practice Registered Nurses; Idaho Code § 37-2726 Filing prescriptions--Database; Idaho Admin. Code r. 27.01.01.012 Definitions and Abbreviations (O-Z); Idaho Admin. Code r. 27.01.03.600 Controlled Substances: PDMP; Idaho Code § 37-2701 Definitions</t>
  </si>
  <si>
    <t>Idaho Code § 37-2726 Filing prescriptions--Database; Idaho Code § 37-2726 Filing prescriptions--Database; Idaho Code § 37-2726 Filing prescriptions--Database; Idaho Admin. Code r. 27.01.03.600 Controlled Substances: PDMP</t>
  </si>
  <si>
    <t>Idaho Admin. Code r. 22.01.03.042. Prescription Writing; Idaho Code § 37-2701 Definitions; Idaho Code § 37-2716 Registration Requirements; Idaho Admin. Code r. 23.01.01.271 Definitions Related to Advanced Practice Registered Nursing; Idaho Admin. Code r. 23.01.01.315 Prescriptive and Dispensing Authorization for Advanced Practice Registered Nurses; Idaho Code § 37-2726 Filing prescriptions--Database; Idaho Admin. Code r. 27.01.01.012 Definitions and Abbreviations (O-Z); Idaho Admin. Code r. 27.01.03.600 Controlled Substances: PDMP; Idaho Code § 54-1803 Definitions; Idaho Code § 37-2701 Definitions</t>
  </si>
  <si>
    <t>Idaho Code § 37-2726 Filing prescriptions--Database; Idaho Code § 37-2730A Prescription tracking program; Idaho Code § 37-2726 Filing prescriptions--Database; Idaho Code § 54-1727 Confidentiality of prescriptions and patient information</t>
  </si>
  <si>
    <t>Illinois</t>
  </si>
  <si>
    <t>720 Ill. Comp. Stat. 570/316 Prescription monitoring program; Ill. Admin. Code tit. 77, § 2080.30 General Description</t>
  </si>
  <si>
    <t>720 Ill. Comp. Stat. § 570/102 Definitions</t>
  </si>
  <si>
    <t>Ill. Admin. Code tit. 77, § 2080.100 Dispenser Responsibility; 720 Ill. Comp. Stat. 570/316 Prescription monitoring program</t>
  </si>
  <si>
    <t>720 Ill. Comp. Stat. 570/318. Confidentiality of information; 720 Ill. Comp. Stat. 570/314.5. Medication shopping; pharmacy shopping</t>
  </si>
  <si>
    <t>Ill. Admin. Code tit. 77, § 2080.211 Other State Prescription Monitoring Authority Access</t>
  </si>
  <si>
    <t>Ill. Admin. Code tit. 77, § 2080.211 Other State Prescription Monitoring Authority Access; Ill. Admin. Code tit. 77, § 2080.211 Other State Prescription Monitoring Authority Access</t>
  </si>
  <si>
    <t>720 Ill. Comp. Stat. 570/318. Confidentiality of information</t>
  </si>
  <si>
    <t>720 Ill. Comp. Stat. 570/318. Confidentiality of information; Ill. Admin. Code tit. 77, § 2080.190 Reports</t>
  </si>
  <si>
    <t>720 Ill. Comp. Stat. 570/316 Prescription monitoring program</t>
  </si>
  <si>
    <t>720 Ill. Comp. Stat. 570/316 Prescription monitoring program; Ill. Admin. Code tit. 77, § 2080.100 Dispenser Responsibility</t>
  </si>
  <si>
    <t>Pursuant to 720 Ill. Comp. Stat. 570/318(p), "The Prescription Monitoring Program shall automatically create a log-in to the inquiry system when a prescriber or dispenser obtains or renews his or her controlled substance license."</t>
  </si>
  <si>
    <t>720 Ill. Comp. Stat. 570/318. Confidentiality of information; 720 Ill. Comp. Stat. 570/316 Prescription monitoring program</t>
  </si>
  <si>
    <t>720 Ill. Comp. Stat. 570/318. Confidentiality of information; 720 Ill. Comp. Stat. 570/316 Prescription monitoring program; Ill. Admin. Code tit. 77, § 2080.210 Access to the Prescription Information Library (PIL)</t>
  </si>
  <si>
    <t>Pursuant to Admin. Code tit. 77, § 2080.210(c), “Only the following licensed healthcare professionals shall serve as an authorized designee for a prescriber or dispenser for office or pharmacy practice sites: 1) registered nurse; 2) licensed practical nurse; 3) pharmacy technician; 4) student pharmacist; or 5) certified medical assistant.”</t>
  </si>
  <si>
    <t>720 Ill. Comp. Stat. 570/314.5. Medication shopping; pharmacy shopping</t>
  </si>
  <si>
    <t>720 Ill. Comp. Stat. § 570/102 Definitions; Ill. Admin. Code tit. 77, § 2080.50 Authorized Prescribers; 720 Ill. Comp. Stat. 570/314.5. Medication shopping; pharmacy shopping</t>
  </si>
  <si>
    <t>Ill. Admin. Code tit. 77, § 2080.50 Authorized Prescribers; 720 Ill. Comp. Stat. 570/314.5. Medication shopping; pharmacy shopping</t>
  </si>
  <si>
    <t>Pursuant to 720 Ill. Comp. Stat. 570/314.5(c-5) prescribers are required to access the PDMP for all Schedule II narcotics.</t>
  </si>
  <si>
    <t>720 Ill. Comp. Stat. 570/318. Confidentiality of information; Ill. Admin. Code tit. 77, § 2080.210 Access to the Prescription Information Library (PIL); 720 Ill. Comp. Stat. 570/316 Prescription monitoring program</t>
  </si>
  <si>
    <t>720 Ill. Comp. Stat. 570/314.5. Medication shopping; pharmacy shopping; 720 Ill. Comp. Stat. § 570/102 Definitions; Ill. Admin. Code tit. 77, § 2080.50 Authorized Prescribers</t>
  </si>
  <si>
    <t>720 Ill. Comp. Stat. 570/314.5. Medication shopping; pharmacy shopping; Ill. Admin. Code tit. 77, § 2080.50 Authorized Prescribers</t>
  </si>
  <si>
    <t>720 Ill. Comp. Stat. 570/318. Confidentiality of information; 720 Ill. Comp. Stat. 570/316 Prescription monitoring program; Ill. Admin. Code tit. 77, § 2080.200 Prescriber and Dispenser Inquiry System</t>
  </si>
  <si>
    <t>Indiana</t>
  </si>
  <si>
    <t>Ind. Code § 25-1-13-4 Establishment of the Indiana scheduled prescription electronic collection and tracking program</t>
  </si>
  <si>
    <t>Ind. Code § 35-48-1-6 “Board”</t>
  </si>
  <si>
    <t>Ind. Code § 35-48-7-8.1 Controlled substance prescription monitoring program; dispensing of controlled substance by pharmacist; 856 Ind. Admin. Code 6-1-3 Prescription monitoring program</t>
  </si>
  <si>
    <t>Ind. Code § 35-48-7-8.1 Controlled substance prescription monitoring program; dispensing of controlled substance by pharmacist</t>
  </si>
  <si>
    <t>Ind. Code § 35-48-7-11.1 INSPECT program; confidentiality; Ind. Code § 35-48-7-11.1 INSPECT program; confidentiality</t>
  </si>
  <si>
    <t>If a violation of the law is suspected the PDMP must notify the appropriate law enforcement agency or relevant government body responsible for the practitioner involved (Ind. Code § 35-48-7-11.1(m)). The PDMP is permitted to release information to law enforcement or a licensing body when a practitioner is identified as prescribing or dispensing large quantities of a controlled substance (Ind. Code § 35-48-7-11.1(g)).</t>
  </si>
  <si>
    <t>Ind. Code § 35-48-7-11.1 INSPECT program; confidentiality</t>
  </si>
  <si>
    <t>Ind. Code § 35-48-7-11.1 INSPECT program; confidentiality; Ind. Code § 35-48-7-11.1 INSPECT program; confidentiality; Ind. Code § 35-48-7-11.1 INSPECT program; confidentiality</t>
  </si>
  <si>
    <t>844 Ind. Admin. Code 5-6-7 INSPECT report</t>
  </si>
  <si>
    <t>Ind. Code § 35-48-7-8.1 Controlled substance prescription monitoring program; dispensing of controlled substance by pharmacist; Ind. Code § 35-48-1-9 “Controlled substance”; 856 Ind. Admin. Code 6-1-3 Prescription monitoring program</t>
  </si>
  <si>
    <t>856 Ind. Admin. Code 6-1-3 Prescription monitoring program; Ind. Code § 35-48-7-8.1 Controlled substance prescription monitoring program; dispensing of controlled substance by pharmacist</t>
  </si>
  <si>
    <t>Ind. Code § 35-48-7-8.1 states that dispenser must report information not more than twenty-four hours after the substance was dispensed. However, if the dispenser's pharmacy is closed the day following the dispensing, the information must be transmitted by the end of the next business day.</t>
  </si>
  <si>
    <t>856 Ind. Admin. Code 6-1-3 Prescription monitoring program</t>
  </si>
  <si>
    <t>844 Ind. Admin. Code 5-6-7 INSPECT report; 845 Ind. Admin. Code 2-1-7 INSPECT report</t>
  </si>
  <si>
    <t>845 Ind. Admin. Code 2-1-7 INSPECT report; 844 Ind. Admin. Code 5-6-7 INSPECT report</t>
  </si>
  <si>
    <t>844 Ind. Admin. Code 5-6-7 INSPECT report; 848 Ind. Admin. Code 5-4-7 INSPECT report; 845 Ind. Admin. Code 2-1-7 INSPECT report</t>
  </si>
  <si>
    <t>844 Ind. Admin. Code 5-6-7 INSPECT report; 845 Ind. Admin. Code 2-1-7 INSPECT report; 848 Ind. Admin. Code 5-4-7 INSPECT report</t>
  </si>
  <si>
    <t>845 Ind. Admin. Code 2-1-7 INSPECT report; 848 Ind. Admin. Code 5-4-7 INSPECT report; 844 Ind. Admin. Code 5-6-7 INSPECT report</t>
  </si>
  <si>
    <t>844 Ind. Admin. Code 2.2-3-7 INSPECT report; 844 Ind. Admin. Code 5-6-7 INSPECT report; 845 Ind. Admin. Code 2-1-7 INSPECT report; 848 Ind. Admin. Code 5-4-7 INSPECT report</t>
  </si>
  <si>
    <t>844 Ind. Admin. Code 2.2-3-7 INSPECT report; 845 Ind. Admin. Code 2-1-7 INSPECT report; 848 Ind. Admin. Code 5-4-7 INSPECT report; 844 Ind. Admin. Code 5-6-7 INSPECT report</t>
  </si>
  <si>
    <t>Ind. Code § 35-48-1-9 “Controlled substance”; Ind. Code § 35-48-7-8.1 Controlled substance prescription monitoring program; dispensing of controlled substance by pharmacist</t>
  </si>
  <si>
    <t>Ind. Code § 25-26-24-17 states that dispenser must report information not more than twenty-four hours after the substance was dispensed. However, if the dispenser's pharmacy is closed the day following the dispensing, the information must be transmitted by the end of the next business day.</t>
  </si>
  <si>
    <t>Registration for practitioners permitted to distribute, dispense, or prescribe ephedrine, pseudoephedrine, or a controlled substance is required beginning January 1, 2019 (Ind. Code § 35-48-7-11.1(k)).</t>
  </si>
  <si>
    <t>Ind. Code § 35-48-7-11.1 INSPECT program; confidentiality; 844 Ind. Admin. Code 2.2-3-7 INSPECT report; 844 Ind. Admin. Code 5-6-7 INSPECT report; 845 Ind. Admin. Code 2-1-7 INSPECT report; 848 Ind. Admin. Code 5-4-7 INSPECT report</t>
  </si>
  <si>
    <t>Ind. Code § 35-48-7-11.1 INSPECT program; confidentiality; 844 Ind. Admin. Code 2.2-3-7 INSPECT report; 845 Ind. Admin. Code 2-1-7 INSPECT report; 848 Ind. Admin. Code 5-4-7 INSPECT report; 844 Ind. Admin. Code 5-6-7 INSPECT report</t>
  </si>
  <si>
    <t>844 Ind. Admin. Code 2.2-3-7 INSPECT report; 844 Ind. Admin. Code 5-6-7 INSPECT report; 845 Ind. Admin. Code 2-1-7 INSPECT report; 848 Ind. Admin. Code 5-4-7 INSPECT report; 844 Ind. Admin. Code 5-6-7 INSPECT report</t>
  </si>
  <si>
    <t>Ind. Code § 35-48-7-11.3 Certification required to receive information from INSPECT program; Ind. Code § 35-48-7-11.1 INSPECT program; confidentiality</t>
  </si>
  <si>
    <t>Ind. Code § 35-48-7-11.3 Certification required to receive information from INSPECT program; Ind. Code § 35-48-7-11.1 INSPECT program; confidentiality; Ind. Code § 35-48-1-24 “Practitioner”; Ind. Code § 25-27.5-5-4 Prescribing, dispensing, and administering drugs and medical devices; 845 Ind. Admin. Code 2-1-7 INSPECT report; 848 Ind. Admin. Code 5-4-7 INSPECT report</t>
  </si>
  <si>
    <t>Ind. Code § 35-48-7-11.3 Certification required to receive information from INSPECT program</t>
  </si>
  <si>
    <t>Ind. Code § 25-26-24-1 “Board”</t>
  </si>
  <si>
    <t>Ind. Code § 25-26-24-17 Program components; recommendations; retail pharmacy</t>
  </si>
  <si>
    <t>Ind. Code § 25-26-24-19 Confidentiality; disclosure; release of information; applicants; statistical reports; data base; immunity; Ind. Code § 25-26-24-19 Confidentiality; disclosure; release of information; applicants; statistical reports; data base; immunity</t>
  </si>
  <si>
    <t>If a violation of the law is suspected the PDMP must notify the appropriate law enforcement agency or relevant government body responsible for the practitioner involved (Ind. Code § 25-26-24-19(m)). The PDMP is permitted to release information to law enforcement or a licensing body when a practitioner is identified as prescribing or dispensing large quantities of a controlled substance (Ind. Code § 25-26-24-19(g)).</t>
  </si>
  <si>
    <t>Ind. Code § 25-26-24-20 Certification requirement; Ind. Code § 25-26-24-19 Confidentiality; disclosure; release of information; applicants; statistical reports; data base; immunity</t>
  </si>
  <si>
    <t>Ind. Code § 25-26-24-20 Certification requirement; Ind. Code § 25-26-24-11 “Practitioner”; Ind. Code § 35-48-1-24 “Practitioner”; Ind. Code § 25-26-24-19 Confidentiality; disclosure; release of information; applicants; statistical reports; data base; immunity; Ind. Code § 25-27.5-5-4 Prescribing, dispensing, and administering drugs and medical devices</t>
  </si>
  <si>
    <t>Ind. Code § 25-26-24-20 Certification requirement</t>
  </si>
  <si>
    <t>Ind. Code § 25-26-24-19 Confidentiality; disclosure; release of information; applicants; statistical reports; data base; immunity; 844 Ind. Admin. Code 2.2-3-7 INSPECT report; 844 Ind. Admin. Code 5-6-7 INSPECT report; 845 Ind. Admin. Code 2-1-7 INSPECT report; 848 Ind. Admin. Code 5-4-7 INSPECT report</t>
  </si>
  <si>
    <t>Ind. Code § 25-26-24-19 Confidentiality; disclosure; release of information; applicants; statistical reports; data base; immunity; 844 Ind. Admin. Code 2.2-3-7 INSPECT report; 845 Ind. Admin. Code 2-1-7 INSPECT report; 844 Ind. Admin. Code 5-6-7 INSPECT report; 848 Ind. Admin. Code 5-4-7 INSPECT report</t>
  </si>
  <si>
    <t>Practitioners shall obtain information about a patient from the PDMP before prescribing an opioid or benzodiazepine if the practitioner has had the information from the data base integrated into the patient's electronic health records and the practitioner provides services to the patient in the emergency department of a hospital licensed under IC 16-21 or in a pain management clinic (Ind. Code § 25-26-24-19(k)).</t>
  </si>
  <si>
    <t>Ind. Code § 25-26-24-19 Confidentiality; disclosure; release of information; applicants; statistical reports; data base; immunity; 844 Ind. Admin. Code 2.2-3-7 INSPECT report; 844 Ind. Admin. Code 5-6-7 INSPECT report; 845 Ind. Admin. Code 2-1-7 INSPECT report; 848 Ind. Admin. Code 5-4-7 INSPECT report; 844 Ind. Admin. Code 5-6-7 INSPECT report</t>
  </si>
  <si>
    <t>Ind. Code § 25-26-24-19 Confidentiality; disclosure; release of information; applicants; statistical reports; data base; immunity</t>
  </si>
  <si>
    <t>Iowa</t>
  </si>
  <si>
    <t>Iowa Code § 124.551. Information program for drug prescribing and dispensing.; Iowa Admin. Code r. 657-37.1(124) Purpose.</t>
  </si>
  <si>
    <t>Iowa Code § 124.552. Information reporting.; Iowa Code § 124.554. Rules and reporting.</t>
  </si>
  <si>
    <t>Iowa Code § 124.552. Information reporting.; Iowa Admin. Code r. 657-37.3(124) Requirements for the PMP.</t>
  </si>
  <si>
    <t>Iowa Admin. Code r. 657-37.3(124) Requirements for the PMP.</t>
  </si>
  <si>
    <t>Iowa Code § 124.554. Rules and reporting.</t>
  </si>
  <si>
    <t>Requirement includes "all schedule II controlled substances and those substances in schedules III and IV that the advisory council and board determine can be addictive or fatal if not taken under the proper care and direction of a prescribing practitioner." Iowa Code § 124.554. Rules and reporting.</t>
  </si>
  <si>
    <t>Iowa Admin. Code r. 657-37.4(124) Access to database information.</t>
  </si>
  <si>
    <t>Iowa Admin. Code r. 657-37.4(124) Access to database information.; Iowa Admin. Code r. 657-37.2(124) Definitions.; Iowa Admin. Code r. 657-37.2(124) Definitions.; Iowa Code § 149.5. Amputations—anesthesia—prescription drugs.; Iowa Code § 153.20. Drugs, medicine, and surgery.; Iowa Admin. Code r. 645-182.4(155A) Prescription drug orders.; Iowa Admin. Code r. 645-327.6(147) Prescription requirements.; Iowa Code § 147.107. Drug dispensing</t>
  </si>
  <si>
    <t>Iowa Code § 124.553. Information access.</t>
  </si>
  <si>
    <t>Iowa Admin. Code r. 657-37.4(124) Access to database information.; Iowa Code § 124.553. Information access.</t>
  </si>
  <si>
    <t>Iowa Admin. Code r. 657-37.4(124) Access to database information.; Iowa Admin. Code r. 657-37.2(124) Definitions.</t>
  </si>
  <si>
    <t>Iowa Code § 124.551. Information program for drug prescribing and dispensing.; Iowa Code § 124.554. Rules and reporting.</t>
  </si>
  <si>
    <t>Iowa Admin. Code r. 657-37.3(124) Requirements for the PMP.; Iowa Code § 124.552. Information reporting.</t>
  </si>
  <si>
    <t xml:space="preserve">Receiving state must allow reciprocity with this state, Must have bilateral memorandum of understanding or data sharing agreement, Only if other state has PDMP laws consistent with or similar to this state, Physically bordering states only </t>
  </si>
  <si>
    <t>Kansas is specifically named as a jurisdiction with whom data may be shared. The law also does not strictly state that the other jurisdiction must have PDMP laws consistent with or similar to Iowa, but does require that any information "exchanged pursuant to the agreement shall be used and disseminated in accordance with the laws of this state." Iowa Code § 124.553. Information access.</t>
  </si>
  <si>
    <t>Iowa Admin. Code r. 657-37.4(124) Access to database information.; Iowa Admin. Code r. 657-37.4(124) Access to database information.</t>
  </si>
  <si>
    <t>Iowa Admin. Code r. 657-37.1(124) Purpose.; Iowa Code § 124.551. Information program for drug prescribing and dispensing.</t>
  </si>
  <si>
    <t>Iowa Admin. Code r. 657-37.3(124) Requirements for the PMP.; Iowa Code § 124.552. Information reporting.; Iowa Code § 124.552. Information reporting.</t>
  </si>
  <si>
    <t>The law does not strictly state that the other jurisdiction must have PDMP laws consistent with or similar to Iowa, but does require that any information "exchanged pursuant to the agreement shall be used and disseminated in accordance with the laws of this state." Iowa Code § 124.553. Information access.</t>
  </si>
  <si>
    <t>Iowa Admin. Code r. 657-37.3(124) Requirements for the PMP.; Iowa Admin. Code r. 657-37.3(124) Requirements for the PMP.</t>
  </si>
  <si>
    <t>Iowa Admin. Code r. 657-37.4(124) Access to database information.; Iowa Admin. Code r. 657-37.4(124) Access to database information.; Iowa Admin. Code r. 657-37.4(124) Access to database information.</t>
  </si>
  <si>
    <t>Iowa Admin. Code r. 657-37.1(124) Purpose.; Iowa Code § 124.551. Information program for drug prescribing and dispensing.; Iowa Code § 124.551. Information program for drug prescribing and dispensing.</t>
  </si>
  <si>
    <t>Iowa Code § 124.552. Information reporting.; Iowa Code § 124.552. Information reporting.; Iowa Admin. Code r. 657-37.3(124) Requirements for the PMP.; Iowa Code § 124.552. Information reporting.</t>
  </si>
  <si>
    <t>Iowa Code § 124.554. Rules and reporting.; Iowa Code § 124.554. Rules and reporting.</t>
  </si>
  <si>
    <t>Iowa Code § 149.5. Amputations—anesthesia—prescription drugs.; Iowa Code § 153.20. Drugs, medicine, and surgery.; Iowa Admin. Code r. 645-182.4(155A) Prescription drug orders.; Iowa Admin. Code r. 645-327.6(147) Prescription requirements.; Iowa Code § 147.107. Drug dispensing; Iowa Admin. Code r. 657-37.4(124) Access to database information.; Iowa Admin. Code r. 657-37.2(124) Definitions.; Iowa Admin. Code r. 657-37.2(124) Definitions.</t>
  </si>
  <si>
    <t>Iowa Admin. Code r. 657-37.1(124) Purpose.; Iowa Code § 124.551. Information program for drug prescribing and dispensing.; Iowa Code § 124.551. Information program for drug prescribing and dispensing.; Iowa Code § 124.551. Information program for drug prescribing and dispensing.</t>
  </si>
  <si>
    <t>Iowa Code § 124.552. Information reporting.</t>
  </si>
  <si>
    <t>Iowa Admin. Code r. 657-37.4(124) Access to database information.; Iowa Code § 124.551A. Prescribing practitioner program registration.</t>
  </si>
  <si>
    <t>Iowa Code § 149.5. Amputations—anesthesia—prescription drugs.; Iowa Code § 153.20. Drugs, medicine, and surgery.; Iowa Admin. Code r. 645-182.4(155A) Prescription drug orders.; Iowa Admin. Code r. 645-327.6(147) Prescription requirements.; Iowa Code § 147.107. Drug dispensing; Iowa Admin. Code r. 657-37.4(124) Access to database information.; Iowa Admin. Code r. 657-37.2(124) Definitions.; Iowa Admin. Code r. 657-37.2(124) Definitions.; Iowa Code § 124.551A. Prescribing practitioner program registration.</t>
  </si>
  <si>
    <t>Iowa Code § 124.551A. Prescribing practitioner program registration.; Iowa Admin. Code r. 657-37.4(124) Access to database information.</t>
  </si>
  <si>
    <t>Iowa Code § 124.551A. Prescribing practitioner program registration.</t>
  </si>
  <si>
    <t>The prescribing practitioner shall access PMP information prior to issuing an opioid prescription as prescribed by rules adopted by the prescribing practitioner’s licensing board (Iowa Code § 124.551A).</t>
  </si>
  <si>
    <t>Iowa Code § 149.5. Amputations—anesthesia—prescription drugs.; Iowa Code § 153.20. Drugs, medicine, and surgery.; Iowa Admin. Code r. 645-182.4(155A) Prescription drug orders.; Iowa Code § 147.107. Drug dispensing; Iowa Admin. Code r. 657-37.4(124) Access to database information.; Iowa Admin. Code r. 657-37.2(124) Definitions.; Iowa Admin. Code r. 657-37.2(124) Definitions.; Iowa Code § 124.551A. Prescribing practitioner program registration.; Iowa Admin. Code r. 645-327.6(147) Prescription requirements.</t>
  </si>
  <si>
    <t>Iowa Code § 124.551A. Prescribing practitioner program registration.; Iowa Admin. Code r. 645-327.6(147) Prescription requirements.; Iowa Admin. Code r. 655-7.7(124) Use of the prescription monitoring program.</t>
  </si>
  <si>
    <t>Iowa Code § 124.551A. Prescribing practitioner program registration.; Iowa Admin. Code r. 645-327.6(147) Prescription requirements.; Iowa Admin. Code r. 655-7.7(124) Use of the prescription monitoring program.; Iowa Admin. Code r. 645-223.5(149) Prescribing opioids.</t>
  </si>
  <si>
    <t>Iowa Code § 124.551. Information program for drug prescribing and dispensing.; Iowa Code § 124.551. Information program for drug prescribing and dispensing.; Iowa Code § 124.551. Information program for drug prescribing and dispensing.; Iowa Admin. Code r. 657-37.1(124) Purpose and Scope.</t>
  </si>
  <si>
    <t>Iowa Code § 124.552. Information reporting.; Iowa Admin. Code r. 657-37.9(124) PMP reporting-pharmacies.</t>
  </si>
  <si>
    <t>Iowa Admin. Code r. 657-37.20(124) Proactive notifications.</t>
  </si>
  <si>
    <t>Iowa Code § 124.551A. Prescribing practitioner program registration.; Iowa Admin. Code r. 657-37-3.3(124) Registration.</t>
  </si>
  <si>
    <t>Iowa Code § 149.5. Amputations—anesthesia—prescription drugs.; Iowa Code § 153.20. Drugs, medicine, and surgery.; Iowa Admin. Code r. 645-182.4(155A) Prescription drug orders.; Iowa Code § 147.107. Drug dispensing; Iowa Code § 124.551A. Prescribing practitioner program registration.; Iowa Admin. Code r. 645-327.6(147) Prescription requirements.; Iowa Admin. Code r. 657-37-3.3(124) Registration.; Iowa Admin. Code r. 657-37.2(124) Definitions.</t>
  </si>
  <si>
    <t>Iowa Code § 124.551A. Prescribing practitioner program registration.; Iowa Admin. Code r. 645-327.6(147) Prescription requirements.; Iowa Admin. Code r. 655-7.7(124) Use of the prescription monitoring program.; Iowa Admin. Code r. 645-223.5(149) Prescribing opioids.; Iowa Admin. Code r. 657-37.1(124) Purpose and Scope.</t>
  </si>
  <si>
    <t>An authorized health care practitioner shall access PMP information when mandated by the practitioner’s licensing authority regarding the practitioner’s patient to assist in determining appropriate treatment options and to improve the quality of patient care (Iowa Admin. Code r. 657-37.1(124)).</t>
  </si>
  <si>
    <t>Iowa Admin. Code r. 657-37.16(124) Access to PMP information.; Iowa Admin. Code r. 657-37-3.3(124) Registration.</t>
  </si>
  <si>
    <t>Iowa Admin. Code r. 657-37.2(124) Definitions.; Iowa Admin. Code r. 657-37-3.3(124) Registration.</t>
  </si>
  <si>
    <t>Iowa Admin. Code r. 657-37.2(124) Definitions.; Iowa Admin. Code r. 657-37.16(124) Access to PMP information.</t>
  </si>
  <si>
    <t>Iowa Admin. Code r. 657-37.16(124) Access to PMP information.</t>
  </si>
  <si>
    <t>Iowa Admin. Code r. 657-37.9(124) PMP reporting-pharmacies.; Iowa Admin. Code r. 657-37.8(124) PMP reporting-dispensing prescribers.</t>
  </si>
  <si>
    <t>Iowa Code § 124.551A. Prescribing practitioner program registration.; Iowa Admin. Code r. 645-327.6(147) Prescription requirements.; Iowa Admin. Code r. 655-7.7(124) Use of the prescription monitoring program.; Iowa Admin. Code r. 645-223.5(149) Prescribing opioids.; Iowa Admin. Code r. 650-16.5(153) Required use of the PMP.; Iowa Admin. Code r. 657-37.1(124) Purpose and Scope.</t>
  </si>
  <si>
    <t>Iowa Admin. Code r. 657-37.16(124) Access to PMP information.; Iowa Admin. Code r. 657-37.2(124) Definitions.</t>
  </si>
  <si>
    <t>Iowa Code § 124.551A. Prescribing practitioner program registration.; Iowa Admin. Code r. 657-37-3.3(124) Registration.; Iowa Admin. Code r. 653-13.2(124, 148, 272C) Standards of practice—appropriate pain management.</t>
  </si>
  <si>
    <t>Iowa Code § 124.551A. Prescribing practitioner program registration.; Iowa Admin. Code r. 645-327.6(147) Prescription requirements.; Iowa Admin. Code r. 655-7.7(124) Use of the prescription monitoring program.; Iowa Admin. Code r. 645-223.5(149) Prescribing opioids.; Iowa Admin. Code r. 653-13.2(124, 148, 272C) Standards of practice—appropriate pain management.; Iowa Admin. Code r. 650-16.5(153) Required use of the PMP.; Iowa Admin. Code r. 657-37.1(124) Purpose and Scope.</t>
  </si>
  <si>
    <t>Iowa Code § 124.551A. Prescribing practitioner program registration.; Iowa Admin. Code r. 645-327.6(147) Prescription requirements.; Iowa Admin. Code r. 655-7.7(124) Use of the prescription monitoring program.; Iowa Admin. Code r. 645-223.5(149) Prescribing opioids.; Iowa Admin. Code r. 650-16.5(153) Required use of the PMP.; Iowa Admin. Code r. 653-13.2(124, 148, 272C) Standards of practice—appropriate pain management.; Iowa Admin. Code r. 657-37.1(124) Purpose and Scope.; Iowa Admin. Code r. 655-7.7(124) Use of the prescription monitoring program.; Iowa Admin. Code r. 650-16.5(153) Required use of the PMP.; Iowa Admin. Code r. 645-223.5(149) Prescribing opioids.; Iowa Admin. Code r. 645-327.6(147) Prescription requirements.</t>
  </si>
  <si>
    <t>Iowa Code § 124.551A. Prescribing practitioner program registration.; Iowa Admin. Code r. 645-327.6(147) Prescription requirements.; Iowa Admin. Code r. 655-7.7(124) Use of the prescription monitoring program.; Iowa Admin. Code r. 655-7.7(124) Use of the prescription monitoring program.</t>
  </si>
  <si>
    <t>Iowa Code § 124.551A. Prescribing practitioner program registration.; Iowa Admin. Code r. 645-327.6(147) Prescription requirements.; Iowa Admin. Code r. 655-7.7(124) Use of the prescription monitoring program.; Iowa Admin. Code r. 645-223.5(149) Prescribing opioids.; Iowa Admin. Code r. 653-13.2(124, 148, 272C) Standards of practice—appropriate pain management.; Iowa Admin. Code r. 645-223.5(149) Prescribing opioids.; Iowa Admin. Code r. 645-327.6(147) Prescription requirements.</t>
  </si>
  <si>
    <t>Kansas</t>
  </si>
  <si>
    <t>Kan. Stat. § 65-1683. Same; Required Information to be Submitted by Dispenser; Rules and Regulations; Waiver; Acceptance of Gifts and Grants.</t>
  </si>
  <si>
    <t>Kan. Stat. § 65-1683. Same; Required Information to be Submitted by Dispenser; Rules and Regulations; Waiver; Acceptance of Gifts and Grants.; Kan. Stat. § 65-1682. Same; definitions.</t>
  </si>
  <si>
    <t>Kan. Admin. Regs. § 68-21-2 Electronic reports.</t>
  </si>
  <si>
    <t>In addition to required reporting for schedule II through IV drugs, reporting is required for "any drugs of concern dispensed in this state or to an address in this state." Kan. Admin. Regs. § 68-21-2. Drugs of concern are listed in Kan. Admin. Regs. § 68-21-7, and "[a]ny individual who wants to have a drug added to the program for monitoring may submit a written request to the board." Kan. Admin. Regs. § 68-21-7</t>
  </si>
  <si>
    <t>Kan. Stat. § 65-1685. Same; database information privileged and confidential; persons authorized to receive data; advisory committee review of information.</t>
  </si>
  <si>
    <t>Kan. Stat. § 65-1688. Same; act does not create civil liability or duty.</t>
  </si>
  <si>
    <t>Kan. Stat. § 65-1685. Same; database information privileged and confidential; persons authorized to receive data; advisory committee review of information.; Kan. Admin. Regs. § 68-21-5 Access to information.</t>
  </si>
  <si>
    <t>Kan. Admin. Regs. § 68-21-5 Access to information.; Kan. Admin. Regs. § 68-21-6 Reciprocal agreements with other states to share information.</t>
  </si>
  <si>
    <t>Persons authorized by a grand jury subpoena, inquisition subpoena or court order in a criminal action may also gain access to PDMP data. Kan. Stat. § 65-1685 (c) (6)</t>
  </si>
  <si>
    <t>Kan. Stat. § 65-1683. Same; Required Information to be Submitted by Dispenser; Rules and Regulations; Waiver; Acceptance of Gifts and Grants.; Kan. Admin. Regs. § 68-21-2 Electronic reports.</t>
  </si>
  <si>
    <t>Kan. Stat. § 65-1682. Same; definitions.; Kan. Admin. Regs. § 68-21-2 Electronic reports.</t>
  </si>
  <si>
    <t>Kan. Admin. Regs. § 68-21-5 Access to information.; Kan. Admin. Regs. § 68-21-6 Reciprocal agreements with other states to share information.; Kan. Admin. Regs. § 68-21-6 Reciprocal agreements with other states to share information.</t>
  </si>
  <si>
    <t>Kan. Stat. § 65-1685. Same; database information privileged and confidential; persons authorized to receive data; advisory committee review of information.; Kan. Admin. Regs. § 68-21-5 Access to information.; Kan. Admin. Regs. § 68-21-5 Access to information.</t>
  </si>
  <si>
    <t>Kan. Stat. § 65-1683. Same; Required Information to be Submitted by Dispenser; Rules and Regulations; Waiver; Acceptance of Gifts and Grants.; Kan. Admin. Regs. § 68-21-2 Electronic reports.; Kan. Admin. Regs. § 68-21-2 Electronic reports.</t>
  </si>
  <si>
    <t>Kan. Stat. § 65-1683. Same; Required Information to be Submitted by Dispenser; Rules and Regulations; Waiver; Acceptance of Gifts and Grants.; Kan. Admin. Regs. § 68-21-2 Electronic reports.; Kan. Admin. Regs. § 68-21-2 Electronic reports.; Kan. Admin. Regs. § 68-21-2 Electronic reports.</t>
  </si>
  <si>
    <t>Kentucky</t>
  </si>
  <si>
    <t>Ky. Rev. Stat. § 218A.202 Electronic system for monitoring controlled substances; required registration and reporting; penalty for illegal use of system; pilot or continuing project; continuing education programs; reports of failure to comply with section; administrative regulations</t>
  </si>
  <si>
    <t>The Cabinet for Health and Family Services</t>
  </si>
  <si>
    <t>902 Ky. Admin. Regs. 55:110 Monitoring system for prescription controlled substances; Ky. Rev. Stat. § 218A.202 Electronic system for monitoring controlled substances; required registration and reporting; penalty for illegal use of system; pilot or continuing project; continuing education programs; reports of failure to comply with section; administrative regulations</t>
  </si>
  <si>
    <t>902 Ky. Admin. Regs. 55:110 Monitoring system for prescription controlled substances; 902 Ky. Admin. Regs. 55:110 Monitoring system for prescription controlled substances</t>
  </si>
  <si>
    <t>Ky. Rev. Stat. § 218A.240 Controlled substances; duties and authority of state and local officers, Cabinet for Health and Family Services, and Kentucky Board of Pharmacy; civil proceedings; identification of trends; identification of prescribers, dispensers, and patients for licensing board; review of hospital's or health care facility's prescribing and dispensing practices; 902 Ky. Admin. Regs. 55:110 Monitoring system for prescription controlled substances</t>
  </si>
  <si>
    <t>Ky. Rev. Stat. § 218A.202 Electronic system for monitoring controlled substances; required registration and reporting; penalty for illegal use of system; pilot or continuing project; continuing education programs; reports of failure to comply with section; administrative regulations; Ky. Rev. Stat. § 218A.010 Definitions for chapter</t>
  </si>
  <si>
    <t>Ky. Rev. Stat. § 218A.172 Administrative regulations on prescribing or dispensing of Schedule II controlled substance or Schedule III controlled substance containing hydrocodone; continuing course of treatment; recordkeeping; exemptions; Ky. Rev. Stat. § 218A.172 Administrative regulations on prescribing or dispensing of Schedule II controlled substance or Schedule III controlled substance containing hydrocodone; continuing course of treatment; recordkeeping; exemptions; Ky. Rev. Stat. § 218A.172 Administrative regulations on prescribing or dispensing of Schedule II controlled substance or Schedule III controlled substance containing hydrocodone; continuing course of treatment; recordkeeping; exemptions</t>
  </si>
  <si>
    <t>Ky. Rev. Stat. § 218A.172 Administrative regulations on prescribing or dispensing of Schedule II controlled substance or Schedule III controlled substance containing hydrocodone; continuing course of treatment; recordkeeping; exemptions; Ky. Rev. Stat. § 218A.172 Administrative regulations on prescribing or dispensing of Schedule II controlled substance or Schedule III controlled substance containing hydrocodone; continuing course of treatment; recordkeeping; exemptions</t>
  </si>
  <si>
    <t>Pursuant to Ky. Rev. Stat. § 218A.172(1) and (2) checking the PDMP is only required for Schedule III when the controlled substance contains hydrocodone.</t>
  </si>
  <si>
    <t>Ky. Rev. Stat. § 218A.172 Administrative regulations on prescribing or dispensing of Schedule II controlled substance or Schedule III controlled substance containing hydrocodone; continuing course of treatment; recordkeeping; exemptions</t>
  </si>
  <si>
    <t>Ky. Rev. Stat. § 218A.202 Electronic system for monitoring controlled substances; required registration and reporting; penalty for illegal use of system; pilot or continuing project; continuing education programs; reports of failure to comply with section; administrative regulations; Ky. Rev. Stat. § 218A.202 Electronic system for monitoring controlled substances; required registration and reporting; penalty for illegal use of system; pilot or continuing project; continuing education programs; reports of failure to comply with section; administrative regulations</t>
  </si>
  <si>
    <t>Ky. Rev. Stat. § 218A.245 Reciprocal agreements or contracts with other states or administering organization to share prescription drug monitoring information</t>
  </si>
  <si>
    <t>Ky. Rev. Stat. § 218A.390 Prescription Monitoring Program Compact; Ky. Rev. Stat. § 218A.245 Reciprocal agreements or contracts with other states or administering organization to share prescription drug monitoring information</t>
  </si>
  <si>
    <t>Ky. Rev. Stat. § 218A.202 Electronic system for monitoring controlled substances; required registration and reporting; penalty for illegal use of system; pilot or continuing project; continuing education programs; reports of failure to comply with section; administrative regulations; 902 Ky. Admin. Regs. 55:110 Monitoring system for prescription controlled substances</t>
  </si>
  <si>
    <t>Ky. Rev. Stat. § 218A.202 Electronic system for monitoring controlled substances; required registration and reporting; penalty for illegal use of system; pilot or continuing project; continuing education programs; reports of failure to comply with section; administrative regulations; Ky. Rev. Stat. § 218A.202 Electronic system for monitoring controlled substances; required registration and reporting; penalty for illegal use of system; pilot or continuing project; continuing education programs; reports of failure to comply with section; administrative regulations; Ky. Rev. Stat. § 218A.202 Electronic system for monitoring controlled substances; required registration and reporting; penalty for illegal use of system; pilot or continuing project; continuing education programs; reports of failure to comply with section; administrative regulations</t>
  </si>
  <si>
    <t>902 Ky. Admin. Regs. 55:110 Monitoring system for prescription controlled substances</t>
  </si>
  <si>
    <t>Ky. Rev. Stat. § 218A.245 Reciprocal agreements or contracts with other states or administering organization to share prescription drug monitoring information; Ky. Rev. Stat. § 218A.390 Prescription Monitoring Program Compact</t>
  </si>
  <si>
    <t>Louisiana</t>
  </si>
  <si>
    <t>La. Rev. Stat. § 40:1004 Establishment of prescription monitoring program.; La. Admin. Code tit. 46 Pt. LIII, § 2903 Authority for Program Operation.</t>
  </si>
  <si>
    <t>La. Rev. Stat. § 40:1004 Establishment of prescription monitoring program.; La. Rev. Stat. § 40:1003 Definitions.; La. Admin. Code tit. 46 Pt. LIII, § 2903 Authority for Program Operation.; La. Admin. Code tit. 46 Pt. LIII, § 2901 Definitions.</t>
  </si>
  <si>
    <t>La. Rev. Stat. § 40:1006 Reporting of prescription monitoring information.; La. Admin. Code tit. 46 Pt. LIII, § 2911 Reporting of Prescription Monitoring Information.</t>
  </si>
  <si>
    <t>La. Rev. Stat. § 40:1003 Definitions.; La. Rev. Stat. § 40:1006 Reporting of prescription monitoring information.; La. Admin. Code tit. 46 Pt. LIII, § 2911 Reporting of Prescription Monitoring Information.; La. Admin. Code tit. 46 Pt. LIII, § 2901 Definitions.</t>
  </si>
  <si>
    <t>La. Rev. Stat. § 40:1007 Access to prescription monitoring information.</t>
  </si>
  <si>
    <t>La. Admin. Code tit. 46 Pt. LIII, § 2919 Registration Procedures for Authorized Direct Access Users.</t>
  </si>
  <si>
    <t>La. Admin. Code tit. 46 Pt. LIII, § 2919 Registration Procedures for Authorized Direct Access Users.; La. Admin. Code tit. 46 Pt. LIII, § 2917 Authorized Direct Access Users of Prescription Monitoring Information.; La. Rev. Stat. § 40:1013 Funding authority.</t>
  </si>
  <si>
    <t>La. Rev. Stat. § 40:1007 Access to prescription monitoring information.; La. Admin. Code tit. 46 Pt. LIII, § 2917 Authorized Direct Access Users of Prescription Monitoring Information.; La. Admin. Code tit. 46 Pt. LIII, § 2921 Methods of Access to Prescription Monitoring Information.</t>
  </si>
  <si>
    <t>La. Rev. Stat. § 40:1007 Access to prescription monitoring information.; La. Admin. Code tit. 46 Pt. LIII, § 2921 Methods of Access to Prescription Monitoring Information.</t>
  </si>
  <si>
    <t>La. Rev. Stat. § 40:1013 Funding authority.; La. Admin. Code tit. 46 Pt. LIII, § 2917 Authorized Direct Access Users of Prescription Monitoring Information.; La. Admin. Code tit. 46 Pt. LIII, § 2919 Registration Procedures for Authorized Direct Access Users.</t>
  </si>
  <si>
    <t>La. Admin. Code tit. 46 Pt. LIII, § 2901 Definitions.</t>
  </si>
  <si>
    <t>La. Rev. Stat. § 40:1006 Reporting of prescription monitoring information.; La. Admin. Code tit. 46 Pt. LIII, § 2911 Reporting of Prescription Monitoring Information.; La. Rev. Stat. § 40:1006 Reporting of prescription monitoring information.</t>
  </si>
  <si>
    <t>La. Admin. Code tit. 46 Pt. LIII, § 2911 Reporting of Prescription Monitoring Information.; La. Rev. Stat. § 40:1006 Reporting of prescription monitoring information.</t>
  </si>
  <si>
    <t>La. Rev. Stat. § 40:1006, the statute, requires reporting "no later than the next business day after the date of dispensing." However, La. Admin. Code tit. 46 Pt. LIII, § 2911, the regulation, requires reporting "no more than seven seven days after the date of dispensing." This discrepancy is resolved in favor of the statute as of April 20, 2015.</t>
  </si>
  <si>
    <t>La. Rev. Stat. § 40:978 Prescriptions.</t>
  </si>
  <si>
    <t>La. Rev. Stat. § 40:1006 Reporting of prescription monitoring information.; La. Rev. Stat. § 40:1006 Reporting of prescription monitoring information.; La. Admin. Code tit. 46 Pt. LIII, § 2911 Reporting of Prescription Monitoring Information.</t>
  </si>
  <si>
    <t>La. Rev. Stat. § 40:1003 Definitions.; La. Rev. Stat. § 40:1006 Reporting of prescription monitoring information.; La. Admin. Code tit. 46 Pt. LIII, § 2901 Definitions.; La. Admin. Code tit. 46 Pt. LIII, § 2911 Reporting of Prescription Monitoring Information.</t>
  </si>
  <si>
    <t>La. Admin. Code tit. 46 Pt. LIII, § 2917 Authorized Direct Access Users of Prescription Monitoring Information.; La. Admin. Code tit. 46 Pt. LIII, § 2921 Methods of Access to Prescription Monitoring Information.; La. Rev. Stat. § 40:1007 Access to prescription monitoring information.</t>
  </si>
  <si>
    <t>La. Admin. Code tit. 46 Pt. LIII, § 2919 Registration Procedures for Authorized Direct Access Users.; La. Rev. Stat. § 40:973. Licensing requirements.</t>
  </si>
  <si>
    <t>La. Rev. Stat. § 40:1013 Funding authority.; La. Admin. Code tit. 46 Pt. LIII, § 2917 Authorized Direct Access Users of Prescription Monitoring Information.; La. Admin. Code tit. 46 Pt. LIII, § 2919 Registration Procedures for Authorized Direct Access Users.; La. Rev. Stat. § 40:973. Licensing requirements.</t>
  </si>
  <si>
    <t>La. Rev. Stat. § 40:1004 Establishment of prescription monitoring program.; La. Admin. Code tit. 46 Pt. LIII, § 2903 Authority for Program Operation.; La. Admin. Code tit. 46 Pt. LIII, § 2901 Definitions.; La. Rev. Stat. § 40:1003 Definitions.</t>
  </si>
  <si>
    <t>La. Rev. Stat. § 40:1006 Reporting of prescription monitoring information.; La. Admin. Code tit. 46 Pt. LIII, § 2901 Definitions.; La. Admin. Code tit. 46 Pt. LIII, § 2911 Reporting of Prescription Monitoring Information.; La. Rev. Stat. § 40:1003 Definitions.</t>
  </si>
  <si>
    <t>La. Admin. Code tit. 46 Pt. LIII, § 2921 Methods of Access to Prescription Monitoring Information.; La. Rev. Stat. § 40:1007 Access to prescription monitoring information.</t>
  </si>
  <si>
    <t>La. Admin. Code tit. 46 Pt. LIII, § 2919 Registration Procedures for Authorized Direct Access Users.; La. Rev. Stat. § 40:973. Licensing requirements.; La. Admin. Code tit. 46 Pt. XLV, § 4506. Services Performed by Physician Assistants Registered to Prescribe Mediation or Medical Devices; Prescription Forms: Prohibitions.</t>
  </si>
  <si>
    <t>La. Rev. Stat. § 40:1013 Funding authority.; La. Admin. Code tit. 46 Pt. LIII, § 2917 Authorized Direct Access Users of Prescription Monitoring Information.; La. Admin. Code tit. 46 Pt. LIII, § 2919 Registration Procedures for Authorized Direct Access Users.; La. Rev. Stat. § 40:973. Licensing requirements.; La. Admin. Code tit. 46 Pt. XLV, § 4506. Services Performed by Physician Assistants Registered to Prescribe Mediation or Medical Devices; Prescription Forms: Prohibitions.</t>
  </si>
  <si>
    <t>La. Admin. Code tit. 46 Pt. LIII, § 2919 Registration Procedures for Authorized Direct Access Users.; La. Rev. Stat. § 40:973. Licensing requirements.; La. Admin. Code tit. 46 Pt. XLV, § 4506. Services Performed by Physician Assistants Registered to Prescribe Mediation or Medical Devices; Prescription Forms: Prohibitions.; La. Admin. Code tit. 46 Pt. XXXIII, § 134. Prescription Monitoring Program.</t>
  </si>
  <si>
    <t>La. Rev. Stat. § 40:1013 Funding authority.; La. Admin. Code tit. 46 Pt. LIII, § 2917 Authorized Direct Access Users of Prescription Monitoring Information.; La. Admin. Code tit. 46 Pt. LIII, § 2919 Registration Procedures for Authorized Direct Access Users.; La. Rev. Stat. § 40:973. Licensing requirements.; La. Admin. Code tit. 46 Pt. XLV, § 4506. Services Performed by Physician Assistants Registered to Prescribe Mediation or Medical Devices; Prescription Forms: Prohibitions.; La. Admin. Code tit. 46 Pt. XXXIII, § 134. Prescription Monitoring Program.</t>
  </si>
  <si>
    <t>La. Admin. Code tit. 46 Pt. LIII, § 2919 Registration Procedures for Authorized Direct Access Users.; La. Rev. Stat. § 40:973. Licensing requirements.; La. Admin. Code tit. 46 Pt. XXXIII, § 134. Prescription Monitoring Program.</t>
  </si>
  <si>
    <t>La. Rev. Stat. § 40:978 Prescriptions.; La. Admin. Code tit. 46 Pt. XXXIII, § 134. Prescription Monitoring Program.</t>
  </si>
  <si>
    <t>Requirement to check controlled substances generally applies only to dentists. La. Admin. Code tit. 46 Pt. XXXIII, § 134(B).</t>
  </si>
  <si>
    <t>La. Admin. Code tit. 46 Pt. XXXIII, § 134. Prescription Monitoring Program.</t>
  </si>
  <si>
    <t>La. Rev. Stat. § 40:978 Prescriptions.; La. Admin. Code tit. 46 Pt. XXXIII, § 134. Prescription Monitoring Program.; La. Admin. Code tit. 46 Pt. XLV, § 6935. Mandatory Access and Review of Prescription Drug Monitoring Program Data; Exceptions.</t>
  </si>
  <si>
    <t>La. Rev. Stat. § 40:978 Prescriptions.; La. Admin. Code tit. 46 Pt. XLV, § 6935. Mandatory Access and Review of Prescription Drug Monitoring Program Data; Exceptions.</t>
  </si>
  <si>
    <t>La. Admin. Code tit. 46 Pt. LIII, § 2919 Registration Procedures for Authorized Direct Access Users.; La. Admin. Code tit. 46 Pt. XLV, § 4506. Services Performed by Physician Assistants Registered to Prescribe Mediation or Medical Devices; Prescription Forms: Prohibitions.; La. Admin. Code tit. 46 Pt. XXXIII, § 134. Prescription Monitoring Program.; La. Rev. Stat. § 40:973. Licensing requirements.</t>
  </si>
  <si>
    <t>La. Rev. Stat. § 40:1013 Funding authority.; La. Admin. Code tit. 46 Pt. LIII, § 2917 Authorized Direct Access Users of Prescription Monitoring Information.; La. Admin. Code tit. 46 Pt. LIII, § 2919 Registration Procedures for Authorized Direct Access Users.; La. Admin. Code tit. 46 Pt. XLV, § 4506. Services Performed by Physician Assistants Registered to Prescribe Mediation or Medical Devices; Prescription Forms: Prohibitions.; La. Admin. Code tit. 46 Pt. XXXIII, § 134. Prescription Monitoring Program.; La. Rev. Stat. § 40:973. Licensing requirements.</t>
  </si>
  <si>
    <t>La. Admin. Code tit. 46 Pt. LIII, § 2919 Registration Procedures for Authorized Direct Access Users.; La. Admin. Code tit. 46 Pt. XXXIII, § 134. Prescription Monitoring Program.; La. Rev. Stat. § 40:973. Licensing requirements.</t>
  </si>
  <si>
    <t>La. Admin. Code tit. 46 Pt. XLV, § 6935. Mandatory Access and Review of Prescription Drug Monitoring Program Data; Exceptions.; La. Rev. Stat. § 40:978 Prescriptions.</t>
  </si>
  <si>
    <t>Maine</t>
  </si>
  <si>
    <t>Me. Rev. Stat. tit. 22 § 7248 Controlled Substances Prescription Monitoring Program</t>
  </si>
  <si>
    <t>Me. Rev. Stat. tit. 22 § 7247 Controlled Substances Prescription Monitoring Program Fund</t>
  </si>
  <si>
    <t>Me. Rev. Stat. tit. 22 § 7249 Reporting of Prescription Monitoring Information; 14-118-11 Me. Code R. § 5 Requirements for Dispensers</t>
  </si>
  <si>
    <t>14-118-11 Me. Code R. § 5 Requirements for Dispensers</t>
  </si>
  <si>
    <t>Me. Rev. Stat. tit. 22 § 7249 Reporting of Prescription Monitoring Information; Me. Rev. Stat. tit. 22 § 7246 Definitions</t>
  </si>
  <si>
    <t>Me. Rev. Stat. tit. 22 § 7250 Access to Prescription Monitoring Information and Confidentiality</t>
  </si>
  <si>
    <t>14-118-11 Me. Code R. § 5 Requirements for Dispensers; 14-118-11 Me. Code R. § 7 Access to Prescription Monitoring Information</t>
  </si>
  <si>
    <t>14-118-11 Me. Code R. § 7 Access to Prescription Monitoring Information</t>
  </si>
  <si>
    <t>14-118-11 Me. Code R. § 7 Access to Prescription Monitoring Information; 14-118-11 Me. Code R. § 7 Access to Prescription Monitoring Information</t>
  </si>
  <si>
    <t>Me. Rev. Stat. tit. 22 § 7261 Purpose—Article 1; Me. Rev. Stat. tit. 22 § 7250 Access to Prescription Monitoring Information and Confidentiality</t>
  </si>
  <si>
    <t>Me. Rev. Stat. tit. 22 § 7249 Reporting of Prescription Monitoring Information; 14-118-11 Me. Code R. § 5 Prescription Monitoring Program Requirements; 14-118-11 Me. Code R. § 5 Prescription Monitoring Program Requirements</t>
  </si>
  <si>
    <t>14-118-11 Me. Code R. § 5 Prescription Monitoring Program Requirements</t>
  </si>
  <si>
    <t>Me. Rev. Stat. tit. 22 § 7250 Access to Prescription Monitoring Information and Confidentiality; 14-118-11 Me. Code R. § 9 Review of Information</t>
  </si>
  <si>
    <t>14-118-11 Me. Code R. § 5 Prescription Monitoring Program Requirements; 14-118-11 Me. Code R. § 5 Prescription Monitoring Program Requirements</t>
  </si>
  <si>
    <t>14-118-11 Me. Code R. § 5 Prescription Monitoring Program Requirements; 14-118-11 Me. Code R. § 5 Prescription Monitoring Program Requirements; 14-118-11 Me. Code R. § 6 Limits on Opioid Medications Prescribing and Exemptions to Limits; 02-373-002 Me. Code R. § 3. Uniform Scope of Practice for Physician Assistants.; Me. Rev. Stat. tit. 22 § 7246 Definitions</t>
  </si>
  <si>
    <t>14-118-11 Me. Code R. § 5 Prescription Monitoring Program Requirements; 14-118-11 Me. Code R. § 5 Prescription Monitoring Program Requirements; 14-118-11 Me. Code R. § 7 Access to Prescription Monitoring Information; 14-118-11 Me. Code R. § 7 Access to Prescription Monitoring Information</t>
  </si>
  <si>
    <t>14-118-11 Me. Code R. § 7 Access to Prescription Monitoring Information; Me. Rev. Stat. tit. 22 § 7250 Access to Prescription Monitoring Information and Confidentiality</t>
  </si>
  <si>
    <t>14-118-11 Me. Code R. § 5 Prescription Monitoring Program Requirements; 14-118-11 Me. Code R. § 5 Prescription Monitoring Program Requirements; 14-118-11 Me. Code R. § 6 Limits on Opioid Medications Prescribing and Exemptions to Limits; Me. Rev. Stat. tit. 32, § 2411. Definitions; 02-373-002 Me. Code R. § 3. Uniform Scope of Practice for Physician Assistants.; Me. Rev. Stat. tit. 22 § 7246 Definitions</t>
  </si>
  <si>
    <t>14-118-11 Me. Code R. § 5 Prescription Monitoring Program Requirements; 14-118-11 Me. Code R. § 7 Access to Prescription Monitoring Information; 14-118-11 Me. Code R. § 7 Access to Prescription Monitoring Information</t>
  </si>
  <si>
    <t>Me. Rev. Stat. tit. 22 § 7253 Prescribers and dispensers required to check prescription monitoring information; 14-118-11 Me. Code R. § 5 Prescription Monitoring Program Requirements</t>
  </si>
  <si>
    <t>14-118-11 Me. Code R. § 5(D)(3)(a) establishes a requirement for dispensers to check the PDMP, though the statutory requirement of Me. Rev. Stat. tit. 22 § 7253(2) does not take effect until January 1, 2017.</t>
  </si>
  <si>
    <t>Me. Rev. Stat. tit. 22 § 7253 Prescribers and dispensers required to check prescription monitoring information</t>
  </si>
  <si>
    <t>Pursuant to Me. Rev. Stat. tit. 22 § 7253(2),  the requirement to check is triggered by four situations: (1) out of state patient, (2) out of state prescriber, (3) paying cash when insurance is available, and  (4) patient with first prescription for opioid or benzodiazepine in 12 months.</t>
  </si>
  <si>
    <t>14-118-11 Me. Code R. § 5 Prescription Monitoring Program Requirements; 14-118-11 Me. Code R. § 5 Prescription Monitoring Program Requirements; Me. Rev. Stat. tit. 22 § 7253 Prescribers and dispensers required to check prescription monitoring information; Me. Rev. Stat. tit. 22 § 7253 Prescribers and dispensers required to check prescription monitoring information</t>
  </si>
  <si>
    <t>Me. Rev. Stat. tit. 22 § 7253 Prescribers and dispensers required to check prescription monitoring information; Me. Rev. Stat. tit. 22 § 7253 Prescribers and dispensers required to check prescription monitoring information; 14-118-11 Me. Code R. § 5 Prescription Monitoring Program Requirements; 14-118-11 Me. Code R. § 5 Prescription Monitoring Program Requirements</t>
  </si>
  <si>
    <t>Me. Rev. Stat. tit. 22 § 7250 Access to Prescription Monitoring Information and Confidentiality; Me. Rev. Stat. tit. 22 § 7261 Purpose—Article 1</t>
  </si>
  <si>
    <t>Me. Rev. Stat. tit. 22 § 7250 Access to Prescription Monitoring Information and Confidentiality; 14-118-11 Me. Code R. § 7 Access to Prescription Monitoring Information</t>
  </si>
  <si>
    <t>Me. Rev. Stat. tit. 22 § 7249 Reporting of Prescription Monitoring Information; 14-118-11 Me. Code R. § 5 Prescription Monitoring Program Requirements</t>
  </si>
  <si>
    <t>14-118-11 Me. Code R. § 5 Prescription Monitoring Program Requirements; Me. Rev. Stat. tit. 22 § 7253 Prescribers and dispensers required to check prescription monitoring information</t>
  </si>
  <si>
    <t>Me. Rev. Stat. tit. 22 § 7250 Access to Prescription Monitoring Information and Confidentiality; Me. Rev. Stat. tit. 22 § 7261 Purpose—Article 1; 14-118-11 Me. Code R. § 7 Access to Prescription Monitoring Information</t>
  </si>
  <si>
    <t>14-118-11 Me. Code R. § 5 Prescription Monitoring Program Requirements; 14-118-11 Me. Code R. § 5 Prescription Monitoring Program Requirements; Me. Rev. Stat. tit. 22 § 7246 Definitions; 14-118-11 Me. Code R. § 6 Limits on Opioid Medications Prescribing and Exemptions to Limits; Me. Rev. Stat. tit. 32, § 2411. Definitions; Me. Rev. Stat. tit. 32, § 2411. Definitions; 02-373-002 Me. Code R. § 3. Uniform Scope of Practice for Physician Assistants.</t>
  </si>
  <si>
    <t>Maryland</t>
  </si>
  <si>
    <t>Md. Code, Health-General § 21-2A-02 Prescription Drug Monitoring Program</t>
  </si>
  <si>
    <t>Md. Code, Health-General § 1-101 Definitions; Md. Code, Health-General § 21-2A-02 Prescription Drug Monitoring Program</t>
  </si>
  <si>
    <t>Md. Code, Health-General § 21-2A-08 Liability of Department agents and employees, prescribers or dispensers</t>
  </si>
  <si>
    <t>Md. Code, Health-General § 21-2A-06 Confidentiality of prescription monitoring data; Md. Code, Health-General § 21-2A-06 Confidentiality of prescription monitoring data</t>
  </si>
  <si>
    <t>Md. Code Regs. 10.47.07.03 Dispenser Reporting.</t>
  </si>
  <si>
    <t>Md. Code, Health-General § 21-2A-01 Definitions</t>
  </si>
  <si>
    <t>Md. Code Regs. 10.47.07.05 Disclosure of Prescription Monitoring Data.</t>
  </si>
  <si>
    <t>Md. Code Regs. 10.47.07.05 Disclosure of Prescription Monitoring Data.; Md. Code Regs. 10.47.07.02 Definitions.; Md. Code, Health-Occupations § 8-508 Certified nurse practitioners; dispensing of drugs; Md. Code, Health-Occupations § 15-302.2 Controlled dangerous substances, prescription drugs and medical devices; delegations to physician assistants</t>
  </si>
  <si>
    <t>Md. Code Regs. 10.47.07.05 Disclosure of Prescription Monitoring Data.; Md. Code, Health-General § 21-2A-06 Confidentiality of prescription monitoring data; Md. Code, Health-General § 21-2A-06 Confidentiality of prescription monitoring data</t>
  </si>
  <si>
    <t>Md. Code, Health-General § 21-2A-06 Confidentiality of prescription monitoring data; Md. Code, Health-General § 21-2A-06 Confidentiality of prescription monitoring data; Md. Code, Health-General § 21-2A-06 Confidentiality of prescription monitoring data</t>
  </si>
  <si>
    <t>Md. Code, Health-General § 21-2A-06 Confidentiality of prescription monitoring data</t>
  </si>
  <si>
    <t>Md. Code, Health-General § 21-2A-04.1 Registration of prescribers and pharmacists with Program; Md. Code Regs. 10.47.07.05 Disclosure of Prescription Monitoring Data.</t>
  </si>
  <si>
    <t>Md. Code, Health-General § 21-2A-04.1 Registration of prescribers and pharmacists with Program; Md. Code, Health-Occupations § 8-508 Certified nurse practitioners; dispensing of drugs; Md. Code, Health-General § 21-2A-01 Definitions; Md. Code Regs. 10.47.07.05 Disclosure of Prescription Monitoring Data.; Md. Code Regs. 10.47.07.02 Definitions.; Md. Code, Health-Occupations § 15-302.2 Controlled dangerous substances, prescription drugs and medical devices; delegations to physician assistants</t>
  </si>
  <si>
    <t>Md. Code, Health-General § 21-2A-04.1 Registration of prescribers and pharmacists with Program</t>
  </si>
  <si>
    <t>Md. Code, Health-General § 21-2A-04.3 Prescriber delegate or pharmacist delegate requesting prescription monitoring data</t>
  </si>
  <si>
    <t>Md. Code, Health-General § 21-2A-04.3 Prescriber delegate or pharmacist delegate requesting prescription monitoring data; Md. Code, Health-General § 21-2A-01 Definitions; Md. Code, Health-General § 21-2A-01 Definitions</t>
  </si>
  <si>
    <t>Md. Code, Health-General § 21-2A-04.2 Prescriber to request prescription monitoring data</t>
  </si>
  <si>
    <t>Md. Code, Health-General § 21-2A-04.2 Prescriber to request prescription monitoring data; Md. Code, Health-General § 21-2A-04.2 Prescriber to request prescription monitoring data</t>
  </si>
  <si>
    <t>Md. Code, Health-General § 21-2A-04.2 Prescriber to request prescription monitoring data; Md. Code, Health-General § 21-2A-04.2 Prescriber to request prescription monitoring data; Md. Code, Health-General § 21-2A-04.2 Prescriber to request prescription monitoring data; Md. Code, Health-General § 21-2A-04.2 Prescriber to request prescription monitoring data</t>
  </si>
  <si>
    <t>Md. Code, Health-General § 21-2A-04.1 Registration of prescribers and pharmacists with Program; Md. Code, Health-Occupations § 8-508 Certified nurse practitioners; dispensing of drugs; Md. Code, Health-Occupations § 15-302.2 Controlled dangerous substances, prescription drugs and medical devices; delegations to physician assistants; Md. Code, Health-General § 21-2A-01 Definitions; Md. Code Regs. 10.47.07.05 Disclosure of Prescription Monitoring Data.; Md. Code Regs. 10.47.07.02 Definitions.; Md. Code, Health-Occupations § 15-302.2 Controlled dangerous substances, prescription drugs and medical devices; delegations to physician assistants</t>
  </si>
  <si>
    <t>Md. Code, Health-General § 21-2A-04.1 Registration of prescribers and pharmacists with Program; Md. Code Regs. 10.47.07.02 Definitions.; Md. Code, Health-Occupations § 8-508 Certified nurse practitioners; dispensing of drugs; Md. Code, Health-Occupations § 15-302.2 Controlled dangerous substances, prescription drugs and medical devices; delegations to physician assistants; Md. Code Regs. 10.47.07.05 Disclosure of Prescription Monitoring Data.; Md. Code, Health-General § 21-2A-01 Definitions; Md. Code, Health-Occupations § 15-302.2 Controlled dangerous substances, prescription drugs and medical devices; delegations to physician assistants</t>
  </si>
  <si>
    <t>Md. Code, Health-General § 21-2A-06 Confidentiality of prescription monitoring data; Md. Code Regs. 10.47.07.05 Disclosure of Prescription Monitoring Data.; Md. Code, Health-General § 21-2A-06 Confidentiality of prescription monitoring data; Md. Code, Health-General § 21-2A-06 Confidentiality of prescription monitoring data</t>
  </si>
  <si>
    <t>Md. Code Regs. 10.47.07.05 Disclosure of Prescription Monitoring Data.; Md. Code, Health-General § 21-2A-06 Confidentiality of prescription monitoring data</t>
  </si>
  <si>
    <t>Md. Code, Health-General § 21-2A-02 Prescription Drug Monitoring Program; Md. Code, Health-General § 1-101 Definitions</t>
  </si>
  <si>
    <t>Md. Code, Health-General § 21-2A-06 Confidentiality of prescription monitoring data; Md. Code, Health-General § 21-2A-06 Confidentiality of prescription monitoring data; Md. Code Regs. 10.47.07.05 Disclosure of Prescription Monitoring Data.</t>
  </si>
  <si>
    <t>Md. Code, Health-General § 21-2A-06 Confidentiality of prescription monitoring data; Md. Code Regs. 10.47.07.05 Disclosure of Prescription Monitoring Data.</t>
  </si>
  <si>
    <t>Md. Code, Health-General § 21-2A-04.1 Registration of prescribers and pharmacists with Program; Md. Code, Health-General § 21-2A-01 Definitions; Md. Code Regs. 10.47.07.02 Definitions.; Md. Code, Health-Occupations § 8-508 Certified nurse practitioners; dispensing of drugs; Md. Code, Health-Occupations § 15-302.2 Controlled dangerous substances, prescription drugs and medical devices; delegations to physician assistants; Md. Code Regs. 10.47.07.05 Disclosure of Prescription Monitoring Data.; Md. Code, Health-Occupations § 15-302.2 Controlled dangerous substances, prescription drugs and medical devices; delegations to physician assistants</t>
  </si>
  <si>
    <t>Md. Code, Health-General § 21-2A-01 Definitions; Md. Code, Health-General § 21-2A-01 Definitions; Md. Code, Health-General § 21-2A-04.3 Prescriber delegate or pharmacist delegate requesting prescription monitoring data</t>
  </si>
  <si>
    <t>Massachusetts</t>
  </si>
  <si>
    <t>Mass. Gen. Laws ch. 94C, § 24A Electronic monitoring of the prescribing and dispensing of controlled substances and certain additional drugs</t>
  </si>
  <si>
    <t>Mass. Gen. Laws ch. 94C, § 1 Definitions</t>
  </si>
  <si>
    <t>105 Mass. Code Regs. 700.012 Prescription Monitoring Program; Mass. Gen. Laws ch. 94C, § 24A Electronic monitoring of the prescribing and dispensing of controlled substances and certain additional drugs</t>
  </si>
  <si>
    <t>105 Mass. Code Regs. 700.012 Prescription Monitoring Program; 105 Mass. Code Regs. 700.012 Prescription Monitoring Program; Mass. Gen. Laws ch. 94C, § 24A Electronic monitoring of the prescribing and dispensing of controlled substances and certain additional drugs</t>
  </si>
  <si>
    <t>Mass. Gen. Laws ch. 94C, § 24A Electronic monitoring of the prescribing and dispensing of controlled substances and certain additional drugs; 105 Mass. Code Regs. 700.012 Prescription Monitoring Program</t>
  </si>
  <si>
    <t>Mass. Gen. Laws ch. 94C, § 7A. Registration as participant in prescription monitoring program</t>
  </si>
  <si>
    <t>Mass. Gen. Laws ch. 94C, § 1 Definitions; Mass. Gen. Laws ch. 94C, § 7. Registration of persons who manufacture, distribute, dispense or possess controlled substances; Mass. Gen. Laws ch. 94C, § 7. Registration of persons who manufacture, distribute, dispense or possess controlled substances; Mass. Gen. Laws ch. 94C, § 7A. Registration as participant in prescription monitoring program</t>
  </si>
  <si>
    <t>105 Mass. Code Regs. 700.012 Prescription Monitoring Program</t>
  </si>
  <si>
    <t>Mass. Gen. Laws ch. 94C, § 1 Definitions; Mass. Gen. Laws ch. 94C, § 7A. Registration as participant in prescription monitoring program</t>
  </si>
  <si>
    <t>105 Mass. Code Regs. 700.012 Prescription Monitoring Program; 105 Mass. Code Regs. 700.012 Prescription Monitoring Program</t>
  </si>
  <si>
    <t>105 Mass. Code Regs. 700.012 Prescription Monitoring Program; Mass. Gen. Laws ch. 94C, § 2. Establishment of schedules of drugs or other controlled substances; 21 C.F.R. § 1308.12. Schedule II; 21 C.F.R. § 1308.13. Schedule III; 105 Mass. Code Regs. 700.002: Schedules of Controlled Substances; 105 Mass. Code Regs. 700.002: Schedules of Controlled Substances</t>
  </si>
  <si>
    <t>The PDMP mandate in Mass. Gen. Laws ch. 94C, § 24A applies to narcotic drugs from schedule II or III.</t>
  </si>
  <si>
    <t>105 Mass. Code Regs. 700.012 Prescription Monitoring Program; Mass. Gen. Laws ch. 94C, § 24A Electronic monitoring of the prescribing and dispensing of controlled substances and certain additional drugs; 105 Mass. Code Regs. 700.002: Schedules of Controlled Substances; 105 Mass. Code Regs. 700.002: Schedules of Controlled Substances; Mass. Gen. Laws ch. 94C, § 2. Establishment of schedules of drugs or other controlled substances; 21 CFR 1308.14. Schedule IV; 21 CFR 1308.15. Schedule V</t>
  </si>
  <si>
    <t>Pursuant to 105 Mass. Code Regs. 700.012(G)(1) and Mass. Gen. Laws ch. 94C, § 24A(c), prescribers are required to check Schedules IV and V when the drug is specifically listed by the Department of Public Health.</t>
  </si>
  <si>
    <t>105 Mass. Code Regs. 700.012 Prescription Monitoring Program; Mass. Gen. Laws ch. 94C, § 2. Establishment of schedules of drugs or other controlled substances; 21 CFR 1308.14. Schedule IV</t>
  </si>
  <si>
    <t>105 Mass. Code Regs. 700.012 Prescription Monitoring Program; Mass. Gen. Laws ch. 94C, § 2. Establishment of schedules of drugs or other controlled substances; 21 CFR 1308.15. Schedule V</t>
  </si>
  <si>
    <t>Mass. Gen. Laws ch. 94C, § 7A. Registration as participant in prescription monitoring program; Mass. Gen. Laws ch. 94C, § 1 Definitions</t>
  </si>
  <si>
    <t>105 Mass. Code Regs. 700.012 Prescription Monitoring Program; Mass. Gen. Laws ch. 94C, § 2. Establishment of schedules of drugs or other controlled substances; 105 Mass. Code Regs. 700.002: Schedules of Controlled Substances; 105 Mass. Code Regs. 700.002: Schedules of Controlled Substances; 21 C.F.R. § 1308.12. Schedule II; 21 C.F.R. § 1308.13. Schedule III</t>
  </si>
  <si>
    <t>105 Mass. Code Regs. 700.012 Prescription Monitoring Program; Mass. Gen. Laws ch. 94C, § 24A Electronic monitoring of the prescribing and dispensing of controlled substances and certain additional drugs; Mass. Gen. Laws ch. 94C, § 2. Establishment of schedules of drugs or other controlled substances; 105 Mass. Code Regs. 700.002: Schedules of Controlled Substances; 105 Mass. Code Regs. 700.002: Schedules of Controlled Substances</t>
  </si>
  <si>
    <t>105 Mass. Code Regs. 700.012 Prescription Monitoring Program; 105 Mass. Code Regs. 700.002: Schedules of Controlled Substances</t>
  </si>
  <si>
    <t>105 Mass. Code Regs. 700.012 Prescription Monitoring Program; 105 Mass. Code Regs. 700.012 Prescription Monitoring Program; Mass. Gen. Laws ch. 94C, § 24A Electronic monitoring of the prescribing and dispensing of controlled substances and certain additional drugs; Mass. Gen. Laws ch. 94C, § 24A Electronic monitoring of the prescribing and dispensing of controlled substances and certain additional drugs</t>
  </si>
  <si>
    <t>105 Mass. Code Regs. 700.012 Prescription Monitoring Program; 105 Mass. Code Regs. 700.012 Prescription Monitoring Program; Mass. Gen. Laws ch. 94C, § 2. Establishment of schedules of drugs or other controlled substances; 105 Mass. Code Regs. 700.002: Schedules of Controlled Substances; 105 Mass. Code Regs. 700.002: Schedules of Controlled Substances</t>
  </si>
  <si>
    <t>105 Mass. Code Regs. 700.012 Prescription Monitoring Program; 105 Mass. Code Regs. 700.002: Schedules of Controlled Substances; 21 CFR 1308.14. Schedule IV</t>
  </si>
  <si>
    <t>105 Mass. Code Regs. 700.012 Prescription Monitoring Program; 105 Mass. Code Regs. 700.002: Schedules of Controlled Substances; 21 CFR 1308.15. Schedule V</t>
  </si>
  <si>
    <t>Mass. Gen. Laws ch. 94C, § 24A Electronic monitoring of the prescribing and dispensing of controlled substances and certain additional drugs; 105 Mass. Code Regs. 700.012 Prescription Monitoring Program; 105 Mass. Code Regs. 700.012 Prescription Monitoring Program</t>
  </si>
  <si>
    <t>105 Mass. Code Regs. 700.012 Prescription Monitoring Program; 105 Mass. Code Regs. 700.002: Schedules of Controlled Substances; 105 Mass. Code Regs. 700.002: Schedules of Controlled Substances; 21 C.F.R. § 1308.12. Schedule II; 21 C.F.R. § 1308.13. Schedule III; Mass. Gen. Laws ch. 94C, § 2. Establishment of schedules of drugs or other controlled substances; 105 Mass. Code Regs. 700.002: Schedules of Controlled Substances; 105 Mass. Code Regs. 700.002: Schedules of Controlled Substances</t>
  </si>
  <si>
    <t>105 Mass. Code Regs. 700.012 Prescription Monitoring Program; 105 Mass. Code Regs. 700.012 Prescription Monitoring Program; Mass. Gen. Laws ch. 94C, § 2. Establishment of schedules of drugs or other controlled substances; 105 Mass. Code Regs. 700.002: Schedules of Controlled Substances; 21 CFR 1308.14. Schedule IV; 21 CFR 1308.15. Schedule V</t>
  </si>
  <si>
    <t>105 Mass. Code Regs. 700.012 Prescription Monitoring Program; 105 Mass. Code Regs. 700.002: Schedules of Controlled Substances; 21 CFR 1308.14. Schedule IV; 105 Mass. Code Regs. 700.002: Schedules of Controlled Substances</t>
  </si>
  <si>
    <t>105 Mass. Code Regs. 700.012 Prescription Monitoring Program; 105 Mass. Code Regs. 700.002: Schedules of Controlled Substances; 21 CFR 1308.15. Schedule V; 105 Mass. Code Regs. 700.002: Schedules of Controlled Substances</t>
  </si>
  <si>
    <t>105 Mass. Code Regs. 700.012 Prescription Monitoring Program; 105 Mass. Code Regs. 700.002: Schedules of Controlled Substances; 105 Mass. Code Regs. 700.002: Schedules of Controlled Substances; 21 C.F.R. § 1308.12. Schedule II; 21 C.F.R. § 1308.13. Schedule III</t>
  </si>
  <si>
    <t>105 Mass. Code Regs. 700.012 Prescription Monitoring Program; 105 Mass. Code Regs. 700.012 Prescription Monitoring Program; 105 Mass. Code Regs. 700.002: Schedules of Controlled Substances; 105 Mass. Code Regs. 700.002: Schedules of Controlled Substances; 21 CFR 1308.14. Schedule IV; 21 CFR 1308.15. Schedule V</t>
  </si>
  <si>
    <t>105 Mass. Code Regs. 700.012 Prescription Monitoring Program; Mass. Gen. Laws ch. 94C, § 2. Establishment of schedules of drugs or other controlled substances; 105 Mass. Code Regs. 700.002: Schedules of Controlled Substances; 105 Mass. Code Regs. 700.002: Schedules of Controlled Substances; 21 CFR 1308.14. Schedule IV; 21 CFR 1308.15. Schedule V</t>
  </si>
  <si>
    <t>105 Mass. Code Regs. 700.012 Prescription Monitoring Program; 105 Mass. Code Regs. 700.002: Schedules of Controlled Substances; 105 Mass. Code Regs. 700.002: Schedules of Controlled Substances; 21 C.F.R. § 1308.13. Schedule III; 21 C.F.R. § 1308.12. Schedule II</t>
  </si>
  <si>
    <t>105 Mass. Code Regs. 700.012 Prescription Monitoring Program; 105 Mass. Code Regs. 700.012 Prescription Monitoring Program; Mass. Gen. Laws ch. 94C, § 2. Establishment of schedules of drugs or other controlled substances</t>
  </si>
  <si>
    <t>105 Mass. Code Regs. 700.012 Prescription Monitoring Program; Mass. Gen. Laws ch. 94C, § 2. Establishment of schedules of drugs or other controlled substances; Mass. Gen. Laws ch. 94C, § 24A Electronic monitoring of the prescribing and dispensing of controlled substances and certain additional drugs</t>
  </si>
  <si>
    <t>105 Mass. Code Regs. 700.012 Prescription Monitoring Program; Mass. Gen. Laws ch. 94C, § 24A Electronic monitoring of the prescribing and dispensing of controlled substances and certain additional drugs; Mass. Gen. Laws ch. 94C, § 2. Establishment of schedules of drugs or other controlled substances</t>
  </si>
  <si>
    <t>Mass. Gen. Laws ch. 94C, § 24A Electronic monitoring of the prescribing and dispensing of controlled substances and certain additional drugs; 105 Mass. Code Regs. 700.012 Prescription Monitoring Program; 105 Mass. Code Regs. 700.002: Schedules of Controlled Substances; 105 Mass. Code Regs. 700.002: Schedules of Controlled Substances; Mass. Gen. Laws ch. 94C, § 2. Establishment of schedules of drugs or other controlled substances</t>
  </si>
  <si>
    <t>Department of Public Health #17-2-670 “Narcotic Drug” Definition Clarification; 21 C.F.R. § 1308.13. Schedule III; 105 Mass. Code Regs. 700.012 Prescription Monitoring Program; 105 Mass. Code Regs. 700.002: Schedules of Controlled Substances; 105 Mass. Code Regs. 700.002: Schedules of Controlled Substances; 21 C.F.R. § 1308.12. Schedule II; 21 C.F.R. § 1308.13. Schedule III</t>
  </si>
  <si>
    <t>The PDMP mandate in Mass. Gen. Laws ch. 94C, § 24A applies to narcotic drugs from schedule II or III. The Department of Public Health has clarified that narcotic drugs contained in Schedule II or III are Buprenorphine, Codeine (and its derivatives), including hydrocodone, Fentanyl (and its derivatives), Meperidine, Methadone, Morphine (and its derivatives) including hydromorphone, Opium (including DTO), and Oxycodone.</t>
  </si>
  <si>
    <t>Mass. Gen. Laws ch. 94C, § 2. Establishment of schedules of drugs or other controlled substances; Mass. Gen. Laws ch. 94C, § 2. Establishment of schedules of drugs or other controlled substances; 105 Mass. Code Regs. 700.012 Prescription Monitoring Program</t>
  </si>
  <si>
    <t>Mass. Gen. Laws ch. 94C, § 24A Electronic monitoring of the prescribing and dispensing of controlled substances and certain additional drugs; Mass. Gen. Laws ch. 94C, § 2. Establishment of schedules of drugs or other controlled substances; 21 CFR 1308.14. Schedule IV; 21 CFR 1308.15. Schedule V; Mass. Gen. Laws ch. 94C, § 2. Establishment of schedules of drugs or other controlled substances; 105 Mass. Code Regs. 700.002: Schedules of Controlled Substances; 105 Mass. Code Regs. 700.002: Schedules of Controlled Substances</t>
  </si>
  <si>
    <t>Department of Public Health #17-2-670 “Narcotic Drug” Definition Clarification; 21 C.F.R. § 1308.12. Schedule II; 21 C.F.R. § 1308.13. Schedule III; 105 Mass. Code Regs. 700.002: Schedules of Controlled Substances; 105 Mass. Code Regs. 700.002: Schedules of Controlled Substances</t>
  </si>
  <si>
    <t>Mass. Gen. Laws ch. 94C, § 24A Electronic monitoring of the prescribing and dispensing of controlled substances and certain additional drugs; Mass. Gen. Laws ch. 94C, § 2. Establishment of schedules of drugs or other controlled substances; 21 CFR 1308.14. Schedule IV; 21 CFR 1308.15. Schedule V; Mass. Gen. Laws ch. 94C, § 2. Establishment of schedules of drugs or other controlled substances; 105 Mass. Code Regs. 700.012 Prescription Monitoring Program; 105 Mass. Code Regs. 700.012 Prescription Monitoring Program; 105 Mass. Code Regs. 700.002: Schedules of Controlled Substances; 105 Mass. Code Regs. 700.002: Schedules of Controlled Substances</t>
  </si>
  <si>
    <t>21 CFR 1308.14. Schedule IV; 105 Mass. Code Regs. 700.012 Prescription Monitoring Program; 105 Mass. Code Regs. 700.002: Schedules of Controlled Substances</t>
  </si>
  <si>
    <t>21 CFR 1308.15. Schedule V; 105 Mass. Code Regs. 700.012 Prescription Monitoring Program; 105 Mass. Code Regs. 700.002: Schedules of Controlled Substances</t>
  </si>
  <si>
    <t>105 Mass. Code Regs. 700.012 Prescription Monitoring Program; Department of Public Health #17-2-670 “Narcotic Drug” Definition Clarification; 105 Mass. Code Regs. 700.002: Schedules of Controlled Substances; 105 Mass. Code Regs. 700.002: Schedules of Controlled Substances; 21 C.F.R. § 1308.12. Schedule II; 21 C.F.R. § 1308.13. Schedule III</t>
  </si>
  <si>
    <t>105 Mass. Code Regs. 700.012 Prescription Monitoring Program; 105 Mass. Code Regs. 700.012 Prescription Monitoring Program; 105 Mass. Code Regs. 700.012 Prescription Monitoring Program; Mass. Gen. Laws ch. 94C, § 2. Establishment of schedules of drugs or other controlled substances; Mass. Gen. Laws ch. 94C, § 2. Establishment of schedules of drugs or other controlled substances</t>
  </si>
  <si>
    <t>105 Mass. Code Regs. 700.012 Prescription Monitoring Program; Mass. Gen. Laws ch. 94C, § 24A Electronic monitoring of the prescribing and dispensing of controlled substances and certain additional drugs; Mass. Gen. Laws ch. 94C, § 2. Establishment of schedules of drugs or other controlled substances; 105 Mass. Code Regs. 700.002: Schedules of Controlled Substances; 105 Mass. Code Regs. 700.002: Schedules of Controlled Substances; 21 CFR 1308.14. Schedule IV; 21 CFR 1308.15. Schedule V; Mass. Gen. Laws ch. 94C, § 2. Establishment of schedules of drugs or other controlled substances</t>
  </si>
  <si>
    <t>105 Mass. Code Regs. 700.012 Prescription Monitoring Program; 105 Mass. Code Regs. 700.012 Prescription Monitoring Program; 105 Mass. Code Regs. 700.012 Prescription Monitoring Program; Mass. Gen. Laws ch. 94C, § 2. Establishment of schedules of drugs or other controlled substances</t>
  </si>
  <si>
    <t>105 Mass. Code Regs. 700.012 Prescription Monitoring Program; 105 Mass. Code Regs. 700.012 Prescription Monitoring Program; 105 Mass. Code Regs. 700.002: Schedules of Controlled Substances; 21 CFR 1308.14. Schedule IV</t>
  </si>
  <si>
    <t>105 Mass. Code Regs. 700.012 Prescription Monitoring Program; 105 Mass. Code Regs. 700.012 Prescription Monitoring Program; 105 Mass. Code Regs. 700.002: Schedules of Controlled Substances; 21 CFR 1308.15. Schedule V</t>
  </si>
  <si>
    <t>105 Mass. Code Regs. 700.012 Prescription Monitoring Program; 105 Mass. Code Regs. 700.012 Prescription Monitoring Program; 105 Mass. Code Regs. 700.012 Prescription Monitoring Program</t>
  </si>
  <si>
    <t>105 Mass. Code Regs. 700.012 Prescription Monitoring Program; Mass. Gen. Laws ch. 94C, § 24A Electronic monitoring of the prescribing and dispensing of controlled substances and certain additional drugs; 105 Mass. Code Regs. 700.002: Schedules of Controlled Substances; 105 Mass. Code Regs. 700.002: Schedules of Controlled Substances; 21 CFR 1308.14. Schedule IV; 21 CFR 1308.15. Schedule V; Mass. Gen. Laws ch. 94C, § 2. Establishment of schedules of drugs or other controlled substances</t>
  </si>
  <si>
    <t>Mass. Gen. Laws ch. 94C, § 24A Electronic monitoring of the prescribing and dispensing of controlled substances and certain additional drugs; Mass. Gen. Laws ch. 94C, § 24A Electronic monitoring of the prescribing and dispensing of controlled substances and certain additional drugs</t>
  </si>
  <si>
    <t>Mass. Gen. Laws ch. 94C, § 7A. Registration as participant in prescription monitoring program; Mass. Gen. Laws ch. 94C, § 1 Definitions; 105 Mass. Code Regs. 700.001 Definitions</t>
  </si>
  <si>
    <t>105 Mass. Code Regs. 700.012 Prescription Monitoring Program; Mass. Gen. Laws ch. 94C, § 24A Electronic monitoring of the prescribing and dispensing of controlled substances and certain additional drugs; 105 Mass. Code Regs. 700.012 Prescription Monitoring Program</t>
  </si>
  <si>
    <t>Department of Public Health #17-2-670 “Narcotic Drug” Definition Clarification; 105 Mass. Code Regs. 700.012 Prescription Monitoring Program; 105 Mass. Code Regs. 700.002: Schedules of Controlled Substances; 105 Mass. Code Regs. 700.002: Schedules of Controlled Substances; 21 C.F.R. § 1308.12. Schedule II; 21 C.F.R. § 1308.13. Schedule III</t>
  </si>
  <si>
    <t>105 Mass. Code Regs. 700.012 Prescription Monitoring Program; Mass. Gen. Laws ch. 94C, § 2. Establishment of schedules of drugs or other controlled substances</t>
  </si>
  <si>
    <t>Mass. Gen. Laws ch. 94C, § 24A Electronic monitoring of the prescribing and dispensing of controlled substances and certain additional drugs; 105 Mass. Code Regs. 700.012 Prescription Monitoring Program; 105 Mass. Code Regs. 700.002: Schedules of Controlled Substances; 105 Mass. Code Regs. 700.002: Schedules of Controlled Substances; 21 CFR 1308.14. Schedule IV; 21 CFR 1308.15. Schedule V</t>
  </si>
  <si>
    <t>105 Mass. Code Regs. 700.012 Prescription Monitoring Program; 105 Mass. Code Regs. 700.012 Prescription Monitoring Program; 105 Mass. Code Regs. 700.012 Prescription Monitoring Program; 105 Mass. Code Regs. 700.012 Prescription Monitoring Program; Mass. Gen. Laws ch. 94C, § 24A Electronic monitoring of the prescribing and dispensing of controlled substances and certain additional drugs; 105 Mass. Code Regs. 700.012 Prescription Monitoring Program</t>
  </si>
  <si>
    <t>Mass. Gen. Laws ch. 94C, § 24A Electronic monitoring of the prescribing and dispensing of controlled substances and certain additional drugs; Department of Public Health #17-2-670 “Narcotic Drug” Definition Clarification; 105 Mass. Code Regs. 700.002: Schedules of Controlled Substances; 105 Mass. Code Regs. 700.002: Schedules of Controlled Substances; 21 C.F.R. § 1308.12. Schedule II; 21 C.F.R. § 1308.13. Schedule III</t>
  </si>
  <si>
    <t>Mass. Gen. Laws ch. 94C, § 24A Electronic monitoring of the prescribing and dispensing of controlled substances and certain additional drugs; Department of Public Health #17-2-670 “Narcotic Drug” Definition Clarification</t>
  </si>
  <si>
    <t>Mass. Gen. Laws ch. 94C, § 24A Electronic monitoring of the prescribing and dispensing of controlled substances and certain additional drugs; 105 Mass. Code Regs. 700.012 Prescription Monitoring Program; 21 CFR 1308.14. Schedule IV; 21 CFR 1308.15. Schedule V; 105 Mass. Code Regs. 700.002: Schedules of Controlled Substances; 105 Mass. Code Regs. 700.002: Schedules of Controlled Substances</t>
  </si>
  <si>
    <t>105 Mass. Code Regs. 700.012 Prescription Monitoring Program; 105 Mass. Code Regs. 700.002: Schedules of Controlled Substances; Mass. Gen. Laws ch. 94C, § 2. Establishment of schedules of drugs or other controlled substances; 21 CFR 1308.14. Schedule IV</t>
  </si>
  <si>
    <t>105 Mass. Code Regs. 700.012 Prescription Monitoring Program; 105 Mass. Code Regs. 700.002: Schedules of Controlled Substances; Mass. Gen. Laws ch. 94C, § 2. Establishment of schedules of drugs or other controlled substances; 21 CFR 1308.15. Schedule V</t>
  </si>
  <si>
    <t>Mass. Gen. Laws ch. 94C, § 24A Electronic monitoring of the prescribing and dispensing of controlled substances and certain additional drugs; Department of Public Health #17-2-670 “Narcotic Drug” Definition Clarification; 21 C.F.R. § 1308.12. Schedule II; 21 C.F.R. § 1308.13. Schedule III; 105 Mass. Code Regs. 700.002: Schedules of Controlled Substances; 105 Mass. Code Regs. 700.002: Schedules of Controlled Substances</t>
  </si>
  <si>
    <t>Mass. Gen. Laws ch. 94C, § 2. Establishment of schedules of drugs or other controlled substances; 105 Mass. Code Regs. 700.002: Schedules of Controlled Substances; 105 Mass. Code Regs. 700.002: Schedules of Controlled Substances; 105 Mass. Code Regs. 700.012 Prescription Monitoring Program</t>
  </si>
  <si>
    <t>105 Mass. Code Regs. 700.002: Schedules of Controlled Substances; 105 Mass. Code Regs. 700.012 Prescription Monitoring Program; 21 CFR 1308.14. Schedule IV</t>
  </si>
  <si>
    <t>105 Mass. Code Regs. 700.002: Schedules of Controlled Substances; 105 Mass. Code Regs. 700.012 Prescription Monitoring Program; 21 CFR 1308.15. Schedule V</t>
  </si>
  <si>
    <t>Mass. Gen. Laws ch. 94C, § 24A Electronic monitoring of the prescribing and dispensing of controlled substances and certain additional drugs; Department of Public Health #17-2-670 “Narcotic Drug” Definition Clarification; 21 C.F.R. § 1308.13. Schedule III; 21 C.F.R. § 1308.12. Schedule II; 105 Mass. Code Regs. 700.002: Schedules of Controlled Substances; 105 Mass. Code Regs. 700.002: Schedules of Controlled Substances</t>
  </si>
  <si>
    <t>105 Mass. Code Regs. 700.012 Prescription Monitoring Program; 105 Mass. Code Regs. 700.012 Prescription Monitoring Program; Mass. Gen. Laws ch. 94C, § 2. Establishment of schedules of drugs or other controlled substances; 105 Mass. Code Regs. 700.002: Schedules of Controlled Substances; 105 Mass. Code Regs. 700.002: Schedules of Controlled Substances; 21 CFR 1308.14. Schedule IV; 21 CFR 1308.15. Schedule V</t>
  </si>
  <si>
    <t>Michigan</t>
  </si>
  <si>
    <t>Mich. Comp. Laws § 333.7333a. Electronic monitoring system; definitions.</t>
  </si>
  <si>
    <t>Mich. Comp. Laws § 333.7333a. Electronic monitoring system; definitions.; Mich. Comp. Laws § 333.7333a. Electronic monitoring system; definitions.</t>
  </si>
  <si>
    <t>Mich. Admin. Code r. 338.3162d. Required reporting of prescription data; error reporting</t>
  </si>
  <si>
    <t>Mich. Comp. Laws § 333.7113(1) requires the controlled substances advisory commission monitor indicators of controlled substance abuse and diversion. If the commission determines their has been excess consumption without a legitimate reason they may, among other actions, recommend action to the administrator if other indicators show that a special problem is developing with any controlled substance available by prescription.</t>
  </si>
  <si>
    <t>Mich. Comp. Laws § 333.16215. Delegation of acts, tasks, or functions to licensed or unlicensed individual; supervision; rules; immunity; third party reimbursement or worker's compensation benefits.</t>
  </si>
  <si>
    <t>While it is not explicitly stated within Michigan's PDMP law, Mich. Comp. Laws § 333.16215 generally provides broad delegation power for health professionals, which may include access to MAPS for delegates.</t>
  </si>
  <si>
    <t>Mich. Comp. Laws § 333.7333a. Electronic monitoring system; definitions.; Mich. Comp. Laws § 333.7333a. Electronic monitoring system; definitions.; Mich. Comp. Laws § 333.7333a. Electronic monitoring system; definitions.</t>
  </si>
  <si>
    <t>Mich. Comp. Laws § 333.7333a(11) requires that before dispensing or prescribing buprenorphine, or a drug containing buprenorphine or methadone, to a patient in a substance use disorder program, a prescriber shall obtain and review data from the PDMP.</t>
  </si>
  <si>
    <t>Mich. Comp. Laws § 333.7303a. Licensed prescriber; administering or dispensing controlled substance without separate license; prescriber in bona fide prescriber-patient relationship with patient; follow-up care; use of other controlled substances; recording response; obtaining and reviewing report from electronic system; exceptions; registering with electronic system; records required to be maintained; waiver of requirement under MCL 333.7303.</t>
  </si>
  <si>
    <t>Mich. Comp. Laws § 333.7303a. Licensed prescriber; administering or dispensing controlled substance without separate license; prescriber in bona fide prescriber-patient relationship with patient; follow-up care; use of other controlled substances; recording response; obtaining and reviewing report from electronic system; exceptions; registering with electronic system; records required to be maintained; waiver of requirement under MCL 333.7303.; Mich. Comp. Laws § 333.7109. Definitions; P to U.; Mich. Comp. Laws § 333.17708. Definitions; P to R.</t>
  </si>
  <si>
    <t>Mich. Comp. Laws § 333.7303a. Licensed prescriber; administering or dispensing controlled substance without separate license; prescriber in bona fide prescriber-patient relationship with patient; follow-up care; use of other controlled substances; recording response; obtaining and reviewing report from electronic system; exceptions; registering with electronic system; records required to be maintained; waiver of requirement under MCL 333.7303.; Mich. Comp. Laws § 333.7333a. Electronic monitoring system; definitions.</t>
  </si>
  <si>
    <t>The mandate requiring prescribers to check the PDMP applies to all prescriptions for schedules II-V that exceed a 3-day supply (Mich. Comp. Laws § 333.7303a).</t>
  </si>
  <si>
    <t>Pursuant to Mich. Comp. Laws § 333.7303a(4) checking the PDMP is required for controlled substances in quantities exceeding a 3-day supply.</t>
  </si>
  <si>
    <t>Mich. Comp. Laws § 333.7303a. Licensed prescriber; administering or dispensing controlled substance without separate license; prescriber in bona fide prescriber-patient relationship with patient; follow-up care; use of other controlled substances; recording response; obtaining and reviewing report from electronic system; exceptions; registering with electronic system; records required to be maintained; waiver of requirement under MCL 333.7303.; Mich. Comp. Laws § 333.7303a. Licensed prescriber; administering or dispensing controlled substance without separate license; prescriber in bona fide prescriber-patient relationship with patient; follow-up care; use of other controlled substances; recording response; obtaining and reviewing report from electronic system; exceptions; registering with electronic system; records required to be maintained; waiver of requirement under MCL 333.7303.</t>
  </si>
  <si>
    <t>Minnesota</t>
  </si>
  <si>
    <t>Minn. Stat. § 152.126 Controlled Substances Prescription Electronic Reporting System</t>
  </si>
  <si>
    <t>Minn. Stat. § 152.126 Controlled Substances Prescription Electronic Reporting System; Minn. Stat. § 152.126 Controlled Substances Prescription Electronic Reporting System</t>
  </si>
  <si>
    <t>Minn. Stat. § 152.126 Controlled Substances Prescription Electronic Reporting System; Minn. Stat. § 152.126 Controlled Substances Prescription Electronic Reporting System; Minn. Stat. § 152.02 Schedules of controlled substances; administration of chapter</t>
  </si>
  <si>
    <t>Minn. Stat. § 152.126 Controlled Substances Prescription Electronic Reporting System; Minn. Stat. § 152.126 Controlled Substances Prescription Electronic Reporting System; Minn. Stat. § 152.126 Controlled Substances Prescription Electronic Reporting System</t>
  </si>
  <si>
    <t>Minn. Stat. § 152.126 Controlled Substances Prescription Electronic Reporting System; Minn. Stat. § 152.126 Controlled Substances Prescription Electronic Reporting System; Minn. Stat. § 152.126 Controlled Substances Prescription Electronic Reporting System; Minn. Stat. § 152.126 Controlled Substances Prescription Electronic Reporting System; Minn. Stat. § 152.12 Doctors may prescribe</t>
  </si>
  <si>
    <t>Minn. Stat. § 152.02 Schedules of controlled substances; administration of chapter; Minn. Stat. § 152.126 Controlled Substances Prescription Electronic Reporting System; Minn. Stat. § 152.126 Controlled Substances Prescription Electronic Reporting System</t>
  </si>
  <si>
    <t>Minn. Stat. § 152.126 Prescription Monitoring Program</t>
  </si>
  <si>
    <t>Minn. Stat. § 152.126 Prescription Monitoring Program; Minn. Stat. § 152.126 Prescription Monitoring Program</t>
  </si>
  <si>
    <t>Minn. Stat. § 152.126 Prescription Monitoring Program; Minn. Stat. § 152.126 Prescription Monitoring Program; Minn. Stat. § 152.02 Schedules of controlled substances; administration of chapter</t>
  </si>
  <si>
    <t>Under Minn. Stat. § 152.126, controlled substances also include tramadol and butalbital.</t>
  </si>
  <si>
    <t>Minn. Stat. § 152.126 Prescription Monitoring Program; Minn. Stat. § 152.126 Prescription Monitoring Program; Minn. Stat. § 152.126 Prescription Monitoring Program</t>
  </si>
  <si>
    <t>Minn. Stat. § 152.12 Doctors may prescribe; Minn. Stat. § 152.126 Prescription Monitoring Program; Minn. Stat. § 152.126 Prescription Monitoring Program; Minn. Stat. § 152.126 Prescription Monitoring Program; Minn. Stat. § 152.12 Doctors may prescribe; Minn. Stat. § 152.126 Prescription Monitoring Program</t>
  </si>
  <si>
    <t>Minn. Stat. § 152.02 Schedules of controlled substances; administration of chapter; Minn. Stat. § 152.126 Prescription Monitoring Program; Minn. Stat. § 152.126 Prescription Monitoring Program</t>
  </si>
  <si>
    <t>Minn. Stat. § 152.126 Prescription Monitoring Program; Minn. Stat. § 152.126 Prescription Monitoring Program; Minn. Stat. § 152.126 Prescription Monitoring Program; Minn. Stat. § 152.126 Prescription Monitoring Program; Minn. Stat. § 152.12 Health care providers may prescribe</t>
  </si>
  <si>
    <t>Minn. Stat. § 152.126 Prescription Monitoring Program; Minn. Stat. § 152.02 Schedules of controlled substances; administration of chapter; Minn. Stat. § 152.126 Prescription Monitoring Program</t>
  </si>
  <si>
    <t>Under Minn. Stat. § 152.126, controlled substances also include butalbital and gabapentin.</t>
  </si>
  <si>
    <t>Minn. Stat. § 152.126 Prescription Monitoring Program; Minn. Stat. § 214.01 Definitions; Minn. Stat. § 152.126 Prescription Monitoring Program; Minn. Stat. § 152.12 Health care providers may prescribe</t>
  </si>
  <si>
    <t>Minn. Stat. § 152.126 Prescription Monitoring Program; Minn. Stat. § 214.01 Definitions; Minn. Stat. § 152.126 Prescription Monitoring Program; Minn. Stat. § 152.12 Health care providers may prescribe; Minn. Stat. § 214.01 Definitions</t>
  </si>
  <si>
    <t>Minn. Stat. § 152.126 Prescription Monitoring Program; Minn. Stat. § 152.126 Prescription Monitoring Program; Minn. Stat. § 152.126 Prescription Monitoring Program; Minn. Stat. § 152.126 Prescription Monitoring Program; Minn. Stat. § 152.12 Health care providers may prescribe; Minn. Stat. § 152.12 Health care providers may prescribe</t>
  </si>
  <si>
    <t>Minn. Stat. § 152.126 Prescription Monitoring Program; Minn. Stat. § 152.126 Prescription Monitoring Program; Minn. Stat. § 152.12 Health care providers may prescribe; Minn. Stat. § 214.01 Definitions</t>
  </si>
  <si>
    <t>Mississippi</t>
  </si>
  <si>
    <t>30 20 Miss. Code R. § 3001:XLIII Prescription Monitoring Program; Miss. Code § 73-21-127 Computer program to track prescriptions for controlled substances and report illegal activity</t>
  </si>
  <si>
    <t>30 20 Miss. Code R. § 3001:XLIII Prescription Monitoring Program; 30 20 Miss. Code R. § 3001:XLIII Prescription Monitoring Program; Miss. Code § 73-21-127 Computer program to track prescriptions for controlled substances and report illegal activity; Miss. Code § 73-21-127 Computer program to track prescriptions for controlled substances and report illegal activity</t>
  </si>
  <si>
    <t>Miss. Code § 73-21-127 Computer program to track prescriptions for controlled substances and report illegal activity</t>
  </si>
  <si>
    <t>Under Miss. Code § 73-21-127(e), pharmacists or practitioners who are properly registered with the State Board of Pharmacy and are authorized to prescribe or dispense controlled substances may access the PDMP.</t>
  </si>
  <si>
    <t>Miss. Code § 73-21-127 Computer program to track prescriptions for controlled substances and report illegal activity; Miss. Code § 73-21-73 Definitions; Miss. Code § 73-19-151 Authority to prescribe therapeutic pharmaceutical agents; Miss. Code § 73-15-20 Advanced practice registered nurses; Miss. Code. § 73-27-1 Definitions; authority to prescribe and administer drugs and tests</t>
  </si>
  <si>
    <t>Miss. Code § 73-21-127 Computer program to track prescriptions for controlled substances and report illegal activity; 30 20 Miss. Code R. § 3001:XLIII Prescription Monitoring Program</t>
  </si>
  <si>
    <t>30 20 Miss. Code R. § 3001:XLIII Prescription Monitoring Program</t>
  </si>
  <si>
    <t>30 20 Miss. Code R. § 3001:XLIII  requires the reporting of dispensing information every 24 hours or the next business day.</t>
  </si>
  <si>
    <t>Miss. Code § 73-21-127 Computer program to track prescriptions for controlled substances and report illegal activity; Miss. Code § 73-21-127 Computer program to track prescriptions for controlled substances and report illegal activity; 30 20 Miss. Code R. § 3001:XLIII Prescription Monitoring Program; 30 20 Miss. Code R. § 3001:XLIII Prescription Monitoring Program</t>
  </si>
  <si>
    <t>Miss. Code § 73-21-127 Computer program to track prescriptions for controlled substances and report illegal activity; 30 20 Miss. Code R. § 3001:XLIII Prescription Monitoring Program; 30 20 Miss. Code R. § 3001:XLIII Prescription Monitoring Program</t>
  </si>
  <si>
    <t>Under Miss. Code § 73-21-127(e), pharmacists or practitioners who are properly registered with the State Board of Pharmacy and are authorized to prescribe or dispense controlled substances may access the PDMP. Under 30 20 Miss. Code R. § 3001:XLIII(e)(iv), all pharmacists licensed in Mississippi are required to register to use the PDMP.</t>
  </si>
  <si>
    <t>Miss. Code § 73-21-127 Computer program to track prescriptions for controlled substances and report illegal activity; Miss. Code § 73-21-73 Definitions; Miss. Code § 73-19-151 Authority to prescribe therapeutic pharmaceutical agents; Miss. Code § 73-15-20 Advanced practice registered nurses; Miss. Code. § 73-27-1 Definitions; authority to prescribe and administer drugs and tests; 30 20 Miss. Code R. § 3001:XLIII Prescription Monitoring Program; 30 20 Miss. Code R. § 3001:XLIII Prescription Monitoring Program</t>
  </si>
  <si>
    <t>Miss. Code § 73-21-73 Definitions; Miss. Code § 73-19-151 Authority to prescribe therapeutic pharmaceutical agents; Miss. Code § 73-15-20 Advanced practice registered nurses; Miss. Code. § 73-27-1 Definitions; authority to prescribe and administer drugs and tests; 30 20 Miss. Code R. § 3001:XLIII Prescription Monitoring Program; 30 20 Miss. Code R. § 3001:XLIII Prescription Monitoring Program; Miss. Code § 73-21-127 Computer program to track prescriptions for controlled substances and report illegal activity; Miss. Code § 73-21-127 Computer program to track prescriptions for controlled substances and report illegal activity</t>
  </si>
  <si>
    <t>30 20 Miss. Code R. § 3001:XLIII Prescription Monitoring Program; Miss. Code § 73-21-127 Computer program to track prescriptions for controlled substances and report illegal activity; Miss. Code § 73-21-127 Computer program to track prescriptions for controlled substances and report illegal activity; 30 20 Miss. Code R. § 3001:XLIII Prescription Monitoring Program</t>
  </si>
  <si>
    <t>Miss. Code § 73-21-73 Definitions; Miss. Code § 73-19-151 Authority to prescribe therapeutic pharmaceutical agents; Miss. Code § 73-15-20 Advanced practice registered nurses; Miss. Code. § 73-27-1 Definitions; authority to prescribe and administer drugs and tests; 30 20 Miss. Code R. § 3001:XLIII Prescription Monitoring Program; Miss. Code § 73-21-127 Computer program to track prescriptions for controlled substances and report illegal activity; Miss. Code § 73-21-127 Computer program to track prescriptions for controlled substances and report illegal activity; 30 20 Miss. Code R. § 3001:XLIII Prescription Monitoring Program</t>
  </si>
  <si>
    <t>Miss. Code § 73-21-127 Computer program to track prescriptions for controlled substances and report illegal activity; 30 20 Miss. Code R. § 3001:XLIII Prescription Monitoring Program; Miss. Code § 73-21-127 Computer program to track prescriptions for controlled substances and report illegal activity</t>
  </si>
  <si>
    <t>30 20 Miss. Code R. § 3001:XLIII Prescription Monitoring Program; Miss. Code § 73-21-127 Computer program to track prescriptions for controlled substances and report illegal activity; 30 20 Miss. Code R. § 3001:XLIII Prescription Monitoring Program; Miss. Code § 73-21-127 Computer program to track prescriptions for controlled substances and report illegal activity; Miss. Code § 73-21-127 Computer program to track prescriptions for controlled substances and report illegal activity</t>
  </si>
  <si>
    <t>Miss. Code § 73-21-73 Definitions; Miss. Code § 73-19-151 Authority to prescribe therapeutic pharmaceutical agents; Miss. Code § 73-15-20 Advanced practice registered nurses; Miss. Code. § 73-27-1 Definitions; authority to prescribe and administer drugs and tests; 30 20 Miss. Code R. § 3001:XLIII Prescription Monitoring Program; Miss. Code § 73-21-127 Computer program to track prescriptions for controlled substances and report illegal activity; 30 20 Miss. Code R. § 3001:XLIII Prescription Monitoring Program; Miss. Code § 73-21-127 Computer program to track prescriptions for controlled substances and report illegal activity; Miss. Code § 73-21-127 Computer program to track prescriptions for controlled substances and report illegal activity</t>
  </si>
  <si>
    <t>Miss. Code § 73-21-127 Computer program to track prescriptions for controlled substances and report illegal activity; Miss. Code § 73-21-127 Computer program to track prescriptions for controlled substances and report illegal activity; 30 20 Miss. Code R. § 3001:XLIII Prescription Monitoring Program</t>
  </si>
  <si>
    <t>Miss. Code § 73-21-127 Computer program to track prescriptions for controlled substances and report illegal activity; Miss. Code § 73-21-127 Computer program to track prescriptions for controlled substances and report illegal activity</t>
  </si>
  <si>
    <t>Miss. Code § 73-21-127 Computer program to track prescriptions for controlled substances and report illegal activity; Miss. Code § 73-21-127 Computer program to track prescriptions for controlled substances and report illegal activity; Miss. Code § 73-21-127 Computer program to track prescriptions for controlled substances and report illegal activity</t>
  </si>
  <si>
    <t>Miss. Code § 73-21-73 Definitions; Miss. Code § 73-19-151 Authority to prescribe therapeutic pharmaceutical agents; Miss. Code § 73-15-20 Advanced practice registered nurses; Miss. Code. § 73-27-1 Definitions; authority to prescribe and administer drugs and tests; Miss. Code § 73-21-127 Computer program to track prescriptions for controlled substances and report illegal activity; Miss. Code § 73-21-127 Computer program to track prescriptions for controlled substances and report illegal activity; Miss. Code § 73-21-127 Computer program to track prescriptions for controlled substances and report illegal activity</t>
  </si>
  <si>
    <t>30 20 Miss. Code R. § 3001:XLIII Prescription Monitoring Program; 30 20 Miss. Code R. § 3001:XLIII Prescription Monitoring Program</t>
  </si>
  <si>
    <t>Under 30 20 Miss. Code R. § 3001:XLIII, a pharmacist shall review the PMP prior to dispensing a prescription for a Schedule II opiate when the patient is a new customer to the pharmacy or the patient has not had an opioid prescription filled at that pharmacy within 6 months. The PMP must be reviewed at least once every 6 months for any patient receiving controlled substances.</t>
  </si>
  <si>
    <t>Miss. Code § 73-21-127 Computer program to track prescriptions for controlled substances and report illegal activity; Miss. Code § 73-21-127 Computer program to track prescriptions for controlled substances and report illegal activity; Miss. Code § 73-21-73 Definitions; Miss. Code § 73-21-127 Computer program to track prescriptions for controlled substances and report illegal activity</t>
  </si>
  <si>
    <t>Miss. Code § 73-19-151 Authority to prescribe therapeutic pharmaceutical agents; Miss. Code § 73-15-20 Advanced practice registered nurses; Miss. Code. § 73-27-1 Definitions; authority to prescribe and administer drugs and tests; Miss. Code § 73-21-127 Computer program to track prescriptions for controlled substances and report illegal activity; Miss. Code § 73-21-127 Computer program to track prescriptions for controlled substances and report illegal activity; Miss. Code § 73-21-73 Definitions; Miss. Code § 73-21-127 Computer program to track prescriptions for controlled substances and report illegal activity</t>
  </si>
  <si>
    <t>Under 30 20 Miss. Code R. § 3001:XLIII, pharmacies must report controlled substance dispensing information every 24 hours or the next business day.</t>
  </si>
  <si>
    <t>Missouri</t>
  </si>
  <si>
    <t>Under Missouri Executive Order 17-18, the Missouri Department of Health and Senior Services is required to implement a mult-phase PDMP, by first entering into contracts with pharmacy benefit management organizations to analyze pharmacy prescription and dispensing data for schedule II-IV controlled substances.</t>
  </si>
  <si>
    <t>Montana</t>
  </si>
  <si>
    <t>Mont. Code § 37-7-1501 Short Title; Mont. Code § 37-7-1502 Prescription drug registry--purpose</t>
  </si>
  <si>
    <t>Mont. Code § 37-7-1502 Prescription drug registry--purpose; Mont. Code § 37-7-101 Definitions</t>
  </si>
  <si>
    <t>Mont. Code § 37-7-1503 Prescription drug registry--reporting requirements</t>
  </si>
  <si>
    <t>Mont. Admin. R. 24.174.1704 Requirements for Submitting Prescription Registry Information To The Board</t>
  </si>
  <si>
    <t>Mont. Code § 37-7-101 Definitions</t>
  </si>
  <si>
    <t>Mont. Admin. R. 24.174.1709 Registry Information Retention; Mont. Code § 37-7-1504 Prescription drug registry review</t>
  </si>
  <si>
    <t>Mont. Admin. R. 24.174.1708 Access To Prescription Drug Registry Information; Mont. Admin. R. 24.174.1708 Access To Prescription Drug Registry Information; Mont. Code § 37-2-101 Definitions</t>
  </si>
  <si>
    <t>Mont. Admin. R. 24.174.1708 Access To Prescription Drug Registry Information; Mont. Code § 37-2-101 Definitions</t>
  </si>
  <si>
    <t>Mont. Admin. R. 24.174.1708 Access To Prescription Drug Registry Information</t>
  </si>
  <si>
    <t>Mont. Code § 37-7-1507 Prescription drug registry—immunity</t>
  </si>
  <si>
    <t>Mont. Admin. R. 24.174.1701 Definitions; Mont. Admin. R. 24.174.1708 Access To Prescription Drug Registry Information</t>
  </si>
  <si>
    <t>Mont. Admin. R. 24.174.1701 Definitions; Mont. Admin. R. 24.174.1708 Access To Prescription Drug Registry Information; Mont. Admin. R. 24.174.1708 Access To Prescription Drug Registry Information; Mont. Code § 37-7-1506 Providing prescription drug registry information</t>
  </si>
  <si>
    <t>Mont. Admin. R. 24.174.1708 Access To Prescription Drug Registry Information; Mont. Admin. R. 24.174.1708 Access To Prescription Drug Registry Information; Mont. Code § 37-7-1506 Providing prescription drug registry information</t>
  </si>
  <si>
    <t>Mont. Code § 37-7-1506 Providing prescription drug registry information; Mont. Admin. R. 24.174.1715 Interstate Exchange of Registry Information</t>
  </si>
  <si>
    <t>Mont. Admin. R. 24.174.1715 Interstate Exchange of Registry Information</t>
  </si>
  <si>
    <t>Mont. Code § 37-7-1506 Providing prescription drug registry information; Mont. Admin. R. 24.174.1709 Registry Information Retention</t>
  </si>
  <si>
    <t>Mont. Code § 37-2-101 Definitions; Mont. Admin. R. 24.174.1708 Access To Prescription Drug Registry Information</t>
  </si>
  <si>
    <t>Mont. Admin. R. 24.174.1708 Access To Prescription Drug Registry Information; Mont. Admin. R. 24.174.1708 Access To Prescription Drug Registry Information</t>
  </si>
  <si>
    <t>Mont. Admin. R. 24.174.1701 Definitions; Mont. Code § 37-7-1506 Providing prescription drug registry information; Mont. Admin. R. 24.174.1708 Access To Prescription Drug Registry Information; Mont. Admin. R. 24.174.1708 Access To Prescription Drug Registry Information</t>
  </si>
  <si>
    <t>Mont. Code § 37-7-1506 Providing prescription drug registry information; Mont. Admin. R. 24.174.1708 Access To Prescription Drug Registry Information; Mont. Admin. R. 24.174.1708 Access To Prescription Drug Registry Information</t>
  </si>
  <si>
    <t>Mont. Admin. R. 24.174.1708 Access To Prescription Drug Registry Information; Mont. Admin. R. 24.174.1708 Access To Prescription Drug Registry Information; Mont. Code § 37-7-1503 Prescription drug registry--reporting requirements</t>
  </si>
  <si>
    <t>Mont. Code § 37-7-1503 Prescription drug registry--reporting requirements; Mont. Admin. R. 24.174.1708 Access To Prescription Drug Registry Information</t>
  </si>
  <si>
    <t>Mont. Code § 37-2-101 Definitions; Mont. Code § 37-7-1503 Prescription drug registry--reporting requirements; Mont. Admin. R. 24.174.1708 Access To Prescription Drug Registry Information</t>
  </si>
  <si>
    <t>Nebraska</t>
  </si>
  <si>
    <t>Neb. Rev. Stat. § 71-2454. Prescription drug monitoring; system established; provisions included; not public records; Neb. Rev. Stat. § 71-2455. Prescription drug monitoring; Department of health and human services; powers and duties; Health information technology board; administration</t>
  </si>
  <si>
    <t>Neb. Rev. Stat. § 71-2455. Prescription drug monitoring; Department of health and human services; powers and duties; Health information technology board; administration</t>
  </si>
  <si>
    <t>Neb. Rev. Stat. § 71-2455. Prescription drug monitoring; Department of health and human services; powers and duties; Health information technology board; administration; Neb. Rev. Stat. § 71-2454. Prescription drug monitoring; system established; provisions included; not public records</t>
  </si>
  <si>
    <t>Neb. Rev. Stat. § 71-2454. Prescription drug monitoring; system established; provisions included; not public records</t>
  </si>
  <si>
    <t>Neb. Rev. Stat. § 28-401. Terms, defined; Neb. Rev. Stat. § 71-2454. Prescription drug monitoring; system established; provisions included; not public records</t>
  </si>
  <si>
    <t>Nevada</t>
  </si>
  <si>
    <t>Nev. Rev. Stat. § 453.1545 Development of computerized program to track prescriptions for controlled substances; course of training required for persons who access database; reporting of illegal activity; agreements with state agency of another state to receive or exchange information obtained by program; confidentiality of information obtained from program; immunity from liability for practitioner who transmits certain required information and reports; gifts, grants and donations</t>
  </si>
  <si>
    <t>Nev. Rev. Stat. § 453.031 “Board” defined.; Nev. Rev. Stat. § 453.076 “Division” defined; Nev. Rev. Stat. § 453.1545 Development of computerized program to track prescriptions for controlled substances; course of training required for persons who access database; reporting of illegal activity; agreements with state agency of another state to receive or exchange information obtained by program; confidentiality of information obtained from program; immunity from liability for practitioner who transmits certain required information and reports; gifts, grants and donations</t>
  </si>
  <si>
    <t>Nev. Rev. Stat. § 453.1545 Development of computerized program to track prescriptions for controlled substances; course of training required for persons who access database; reporting of illegal activity; agreements with state agency of another state to receive or exchange information obtained by program; confidentiality of information obtained from program; immunity from liability for practitioner who transmits certain required information and reports; gifts, grants and donations; Nev. Admin. Code § 639.926 Transmission of information regarding dispensing of controlled substances to certain persons.</t>
  </si>
  <si>
    <t>Nev. Admin. Code § 639.926 Transmission of information regarding dispensing of controlled substances to certain persons.</t>
  </si>
  <si>
    <t>Pursuant to Nev. Admin. Code § 639.926, pharmacies must generally submit controlled substance data for outpatient prescriptions listed in schedule II, III, or IV every Wednesday for the "immediately preceding Sunday through Saturday."</t>
  </si>
  <si>
    <t>Nev. Rev. Stat. § 453.1545 Development of computerized program to track prescriptions for controlled substances; course of training required for persons who access database; reporting of illegal activity; agreements with state agency of another state to receive or exchange information obtained by program; confidentiality of information obtained from program; immunity from liability for practitioner who transmits certain required information and reports; gifts, grants and donations; Nev. Rev. Stat. § 453.031 “Board” defined; Nev. Rev. Stat. § 453.076 “Division” defined</t>
  </si>
  <si>
    <t>Nev. Admin. Code § 639.926 Transmission of information regarding dispensing of controlled substances to certain persons.; Nev. Rev. Stat. § 453.1545 Development of computerized program to track prescriptions for controlled substances; course of training required for persons who access database; reporting of illegal activity; agreements with state agency of another state to receive or exchange information obtained by program; confidentiality of information obtained from program; immunity from liability for practitioner who transmits certain required information and reports; gifts, grants and donations</t>
  </si>
  <si>
    <t>Nev. Rev. Stat. § 453.162 Development; functions and requirements; Board and Division immune from liability for activities related to program; gifts, grants and donations.</t>
  </si>
  <si>
    <t>Nev. Rev. Stat. § 453.031 “Board” defined.; Nev. Rev. Stat. § 453.076 “Division” defined; Nev. Rev. Stat. § 453.162 Development; functions and requirements; Board and Division immune from liability for activities related to program; gifts, grants and donations.</t>
  </si>
  <si>
    <t>Nev. Rev. Stat. § 453.162 Development; functions and requirements; Board and Division immune from liability for activities related to program; gifts, grants and donations.; Nev. Admin. Code § 639.926 Transmission of information regarding dispensing of controlled substances to certain persons.</t>
  </si>
  <si>
    <t>Nev. Admin. Code § 639.926 Transmission of information regarding dispensing of controlled substances to certain persons.; Nev. Rev. Stat. § 453.163  Persons registered to dispense controlled substances required to upload certain information to database; agreements with state agency of another state to receive or exchange information obtained by program; immunity from liability for transmitting information; Nev. Rev. Stat. § 453.162 Development; functions and requirements; Board and Division immune from liability for activities related to program; gifts, grants and donations.</t>
  </si>
  <si>
    <t>Nev. Rev. Stat § 453.163 and § 453.162 require next business day reporting for certain information about reporter. (Nev. Rev. Stat. § 453.162 Development; functions and requirements; Board and Division immune from liability for activities related to program; gifts, grants and donations; Nev. Rev. Stat. § 453.163 Persons registered to dispense controlled substances required to upload certain information to database; agreements with state agency of another state to receive or exchange information obtained by program; immunity from liability for transmitting information). In general, PDMP reporting of prescribing information remains, "...each Wednesday for the immediately preceding Sunday through Saturday" under Nev. Admin. Code § 639.926. (Nev. Admin. Code § 639.926 Transmission of information regarding dispensing of controlled substances to certain persons.)</t>
  </si>
  <si>
    <t>Nev. Rev. Stat. § 453.164. Access to database for certain persons, occupational licensing boards; Board and Division; reporting of illegal activity or inappropriate use of controlled substance; practitioner required to notify Board of incorrect information in database; confidentiality of information obtained from program; notice of improper access</t>
  </si>
  <si>
    <t>Nev. Rev. Stat. § 453.126 “Practitioner” defined; Nev. Rev. Stat. § 453.226 Requirements for registration; authority of registrant; exemptions and waivers; inspections.</t>
  </si>
  <si>
    <t>Nev. Rev. Stat. § 639.23507 Patient utilization report required before writing prescription for controlled substance</t>
  </si>
  <si>
    <t>Under Nev. Rev. Stat. § 639.23507, practitioners must obtain a patient utilization report before prescribing a schedule II, III, or IV controlled substance if the patient is a new patient or if the prescription is for more than 7 days and is a new course of treatment for the patient.</t>
  </si>
  <si>
    <t>Nev. Rev. Stat. § 639.23507 Patient utilization report required before writing prescription for controlled substance; Nev. Rev. Stat. § 639.0125 “Practitioner” defined.</t>
  </si>
  <si>
    <t>Under Nev. Rev. Stat. § 639.23507, practitioners (including dispensers) must obtain a patient utilization report before prescribing a schedule II, III, or IV controlled substance or a schedule V opioid if the patient is a new patient or if the prescription is for more than 7 days and is a new course of treatment for the patient.</t>
  </si>
  <si>
    <t>A physician in a hospital emergency department may designate hospital staff to act as delegates to access the PDMP under Nev. Rev. Stat. § 639.23507.</t>
  </si>
  <si>
    <t>Nev. Rev. Stat. § 453.163  Persons registered to dispense controlled substances required to upload certain information to database; agreements with state agency of another state to receive or exchange information obtained by program; immunity from liability for transmitting information</t>
  </si>
  <si>
    <t>Nev. Rev. Stat. § 453.162 Development; functions and requirements; Board and Division immune from liability for activities related to program; gifts, grants and donations.; Nev. Admin. Code § 639.926 Transmission of information regarding dispensing of controlled substances to certain persons.; Nev. Rev. Stat. § 453.163  Persons registered to dispense controlled substances required to upload certain information to database; agreements with state agency of another state to receive or exchange information obtained by program; immunity from liability for transmitting information</t>
  </si>
  <si>
    <t>Nev. Rev. Stat. § 453.163  Persons registered to dispense controlled substances required to upload certain information to database; agreements with state agency of another state to receive or exchange information obtained by program; immunity from liability for transmitting information; Nev. Rev. Stat. § 453.162 Development; functions and requirements; Board and Division immune from liability for activities related to program; gifts, grants and donations.; Nev. Admin. Code § 639.926 Transmission of information regarding dispensing of controlled substances to certain persons.</t>
  </si>
  <si>
    <t>Nev. Rev. Stat. § 453.162 Development; functions and requirements; Board and Division immune from liability for activities related to program; gifts, grants and donations.; Nev. Rev. Stat. § 639.23507 Patient utilization report required before writing prescription for controlled substance</t>
  </si>
  <si>
    <t>Nev. Rev. Stat. § 453.031 “Board” defined.; Nev. Rev. Stat. § 453.076 “Division” defined</t>
  </si>
  <si>
    <t>Nev. Admin. Code § 639.926 Transmission of information regarding dispensing of controlled substances to certain persons.; Nev. Rev. Stat. § 453.162 Development; functions and requirements; Board and Division immune from liability for activities related to program; gifts, grants and donations.</t>
  </si>
  <si>
    <t>Practitioners must obtain a patient utilization report before prescribing a schedule II, III, or IV controlled substance if the patient is a new patient or if the prescription is for more than 7 days and is a new course of treatment for the patient.</t>
  </si>
  <si>
    <t>Nev. Rev. Stat. § 639.0125 “Practitioner” defined.; Nev. Rev. Stat. § 639.23507 Patient utilization report required before writing prescription for controlled substance</t>
  </si>
  <si>
    <t>Nev. Rev. Stat. § 453.162 Development; functions and requirements; Board and Division immune from liability for activities related to program; gifts, grants and donations.; Nev. Rev. Stat. § 453.031 “Board” defined.; Nev. Rev. Stat. § 453.076 “Division” defined</t>
  </si>
  <si>
    <t>Nev. Rev. Stat. § 453.162 Development; functions and requirements; Board and Division immune from liability for activities related to program; gifts, grants and donations.; Nev. Admin. Code § 639.926 Transmission of information regarding dispensing of controlled substances to certain persons.; Nev. Admin. Code § 639.926 Transmission of information regarding dispensing of controlled substances to certain persons.</t>
  </si>
  <si>
    <t>Nev. Admin. Code § 639.926 Transmission of information regarding dispensing of controlled substances to certain persons.; Nev. Admin. Code § 639.926 Transmission of information regarding dispensing of controlled substances to certain persons.</t>
  </si>
  <si>
    <t>Under Nev. Rev. Stat. § 639.23507, practitioners are required to obtain a patient utilization report before issuing an initial prescription for an opioid listed in schedule V and at least every 90 days thereafter.</t>
  </si>
  <si>
    <t>Practitioners must obtain a patient utilization report before prescribing a schedule II, III, or IV controlled substance or a schedule V opioid if the patient is a new patient or if the prescription is for more than 7 days and is a new course of treatment for the patient.</t>
  </si>
  <si>
    <t>Nev. Rev. Stat. § 453.1635  Law enforcement officer to report to employer certain information obtained during investigation; coroner, medical examiner or deputy to report or upload certain information concerning the cause of death; certain information to be uploaded to database; limitation on access to database; immunity from liability for transmission of information.; Nev. Rev. Stat. § 453.1635  Law enforcement officer to report to employer certain information obtained during investigation; coroner, medical examiner or deputy to report or upload certain information concerning the cause of death; certain information to be uploaded to database; limitation on access to database; immunity from liability for transmission of information.</t>
  </si>
  <si>
    <t>Nev. Admin. Code § 639.926 Transmission of information regarding dispensing of controlled substances to certain persons.; Nev. Rev. Stat. § 453.163  Persons registered to dispense controlled substances required to upload certain information to database; agreements with state agency of another state to receive or exchange information obtained by program; immunity from liability for transmitting information</t>
  </si>
  <si>
    <t>Nev. Rev. Stat. § 453.226 Requirements for registration; authority of registrant; exemptions and waivers; inspections.; Nev. Rev. Stat. § 453.126 “Practitioner” defined</t>
  </si>
  <si>
    <t>Nev. Rev. Stat. § 453.226 Requirements for registration; authority of registrant; exemptions and waivers; inspections.; Nev. Rev. Stat. § 453.164. Access to database for certain persons, occupational licensing boards; Board and Division; reporting of illegal activity or inappropriate use of controlled substance; practitioner required to notify Board of incorrect information in database; confidentiality of information obtained from program; notice of improper access</t>
  </si>
  <si>
    <t>Nev. Rev. Stat. § 453.1635  Law enforcement officer to report to employer certain information obtained during investigation; coroner, medical examiner or deputy to report or upload certain information concerning the cause of death; certain information to be uploaded to database; limitation on access to database; immunity from liability for transmission of information.</t>
  </si>
  <si>
    <t>Nev. Rev. Stat. § 639.23507 Patient utilization report required before writing prescription for controlled substance; Nev. Rev. Stat. § 639.23507 Patient utilization report required before writing prescription for controlled substance</t>
  </si>
  <si>
    <t>Nev. Rev. Stat. § 453.164. Access to database for certain persons, occupational licensing boards; Board and Division; reporting of illegal activity or inappropriate use of controlled substance; practitioner required to notify Board of incorrect information in database; confidentiality of information obtained from program; notice of improper access; Nev. Rev. Stat. § 453.126 “Practitioner” defined; Nev. Rev. Stat. § 453.226 Requirements for registration; authority of registrant; exemptions and waivers; inspections.; Nev. Rev. Stat. § 453.226 Requirements for registration; authority of registrant; exemptions and waivers; inspections.</t>
  </si>
  <si>
    <t>Nev. Rev. Stat. § 453.226 Requirements for registration; authority of registrant; exemptions and waivers; inspections.; Nev. Rev. Stat. § 453.226 Requirements for registration; authority of registrant; exemptions and waivers; inspections.; Nev. Rev. Stat. § 453.164. Access to database for certain persons, occupational licensing boards; Board and Division; reporting of illegal activity or inappropriate use of controlled substance; practitioner required to notify Board of incorrect information in database; confidentiality of information obtained from program; notice of improper access</t>
  </si>
  <si>
    <t>Nev. Rev. Stat. § 639.23507 Patient utilization report required before writing prescription for controlled substance; Nev. Rev. Stat. § 453.126 “Practitioner” defined</t>
  </si>
  <si>
    <t>New Hampshire</t>
  </si>
  <si>
    <t>N.H. Rev. Stat. § 318-B:32 Controlled Drug Prescription Health and Safety Program Established</t>
  </si>
  <si>
    <t>N.H. Rev. Stat. § 318-B:31 Definitions</t>
  </si>
  <si>
    <t>N.H. Rev. Stat. § 318-B:33 Controlled Drug Prescription Health and Safety Program Operation</t>
  </si>
  <si>
    <t>N.H. Rev. Stat. § 318-B:32 Controlled Drug Prescription Health and Safety Program Established; N.H. Rev. Stat. § 318-B:33 Controlled Drug Prescription Health and Safety Program Operation</t>
  </si>
  <si>
    <t>N.H. Rev. Stat. § 318-B:35 Providing Controlled Drug Prescription Health and Safety Information; N.H. Rev. Stat. § 318-B:35 Providing Controlled Drug Prescription Health and Safety Information</t>
  </si>
  <si>
    <t>N.H. Rev. Stat. § 318-B:31 Definitions; N.H. Rev. Stat. § 327:1 Definitions; N.H. Rev. Stat. § 318-B:31 Definitions; N.H. Rev. Stat. § 318-B:33 Controlled Drug Prescription Health and Safety Program Operation</t>
  </si>
  <si>
    <t>N.H. Rev. Stat. § 318-B:35 Providing Controlled Drug Prescription Health and Safety Information</t>
  </si>
  <si>
    <t>N.H. Rev. Stat. § 318-B:33 Controlled Drug Prescription Health and Safety Program Operation; N.H. Code Admin. R. Ann. Ph 1504 Requirements for Dispensers</t>
  </si>
  <si>
    <t>N.H. Code Admin. R. Ann. Ph 1504 Requirements for Dispensers; N.H. Rev. Stat. § 318-B:33 Controlled Drug Prescription Health and Safety Program Operation</t>
  </si>
  <si>
    <t>N.H. Code Admin. R. Ann. Ph 1506 Review and Reporting of Prescription Drug Monitoring Information; N.H. Code Admin. R. Ann. Ph 1506 Review and Reporting of Prescription Drug Monitoring Information</t>
  </si>
  <si>
    <t>N.H. Code Admin. R. Ann. Ph 1503 Registration of Prescribers and Dispensers; N.H. Code Admin. R. Ann. Ph 1503 Registration of Prescribers and Dispensers; N.H. Rev. Stat. § 318-B:33 Controlled Drug Prescription Health and Safety Program Operation</t>
  </si>
  <si>
    <t>N.H. Code Admin. R. Ann. Ph 1505 Access to Prescription Drug Monitoring Program; N.H. Rev. Stat. § 318-B:35 Providing Controlled Drug Prescription Health and Safety Information</t>
  </si>
  <si>
    <t>N.H. Rev. Stat. § 318-B:33 Controlled Drug Prescription Health and Safety Program Operation; N.H. Rev. Stat. § 318-B:31 Definitions; N.H. Rev. Stat. § 318-B:33 Controlled Drug Prescription Health and Safety Program Operation; N.H. Rev. Stat. § 327:1 Definitions</t>
  </si>
  <si>
    <t>N.H. Rev. Stat. § 318-B:35 Providing Controlled Drug Prescription Health and Safety Information; N.H. Code Admin. R. Ann. Ph 1505 Access to Prescription Drug Monitoring Program</t>
  </si>
  <si>
    <t>N.H. Rev. Stat. § 318-B:33 Controlled Drug Prescription Health and Safety Program Operation; N.H. Rev. Stat. § 318-B:33 Controlled Drug Prescription Health and Safety Program Operation</t>
  </si>
  <si>
    <t>N.H. Rev. Stat. § 318-B:33 Controlled Drug Prescription Health and Safety Program Operation; N.H. Rev. Stat. § 318-B:33 Controlled Drug Prescription Health and Safety Program Operation; N.H. Rev. Stat. § 318-B:31 Definitions</t>
  </si>
  <si>
    <t>N.H. Rev. Stat. § 318-B:33 Controlled Drug Prescription Health and Safety Program Operation; N.H. Rev. Stat. § 318-B:33 Controlled Drug Prescription Health and Safety Program Operation; N.H. Rev. Stat. § 318-B:31 Definitions; N.H. Rev. Stat. § 327:1 Definitions</t>
  </si>
  <si>
    <t>N.H. Rev. Stat. § 318-B:33 Controlled Drug Prescription Health and Safety Program Operation; N.H. Rev. Stat. § 318-B:31 Definitions; N.H. Code Admin. R. Ann. Opt 504.06 Prescription Drug Monitoring Program; N.H. Rev. Stat. § 318-B:33 Controlled Drug Prescription Health and Safety Program Operation</t>
  </si>
  <si>
    <t>N.H. Code Admin. R. Ann. Nur 502.06 Prescription Drug Monitoring Program; N.H. Code Admin. R. Ann. Med 502.06 Prescription Drug Monitoring Program; N.H. Code Admin. R. Ann. Den 502.06 Prescription Drug Monitoring Program; N.H. Code Admin. R. Ann. Opt 504.06 Prescription Drug Monitoring Program</t>
  </si>
  <si>
    <t>Prescribers must query the PDMP prior to prescribing an initial schedule II, III, and IV opioids for the management or treatment of pain pursuant to N.H. Code Admin. R. Ann. Nur 502.06(a); N.H. Code Admin. R. Ann. Med 502.06(a); N.H. Code Admin. R. Ann. Den 502.06(a); and N.H. Code Admin. R. Ann. Opt 504.06(a)).</t>
  </si>
  <si>
    <t>N.H. Code Admin. R. Ann. Nur 502.06 Prescription Drug Monitoring Program; N.H. Code Admin. R. Ann. Med 502.06 Prescription Drug Monitoring Program; N.H. Code Admin. R. Ann. Den 502.06 Prescription Drug Monitoring Program; N.H. Code Admin. R. Ann. Opt 504.06 Prescription Drug Monitoring Program; N.H. Code Admin. R. Ann. Pod 502.06 Prescription Drug Monitoring Program</t>
  </si>
  <si>
    <t>N.H. Code Admin. R. Ann. Ph 1505 Access to Prescription Drug Monitoring Program; N.H. Rev. Stat. § 318-B:33 Controlled Drug Prescription Health and Safety Program Operation</t>
  </si>
  <si>
    <t>N.H. Code Admin. R. Ann. Ph 1505 Access to Prescription Drug Monitoring Program; N.H. Code Admin. R. Ann. Ph 1505 Access to Prescription Drug Monitoring Program; N.H. Rev. Stat. § 318-B:35 Providing Controlled Drug Prescription Health and Safety Information</t>
  </si>
  <si>
    <t>N.H. Code Admin. R. Ann. Ph 1506 Review and Reporting of Prescription Drug Monitoring Information; N.H. Code Admin. R. Ann. Ph 1506 Review and Reporting of Prescription Drug Monitoring Information; N.H. Rev. Stat. § 318-B:35 Providing Controlled Drug Prescription Health and Safety Information</t>
  </si>
  <si>
    <t>N.H. Rev. Stat. § 318-B:35 Providing Controlled Drug Prescription Health and Safety Information; N.H. Rev. Stat. § 318-B:35 Providing Controlled Drug Prescription Health and Safety Information; N.H. Code Admin. R. Ann. Ph 1506 Review and Reporting of Prescription Drug Monitoring Information; N.H. Code Admin. R. Ann. Ph 1506 Review and Reporting of Prescription Drug Monitoring Information</t>
  </si>
  <si>
    <t>New Jersey</t>
  </si>
  <si>
    <t>N.J. Stat. § 45:1-45. Prescription Monitoring Program; requirements</t>
  </si>
  <si>
    <t>N.J. Stat. § 45:1-45. Prescription Monitoring Program; requirements; N.J. Stat. § 24:21-2. Definitions</t>
  </si>
  <si>
    <t>N.J. Stat. § 45:1-46. Access to prescription information</t>
  </si>
  <si>
    <t>N.J. Stat. § 45:1-48. Immunity from liability</t>
  </si>
  <si>
    <t>N.J. Stat. § 45:1-46. Access to prescription information; N.J. Stat. § 45:1-46. Access to prescription information</t>
  </si>
  <si>
    <t>N.J. Stat. § 45:1-45. Prescription Monitoring Program; requirements; N.J. Stat. § 45:1-44. Definitions</t>
  </si>
  <si>
    <t>Controlled dangerous substance will also include Schedule V substances when the director has determined that reporting Schedule V substances is required by federal law, regulation, or funding eligibility (N.J. Stat. § 45:1-44).</t>
  </si>
  <si>
    <t>N.J. Stat. § 24:21-2. Definitions; N.J. Stat. § 45:1-46. Access to prescription information</t>
  </si>
  <si>
    <t>N.J. Stat. § 45:1-46(h)(1) requires the division to register a practitioner upon issuance or renewal of the practitioner's CDS registration.</t>
  </si>
  <si>
    <t>N.J. Stat. § 45:1-46.1. Practitioners authorized to access prescription monitoring information; Schedule II controlled dangerous substances; N.J. Stat. § 45:1-46.1. Practitioners authorized to access prescription monitoring information; Schedule II controlled dangerous substances</t>
  </si>
  <si>
    <t>N.J. Stat. § 45:1-46.1. Practitioners authorized to access prescription monitoring information; Schedule II controlled dangerous substances</t>
  </si>
  <si>
    <t>N.J. Stat. § 45:1-46.1. Practitioners authorized to access prescription monitoring information; Schedule II controlled dangerous substances; N.J. Stat. § 45:1-46.1. Practitioners authorized to access prescription monitoring information; Schedule II controlled dangerous substances; N.J. Stat. § 45:1-46.1. Practitioners authorized to access prescription monitoring information; Schedule II controlled dangerous substances</t>
  </si>
  <si>
    <t>N.J. Stat. § 45:1-46.1(a)(2)(a) requires pharmacists to check prior to dispensing a Schedule II controlled substance.</t>
  </si>
  <si>
    <t>N.J. Stat. § 45:1-46. Access to prescription information; N.J. Stat. § 45:1-44. Definitions</t>
  </si>
  <si>
    <t>N.J. Admin. Code § 13:45A-35.3. Pharmacy reporting requirements; electronic format</t>
  </si>
  <si>
    <t>Under N.J. Admin. Code § 13:45A-35.3, a pharmacy must report when filling a prescription for a Schedule II, III, IV, or V controlled dangerous substance, or for human growth hormone, in an outpatient setting.</t>
  </si>
  <si>
    <t>N.J. Admin. Code § 13:45A-35.7. Registration; N.J. Stat. § 45:1-46. Access to prescription information</t>
  </si>
  <si>
    <t>N.J. Stat. § 24:21-2. Definitions; N.J. Admin. Code § 13:45A-35.7. Registration; N.J. Admin. Code § 13:45A-35.2. Definitions; N.J. Stat. § 45:1-46. Access to prescription information</t>
  </si>
  <si>
    <t>N.J. Stat. § 45:1-46.1. Practitioners authorized to access prescription monitoring information; Schedule II controlled dangerous substances; N.J. Stat. § 45:1-46.1. Practitioners authorized to access prescription monitoring information; Schedule II controlled dangerous substances; N.J. Admin. Code § 13:45A-35.9. Mandatory look-up</t>
  </si>
  <si>
    <t>N.J. Stat. § 45:1-46.1. Practitioners authorized to access prescription monitoring information; Schedule II controlled dangerous substances; N.J. Admin. Code § 13:45A-35.9. Mandatory look-up</t>
  </si>
  <si>
    <t>Under N.J. Stat. § 45:1-46.1 and N.J. Admin. Code § 13:45A-35.9, a practitioner must access the PMP information the first time they prescribe a Schedule II controlled dangerous substance to a new patient for acute or chronic pain or, for any prescription of a Schedule II controlled dangerous substance for a new or current patient for acute or chronic pain on a quarterly basis during continued treatment.</t>
  </si>
  <si>
    <t>N.J. Admin. Code § 13:45A-35.2. Definitions; N.J. Stat. § 45:1-46. Access to prescription information</t>
  </si>
  <si>
    <t>N.J. Stat. § 24:21-2. Definitions; N.J. Admin. Code § 13:45A-35.7. Registration; N.J. Admin. Code § 13:45A-35.2. Definitions; N.J. Stat. § 45:1-46. Access to prescription information; N.J. Stat. § 24:21-15.2. Treatment for acute or chronic pain; practitioner duties relating to prescriptions for Schedule II controlled dangerous substances or other opioid prescription drugs</t>
  </si>
  <si>
    <t>N.J. Stat. § 24:21-15.2. Treatment for acute or chronic pain; practitioner duties relating to prescriptions for Schedule II controlled dangerous substances or other opioid prescription drugs; N.J. Stat. § 24:21-15.2. Treatment for acute or chronic pain; practitioner duties relating to prescriptions for Schedule II controlled dangerous substances or other opioid prescription drugs; N.J. Stat. § 24:21-15.2. Treatment for acute or chronic pain; practitioner duties relating to prescriptions for Schedule II controlled dangerous substances or other opioid prescription drugs; N.J. Stat. § 24:21-15.2. Treatment for acute or chronic pain; practitioner duties relating to prescriptions for Schedule II controlled dangerous substances or other opioid prescription drugs; N.J. Stat. § 45:1-46.1. Practitioners authorized to access prescription monitoring information; Schedule II controlled dangerous substances; N.J. Stat. § 45:1-46.1. Practitioners authorized to access prescription monitoring information; Schedule II controlled dangerous substances; N.J. Admin. Code § 13:45A-35.9. Mandatory look-up</t>
  </si>
  <si>
    <t>N.J. Stat. § 24:21-15.2. Treatment for acute or chronic pain; practitioner duties relating to prescriptions for Schedule II controlled dangerous substances or other opioid prescription drugs; N.J. Stat. § 24:21-15.2. Treatment for acute or chronic pain; practitioner duties relating to prescriptions for Schedule II controlled dangerous substances or other opioid prescription drugs; N.J. Stat. § 24:21-15.2. Treatment for acute or chronic pain; practitioner duties relating to prescriptions for Schedule II controlled dangerous substances or other opioid prescription drugs</t>
  </si>
  <si>
    <t>N.J. Stat. § 24:21-15.2. Treatment for acute or chronic pain; practitioner duties relating to prescriptions for Schedule II controlled dangerous substances or other opioid prescription drugs; N.J. Stat. § 24:21-15.2. Treatment for acute or chronic pain; practitioner duties relating to prescriptions for Schedule II controlled dangerous substances or other opioid prescription drugs</t>
  </si>
  <si>
    <t>N.J. Stat. § 24:21-15.2. Treatment for acute or chronic pain; practitioner duties relating to prescriptions for Schedule II controlled dangerous substances or other opioid prescription drugs</t>
  </si>
  <si>
    <t>N.J. Stat. § 45:1-46.1. Practitioners authorized to access prescription monitoring information; Schedule II controlled dangerous substances; N.J. Stat. § 24:21-15.2. Treatment for acute or chronic pain; practitioner duties relating to prescriptions for Schedule II controlled dangerous substances or other opioid prescription drugs; N.J. Stat. § 24:21-15.2. Treatment for acute or chronic pain; practitioner duties relating to prescriptions for Schedule II controlled dangerous substances or other opioid prescription drugs; N.J. Stat. § 24:21-15.2. Treatment for acute or chronic pain; practitioner duties relating to prescriptions for Schedule II controlled dangerous substances or other opioid prescription drugs</t>
  </si>
  <si>
    <t>N.J. Stat. § 45:1-46.1. Practitioners authorized to access prescription monitoring information; Schedule II controlled dangerous substances; N.J. Stat. § 24:21-15.2. Treatment for acute or chronic pain; practitioner duties relating to prescriptions for Schedule II controlled dangerous substances or other opioid prescription drugs</t>
  </si>
  <si>
    <t>N.J. Stat. § 45:1-46.1. Practitioners authorized to access prescription monitoring information; Schedule II controlled dangerous substances; N.J. Stat. § 24:21-15.2. Treatment for acute or chronic pain; practitioner duties relating to prescriptions for Schedule II controlled dangerous substances or other opioid prescription drugs; N.J. Stat. § 24:21-15.2. Treatment for acute or chronic pain; practitioner duties relating to prescriptions for Schedule II controlled dangerous substances or other opioid prescription drugs; N.J. Stat. § 24:21-15.2. Treatment for acute or chronic pain; practitioner duties relating to prescriptions for Schedule II controlled dangerous substances or other opioid prescription drugs; N.J. Stat. § 24:21-15.2. Treatment for acute or chronic pain; practitioner duties relating to prescriptions for Schedule II controlled dangerous substances or other opioid prescription drugs</t>
  </si>
  <si>
    <t>Under N.J. Stat. § 24:21-15.2, a prescriber must check the PDMP prior to issuing an initial prescription of a Schedule II controlled dangerous substance as well as when a Schedule II controlled dangerous substance is continuously prescribed for three months or more for chronic pain. Under N.J. Stat. § 45:1-46.1 and N.J. Admin. Code § 13:45A-35.9, a practitioner must access the PMP information the first time they prescribe a Schedule II controlled dangerous substance to a new patient for acute or chronic pain or, for any prescription of a Schedule II controlled dangerous substance for a new or current patient for acute or chronic pain on a quarterly basis during continued treatment.</t>
  </si>
  <si>
    <t>N.J. Stat. § 45:1-46.1. Practitioners authorized to access prescription monitoring information; Schedule II controlled dangerous substances; N.J. Stat. § 45:1-46.1. Practitioners authorized to access prescription monitoring information; Schedule II controlled dangerous substances; N.J. Stat. § 45:1-46.1. Practitioners authorized to access prescription monitoring information; Schedule II controlled dangerous substances; N.J. Stat. § 24:21-15.2. Treatment for acute or chronic pain; practitioner duties relating to prescriptions for Schedule II controlled dangerous substances or other opioid prescription drugs</t>
  </si>
  <si>
    <t>N.J. Stat. § 24:21-15.2. Treatment for acute or chronic pain; practitioner duties relating to prescriptions for Schedule II controlled dangerous substances or other opioid prescription drugs; N.J. Stat. § 24:21-15.2. Treatment for acute or chronic pain; practitioner duties relating to prescriptions for Schedule II controlled dangerous substances or other opioid prescription drugs; N.J. Stat. § 24:21-15.2. Treatment for acute or chronic pain; practitioner duties relating to prescriptions for Schedule II controlled dangerous substances or other opioid prescription drugs; N.J. Stat. § 24:21-15.2. Treatment for acute or chronic pain; practitioner duties relating to prescriptions for Schedule II controlled dangerous substances or other opioid prescription drugs</t>
  </si>
  <si>
    <t>N.J. Admin. Code § 13:45A-35.9. Mandatory look-up</t>
  </si>
  <si>
    <t>N.J. Stat. § 45:1-46. Access to prescription information; N.J. Admin. Code § 13:45A-35.7. Registration; N.J. Stat. § 24:21-15.2. Treatment for acute or chronic pain; practitioner duties relating to prescriptions for Schedule II controlled dangerous substances or other opioid prescription drugs</t>
  </si>
  <si>
    <t>N.J. Stat. § 45:1-46. Access to prescription information; N.J. Stat. § 24:21-2. Definitions; N.J. Admin. Code § 13:45A-35.7. Registration; N.J. Admin. Code § 13:45A-35.2. Definitions; N.J. Stat. § 24:21-15.2. Treatment for acute or chronic pain; practitioner duties relating to prescriptions for Schedule II controlled dangerous substances or other opioid prescription drugs</t>
  </si>
  <si>
    <t>N.J. Stat. § 45:1-46.1. Practitioners authorized to access prescription monitoring information; Schedule II controlled dangerous substances; N.J. Stat. § 24:21-15.2. Treatment for acute or chronic pain; practitioner duties relating to prescriptions for Schedule II controlled dangerous substances or other opioid prescription drugs; N.J. Stat. § 24:21-15.2. Treatment for acute or chronic pain; practitioner duties relating to prescriptions for Schedule II controlled dangerous substances or other opioid prescription drugs</t>
  </si>
  <si>
    <t>N.J. Stat. § 45:1-46.1(a)(1) only requires checking the PDMP for Schedule III or IV controlled dangerous substances that are benzodiazepines.</t>
  </si>
  <si>
    <t>N.J. Stat. § 45:1-46.1(a)(2)(a) requires pharmacists to check prior to dispensing a Schedule II controlled substance, any opioid, or a benzodiazepine drug that is a Schedule III or IV controlled dangerous substance.</t>
  </si>
  <si>
    <t>N.J. Admin. Code § 13:45A-35.2. Definitions; N.J. Stat. § 45:1-46. Access to prescription information; N.J. Stat. § 45:1-46. Access to prescription information</t>
  </si>
  <si>
    <t>Under N.J. Admin. Code § 13:45A-35.3, a pharmacy must report when filling a prescription for a Schedule II, III, IV, or V controlled dangerous substance, for human growth hormone, or for gabapentin, in an outpatient setting.</t>
  </si>
  <si>
    <t>N.J. Stat. § 45:1-46.1. Practitioners authorized to access prescription monitoring information; Schedule II controlled dangerous substances; N.J. Stat. § 45:1-46.1. Practitioners authorized to access prescription monitoring information; Schedule II controlled dangerous substances; N.J. Admin. Code § 13:45A-35.9. Mandatory look-up; N.J. Stat. § 24:21-15.2. Treatment for acute or chronic pain; practitioner duties relating to prescriptions for Schedule II controlled dangerous substances or other opioid prescription drugs; N.J. Stat. § 24:21-15.2. Treatment for acute or chronic pain; practitioner duties relating to prescriptions for Schedule II controlled dangerous substances or other opioid prescription drugs; N.J. Stat. § 24:21-15.2. Treatment for acute or chronic pain; practitioner duties relating to prescriptions for Schedule II controlled dangerous substances or other opioid prescription drugs; N.J. Stat. § 24:21-15.2. Treatment for acute or chronic pain; practitioner duties relating to prescriptions for Schedule II controlled dangerous substances or other opioid prescription drugs</t>
  </si>
  <si>
    <t>New Mexico</t>
  </si>
  <si>
    <t>N.M. Code R. § 16.10.14.10 PRESCRIPTION MONITORING PROGRAM (PMP) REQUIREMENTS; N.M. Code R. § 16.19.29.8 REQUIREMENTS FOR THE PRESCRIPTION MONITORING PROGRAM</t>
  </si>
  <si>
    <t>N.M. Code R. § 16.19.29.1 ISSUING AGENCY: Regulation and Licensing Department - Board of Pharmacy.; N.M. Code R. § 16.19.29.2 Scope</t>
  </si>
  <si>
    <t>N.M. Code R. § 16.19.29.8 REQUIREMENTS FOR THE PRESCRIPTION MONITORING PROGRAM</t>
  </si>
  <si>
    <t>N.M. Code R. § 16.19.29.9 ACCESS TO PRESCRIPTION INFORMATION</t>
  </si>
  <si>
    <t>N.M. Code R. § 16.19.29.12 Registration for Access to Prescription Information; N.M. Code R. § 16.10.14.10 PRESCRIPTION MONITORING PROGRAM (PMP) REQUIREMENTS</t>
  </si>
  <si>
    <t>N.M. Code R. § 16.19.29.12 Registration for Access to Prescription Information; N.M. Stat. § 61-6-7. Short title; licensure as a physician assistant; scope of practice; biennial registration of supervision; license renewal; fees; N.M. Code R. § 16.19.29.9 ACCESS TO PRESCRIPTION INFORMATION</t>
  </si>
  <si>
    <t>N.M. Code R. § 16.10.14.10 PRESCRIPTION MONITORING PROGRAM (PMP) REQUIREMENTS</t>
  </si>
  <si>
    <t>Under N.M. Code R. § 16.10.14.10, health care practitioners are required to check the PMP before dispensing a Schedules II, III, or IV drug to a new patient or during the continuous use of opioids by an established patient once every six months.</t>
  </si>
  <si>
    <t>N.M. Code R. § 16.19.29.13 Information Exchange With Other Prescription Monitoring Programs</t>
  </si>
  <si>
    <t>N.M. Code R. § 16.19.29.13 Information Exchange With Other Prescription Monitoring Programs; N.M. Code R. § 16.19.29.13 Information Exchange With Other Prescription Monitoring Programs; N.M. Code R. § 16.19.29.9 ACCESS TO PRESCRIPTION INFORMATION</t>
  </si>
  <si>
    <t>N.M. Code R. § 16.19.29.7 Definitions; N.M. Code R. § 16.19.29.9 ACCESS TO PRESCRIPTION INFORMATION</t>
  </si>
  <si>
    <t>N.M. Code R. § 16.19.29.8 Mandatory Reporting of Prescription Information to the PMP</t>
  </si>
  <si>
    <t>N.M. Code R. § 16.19.29.9 Disclosure of Prescription Information</t>
  </si>
  <si>
    <t>N.M. Code R. § 16.19.29.9 Disclosure of Prescription Information; N.M. Code R. § 16.19.29.12 Registration for Access to Prescription Information; N.M. Stat. § 61-6-7. Short title; licensure as a physician assistant; scope of practice; biennial registration of supervision; license renewal; fees</t>
  </si>
  <si>
    <t>N.M. Code R. § 16.19.29.12 Registration for Access to Prescription Information</t>
  </si>
  <si>
    <t>N.M. Code R. § 16.19.29.7 Definitions; N.M. Code R. § 16.19.29.9 Disclosure of Prescription Information</t>
  </si>
  <si>
    <t>N.M. Code R. § 16.19.29.13 Information Exchange With Other Prescription Monitoring Programs; N.M. Code R. § 16.19.29.13 Information Exchange With Other Prescription Monitoring Programs; N.M. Code R. § 16.19.29.9 Disclosure of Prescription Information</t>
  </si>
  <si>
    <t>N.M. Code R. § 16.19.29.1 ISSUING AGENCY: Regulation and Licensing Department - Board of Pharmacy.</t>
  </si>
  <si>
    <t>N.M. Code R. § 16.19.29.12 Registration for Access to Prescription Information; N.M. Code R. § 16.19.29.9 Disclosure of Prescription Information</t>
  </si>
  <si>
    <t>N.M. Code R. § 16.19.29.7 Definitions; N.M. Code R. § 16.19.29.9 Disclosure of Prescription Information; N.M. Stat. § 61-6-7. Short title; licensure as a physician assistant; scope of practice; biennial registration of supervision; license renewal; fees</t>
  </si>
  <si>
    <t>N.M. Code R. § 16.10.14.8 PRESCRIPTION MONITORING PROGRAM (PMP) REQUIREMENTS</t>
  </si>
  <si>
    <t>N.M. Code R. § 16.10.14.8 PRESCRIPTION MONITORING PROGRAM (PMP) REQUIREMENTS; N.M. Code R. § 16.10.14.8 PRESCRIPTION MONITORING PROGRAM (PMP) REQUIREMENTS; N.M. Code R. § 16.19.29.1 ISSUING AGENCY: Regulation and Licensing Department - Board of Pharmacy.</t>
  </si>
  <si>
    <t>N.M. Code R. § 16.10.14.8 PRESCRIPTION MONITORING PROGRAM (PMP) REQUIREMENTS; N.M. Code R. § 16.19.29.9 Disclosure of Prescription Information; N.M. Code R. § 16.19.29.12 Registration for Access to Prescription Information</t>
  </si>
  <si>
    <t>N.M. Code R. § 16.10.14.8 PRESCRIPTION MONITORING PROGRAM (PMP) REQUIREMENTS; N.M. Code R. § 16.10.14.8 PRESCRIPTION MONITORING PROGRAM (PMP) REQUIREMENTS</t>
  </si>
  <si>
    <t>Under N.M. Code R. § 16.10.14.8, before a practitioner prescribes or dispenses a controlled substance in Schedule II through V for the first time for a period greater than four days or if there is a gap in prescribing the controlled substance for 30 days or more.</t>
  </si>
  <si>
    <t>N.M. Code R. § 16.10.14.8 PRESCRIPTION MONITORING PROGRAM (PMP) REQUIREMENTS; N.M. Code R. § 16.19.29.9 Disclosure of Prescription Information; N.M. Stat. § 61-6-7. Short title; licensure as a physician assistant; scope of practice; biennial registration of supervision; license renewal; fees; N.M. Code R. § 16.19.29.7 Definitions</t>
  </si>
  <si>
    <t>N.M. Code R. § 16.19.29.9 Disclosure of Prescription Information; N.M. Stat. § 61-6-7. Short title; licensure as a physician assistant; scope of practice; biennial registration of supervision; license renewal; fees; N.M. Code R. § 16.19.29.7 Definitions</t>
  </si>
  <si>
    <t>N.M. Code R. § 16.19.29.9 Disclosure of Prescription Information; N.M. Code R. § 16.19.29.9 Disclosure of Prescription Information</t>
  </si>
  <si>
    <t>N.M. Code R. § 16.10.14.8 PRESCRIPTION MONITORING PROGRAM (PMP) REQUIREMENTS; N.M. Code R. § 16.19.29.12 Registration for Access to Prescription Information</t>
  </si>
  <si>
    <t>N.M. Code R. § 16.10.14.8 PRESCRIPTION MONITORING PROGRAM (PMP) REQUIREMENTS; N.M. Code R. § 16.19.29.12 Registration for Access to Prescription Information; N.M. Stat. § 26-1-16.1. Opioids; requiring practitioners to obtain and review reports from the prescription monitoring program; N.M. Code R. § 16.19.29.9 Disclosure of Prescription Information</t>
  </si>
  <si>
    <t>N.M. Stat. § 26-1-16.1. Opioids; requiring practitioners to obtain and review reports from the prescription monitoring program; N.M. Stat. § 26-1-16.1. Opioids; requiring practitioners to obtain and review reports from the prescription monitoring program; N.M. Code R. § 16.10.14.8 PRESCRIPTION MONITORING PROGRAM (PMP) REQUIREMENTS; N.M. Code R. § 16.10.14.8 PRESCRIPTION MONITORING PROGRAM (PMP) REQUIREMENTS</t>
  </si>
  <si>
    <t>N.M. Stat. § 26-1-16.1. Opioids; requiring practitioners to obtain and review reports from the prescription monitoring program; N.M. Stat. § 26-1-16.1. Opioids; requiring practitioners to obtain and review reports from the prescription monitoring program</t>
  </si>
  <si>
    <t>N.M. Stat. § 26-1-16.1. Opioids; requiring practitioners to obtain and review reports from the prescription monitoring program</t>
  </si>
  <si>
    <t>N.M. Code R. § 16.10.14.8 PRESCRIPTION MONITORING PROGRAM (PMP) REQUIREMENTS; N.M. Code R. § 16.19.29.7 Definitions; N.M. Code R. § 16.19.29.9 Disclosure of Prescription Information; N.M. Stat. § 61-6-7. Short title; licensure as a physician assistant; scope of practice; biennial registration of supervision; license renewal; fees</t>
  </si>
  <si>
    <t>N.M. Code R. § 16.10.14.8 PRESCRIPTION MONITORING PROGRAM (PMP) REQUIREMENTS; N.M. Code R. § 16.19.29.12 Registration for Access to Prescription Information; N.M. Stat. § 26-1-16.1. Opioids; requiring practitioners to obtain and review reports from the prescription monitoring program; N.M. Stat. § 61-6-7. Short title; licensure as a physician assistant; scope of practice; biennial registration of supervision; license renewal; fees; N.M. Code R. § 16.19.29.9 Disclosure of Prescription Information</t>
  </si>
  <si>
    <t>N.M. Code R. § 16.10.14.8 PRESCRIPTION MONITORING PROGRAM (PMP) REQUIREMENTS; N.M. Code R. § 16.19.29.7 Definitions; N.M. Code R. § 16.19.29.9 Disclosure of Prescription Information</t>
  </si>
  <si>
    <t>N.M. Code R. § 16.10.14.8 PRESCRIPTION MONITORING PROGRAM (PMP) REQUIREMENTS; N.M. Code R. § 16.19.29.9 Disclosure of Prescription Information; N.M. Code R. § 16.19.29.12 Registration for Access to Prescription Information; N.M. Stat. § 61-6-7. Short title; licensure as a physician assistant; scope of practice; biennial registration of supervision; license renewal; fees</t>
  </si>
  <si>
    <t>The requirement to check the PDMP under N.M. Stat. § 26-1-16.1does not apply to the prescription or dispensing of an opioid for a supply of four days or less. Under N.M. Code R. § 16.10.14.8(H), practitioners licensed to practice in an opioid treatment program must review the PMP upon a patient's initial enrollment and every three months while prescribing opioid treatment medications in schedule II, III, IV, or V for the purpose of treating opioid use disorder.</t>
  </si>
  <si>
    <t>N.M. Code R. § 16.19.29.9 Disclosure of Prescription Information; N.M. Code R. § 16.19.29.13 Information Exchange With Other Prescription Monitoring Programs; N.M. Code R. § 16.19.29.13 Information Exchange With Other Prescription Monitoring Programs</t>
  </si>
  <si>
    <t>New York</t>
  </si>
  <si>
    <t>N.Y. Public Health Law § 3343-a. Prescription monitoring program registry</t>
  </si>
  <si>
    <t>N.Y. Public Health Law § 3343-a. Prescription monitoring program registry; N.Y. Public Health Law § 3302. Definitions of terms of general use in this article; N.Y. Public Health Law § 3302. Definitions of terms of general use in this article</t>
  </si>
  <si>
    <t>N.Y. Public Health Law § 3331. Scheduled substances administering and dispensing by practitioners</t>
  </si>
  <si>
    <t>N.Y. Comp. Codes R. &amp; Regs. tit. 10 § 80.73. Pharmacists; dispensing schedule II substances and certain other controlled substances</t>
  </si>
  <si>
    <t>N.Y. Public Health Law § 3306. Schedules of controlled substances; N.Y. Public Health Law § 3302. Definitions of terms of general use in this article</t>
  </si>
  <si>
    <t>N.Y. Public Health Law § 3343-a. Prescription monitoring program registry; N.Y. Public Health § 3371. Confidentiality of certain records, reports, and information; N.Y. Public Health § 3371. Confidentiality of certain records, reports, and information; N.Y. Public Health § 3371. Confidentiality of certain records, reports, and information</t>
  </si>
  <si>
    <t>N.Y. Public Health Law § 3343-a. Prescription monitoring program registry; N.Y. Comp. Codes R. &amp; Regs. tit. 10, § 80.63. Prescribing</t>
  </si>
  <si>
    <t>N.Y. Public Health Law § 3343-a. Prescription monitoring program registry; N.Y. Public Health Law § 3343-a. Prescription monitoring program registry</t>
  </si>
  <si>
    <t>N.Y. Public Health § 3371. Confidentiality of certain records, reports, and information; N.Y. Public Health § 3371. Confidentiality of certain records, reports, and information</t>
  </si>
  <si>
    <t>N.Y. Public Health Law § 3371-a. Disclosure of certain records, reports, and information to another state</t>
  </si>
  <si>
    <t>N.Y. Public Health Law § 3371-a. Disclosure of certain records, reports, and information to another state; N.Y. Public Health Law § 3371-a. Disclosure of certain records, reports, and information to another state</t>
  </si>
  <si>
    <t>N.Y. Public Health Law § 3302. Definitions of terms of general use in this article; N.Y. Public Health Law § 3306. Schedules of controlled substances</t>
  </si>
  <si>
    <t>North Carolina</t>
  </si>
  <si>
    <t>N.C. Stat. § 90-113.73. Requirements for controlled substances reporting system; civil penalties for failure to properly report</t>
  </si>
  <si>
    <t>N.C. Stat. § 90-113.72. Definitions</t>
  </si>
  <si>
    <t>N.C. Stat. § 90-113.74. Confidentiality; N.C. Stat. § 90-113.74. Confidentiality</t>
  </si>
  <si>
    <t>N.C. Stat. § 90-113.74. Confidentiality</t>
  </si>
  <si>
    <t>The Department of Health and Human Services must approve delegates. (N.C. Stat. § 90-113.73. Requirements for controlled substances reporting system; civil penalties for failure to properly report)</t>
  </si>
  <si>
    <t>The dispenser shall report the information required under this section no later than the close of business three business days after the day when the prescription was delivered... (N.C. Stat. § 90-113.73. Requirements for controlled substances reporting system; civil penalties for failure to properly report) There is an exception for a dispenser providing directly to the ultimate user not exceeding a 48-hour supply. Schedule V non-narcotic, non-anorectic Schedule V controlled substances are not required to be reported when used in accordance with their approved FDA indications. (N.C. Stat. § 90-113.73. Requirements for controlled substances reporting system; civil penalties for failure to properly report)</t>
  </si>
  <si>
    <t>N.C. Stat. § 90-113.74A. Mandatory prescriber registration for access to controlled substances reporting system</t>
  </si>
  <si>
    <t>N.C. Stat. § 90-113.74D. Dispenser use of controlled substances reporting system</t>
  </si>
  <si>
    <t>N.C. Stat. § 90-113.74B. Mandatory dispenser registration for access to controlled substances reporting system; N.C. Stat. § 90-113.74D. Dispenser use of controlled substances reporting system</t>
  </si>
  <si>
    <t>A dispenser shall review information in the PDMP from the preceding 12-month period and document their review in cases of suspected abuse of a targeted controlled substance. (N.C. Stat. § 90-113.74D. Dispenser use of controlled substances reporting system)</t>
  </si>
  <si>
    <t>N.C. Stat. § 90-113.74C. Practitioner use of controlled substances reporting system; mandatory reporting of violations; N.C. Stat. § 90-113.74D. Dispenser use of controlled substances reporting system</t>
  </si>
  <si>
    <t>N.C. Stat. § 90-113.74C. Practitioner use of controlled substances reporting system; mandatory reporting of violations</t>
  </si>
  <si>
    <t>N.C. Stat. § 90-113.74D. Dispenser use of controlled substances reporting system; N.C. Stat. § 90-113.74B. Mandatory dispenser registration for access to controlled substances reporting system</t>
  </si>
  <si>
    <t>North Dakota</t>
  </si>
  <si>
    <t>N.D. Cent. Code § 19-03.5-02. Requirements for prescription drug monitoring program.</t>
  </si>
  <si>
    <t>N.D. Cent. Code § 19-03.5-02. Requirements for prescription drug monitoring program.; N.D. Cent. Code § 19-03.5-01. Definitions; N.D. Admin. Code 61-12-01-01. Definitions.</t>
  </si>
  <si>
    <t>N.D. Cent. Code § 19-03.5-02. Requirements for prescription drug monitoring program.; N.D. Admin. Code 61-12-01-02. Dispenser reporting.</t>
  </si>
  <si>
    <t>N.D. Admin. Code 61-12-01-02. Dispenser reporting.</t>
  </si>
  <si>
    <t>N.D. Admin. Code 61-12-01-02. Dispenser reporting.; N.D. Admin. Code 61-12-01-01. Definitions.</t>
  </si>
  <si>
    <t>N.D. Cent. Code § 19-03.5-06. Data review and referral—Corrections; N.D. Cent. Code § 19-03.5-06. Data review and referral—Corrections</t>
  </si>
  <si>
    <t>N.D. Cent. Code § 19-03.5-05. Immunity</t>
  </si>
  <si>
    <t>N.D. Cent. Code § 19-03.5-03. Access to prescription information; N.D. Cent. Code § 19-03.5-03. Access to prescription information</t>
  </si>
  <si>
    <t>N.D. Cent. Code § 19-03.5-08. Extraterritorial application</t>
  </si>
  <si>
    <t>Under N.D. Cent. Code § 19-03.5-03, law enforcement may have access "for the purpose of an investigation or prosecution of the drug-related activity or probation compliance of an individual."</t>
  </si>
  <si>
    <t>N.D. Admin. Code 61-12-01-01. Definitions.; N.D. Admin. Code 61-12-01-02. Dispenser reporting.</t>
  </si>
  <si>
    <t>N.D. Admin. Code 61-12-01-04 Required use for certain dispensing situations.</t>
  </si>
  <si>
    <t>N.D. Admin. Code 61-12-01-04 requires dispensers to review the PDMP prior to dispensing a prescription for the treatment of pain or anxiety if the dispenser becomes aware of a person receiving reported drugs from multiple prescribers, receiving reported drugs for more than 12 consecutive weeks, a person abusing or misusing reporting reporting drugs, a prescription issued by a prescriber with whom the dispenser is unfamiliar, or a patient who resides outside the usual pharmacy geographic patient population.</t>
  </si>
  <si>
    <t>N.D. Admin. Code 61-12-01-04 Required use for certain dispensing situations.; N.D. Admin. Code 54-05-03.1-10. Authority to prescribe; N.D. Admin. Code 54-05-03.1-10. Authority to prescribe</t>
  </si>
  <si>
    <t>Under N.D. Admin. Code 54-05-03.1-10(4), advanced practice registered nurses with prescriptive authority who prescribes controlled substances must utilize the PDMP to evaluate the report when prescribing for a new or unestablished patient, every six months during treatment, when the patient requests early refills or upon suspicion of drug overuse, diversion, or abuse.</t>
  </si>
  <si>
    <t>N.D. Admin. Code 54-05-03.1-10. Authority to prescribe</t>
  </si>
  <si>
    <t>N.D. Admin. Code 54-05-03.1-10. Authority to prescribe; N.D. Admin. Code 54-05-03.1-10. Authority to prescribe</t>
  </si>
  <si>
    <t>N.D. Admin. Code 54-05-03.1-10. Authority to prescribe; N.D. Admin. Code 54-05-03.1-10. Authority to prescribe; N.D. Admin. Code 54-05-03.1-10. Authority to prescribe</t>
  </si>
  <si>
    <t>Under N.D. Admin. Code 54-05-03.1-10, APRNs are permitted, but not required to evaluate the PDMP for the treatment of patients with terminal illnesses or in hospice or palliative care settings, or for the treatment of cancer.</t>
  </si>
  <si>
    <t>N.D. Admin. Code 61-12-01-04 Required use for certain dispensing situations.; N.D. Admin. Code 54-05-03.1-10. Authority to prescribe; N.D. Admin. Code 54-05-03.1-10. Authority to prescribe; N.D. Admin. Code 20-02-01-12. Dental prescribers and use of the prescription drug monitoring program</t>
  </si>
  <si>
    <t>Under N.D. Admin. Code 54-05-03.1-10(4), advanced practice registered nurses with prescriptive authority who prescribes controlled substances must utilize the PDMP to evaluate the report when prescribing for a new or unestablished patient, every six months during treatment, when the patient requests early refills or upon suspicion of drug overuse, diversion, or abuse. Under N.D. Admin. Code 20-02-01-12, dentists are required to evaluate the PDMP prior to the initial prescribing of any controlled substance and every 12 months thereafter.</t>
  </si>
  <si>
    <t>N.D. Admin. Code 54-05-03.1-10. Authority to prescribe; N.D. Admin. Code 20-02-01-12. Dental prescribers and use of the prescription drug monitoring program</t>
  </si>
  <si>
    <t>N.D. Admin. Code 20-02-01-12. Dental prescribers and use of the prescription drug monitoring program; N.D. Admin. Code 54-05-03.1-10. Authority to prescribe</t>
  </si>
  <si>
    <t>N.D. Admin. Code 54-05-03.1-10. Authority to prescribe; N.D. Admin. Code 54-05-03.1-10. Authority to prescribe; N.D. Admin. Code 54-05-03.1-10. Authority to prescribe; N.D. Admin. Code 20-02-01-13. Exceptions to the review requirement.; N.D. Admin. Code 20-02-01-13. Exceptions to the review requirement.; N.D. Admin. Code 20-02-01-13. Exceptions to the review requirement.</t>
  </si>
  <si>
    <t>Under N.D. Admin. Code 54-05-03.1-10, APRNs are permitted, but not required to evaluate the PDMP for the treatment of patients with terminal illnesses or in hospice or palliative care settings, or for the treatment of cancer. Under N.D. Admin. Code 20-02-01-13, dentists are not required to review the PDMP when prescribing for a patient receiving hospice care or for post-surgical treatment.</t>
  </si>
  <si>
    <t>N.D. Admin. Code 20-02-01-12. Dental prescribers and use of the prescription drug monitoring program</t>
  </si>
  <si>
    <t>N.D. Admin. Code 20-02-01-12 allows a dentist to authorize an employee to review the PDMP prior to the initial prescribing of any controlled substance.</t>
  </si>
  <si>
    <t>N.D. Admin. Code 50-05-02-01. Prescription drug monitoring program rule</t>
  </si>
  <si>
    <t>N.D. Admin. Code 50-05-02-01. Prescription drug monitoring program rule; N.D. Admin. Code 56-02-05-08. Prescribing controlled substances.; N.D. Cent. Code § 19-03.1-01 Definitions; N.D. Admin. Code 54-05-03.1-10. Authority to prescribe; N.D. Admin. Code 20-02-01-12. Dental prescribers and use of the prescription drug monitoring program</t>
  </si>
  <si>
    <t>N.D. Admin. Code 54-05-03.1-10. Authority to prescribe; N.D. Admin. Code 54-05-03.1-10. Authority to prescribe; N.D. Admin. Code 61-12-01-04 Required use for certain dispensing situations.; N.D. Admin. Code 20-02-01-12. Dental prescribers and use of the prescription drug monitoring program; N.D. Admin. Code 50-05-02-01. Prescription drug monitoring program rule</t>
  </si>
  <si>
    <t>Under N.D. Admin. Code 54-05-03.1-10(4), advanced practice registered nurses with prescriptive authority who prescribes controlled substances must utilize the PDMP to evaluate the report when prescribing for a new or unestablished patient, every six months during treatment, when the patient requests early refills or upon suspicion of drug overuse, diversion, or abuse. Under N.D. Admin. Code 20-02-01-12, dentists are required to evaluate the PDMP prior to the initial prescribing of any controlled substance and every 12 months thereafter. Under N.D. Admin. Code 50-05-02-01(2)(a), all practitioners are required to check the PDMP when prescribing for a period to exceed 12 weeks and at least semiannually thereafter.</t>
  </si>
  <si>
    <t>N.D. Admin. Code 54-05-03.1-10. Authority to prescribe; N.D. Admin. Code 20-02-01-12. Dental prescribers and use of the prescription drug monitoring program; N.D. Admin. Code 50-05-02-01. Prescription drug monitoring program rule</t>
  </si>
  <si>
    <t>N.D. Admin. Code 20-02-01-12. Dental prescribers and use of the prescription drug monitoring program; N.D. Admin. Code 54-05-03.1-10. Authority to prescribe; N.D. Admin. Code 50-05-02-01. Prescription drug monitoring program rule</t>
  </si>
  <si>
    <t>N.D. Admin. Code 54-05-03.1-10. Authority to prescribe; N.D. Admin. Code 54-05-03.1-10. Authority to prescribe; N.D. Admin. Code 54-05-03.1-10. Authority to prescribe; N.D. Admin. Code 20-02-01-13. Exceptions to the review requirement.; N.D. Admin. Code 20-02-01-13. Exceptions to the review requirement.; N.D. Admin. Code 20-02-01-13. Exceptions to the review requirement.; N.D. Admin. Code 50-05-02-01. Prescription drug monitoring program rule</t>
  </si>
  <si>
    <t>Under N.D. Admin. Code 54-05-03.1-10, APRNs are permitted, but not required to evaluate the PDMP for the treatment of patients with terminal illnesses or in hospice or palliative care settings, or for the treatment of cancer. Under N.D. Admin. Code 20-02-01-13, dentists are not required to review the PDMP when prescribing for a patient receiving hospice care or for post-surgical treatment. Under N.D. Admin. Code 50-05-02-01, practitioners are not required to check the PDMP for hospice patients.</t>
  </si>
  <si>
    <t>N.D. Admin. Code 61-12-01-04 Required use for certain dispensing situations.; N.D. Admin. Code 54-05-03.1-10. Authority to prescribe; N.D. Admin. Code 54-05-03.1-10. Authority to prescribe; N.D. Admin. Code 20-02-01-12. Dental prescribers and use of the prescription drug monitoring program; N.D. Admin. Code 50-05-02-01. Prescription drug monitoring program rule</t>
  </si>
  <si>
    <t>N.D. Admin. Code 50-05-02-01. Prescription drug monitoring program rule; N.D. Admin. Code 56-02-05-08. Prescribing controlled substances.; N.D. Cent. Code § 19-03.1-01 Definitions; N.D. Admin. Code 54-05-03.1-10. Authority to prescribe; N.D. Admin. Code 20-02-01-12. Dental prescribers and use of the prescription drug monitoring program; N.D. Cent. Code § 43-17-45. Prescribing—Controlled substances</t>
  </si>
  <si>
    <t>N.D. Admin. Code 54-05-03.1-10. Authority to prescribe; N.D. Admin. Code 54-05-03.1-10. Authority to prescribe; N.D. Admin. Code 20-02-01-12. Dental prescribers and use of the prescription drug monitoring program; N.D. Admin. Code 50-05-02-01. Prescription drug monitoring program rule; N.D. Admin. Code 61-12-01-04 Required use for certain dispensing situations.</t>
  </si>
  <si>
    <t>N.D. Admin. Code 61-12-01-04 requires dispensers to review the PDMP prior to initially dispensing a prescription if the dispenser becomes aware of a person receiving reported drugs from multiple prescribers, receiving reported drugs for more than 12 consecutive weeks, a person abusing or misusing reporting reporting drugs, a prescription issued by a prescriber with whom the dispenser is unfamiliar, or a patient who resides outside the usual pharmacy geographic patient population.</t>
  </si>
  <si>
    <t>N.D. Admin. Code 61-12-01-03. Operation of program.; N.D. Admin. Code 20-02-01-12. Dental prescribers and use of the prescription drug monitoring program</t>
  </si>
  <si>
    <t>Ohio</t>
  </si>
  <si>
    <t>Ohio Rev. Code § 4729.75 Drug database</t>
  </si>
  <si>
    <t>Ohio Rev. Code § 4729.77 Terminal distributor pharmacies to submit prescription information; Ohio Admin. Code 4729-37-03 Entities required to submit information.</t>
  </si>
  <si>
    <t>Ohio Admin. Code 4729-37-07 Frequency requirements for submitting drug database information.</t>
  </si>
  <si>
    <t>Ohio Admin. Code 4729-37-02 List of drugs to be reported.; Ohio Admin. Code 4731-11-11 Standards and procedures for review of "Ohio Automated Rx Reporting System" (OARRS).</t>
  </si>
  <si>
    <t>Ohio Rev. Code § 4729.81 Review of database information; investigation</t>
  </si>
  <si>
    <t>Ohio Admin. Code 4731-11-11 Standards and procedures for review of "Ohio Automated Rx Reporting System" (OARRS).; Ohio Admin. Code 4731-11-11 Standards and procedures for review of "Ohio Automated Rx Reporting System" (OARRS).; Ohio Rev. Code § 4731.055 Conditions for prescribing opioid analgesics or benzodiazepine drugs; adoption of rules regarding review drug database.</t>
  </si>
  <si>
    <t>Ohio Admin. Code 4731-11-11 Standards and procedures for review of "Ohio Automated Rx Reporting System" (OARRS).; Ohio Admin. Code 4731-11-11 Standards and procedures for review of "Ohio Automated Rx Reporting System" (OARRS).</t>
  </si>
  <si>
    <t>Ohio Admin. Code 4731-11-11 Standards and procedures for review of "Ohio Automated Rx Reporting System" (OARRS).</t>
  </si>
  <si>
    <t>Ohio Rev. Code § 4729.80 Disclosure of database information; disclosure of requests for database information; Ohio Rev. Code § 4729.80 Disclosure of database information; disclosure of requests for database information; Ohio Rev. Code § 4729.80 Disclosure of database information; disclosure of requests for database information</t>
  </si>
  <si>
    <t>Ohio Rev. Code § 4729.80 Disclosure of database information; disclosure of requests for database information; Ohio Rev. Code § 4729.80 Disclosure of database information; disclosure of requests for database information</t>
  </si>
  <si>
    <t>Ohio Rev. Code § 4729.80 Disclosure of database information; disclosure of requests for database information</t>
  </si>
  <si>
    <t>Ohio Rev. Code § 4731.281 License renewal</t>
  </si>
  <si>
    <t>Ohio Rev. Code § 3719.06 Rules for licensed health professionals; prescriptions; Ohio Rev. Code § 3719.01 Definitions; Ohio Rev. Code § 4731.055 Conditions for prescribing opioid analgesics or benzodiazepine drugs; adoption of rules regarding review drug database.; Ohio Rev. Code § 4729.01 Definitions; Ohio Rev. Code § 4731.281 License renewal</t>
  </si>
  <si>
    <t>Ohio Rev. Code § 3719.06 Rules for licensed health professionals; prescriptions; Ohio Rev. Code § 3719.01 Definitions; Ohio Rev. Code § 4731.055 Conditions for prescribing opioid analgesics or benzodiazepine drugs; adoption of rules regarding review drug database.; Ohio Rev. Code § 4731.281 License renewal; Ohio Rev. Code § 4729.01 Definitions</t>
  </si>
  <si>
    <t>Ohio Rev. Code § 4731.055 Conditions for prescribing opioid analgesics or benzodiazepine drugs; adoption of rules regarding review drug database.; Ohio Admin. Code 4731-11-11 Standards and procedures for review of "Ohio Automated Rx Reporting System" (OARRS).; Ohio Admin. Code 4731-11-11 Standards and procedures for review of "Ohio Automated Rx Reporting System" (OARRS).; Ohio Rev. Code § 4723.487 Adoption of rules regarding review of patient information available through drug database.; Ohio Rev. Code § 4730.53 Conditions for prescribing opioid analgesic or benzodiazepine drugs; adoption of rules regarding review of drug database.; Ohio Rev. Code § 4715.302. Dentist's review of patient information available through drug database.</t>
  </si>
  <si>
    <t>Ohio Rev. Code § 4731.055 Conditions for prescribing opioid analgesics or benzodiazepine drugs; adoption of rules regarding review drug database.; Ohio Rev. Code § 4730.53 Conditions for prescribing opioid analgesic or benzodiazepine drugs; adoption of rules regarding review of drug database.; Ohio Rev. Code § 4723.487 Adoption of rules regarding review of patient information available through drug database.; Ohio Rev. Code § 4715.302. Dentist's review of patient information available through drug database.</t>
  </si>
  <si>
    <t>Ohio Rev. Code § 4731.055 Conditions for prescribing opioid analgesics or benzodiazepine drugs; adoption of rules regarding review drug database.; Ohio Admin. Code 4731-11-11 Standards and procedures for review of "Ohio Automated Rx Reporting System" (OARRS).; Ohio Admin. Code 4731-11-11 Standards and procedures for review of "Ohio Automated Rx Reporting System" (OARRS).; Ohio Rev. Code § 4730.53 Conditions for prescribing opioid analgesic or benzodiazepine drugs; adoption of rules regarding review of drug database.; Ohio Rev. Code § 4723.487 Adoption of rules regarding review of patient information available through drug database.; Ohio Rev. Code § 4715.302. Dentist's review of patient information available through drug database.</t>
  </si>
  <si>
    <t>Ohio Rev. Code § 4731.055 Conditions for prescribing opioid analgesics or benzodiazepine drugs; adoption of rules regarding review drug database.; Ohio Rev. Code § 4723.487 Adoption of rules regarding review of patient information available through drug database.; Ohio Rev. Code § 4730.53 Conditions for prescribing opioid analgesic or benzodiazepine drugs; adoption of rules regarding review of drug database.; Ohio Rev. Code § 4715.302. Dentist's review of patient information available through drug database.</t>
  </si>
  <si>
    <t>Ohio Rev. Code § 4731.055 Conditions for prescribing opioid analgesics or benzodiazepine drugs; adoption of rules regarding review drug database.; Ohio Rev. Code § 4730.53 Conditions for prescribing opioid analgesic or benzodiazepine drugs; adoption of rules regarding review of drug database.; Ohio Rev. Code § 4715.302. Dentist's review of patient information available through drug database.</t>
  </si>
  <si>
    <t>Ohio Admin. Code 4731-11-11 Standards and procedures for review of "Ohio Automated Rx Reporting System" (OARRS).; Ohio Admin. Code 4729-37-02 List of drugs to be reported.</t>
  </si>
  <si>
    <t>Ohio Rev. Code § 4731.055 Conditions for prescribing opioid analgesics or benzodiazepine drugs; adoption of rules regarding review drug database.; Ohio Admin. Code 4731-11-11 Standards and procedures for review of "Ohio Automated Rx Reporting System" (OARRS).; Ohio Admin. Code 4731-11-11 Standards and procedures for review of "Ohio Automated Rx Reporting System" (OARRS).; Ohio Admin. Code 4731-11-11 Standards and procedures for review of "Ohio Automated Rx Reporting System" (OARRS).; Ohio Admin. Code 4731-11-11 Standards and procedures for review of "Ohio Automated Rx Reporting System" (OARRS).; Ohio Rev. Code § 4730.53 Conditions for prescribing opioid analgesic or benzodiazepine drugs; adoption of rules regarding review of drug database.; Ohio Rev. Code § 4723.487 Adoption of rules regarding review of patient information available through drug database.; Ohio Rev. Code § 4715.302. Dentist's review of patient information available through drug database.</t>
  </si>
  <si>
    <t>Ohio Rev. Code § 4731.055 Conditions for prescribing opioid analgesics or benzodiazepine drugs; adoption of rules regarding review drug database.; Ohio Admin. Code 4731-11-11 Standards and procedures for review of "Ohio Automated Rx Reporting System" (OARRS).; Ohio Rev. Code § 4723.487 Adoption of rules regarding review of patient information available through drug database.; Ohio Rev. Code § 4730.53 Conditions for prescribing opioid analgesic or benzodiazepine drugs; adoption of rules regarding review of drug database.; Ohio Rev. Code § 4715.302. Dentist's review of patient information available through drug database.</t>
  </si>
  <si>
    <t>Ohio Admin. Code 4731-11-11(C)(1) states that physician must review the PDMP before prescribing a benzodiazepine to a patient.</t>
  </si>
  <si>
    <t>Ohio Admin. Code 4731-11-11 Standards and procedures for review of "Ohio Automated Rx Reporting System" (OARRS).; Ohio Admin. Code 4731-11-11 Standards and procedures for review of "Ohio Automated Rx Reporting System" (OARRS).; Ohio Admin. Code 4731-11-11 Standards and procedures for review of "Ohio Automated Rx Reporting System" (OARRS).</t>
  </si>
  <si>
    <t>Ohio Rev. Code § 4731.055 Conditions for prescribing opioid analgesics or benzodiazepine drugs; adoption of rules regarding review drug database.; Ohio Admin. Code 4731-11-11 Standards and procedures for review of "Ohio Automated Rx Reporting System" (OARRS).; Ohio Admin. Code 4731-11-11 Standards and procedures for review of "Ohio Automated Rx Reporting System" (OARRS).; Ohio Admin. Code 4731-11-11 Standards and procedures for review of "Ohio Automated Rx Reporting System" (OARRS).; Ohio Admin. Code 4731-11-11 Standards and procedures for review of "Ohio Automated Rx Reporting System" (OARRS).; Ohio Rev. Code § 4723.487 Adoption of rules regarding review of patient information available through drug database.; Ohio Rev. Code § 4730.53 Conditions for prescribing opioid analgesic or benzodiazepine drugs; adoption of rules regarding review of drug database.; Ohio Rev. Code § 4715.302. Dentist's review of patient information available through drug database.</t>
  </si>
  <si>
    <t>Ohio Rev. Code § 4731.055 Conditions for prescribing opioid analgesics or benzodiazepine drugs; adoption of rules regarding review drug database.; Ohio Admin. Code 4731-11-11 Standards and procedures for review of "Ohio Automated Rx Reporting System" (OARRS).; Ohio Rev. Code § 4730.53 Conditions for prescribing opioid analgesic or benzodiazepine drugs; adoption of rules regarding review of drug database.; Ohio Rev. Code § 4723.487 Adoption of rules regarding review of patient information available through drug database.; Ohio Rev. Code § 4715.302. Dentist's review of patient information available through drug database.</t>
  </si>
  <si>
    <t>Ohio Rev. Code § 3719.06 Rules for licensed health professionals; prescriptions; Ohio Rev. Code § 3719.01 Definitions; Ohio Rev. Code § 4729.01 Definitions; Ohio Rev. Code § 4731.055 Conditions for prescribing opioid analgesics or benzodiazepine drugs; adoption of rules regarding review drug database.; Ohio Rev. Code § 4731.281 License renewal</t>
  </si>
  <si>
    <t>Ohio Rev. Code § 4731.055 Conditions for prescribing opioid analgesics or benzodiazepine drugs; adoption of rules regarding review drug database.; Ohio Rev. Code § 4730.53 Conditions for prescribing opioid analgesic or benzodiazepine drugs; adoption of rules regarding review of drug database.; Ohio Rev. Code § 4731.055 Conditions for prescribing opioid analgesics or benzodiazepine drugs; adoption of rules regarding review drug database.; Ohio Rev. Code § 4723.487 Adoption of rules regarding review of patient information available through drug database.; Ohio Rev. Code § 4715.302. Dentist's review of patient information available through drug database.</t>
  </si>
  <si>
    <t>Ohio Rev. Code § 4731.281 License renewal; Ohio Rev. Code § 3719.06 Rules for licensed health professionals; prescriptions; Ohio Rev. Code § 3719.01 Definitions; Ohio Rev. Code § 4729.01 Definitions; Ohio Rev. Code § 4731.055 Conditions for prescribing opioid analgesics or benzodiazepine drugs; adoption of rules regarding review drug database.</t>
  </si>
  <si>
    <t>Ohio Rev. Code § 4731.055 Conditions for prescribing opioid analgesics or benzodiazepine drugs; adoption of rules regarding review drug database.; Ohio Admin. Code 4731-11-11 Standards and procedures for review of "Ohio Automated Rx Reporting System" (OARRS).; Ohio Admin. Code 4731-11-11 Standards and procedures for review of "Ohio Automated Rx Reporting System" (OARRS).; Ohio Rev. Code § 4730.53 Conditions for prescribing opioid analgesic or benzodiazepine drugs; adoption of rules regarding review of drug database.; Ohio Rev. Code § 4723.487 Adoption of rules regarding review of patient information available through drug database.</t>
  </si>
  <si>
    <t>Ohio Rev. Code § 4731.055 Conditions for prescribing opioid analgesics or benzodiazepine drugs; adoption of rules regarding review drug database.; Ohio Rev. Code § 4730.53 Conditions for prescribing opioid analgesic or benzodiazepine drugs; adoption of rules regarding review of drug database.; Ohio Rev. Code § 4723.487 Adoption of rules regarding review of patient information available through drug database.</t>
  </si>
  <si>
    <t>Ohio Rev. Code § 4731.055 Conditions for prescribing opioid analgesics or benzodiazepine drugs; adoption of rules regarding review drug database.; Ohio Admin. Code 4731-11-11 Standards and procedures for review of "Ohio Automated Rx Reporting System" (OARRS).; Ohio Admin. Code 4731-11-11 Standards and procedures for review of "Ohio Automated Rx Reporting System" (OARRS).; Ohio Rev. Code § 4723.487 Adoption of rules regarding review of patient information available through drug database.; Ohio Rev. Code § 4715.302. Dentist's review of patient information available through drug database.</t>
  </si>
  <si>
    <t>Ohio Rev. Code § 4729.77 Terminal distributor pharmacies to submit prescription information; Ohio Admin. Code 4729:8-3-02 Information required for submission</t>
  </si>
  <si>
    <t>Ohio Admin. Code 4729:8-3-04 Frequency requirements for submitting drug database information</t>
  </si>
  <si>
    <t>Ohio Rev. Code § 4731.055 Conditions for prescribing opioid analgesics or benzodiazepine drugs; adoption of rules regarding review drug database.; Ohio Admin. Code 4731-11-11 Standards and procedures for review of "Ohio Automated Rx Reporting System" (OARRS).; Ohio Admin. Code 4731-11-11 Standards and procedures for review of "Ohio Automated Rx Reporting System" (OARRS).; Ohio Admin. Code 4731-11-11 Standards and procedures for review of "Ohio Automated Rx Reporting System" (OARRS).; Ohio Admin. Code 4731-11-11 Standards and procedures for review of "Ohio Automated Rx Reporting System" (OARRS).; Ohio Rev. Code § 4715.302. Dentist's review of patient information available through drug database.; Ohio Rev. Code § 4730.53 Conditions for prescribing opioid analgesic or benzodiazepine drugs; adoption of rules regarding review of drug database.; Ohio Rev. Code § 4723.487 Adoption of rules regarding review of patient information available through drug database.</t>
  </si>
  <si>
    <t>Ohio Rev. Code § 4731.055 Conditions for prescribing opioid analgesics or benzodiazepine drugs; adoption of rules regarding review drug database.; Ohio Admin. Code 4731-11-11 Standards and procedures for review of "Ohio Automated Rx Reporting System" (OARRS).; Ohio Admin. Code 4731-11-11 Standards and procedures for review of "Ohio Automated Rx Reporting System" (OARRS).; Ohio Rev. Code § 4715.302. Dentist's review of patient information available through drug database.; Ohio Rev. Code § 4730.53 Conditions for prescribing opioid analgesic or benzodiazepine drugs; adoption of rules regarding review of drug database.; Ohio Rev. Code § 4723.487 Adoption of rules regarding review of patient information available through drug database.</t>
  </si>
  <si>
    <t>Ohio Rev. Code § 4731.055 Conditions for prescribing opioid analgesics or benzodiazepine drugs; adoption of rules regarding review drug database.; Ohio Admin. Code 4731-11-11 Standards and procedures for review of "Ohio Automated Rx Reporting System" (OARRS).; Ohio Rev. Code § 4715.302. Dentist's review of patient information available through drug database.; Ohio Rev. Code § 4730.53 Conditions for prescribing opioid analgesic or benzodiazepine drugs; adoption of rules regarding review of drug database.; Ohio Rev. Code § 4723.487 Adoption of rules regarding review of patient information available through drug database.</t>
  </si>
  <si>
    <t>Ohio Rev. Code § 4731.055 Conditions for prescribing opioid analgesics or benzodiazepine drugs; adoption of rules regarding review drug database.; Ohio Rev. Code § 4715.302. Dentist's review of patient information available through drug database.; Ohio Rev. Code § 4730.53 Conditions for prescribing opioid analgesic or benzodiazepine drugs; adoption of rules regarding review of drug database.; Ohio Rev. Code § 4723.487 Adoption of rules regarding review of patient information available through drug database.</t>
  </si>
  <si>
    <t>Ohio Rev. Code § 4731.055 Conditions for prescribing opioid analgesics or benzodiazepine drugs; adoption of rules regarding review drug database.; Ohio Admin. Code 4731-11-11 Standards and procedures for review of "Ohio Automated Rx Reporting System" (OARRS).; Ohio Admin. Code 4731-11-11 Standards and procedures for review of "Ohio Automated Rx Reporting System" (OARRS).; Ohio Rev. Code § 4723.487 Adoption of rules regarding review of patient information available through drug database.; Ohio Rev. Code § 4715.302. Dentist's review of patient information available through drug database.; Ohio Rev. Code § 4730.53 Conditions for prescribing opioid analgesic or benzodiazepine drugs; adoption of rules regarding review of drug database.</t>
  </si>
  <si>
    <t>Ohio Rev. Code § 4731.055 Conditions for prescribing opioid analgesics or benzodiazepine drugs; adoption of rules regarding review drug database.; Ohio Admin. Code 4731-11-11 Standards and procedures for review of "Ohio Automated Rx Reporting System" (OARRS).; Ohio Rev. Code § 4723.487 Adoption of rules regarding review of patient information available through drug database.; Ohio Rev. Code § 4715.302. Dentist's review of patient information available through drug database.; Ohio Rev. Code § 4730.53 Conditions for prescribing opioid analgesic or benzodiazepine drugs; adoption of rules regarding review of drug database.</t>
  </si>
  <si>
    <t>Ohio Rev. Code § 4731.055 Conditions for prescribing opioid analgesics or benzodiazepine drugs; adoption of rules regarding review drug database.; Ohio Rev. Code § 4723.487 Adoption of rules regarding review of patient information available through drug database.; Ohio Rev. Code § 4715.302. Dentist's review of patient information available through drug database.; Ohio Rev. Code § 4730.53 Conditions for prescribing opioid analgesic or benzodiazepine drugs; adoption of rules regarding review of drug database.</t>
  </si>
  <si>
    <t>Oklahoma</t>
  </si>
  <si>
    <t>Okla. Stat. tit. 63, § 2-309C. Dispensers of Schedule II, III, IV or V controlled dangerous substances--Transmittal of certain information to central repository--Willful failure to transmit--Monitoring of pseudoephedrine product sales.</t>
  </si>
  <si>
    <t>Okla. Stat. tit. 63, § 2-309E. Central repository information--Control of access.</t>
  </si>
  <si>
    <t>The Oklahoma State Bureau of Narcotics and Dangerous Drugs Control is responsible for operating the PDMP. Okla. Stat. tit. 63, § 2-309E(A).</t>
  </si>
  <si>
    <t>Okla. Stat. tit. 63, § 2-309C. Dispensers of Schedule II, III, IV or V controlled dangerous substances--Transmittal of certain information to central repository--Willful failure to transmit--Monitoring of pseudoephedrine product sales.; Okla. Admin. Code § 475:45-1-2 Required reporting of certain information.</t>
  </si>
  <si>
    <t>Okla. Stat. tit. 63, § 2-309C. Dispensers of Schedule II, III, IV or V controlled dangerous substances--Transmittal of certain information to central repository--Willful failure to transmit--Monitoring of pseudoephedrine product sales.; Okla. Admin. Code § 475:45-1-5. Time limit for reporting.</t>
  </si>
  <si>
    <t>Okla. Stat. tit. 63, § 2-302. Registration requirements.</t>
  </si>
  <si>
    <t>Under Okla. Stat. tit. 63, § 2-302(M), each registrant who prescribes, administers, or dispenses methadone must check the prescription profile of the patient.</t>
  </si>
  <si>
    <t>Okla. Stat. tit. 63, § 2-309D. Central repository information--Confidentiality--Access-- Disclosure--Penalties—Liability.</t>
  </si>
  <si>
    <t>Okla. Stat. tit. 63, § 2-309D. Central repository information--Confidentiality--Access-- Disclosure--Penalties—Liability.; Okla. Stat. tit. 63, § 2-309D. Central repository information--Confidentiality--Access-- Disclosure--Penalties—Liability.</t>
  </si>
  <si>
    <t>Okla. Stat. tit. 63, § 2-302. Registration requirements.; Okla. Stat. tit. 63, § 2-309D. Central repository information--Confidentiality--Access-- Disclosure--Penalties—Liability.</t>
  </si>
  <si>
    <t>Okla. Stat. tit. 63, § 2-309D. Central repository information--Confidentiality--Access-- Disclosure--Penalties—Liability.; Okla. Stat. tit. 63, § 2-302. Registration requirements.</t>
  </si>
  <si>
    <t>Under Okla. Stat. tit. 63, § 2-302(M), each registrant who prescribes, administers, or dispenses methadone must check the prescription profile of the patient. Checks are also required prior to prescribing or authorizing a refill if "one hundred eighty (180) days have elapsed prior to the previous access and check" of the PDMP. Okla. Stat. tit. 63, § 2-309D(G)(2)(a).</t>
  </si>
  <si>
    <t>There are no exceptions from the requirement to check prior to prescribing methadone. Okla. Stat. tit. 63, § 2-302(M).</t>
  </si>
  <si>
    <t>Check required prior to prescribing or authorizing a refill if "one hundred eighty (180) days have elapsed prior to the previous access and check" of the PDMP. Okla. Stat. tit. 63, § 2-309D(G)(2)(a).</t>
  </si>
  <si>
    <t>Under Okla. Stat. tit. 63, § 2-302(O), each registrant who prescribes, administers, or dispenses methadone must check the prescription profile of the patient.</t>
  </si>
  <si>
    <t>Under Okla. Stat. tit. 63, § 2-302(O), each registrant who prescribes, administers, or dispenses methadone must check the prescription profile of the patient. Checks are also required prior to prescribing or authorizing a refill if "one hundred eighty (180) days have elapsed prior to the previous access and check" of the PDMP. Okla. Stat. tit. 63, § 2-309D(G)(2)(a).</t>
  </si>
  <si>
    <t>There are no exceptions from the requirement to check prior to prescribing methadone. Okla. Stat. tit. 63, § 2-302(O).</t>
  </si>
  <si>
    <t>Under Okla. Stat. tit. 63, § 2-302(P), each registrant who prescribes, administers, or dispenses methadone must check the prescription profile of the patient.</t>
  </si>
  <si>
    <t>Under Okla. Stat. tit. 63, § 2-302(P), each registrant who prescribes, administers, or dispenses methadone must check the prescription profile of the patient. Checks are also required prior to prescribing or authorizing a refill if "one hundred eighty (180) days have elapsed prior to the previous access and check" of the PDMP. Okla. Stat. tit. 63, § 2-309D(G)(2)(a).</t>
  </si>
  <si>
    <t>There are no exceptions from the requirement to check prior to prescribing methadone. Okla. Stat. tit. 63, § 2-302(P).</t>
  </si>
  <si>
    <t>Oregon</t>
  </si>
  <si>
    <t>Or. Rev. Stat. § 431.962 Establishment of program; rules; report to commission; Or. Rev. Stat. § 431.962 Establishment of program; rules; report to commission</t>
  </si>
  <si>
    <t>Or. Rev. Stat. § 431.962 Establishment of program; rules; report to commission; Or. Admin R. 410-121-4005 Definitions</t>
  </si>
  <si>
    <t>Or. Rev. Stat. § 431.964 Duty of pharmacy to report to program; exceptions; Or. Admin R. 410-121-4010 Reporting Requirements</t>
  </si>
  <si>
    <t>Or. Rev. Stat. § 431.962 Establishment of program; rules; report to commission; Or. Rev. Stat. § 431.964 Duty of pharmacy to report to program; exceptions; Or. Admin R. 410-121-4005 Definitions; Or. Admin R. 410-121-4010 Reporting Requirements</t>
  </si>
  <si>
    <t>Or. Admin R. 410-121-4020. Information Access</t>
  </si>
  <si>
    <t>Or. Admin R. 410-121-4020. Information Access; Or. Rev. Stat. § 689.005 Definitions; Or. Rev. Stat. § 431.960 Definitions for ORS 431.962 to 431.978 and 431.992.; Or. Admin R. 410-121-4005 Definitions; Or. Rev. Stat. § 678.375. Nurse practitioners; certificates; prohibitions; signing reports of death; drug prescriptions; Or. Rev. Stat. § 677.474. Administration of controlled substances for pain; Or. Rev. Stat. § 677.085. Activities constituting practice of medicine; Or. Rev. Stat. § 677.515. Medical services rendered by physician assistant; Or. Rev. Stat. § 679.020. Practice of dentistry or conducting dental office without license; Or. Admin. R. 852-020-0035. Prescribing</t>
  </si>
  <si>
    <t>Or. Rev. Stat. § 431.966 Disclosure of information; corrections; records; immunity from liability</t>
  </si>
  <si>
    <t>Or. Rev. Stat. § 431.966 Disclosure of information; corrections; records; immunity from liability; Disclosure of information; corrections; records; immunity from liability; Or. Admin R. 410-121-4005 Definitions; Or. Admin R. 410-121-4020. Information Access; Or. Admin R. 410-121-4020. Information Access; Or. Admin R. 410-121-4020. Information Access</t>
  </si>
  <si>
    <t>Disclosure of information; corrections; records; immunity from liability; Or. Rev. Stat. § 431.966 Disclosure of information; corrections; records; immunity from liability</t>
  </si>
  <si>
    <t>Or. Rev. Stat. § 431.966 Disclosure of information; corrections; records; immunity from liability; Or. Rev. Stat. § 431.966 Disclosure of information; corrections; records; immunity from liability</t>
  </si>
  <si>
    <t>Disclosure of information; corrections; records; immunity from liability; Or. Rev. Stat. § 431.966 Disclosure of information; corrections; records; immunity from liability; Or. Admin R. 410-121-4020. Information Access</t>
  </si>
  <si>
    <t>Or. Admin R. 410-121-4020. Information Access; Or. Rev. Stat. § 689.005 Definitions; Or. Admin R. 410-121-4005 Definitions; Or. Rev. Stat. § 678.375. Nurse practitioners; certificates; prohibitions; signing reports of death; drug prescriptions; Or. Rev. Stat. § 677.474. Administration of controlled substances for pain; Or. Rev. Stat. § 677.085. Activities constituting practice of medicine; Or. Rev. Stat. § 677.515. Medical services rendered by physician assistant; Or. Rev. Stat. § 679.020. Practice of dentistry or conducting dental office without license; Or. Admin. R. 852-020-0035. Prescribing; Or. Rev. Stat. § 431A.850 Definitions</t>
  </si>
  <si>
    <t>Or. Rev. Stat. § 431.966 Disclosure of information; corrections; records; immunity from liability; Or. Admin R. 410-121-4005 Definitions; Or. Admin R. 410-121-4020. Information Access; Or. Admin R. 410-121-4020. Information Access; Or. Admin R. 410-121-4020. Information Access; Or. Rev. Stat. § 431A.865 Prescription monitoring information disclosure; limitations</t>
  </si>
  <si>
    <t>Or. Rev. Stat. § 431.966 Disclosure of information; corrections; records; immunity from liability; Or. Rev. Stat. § 431A.865 Prescription monitoring information disclosure; limitations</t>
  </si>
  <si>
    <t>Or. Rev. Stat. § 431.966 Disclosure of information; corrections; records; immunity from liability; Or. Admin R. 410-121-4020. Information Access; Or. Rev. Stat. § 431A.865 Prescription monitoring information disclosure; limitations</t>
  </si>
  <si>
    <t>Or. Rev. Stat. § 431A.855 Prescription monitoring program; Or. Rev. Stat. § 431A.855 Prescription monitoring program</t>
  </si>
  <si>
    <t>Or. Admin R. 410-121-4005 Definitions; Or. Rev. Stat. § 431A.855 Prescription monitoring program</t>
  </si>
  <si>
    <t>Or. Admin R. 410-121-4010 Reporting Requirements; Or. Rev. Stat. § 431A.855 Prescription monitoring program; Or. Rev. Stat. § 431A.860 Electronic reporting requirements</t>
  </si>
  <si>
    <t>Or. Admin R. 410-121-4005 Definitions; Or. Admin R. 410-121-4010 Reporting Requirements; Or. Rev. Stat. § 431A.855 Prescription monitoring program; Or. Rev. Stat. § 431A.860 Electronic reporting requirements</t>
  </si>
  <si>
    <t>Or. Rev. Stat. § 431A.865 Prescription monitoring information disclosure; limitations</t>
  </si>
  <si>
    <t>Or. Admin R. 410-121-4005 Definitions; Or. Admin R. 410-121-4020. Information Access; Or. Admin R. 410-121-4020. Information Access; Or. Admin R. 410-121-4020. Information Access; Or. Rev. Stat. § 431A.865 Prescription monitoring information disclosure; limitations; Or. Rev. Stat. § 431A.865 Prescription monitoring information disclosure; limitations</t>
  </si>
  <si>
    <t>Or. Rev. Stat. § 431A.865 Prescription monitoring information disclosure; limitations; Or. Rev. Stat. § 431A.865 Prescription monitoring information disclosure; limitations</t>
  </si>
  <si>
    <t>Or. Admin R. 410-121-4020. Information Access; Or. Rev. Stat. § 431A.865 Prescription monitoring information disclosure; limitations; Or. Rev. Stat. § 431A.865 Prescription monitoring information disclosure; limitations</t>
  </si>
  <si>
    <t>Or. Admin R. 410-121-4020. Information Access; Or. Rev. Stat. § 689.005 Definitions; Or. Admin R. 410-121-4005 Definitions; Or. Rev. Stat. § 678.375. Nurse practitioners; certificates; prohibitions; signing reports of death; drug prescriptions; Or. Rev. Stat. § 677.474. Administration of controlled substances for pain; Or. Rev. Stat. § 677.085. Activities constituting practice of medicine; Or. Rev. Stat. § 677.515. Medical services rendered by physician assistant; Or. Rev. Stat. § 679.020. Practice of dentistry or conducting dental office without license; Or. Rev. Stat. § 431A.850 Definitions; Or. Admin. R. 852-020-0035. Prescribing</t>
  </si>
  <si>
    <t>Or. Admin R. 410-121-4020. Information Access; Or. Admin R. 410-121-4005 Definitions; Or. Rev. Stat. § 678.375. Nurse practitioners; certificates; prohibitions; signing reports of death; drug prescriptions; Or. Rev. Stat. § 677.474. Administration of controlled substances for pain; Or. Rev. Stat. § 677.085. Activities constituting practice of medicine; Or. Rev. Stat. § 677.515. Medical services rendered by physician assistant; Or. Rev. Stat. § 679.020. Practice of dentistry or conducting dental office without license; Or. Rev. Stat. § 431A.850 Definitions; Or. Admin. R. 852-020-0035. Prescribing; Or. Rev. Stat. § 689.005 Definitions</t>
  </si>
  <si>
    <t>Or. Rev. Stat. § 431A.855 Prescription monitoring program; Or. Admin R. 333-023-805 Definitions</t>
  </si>
  <si>
    <t>Or. Rev. Stat. § 431A.855 Prescription monitoring program; Or. Rev. Stat. § 431A.860 Electronic reporting requirements; Or. Admin R. 333-023-0810 Reporting Requirements</t>
  </si>
  <si>
    <t>Or. Rev. Stat. § 431A.855 Prescription monitoring program; Or. Rev. Stat. § 431A.860 Electronic reporting requirements; Or. Admin R. 333-023-805 Definitions; Or. Admin R. 333-023-0810 Reporting Requirements</t>
  </si>
  <si>
    <t>Or. Admin R. 333-023-0820. Information Access</t>
  </si>
  <si>
    <t>Or. Rev. Stat. § 678.375. Nurse practitioners; certificates; prohibitions; signing reports of death; drug prescriptions; Or. Rev. Stat. § 677.474. Administration of controlled substances for pain; Or. Rev. Stat. § 677.085. Activities constituting practice of medicine; Or. Rev. Stat. § 677.515. Medical services rendered by physician assistant; Or. Rev. Stat. § 679.020. Practice of dentistry or conducting dental office without license; Or. Rev. Stat. § 431A.850 Definitions; Or. Admin. R. 852-020-0035. Prescribing; Or. Rev. Stat. § 689.005 Definitions; Or. Admin R. 333-023-0820. Information Access; Or. Admin R. 333-023-805 Definitions</t>
  </si>
  <si>
    <t>Or. Rev. Stat. § 431A.865 Prescription monitoring information disclosure; limitations; Or. Admin R. 333-023-805 Definitions; Or. Admin R. 333-023-0820. Information Access; Or. Admin R. 333-023-0820. Information Access; Or. Admin R. 333-023-0820. Information Access; Or. Rev. Stat. § 431A.865 Prescription monitoring information disclosure; limitations</t>
  </si>
  <si>
    <t>Or. Rev. Stat. § 431A.865 Prescription monitoring information disclosure; limitations; Or. Rev. Stat. § 431A.865 Prescription monitoring information disclosure; limitations; Or. Admin R. 333-023-0820. Information Access</t>
  </si>
  <si>
    <t>Or. Rev. Stat. § 431A.855 Prescription monitoring program; Or. Rev. Stat. § 431A.860 Electronic reporting requirements; Or. Admin R. 333-023-0810 Reporting Requirements; Or. Admin R. 333-023-805 Definitions</t>
  </si>
  <si>
    <t>Or. Admin R. 333-023-805 Definitions; Or. Admin R. 333-023-0820. Information Access</t>
  </si>
  <si>
    <t>Or. Rev. Stat. § 678.375. Nurse practitioners; certificates; prohibitions; signing reports of death; drug prescriptions; Or. Rev. Stat. § 677.474. Administration of controlled substances for pain; Or. Rev. Stat. § 677.085. Activities constituting practice of medicine; Or. Rev. Stat. § 677.515. Medical services rendered by physician assistant; Or. Rev. Stat. § 679.020. Practice of dentistry or conducting dental office without license; Or. Rev. Stat. § 431A.850 Definitions; Or. Admin. R. 852-020-0035. Prescribing; Or. Rev. Stat. § 689.005 Definitions; Or. Admin R. 333-023-805 Definitions; Or. Admin R. 333-023-0820. Information Access</t>
  </si>
  <si>
    <t>Or. Rev. Stat. § 431A.865 Prescription monitoring information disclosure; limitations; Or. Rev. Stat. § 431A.865 Prescription monitoring information disclosure; limitations; Or. Admin R. 333-023-805 Definitions; Or. Admin R. 333-023-0820. Information Access; Or. Admin R. 333-023-0820. Information Access; Or. Admin R. 333-023-0820. Information Access</t>
  </si>
  <si>
    <t>Or. Admin R. 333-023-805 Definitions; Or. Rev. Stat. § 431A.855 Prescription monitoring program</t>
  </si>
  <si>
    <t>Or. Admin R. 333-023-0810 Reporting Requirements; Or. Rev. Stat. § 431A.855 Prescription monitoring program; Or. Rev. Stat. § 431A.860 Electronic reporting requirements</t>
  </si>
  <si>
    <t>Or. Admin R. 333-023-805 Definitions; Or. Rev. Stat. § 431A.855 Prescription monitoring program; Or. Rev. Stat. § 431A.860 Electronic reporting requirements; Or. Rev. Stat. § 431A.860 Electronic reporting requirements</t>
  </si>
  <si>
    <t>Or. Rev. Stat. § 678.375. Nurse practitioners; certificates; prohibitions; signing reports of death; drug prescriptions; Or. Rev. Stat. § 677.474. Administration of controlled substances for pain; Or. Rev. Stat. § 677.085. Activities constituting practice of medicine; Or. Rev. Stat. § 677.515. Medical services rendered by physician assistant; Or. Rev. Stat. § 679.020. Practice of dentistry or conducting dental office without license; Or. Admin. R. 852-020-0035. Prescribing; Or. Rev. Stat. § 689.005 Definitions; Or. Admin R. 333-023-805 Definitions; Or. Admin R. 333-023-0820. Information Access; Or. Rev. Stat. § 431A.850 Definitions; Or. Rev. Stat. § 431A.880. Licensed persons authorized to prescribe or dispense controlled substances; fees; Or. Rev. Stat. § 431A.880. Licensed persons authorized to prescribe or dispense controlled substances; fees; Or. Rev. Stat. § 431A.880. Licensed persons authorized to prescribe or dispense controlled substances; fees; Or. Rev. Stat. § 431A.880. Licensed persons authorized to prescribe or dispense controlled substances; fees; Or. Rev. Stat. § 431A.880. Licensed persons authorized to prescribe or dispense controlled substances; fees</t>
  </si>
  <si>
    <t>Or. Rev. Stat. § 431A.869 Prescription monitoring program; information sharing and use agreements; Or. Rev. Stat. § 431A.865 Prescription monitoring information disclosure; limitations</t>
  </si>
  <si>
    <t>Or. Admin R. 333-023-0820. Information Access; Or. Rev. Stat. § 431A.865 Prescription monitoring information disclosure; limitations; Or. Rev. Stat. § 431A.865 Prescription monitoring information disclosure; limitations</t>
  </si>
  <si>
    <t>Or. Admin R. 333-023-805 Definitions; Or. Admin R. 333-023-0820. Information Access; Or. Rev. Stat. § 431A.855 Prescription monitoring program; Or. Rev. Stat. § 431A.855 Prescription monitoring program; Or. Rev. Stat. § 431A.877. Practitioner registration; administration of system</t>
  </si>
  <si>
    <t>Or. Rev. Stat. § 678.375. Nurse practitioners; certificates; prohibitions; signing reports of death; drug prescriptions; Or. Rev. Stat. § 677.474. Administration of controlled substances for pain; Or. Rev. Stat. § 677.085. Activities constituting practice of medicine; Or. Rev. Stat. § 677.515. Medical services rendered by physician assistant; Or. Rev. Stat. § 679.020. Practice of dentistry or conducting dental office without license; Or. Admin. R. 852-020-0035. Prescribing; Or. Rev. Stat. § 689.005 Definitions; Or. Admin R. 333-023-805 Definitions; Or. Admin R. 333-023-0820. Information Access; Or. Rev. Stat. § 431A.850 Definitions; Or. Rev. Stat. § 431A.880. Licensed persons authorized to prescribe or dispense controlled substances; fees; Or. Rev. Stat. § 431A.880. Licensed persons authorized to prescribe or dispense controlled substances; fees; Or. Rev. Stat. § 431A.880. Licensed persons authorized to prescribe or dispense controlled substances; fees; Or. Rev. Stat. § 431A.880. Licensed persons authorized to prescribe or dispense controlled substances; fees; Or. Rev. Stat. § 431A.880. Licensed persons authorized to prescribe or dispense controlled substances; fees; Or. Rev. Stat. § 431A.855 Prescription monitoring program; Or. Rev. Stat. § 431A.855 Prescription monitoring program; Or. Rev. Stat. § 431A.877. Practitioner registration; administration of system</t>
  </si>
  <si>
    <t>Or. Admin R. 333-023-0820. Information Access; Or. Rev. Stat. § 431A.880. Licensed persons authorized to prescribe or dispense controlled substances; fees; Or. Rev. Stat. § 431A.855 Prescription monitoring program; Or. Rev. Stat. § 431A.855 Prescription monitoring program; Or. Rev. Stat. § 431A.877. Practitioner registration; administration of system</t>
  </si>
  <si>
    <t>Or. Rev. Stat. § 678.375. Nurse practitioners; certificates; prohibitions; signing reports of death; drug prescriptions; Or. Rev. Stat. § 677.474. Administration of controlled substances for pain; Or. Rev. Stat. § 677.085. Activities constituting practice of medicine; Or. Rev. Stat. § 677.515. Medical services rendered by physician assistant; Or. Rev. Stat. § 679.020. Practice of dentistry or conducting dental office without license; Or. Admin. R. 852-020-0035. Prescribing; Or. Rev. Stat. § 689.005 Definitions; Or. Admin R. 333-023-805 Definitions; Or. Admin R. 333-023-0820. Information Access; Or. Rev. Stat. § 431A.850 Definitions; Or. Rev. Stat. § 431A.880. Licensed persons authorized to prescribe or dispense controlled substances; fees; Or. Rev. Stat. § 431A.880. Licensed persons authorized to prescribe or dispense controlled substances; fees; Or. Rev. Stat. § 431A.880. Licensed persons authorized to prescribe or dispense controlled substances; fees; Or. Rev. Stat. § 431A.880. Licensed persons authorized to prescribe or dispense controlled substances; fees; Or. Rev. Stat. § 431A.880. Licensed persons authorized to prescribe or dispense controlled substances; fees; Or. Rev. Stat. § 431A.855 Prescription monitoring program; Or. Rev. Stat. § 431A.855 Prescription monitoring program; Or. Rev. Stat. § 431A.877. Practitioner registration; administration of system; Or. Rev. Stat. § 677.515. Medical services rendered by physician assistant</t>
  </si>
  <si>
    <t>Or. Rev. Stat. § 431A.855 Prescription monitoring program; Or. Rev. Stat. § 431A.855 Prescription monitoring program; Or. Rev. Stat. § 431A.877. Practitioner registration; administration of system; Or. Admin R. 333-023-0805 Definitions; Or. Admin R. 333-023-0820. Information Access; Or. Admin R. 333-023-0805 Definitions</t>
  </si>
  <si>
    <t>Or. Rev. Stat. § 678.375. Nurse practitioners; certificates; prohibitions; signing reports of death; drug prescriptions; Or. Rev. Stat. § 677.474. Administration of controlled substances for pain; Or. Rev. Stat. § 677.085. Activities constituting practice of medicine; Or. Rev. Stat. § 677.515. Medical services rendered by physician assistant; Or. Rev. Stat. § 679.020. Practice of dentistry or conducting dental office without license; Or. Admin. R. 852-020-0035. Prescribing; Or. Rev. Stat. § 689.005 Definitions; Or. Rev. Stat. § 431A.850 Definitions; Or. Rev. Stat. § 431A.880. Licensed persons authorized to prescribe or dispense controlled substances; fees; Or. Rev. Stat. § 431A.880. Licensed persons authorized to prescribe or dispense controlled substances; fees; Or. Rev. Stat. § 431A.880. Licensed persons authorized to prescribe or dispense controlled substances; fees; Or. Rev. Stat. § 431A.880. Licensed persons authorized to prescribe or dispense controlled substances; fees; Or. Rev. Stat. § 431A.880. Licensed persons authorized to prescribe or dispense controlled substances; fees; Or. Rev. Stat. § 431A.855 Prescription monitoring program; Or. Rev. Stat. § 431A.855 Prescription monitoring program; Or. Rev. Stat. § 431A.877. Practitioner registration; administration of system; Or. Rev. Stat. § 677.515. Medical services rendered by physician assistant; Or. Admin R. 333-023-0805 Definitions; Or. Admin R. 333-023-0805 Definitions; Or. Admin R. 333-023-0820. Information Access</t>
  </si>
  <si>
    <t>Or. Rev. Stat. § 431A.880. Licensed persons authorized to prescribe or dispense controlled substances; fees; Or. Rev. Stat. § 431A.855 Prescription monitoring program; Or. Rev. Stat. § 431A.855 Prescription monitoring program; Or. Rev. Stat. § 431A.877. Practitioner registration; administration of system; Or. Admin R. 333-023-0805 Definitions; Or. Admin R. 333-023-0820. Information Access</t>
  </si>
  <si>
    <t>Or. Rev. Stat. § 431A.865 Prescription monitoring information disclosure; limitations; Or. Admin R. 333-023-805 Definitions; Or. Admin R. 333-023-0820. Information Access; Or. Admin R. 333-023-0820. Information Access; Or. Rev. Stat. § 431A.865 Prescription monitoring information disclosure; limitations; Or. Admin R. 333-023-0820. Information Access</t>
  </si>
  <si>
    <t>Or. Rev. Stat. § 431A.855 Prescription monitoring program; Or. Admin R. 333-023-0805 Definitions</t>
  </si>
  <si>
    <t>Or. Rev. Stat. § 431A.855 Prescription monitoring program; Or. Rev. Stat. § 431A.860 Electronic reporting requirements; Or. Rev. Stat. § 431A.860 Electronic reporting requirements; Or. Admin R. 333-023-0805 Definitions</t>
  </si>
  <si>
    <t>Or. Rev. Stat. § 678.375. Nurse practitioners; certificates; prohibitions; signing reports of death; drug prescriptions; Or. Rev. Stat. § 677.474. Administration of controlled substances for pain; Or. Rev. Stat. § 677.085. Activities constituting practice of medicine; Or. Rev. Stat. § 677.515. Medical services rendered by physician assistant; Or. Rev. Stat. § 679.020. Practice of dentistry or conducting dental office without license; Or. Admin. R. 852-020-0035. Prescribing; Or. Rev. Stat. § 689.005 Definitions; Or. Rev. Stat. § 431A.850 Definitions; Or. Rev. Stat. § 431A.880. Licensed persons authorized to prescribe or dispense controlled substances; fees; Or. Rev. Stat. § 431A.880. Licensed persons authorized to prescribe or dispense controlled substances; fees; Or. Rev. Stat. § 431A.880. Licensed persons authorized to prescribe or dispense controlled substances; fees; Or. Rev. Stat. § 431A.880. Licensed persons authorized to prescribe or dispense controlled substances; fees; Or. Rev. Stat. § 431A.880. Licensed persons authorized to prescribe or dispense controlled substances; fees; Or. Rev. Stat. § 431A.855 Prescription monitoring program; Or. Rev. Stat. § 431A.855 Prescription monitoring program; Or. Rev. Stat. § 431A.877. Practitioner registration; administration of system; Or. Rev. Stat. § 677.515. Medical services rendered by physician assistant; Or. Admin R. 333-023-0805 Definitions; Or. Admin R. 333-023-0805 Definitions; Or. Admin R. 333-023-0820. Information Access; Or. Admin R. 333-023-0805 Definitions; Or. Rev. Stat. § 431A.850 Definitions</t>
  </si>
  <si>
    <t>Or. Rev. Stat. § 431A.865 Prescription monitoring information disclosure; limitations; Or. Admin R. 333-023-0820. Information Access; Or. Admin R. 333-023-0820. Information Access; Or. Rev. Stat. § 431A.865 Prescription monitoring information disclosure; limitations; Or. Admin R. 333-023-0820. Information Access; Or. Admin R. 333-023-0805 Definitions</t>
  </si>
  <si>
    <t>Or. Rev. Stat. § 431A.855 Prescription monitoring program; Or. Rev. Stat. § 431A.855 Prescription monitoring program; Or. Rev. Stat. § 431A.855 Prescription monitoring program</t>
  </si>
  <si>
    <t>Or. Rev. Stat. § 431A.860 Electronic reporting requirements; Or. Admin R. 333-023-0810 Reporting Requirements; Or. Rev. Stat. § 431A.855 Prescription monitoring program</t>
  </si>
  <si>
    <t>Or. Rev. Stat. § 431A.860 Electronic reporting requirements; Or. Admin R. 333-023-0805 Definitions; Or. Rev. Stat. § 431A.855 Prescription monitoring program; Or. Admin R. 333-023-0805 Definitions; Or. Rev. Stat. § 431A.860 Electronic reporting requirements</t>
  </si>
  <si>
    <t>Or. Rev. Stat. § 431A.865 Prescription monitoring information disclosure; limitations; Or. Admin R. 333-023-0820. Information Access; Or. Admin R. 333-023-0820. Information Access; Or. Admin R. 333-023-0820. Information Access; Or. Admin R. 333-023-0805 Definitions; Or. Admin R. 333-023-0805 Definitions; Or. Rev. Stat. § 431A.865 Prescription monitoring information disclosure; limitations</t>
  </si>
  <si>
    <t>Or. Rev. Stat. § 431A.865 Prescription monitoring information disclosure; limitations; Or. Admin R. 333-023-0820. Information Access; Or. Admin R. 333-023-0820. Information Access; Or. Admin R. 333-023-0820. Information Access; Or. Admin R. 333-023-0805 Definitions; Or. Rev. Stat. § 431A.865 Prescription monitoring information disclosure; limitations</t>
  </si>
  <si>
    <t>Or. Rev. Stat. § 431A.865 Prescription monitoring information disclosure; limitations; Or. Rev. Stat. § 431A.869 Prescription monitoring program; information sharing and use agreements</t>
  </si>
  <si>
    <t>Pennsylvania</t>
  </si>
  <si>
    <t>35 PA. Cons. Stat. § 872.6. Establishment of program</t>
  </si>
  <si>
    <t>35 PA. Cons. Stat. § 872.4. ABC-MAP Board</t>
  </si>
  <si>
    <t>35 PA. Cons. Stat. § 872.7. Requirements for dispensers and pharmacies</t>
  </si>
  <si>
    <t>35 PA. Cons. Stat. § 872.7. Requirements for dispensers and pharmacies; 35 PA. Cons. Stat. § 872.7. Requirements for dispensers and pharmacies</t>
  </si>
  <si>
    <t>35 PA. Cons. Stat. § 872.3 Definitions; 35 PA. Cons. Stat. § 872.7. Requirements for dispensers and pharmacies; 35 PA. Cons. Stat. § 780-102. Definitions</t>
  </si>
  <si>
    <t>35 PA. Cons. Stat. § 872.8. Requirements for prescribers</t>
  </si>
  <si>
    <t>35 PA. Cons. Stat. § 872.7. Requirements for dispensers and pharmacies; 35 PA. Cons. Stat. § 872.7. Requirements for dispensers and pharmacies; 35 PA. Cons. Stat. § 872.8. Requirements for prescribers</t>
  </si>
  <si>
    <t>35 PA. Cons. Stat. § 872.7. Requirements for dispensers and pharmacies; 35 PA. Cons. Stat. § 872.8. Requirements for prescribers</t>
  </si>
  <si>
    <t>Pursuant to 35 PA. Cons. Stat. § 872.8(c) prescribers shall give preference to professionally licensed nurses.</t>
  </si>
  <si>
    <t>35 PA. Cons. Stat. § 872.9. Access to prescription information</t>
  </si>
  <si>
    <t>35 PA. Cons. Stat. § 872.9. Access to prescription information; 35 PA. Cons. Stat. § 872.9. Access to prescription information</t>
  </si>
  <si>
    <t>35 PA. Cons. Stat. § 872.5. Powers and duties of board</t>
  </si>
  <si>
    <t>35 PA. Cons. Stat. § 872.5. Powers and duties of board; 35 PA. Cons. Stat. § 780-102. Definitions</t>
  </si>
  <si>
    <t>Pursuant to 35 PA. Cons. Stat. § 872.7(e) dispensers are required to check the PDMP prior to dispensing opioids and benzodiazepines.</t>
  </si>
  <si>
    <t>35 PA. Cons. Stat. § 872.8. Requirements for prescribers; 35 PA. Cons. Stat. § 872.7. Requirements for dispensers and pharmacies</t>
  </si>
  <si>
    <t>Pursuant to 35 PA. Cons. Stat. § 872.7(e) dispensers are required to check the PDMP for (1) all new patients, (2) patients paying cash when they have insurance, (3) patients requestinf early refills, or (4) patients with prescriptions for opioids or benzodiazepines from multiple prescribers.</t>
  </si>
  <si>
    <t>35 PA. Cons. Stat. § 872.5. Powers and duties of board; 35 PA. Cons. Stat. § 872.3 Definitions</t>
  </si>
  <si>
    <t>Pursuant to 35 PA. Cons. Stat. § 872.7(e) dispensers are required to check the PDMP prior to dispensing opioids and benzodiazepines to a new patient.</t>
  </si>
  <si>
    <t>35 PA. Cons. Stat. § 780-102. Definitions</t>
  </si>
  <si>
    <t>Rhode Island</t>
  </si>
  <si>
    <t>31 2 R.I. Code R. § 1:2.0 General Requirements.</t>
  </si>
  <si>
    <t>31 2 R.I. Code R. § 1:2.0 General Requirements.; 31 2 R.I. Code R. § 1:1.0 Definitions.</t>
  </si>
  <si>
    <t>R.I. Gen. Laws § 21-28-3.32. Electronic prescription database.</t>
  </si>
  <si>
    <t>31 2 R.I. Code R. § 1:1.0 Definitions.; 31 2 R.I. Code R. § 1:2.0 General Requirements.</t>
  </si>
  <si>
    <t>R.I. Gen. Laws § 21-28-3.32. Electronic prescription database.; R.I. Gen. Laws § 5-34-49. Prescriptive Authority.; R.I. Gen. Laws § 5-54-8. Permitted healthcare practices by physician assistants.; R.I. Gen. Laws § 21-28-1.02. Definitions.; R.I. Gen. Laws § 5-35.1-12. Use and prescription of pharmaceutical agents for ocular conditions – Optometrists training and certification.</t>
  </si>
  <si>
    <t>R.I. Gen. Laws § 21-28-3.32. Electronic prescription database.; 31 2 R.I. Code R. § 1:2.0 General Requirements.</t>
  </si>
  <si>
    <t>31 2 R.I. Code R. § 1:3.0 Reporting and Management of Information.</t>
  </si>
  <si>
    <t>R.I. Gen. Laws § 21-28-3.32. Electronic prescription database.; 31 2 R.I. Code R. § 1:3.0 Reporting and Management of Information.</t>
  </si>
  <si>
    <t>R.I. Gen. Laws § 21-28-3.32. Electronic prescription database.; 31 2 R.I. Code R. § 1:6.0 Delegation of Access to the Electronic Prescription Database.</t>
  </si>
  <si>
    <t>31 2 R.I. Code R. § 1:3.0 Reporting and Management of Information.; R.I. Gen. Laws § 21-28-3.18. Prescriptions.</t>
  </si>
  <si>
    <t>Prescriptions for schedule II, III, or IV controlled substances generally must be reported to the PDMP "within seventy-two (72) hours following the date of dispensing." 31 2 R.I. Code R. § 1:3.2(b). Prescriptions for opioids more specifically must be reported "within one business day following the dispensing of an opioid prescription." R.I. Gen. Laws § 21-28-3.18(n).</t>
  </si>
  <si>
    <t>R.I. Gen. Laws § 21-28-3.02. Registration requirements.; R.I. Gen. Laws § 21-28-3.32. Electronic prescription database.</t>
  </si>
  <si>
    <t>R.I. Gen. Laws § 5-34-49. Prescriptive Authority.; R.I. Gen. Laws § 5-54-8. Permitted healthcare practices by physician assistants.; R.I. Gen. Laws § 21-28-1.02. Definitions.; R.I. Gen. Laws § 5-35.1-12. Use and prescription of pharmaceutical agents for ocular conditions – Optometrists training and certification.; R.I. Gen. Laws § 21-28-3.02. Registration requirements.; R.I. Gen. Laws § 21-28-3.32. Electronic prescription database.</t>
  </si>
  <si>
    <t>Practitioners must check the PDMP prior to refilling a prescription for opioid therapy with an intrathecal pump, and must check every three months for patients receiving continuous opioid therapy for pain for three months or longer. R.I. Gen. Laws § 21-28-3.32(m).</t>
  </si>
  <si>
    <t>31 2 R.I. Code R. § 1:6.0 Delegation of Access to the Electronic Prescription Database.; R.I. Gen. Laws § 21-28-3.32. Electronic prescription database.</t>
  </si>
  <si>
    <t>R.I. Gen. Laws § 21-28-3.02. Registration requirements.; R.I. Gen. Laws § 21-28-3.32. Electronic prescription database.; 216 R.I. Code R. 20-20-4.5. Registration Requirements.</t>
  </si>
  <si>
    <t>R.I. Gen. Laws § 5-34-49. Prescriptive Authority.; R.I. Gen. Laws § 5-54-8. Permitted healthcare practices by physician assistants.; R.I. Gen. Laws § 21-28-1.02. Definitions.; R.I. Gen. Laws § 5-35.1-12. Use and prescription of pharmaceutical agents for ocular conditions – Optometrists training and certification.; R.I. Gen. Laws § 21-28-3.02. Registration requirements.; R.I. Gen. Laws § 21-28-3.32. Electronic prescription database.; 216 R.I. Code R. 20-20-4.5. Registration Requirements.; 216 R.I. Code R. 20-20-4.3. Definitions.</t>
  </si>
  <si>
    <t>R.I. Gen. Laws § 5-34-49. Prescriptive Authority.; R.I. Gen. Laws § 5-54-8. Permitted healthcare practices by physician assistants.; R.I. Gen. Laws § 5-35.1-12. Use and prescription of pharmaceutical agents for ocular conditions – Optometrists training and certification.; R.I. Gen. Laws § 21-28-3.02. Registration requirements.; R.I. Gen. Laws § 21-28-3.32. Electronic prescription database.; 216 R.I. Code R. 20-20-4.5. Registration Requirements.; 216 R.I. Code R. 20-20-4.3. Definitions.; R.I. Gen. Laws § 21-28-1.02. Definitions.</t>
  </si>
  <si>
    <t>R.I. Gen. Laws § 21-28-3.32. Electronic prescription database.; 216 R.I. Code R. 20-20-3.4. General Requirements. (Formerly 31 2 R.I. Code R. § 1:2.0 General Requirements.)</t>
  </si>
  <si>
    <t>216 R.I. Code R. 20-20-3.4. General Requirements. (Formerly 31 2 R.I. Code R. § 1:2.0 General Requirements.)</t>
  </si>
  <si>
    <t>R.I. Gen. Laws § 21-28-3.18. Prescriptions.; 216 R.I. Code R. 20-20-3.5. Reporting and Management of Information. (Formerly 31 2 R.I. Code R. § 1:3.0 Reporting and Management of Information.)</t>
  </si>
  <si>
    <t>R.I. Gen. Laws § 21-28-3.32. Electronic prescription database.; 216 R.I. Code R. 20-20-3.9. Delegation of Access to the Electronic Prescription Database. (Formerly 31 2 R.I. Code R. § 1:6.0 Delegation of Access to the Electronic Prescription Database.)</t>
  </si>
  <si>
    <t>R.I. Gen. Laws § 5-34-49. Prescriptive Authority.; R.I. Gen. Laws § 5-54-8. Permitted healthcare practices by physician assistants.; R.I. Gen. Laws § 5-35.1-12. Use and prescription of pharmaceutical agents for ocular conditions – Optometrists training and certification.; R.I. Gen. Laws § 21-28-3.02. Registration requirements.; R.I. Gen. Laws § 21-28-3.32. Electronic prescription database.; R.I. Gen. Laws § 21-28-1.02. Definitions.; 216 R.I. Code R. 20-20-4.3. Definitions.; 216 R.I. Code R. 20-20-4.5. Registration Requirements.</t>
  </si>
  <si>
    <t>R.I. Gen. Laws § 5-34-49. Prescriptive Authority.; R.I. Gen. Laws § 5-54-8. Permitted healthcare practices by physician assistants.; R.I. Gen. Laws § 5-35.1-12. Use and prescription of pharmaceutical agents for ocular conditions – Optometrists training and certification.; R.I. Gen. Laws § 21-28-3.02. Registration requirements.; R.I. Gen. Laws § 21-28-3.32. Electronic prescription database.; 216 R.I. Code R. 20-20-4.3. Definitions.; 216 R.I. Code R. 20-20-4.5. Registration Requirements.; R.I. Gen. Laws § 21-28-1.02. Definitions.</t>
  </si>
  <si>
    <t>R.I. Gen. Laws § 5-34-49. Prescriptive Authority.; R.I. Gen. Laws § 5-35.1-12. Use and prescription of pharmaceutical agents for ocular conditions – Optometrists training and certification.; R.I. Gen. Laws § 21-28-3.02. Registration requirements.; R.I. Gen. Laws § 21-28-3.32. Electronic prescription database.; 216 R.I. Code R. 20-20-4.3. Definitions.; 216 R.I. Code R. 20-20-4.5. Registration Requirements.; R.I. Gen. Laws § 21-28-1.02. Definitions.; R.I. Gen. Laws § 5-54-8. Permitted healthcare practices by physician assistants.</t>
  </si>
  <si>
    <t>South Carolina</t>
  </si>
  <si>
    <t>S.C. Code § 44-53-1640. Authority To Establish And Maintain Prescription Monitoring Program; Electronic Submission Of Information By Dispensers; Exemptions.</t>
  </si>
  <si>
    <t>S.C. Code § 44-53-1640. Authority To Establish And Maintain Prescription Monitoring Program; Electronic Submission Of Information By Dispensers; Exemptions.; S.C. Code § 44-53-1630. Definitions.</t>
  </si>
  <si>
    <t>S.C. Code § 44-53-1650. Confidentiality; Persons To Whom Data May Be Released.</t>
  </si>
  <si>
    <t>S.C. Code § 44-53-1680 Violations and Penalties.</t>
  </si>
  <si>
    <t>S.C. Code § 44-53-1650. Confidentiality; Persons To Whom Data May Be Released.; S.C. Code § 44-53-1630. Definitions.</t>
  </si>
  <si>
    <t>S.C. Code § 44-53-1645. Requirement to review patient’s prescription history.</t>
  </si>
  <si>
    <t>S.C. Code § 44-53-1645. Requirement to review patient’s prescription history.; S.C. Code § 44-53-1645. Requirement to review patient’s prescription history.</t>
  </si>
  <si>
    <t>A check is required before issuing a prescription for a Schedule II drug, unless the prescription with "for a patient with whom the practitioner has an established relationship for the treatment of a chronic condition," in which case the PDMP need only be checked every three months. S.C. Code § 44-53-1645.</t>
  </si>
  <si>
    <t>South Dakota</t>
  </si>
  <si>
    <t>S.D. Codified Laws § 34-20E-2. Prescription drug monitoring program to be established</t>
  </si>
  <si>
    <t>S.D. Codified Laws § 34-20E-2. Prescription drug monitoring program to be established; S.D. Codified Laws § 34-20E-1. Definition of terms</t>
  </si>
  <si>
    <t>S.D. Admin. R. 20:51:32:03. Data elements.</t>
  </si>
  <si>
    <t>S.D. Codified Laws § 34-20E-3. Submission of information to central repository</t>
  </si>
  <si>
    <t>S.D. Codified Laws § 34-20E-12. Board to review data and refer patients, prescribers, or dispensers engaged in improper activities to law enforcement or regulatory authorities</t>
  </si>
  <si>
    <t>S.D. Admin. R. 20:51:32:04. Access to data.</t>
  </si>
  <si>
    <t>S.D. Codified Laws § 34-20E-11. Immunity from civil liability</t>
  </si>
  <si>
    <t>S.D. Codified Laws § 34-20E-7. Disclosure of data in central repository to certain persons and entities; S.D. Codified Laws § 34-20E-7. Disclosure of data in central repository to certain persons and entities</t>
  </si>
  <si>
    <t>S.D. Codified Laws § 34-20E-14. Cooperation with other states</t>
  </si>
  <si>
    <t>S.D. Codified Laws § 34-20E-7. Disclosure of data in central repository to certain persons and entities; S.D. Admin. R. 20:51:32:08. Disclosure of data -- Law enforcement.</t>
  </si>
  <si>
    <t>S.D. Codified Laws § 34-20E-2.1. Prescriber and dispenser registration with program required—Exception</t>
  </si>
  <si>
    <t>S.D. Codified Laws § 34-20B-1. Definitions; S.D. Codified Laws § 34-20B-1. Definitions; S.D. Codified Laws § 34-20B-1. Definitions; S.D. Codified Laws § 34-20E-2.1. Prescriber and dispenser registration with program required—Exception</t>
  </si>
  <si>
    <t>S.D. Codified Laws § 34-20E-7. Disclosure of data in central repository to certain persons and entities; S.D. Codified Laws § 34-20E-7. Disclosure of data in central repository to certain persons and entities; S.D. Admin. R. 20:51:32:08. Disclosure of data -- Law enforcement.</t>
  </si>
  <si>
    <t>Tennessee</t>
  </si>
  <si>
    <t>Tenn. Code § 53-10-304 Controlled substance database; administration; purpose; data reporting</t>
  </si>
  <si>
    <t>Tenn. Code § 53-10-305 Controlled substance database registration; healthcare practitioner or agent information; submission; format</t>
  </si>
  <si>
    <t>Tenn. Code § 53-10-305 Controlled substance database registration; healthcare practitioner or agent information; submission; format; Tenn. Code § 53-10-303 Controlled substance database committee; membership; meetings; duties and responsibilities</t>
  </si>
  <si>
    <t>Tenn. Comp. R. &amp; Regs. 1140-11-.02 Access To Database; Tenn. Code § 53-10-305 Controlled substance database registration; healthcare practitioner or agent information; submission; format</t>
  </si>
  <si>
    <t>All healthcare practitioners who prescribe or dispense controlled substances on more than fifteen (15) days in a calendar year total and are required to have a federal drug enforcement administration (DEA) registration must be registered in the controlled substance database. (Tenn. Code § 53-10-305(a); Tenn. Comp. R. &amp; Regs. 1140-11-.02(1))</t>
  </si>
  <si>
    <t>Tenn. Comp. R. &amp; Regs. 1140-11-.02 Access To Database; Tenn. Comp. R. &amp; Regs. 1045-02-.11. SCOPE OF PRACTICE.; Tenn. Comp. R. &amp; Regs. 0460-02-.11. REGULATED AREAS OF PRACTICE.; Tenn. Code § 53-10-305 Controlled substance database registration; healthcare practitioner or agent information; submission; format; Tenn. Code § 63-19-107. Collaborating physician; practices; Tenn. Code § 63-7-123. Nurse practitioners, certificate of fitness; notice for prescriptive services; copy of protocol; Tenn. Comp. R. &amp; Regs. 1140-11-.01 Definitions</t>
  </si>
  <si>
    <t>Tenn. Code § 53-10-310. Electronic access to controlled substance database; penalty; Tenn. Code § 53-10-310. Electronic access to controlled substance database; penalty; Tenn. Code § 53-10-310. Electronic access to controlled substance database; penalty; Tenn. Comp. R. § Regs. 1140-11-.06 Prescriber and Dispenser Responsibilities; Tenn. Comp. R. § Regs. 1140-11-.06 Prescriber and Dispenser Responsibilities; Tenn. Comp. R. § Regs. 1140-11-.06 Prescriber and Dispenser Responsibilities</t>
  </si>
  <si>
    <t>Tenn. Code § 53-10-310. Electronic access to controlled substance database; penalty; Tenn. Comp. R. § Regs. 1140-11-.06 Prescriber and Dispenser Responsibilities</t>
  </si>
  <si>
    <t>Tenn. Comp. R. § Regs. 1140-11-.06 Prescriber and Dispenser Responsibilities; Tenn. Code § 53-10-310. Electronic access to controlled substance database; penalty</t>
  </si>
  <si>
    <t>Tenn. Code § 53-10-310. Electronic access to controlled substance database; penalty; Tenn. Code § 53-10-310. Electronic access to controlled substance database; penalty; Tenn. Comp. R. § Regs. 1140-11-.06 Prescriber and Dispenser Responsibilities; Tenn. Comp. R. § Regs. 1140-11-.06 Prescriber and Dispenser Responsibilities</t>
  </si>
  <si>
    <t>Tenn. Code § 53-10-310. Electronic access to controlled substance database; penalty</t>
  </si>
  <si>
    <t>Tenn. Code § 53-10-302 Definitions; Tenn. Code § 53-10-310. Electronic access to controlled substance database; penalty</t>
  </si>
  <si>
    <t>Tenn. Code § 53-10-306 Confidentiality; disclosure; penalties; Tenn. Code § 53-10-306 Confidentiality; disclosure; penalties</t>
  </si>
  <si>
    <t>Tenn. Code § 53-10-311. Sharing and dissemination of data in database; agreements with other states and entities</t>
  </si>
  <si>
    <t>Tenn. Code § 53-10-306 Confidentiality; disclosure; penalties</t>
  </si>
  <si>
    <t>Tenn. Comp. R. § Regs. 1140-11-.06 Prescriber and Dispenser Responsibilities; Tenn. Comp. R. § Regs. 1140-11-.06 Prescriber and Dispenser Responsibilities; Tenn. Comp. R. § Regs. 1140-11-.06 Prescriber and Dispenser Responsibilities; Tenn. Code § 53-10-310. Electronic access to controlled substance database; penalty</t>
  </si>
  <si>
    <t>The exception for non-refillable prescriptions as part of treatment for a surgical procedure was removed from Tenn. Code § 53-10-310 by 2016 Pub.Acts, c. 1002, § 10. However, this exception is still present in Tenn. Comp. R. &amp; Regs. 1140-11-.01.</t>
  </si>
  <si>
    <t>Tenn. Comp. R. § Regs. 1140-11-.06 Prescriber and Dispenser Responsibilities; Tenn. Comp. R. § Regs. 1140-11-.06 Prescriber and Dispenser Responsibilities; Tenn. Code § 53-10-310. Electronic access to controlled substance database; penalty</t>
  </si>
  <si>
    <t>Tenn. Code § 53-10-302 Definitions; Tenn. Code § 53-10-306 Confidentiality; disclosure; penalties</t>
  </si>
  <si>
    <t>Tenn. Code § 53-10-311. Operations committee; membership; meetings; duties; sharing of information</t>
  </si>
  <si>
    <t>Tenn. Comp. R. § Regs. 1140-11-.06 Prescriber and Dispenser Responsibilities; Tenn. Comp. R. § Regs. 1140-11-.06 Prescriber and Dispenser Responsibilities; Tenn. Comp. R. § Regs. 1140-11-.06 Prescriber and Dispenser Responsibilities</t>
  </si>
  <si>
    <t>Tenn. Comp. R. &amp; Regs. 1140-11-.02 Access To Database; Tenn. Comp. R. &amp; Regs. 1140-11-.01 Definitions; Tenn. Comp. R. &amp; Regs. 1045-02-.11. SCOPE OF PRACTICE.; Tenn. Comp. R. &amp; Regs. 0460-02-.11. REGULATED AREAS OF PRACTICE.; Tenn. Code § 53-10-305 Controlled substance database registration; healthcare practitioner or agent information; submission; format; Tenn. Code § 63-19-107. Collaborating physician; practices; Tenn. Code § 63-7-123. Nurse practitioners, certificate of fitness; notice for prescriptive services; copy of protocol</t>
  </si>
  <si>
    <t>Tenn. Comp. R. &amp; Regs. 1140-11-.07 Prescriber and Dispenser Responsibilities; Tenn. Comp. R. &amp; Regs. 1140-11-.07 Prescriber and Dispenser Responsibilities; Tenn. Comp. R. &amp; Regs. 1140-11-.07 Prescriber and Dispenser Responsibilities; Tenn. Code § 53-10-310. Electronic access to controlled substance database; penalty</t>
  </si>
  <si>
    <t>Tenn. Comp. R. &amp; Regs. 1140-11-.07 Prescriber and Dispenser Responsibilities; Tenn. Code § 53-10-310. Electronic access to controlled substance database; penalty</t>
  </si>
  <si>
    <t>Tenn. Comp. R. &amp; Regs. 1140-11-.07 Prescriber and Dispenser Responsibilities; Tenn. Comp. R. &amp; Regs. 1140-11-.07 Prescriber and Dispenser Responsibilities; Tenn. Code § 53-10-310. Electronic access to controlled substance database; penalty</t>
  </si>
  <si>
    <t>Tenn. Comp. R. &amp; Regs. 1140-11-.07 Prescriber and Dispenser Responsibilities; Tenn. Code § 53-10-310. Electronic access to controlled substance database; penalty; Tenn. Code § 53-10-310. Electronic access to controlled substance database; penalty</t>
  </si>
  <si>
    <t>Tenn. Comp. R. &amp; Regs. 1140-11-.02 Access To Database; Tenn. Comp. R. &amp; Regs. 1140-11-.01 Definitions; Tenn. Comp. R. &amp; Regs. 1045-02-.11. SCOPE OF PRACTICE.; Tenn. Comp. R. &amp; Regs. 0460-02-.11. REGULATED AREAS OF PRACTICE.; Tenn. Code § 63-7-123. Nurse practitioners, certificate of fitness; notice for prescriptive services; copy of protocol; Tenn. Code § 53-10-305 Controlled substance database registration; healthcare practitioner or agent information; submission; format; Tenn. Code § 63-19-107. Collaborating physician; practices</t>
  </si>
  <si>
    <t>Tenn. Code § 53-10-304 Controlled substance database; administration; purpose; data reporting; Tenn. Code § 53-10-302 Definitions</t>
  </si>
  <si>
    <t>Tenn. Code § 53-10-305 Controlled substance database registration; healthcare practitioner or agent information; submission; format; Tenn. Comp. R. &amp; Regs. 1140-11-.02 Access To Database</t>
  </si>
  <si>
    <t>Tenn. Code § 53-10-305 Controlled substance database registration; healthcare practitioner or agent information; submission; format; Tenn. Comp. R. &amp; Regs. 1140-11-.02 Access To Database; Tenn. Comp. R. &amp; Regs. 1140-11-.01 Definitions; Tenn. Comp. R. &amp; Regs. 1045-02-.11. SCOPE OF PRACTICE.; Tenn. Comp. R. &amp; Regs. 0460-02-.11. REGULATED AREAS OF PRACTICE.; Tenn. Code § 63-19-107. Collaborating physician; practices; Tenn. Code § 63-7-123. Nurse practitioners, certificate of fitness; notice for prescriptive services; copy of protocol</t>
  </si>
  <si>
    <t>Tenn. Code § 53-10-310. Electronic access to controlled substance database; penalty; Tenn. Code § 53-10-310. Electronic access to controlled substance database; penalty; Tenn. Code § 53-10-310. Electronic access to controlled substance database; penalty; Tenn. Code § 53-10-310. Electronic access to controlled substance database; penalty</t>
  </si>
  <si>
    <t>Tenn. Code § 53-10-310(e)(1) states that when prescribing a controlled substance, all healthcare practitioners shall check the controlled substance database prior to prescribing controlled substances to a patient at the beginning of a new episode of treatment, prior to the issuance of each new prescription for the controlled substance for the first ninety (90) days of a new episode of treatment, and shall check the controlled substance database for that patient at least every six (6) months when that prescribed controlled substance remains part of the treatment. However, Tenn. Comp. R. &amp; Regs. 1140-11-.07(1) states that prescribers shall check the database prior to prescribing controlled substances to a patient at the beginning of a new episode of treatment and shall check the database for the patient at least annually when that prescribed controlled substance remains part of treatment.</t>
  </si>
  <si>
    <t>Tenn. Code § 53-10-310. Electronic access to controlled substance database; penalty; Tenn. Comp. R. &amp; Regs. 1140-11-.07 Prescriber and Dispenser Responsibilities</t>
  </si>
  <si>
    <t>Tenn. Code § 53-10-310. Electronic access to controlled substance database; penalty; Tenn. Code § 53-10-310. Electronic access to controlled substance database; penalty</t>
  </si>
  <si>
    <t>Tenn. Code § 53-10-310(e)(1) states that when prescribing a controlled substance, all healthcare practitioners shall the controlled substance database for that patient at least every six (6) months when that prescribed controlled substance remains part of the treatment. However, Tenn. Comp. R. &amp; Regs. 1140-11-.07(1) states that prescribers shall check the database for the patient at least annually when that prescribed controlled substance remains part of treatment.</t>
  </si>
  <si>
    <t>Tenn. Code § 53-10-310(e)(1) states that when prescribing a controlled substance, all healthcare practitioners shall check the controlled substance database prior to prescribing controlled substances to a patient at the beginning of a new episode of treatment, prior to the issuance of each new prescription for the controlled substance for the first ninety (90) days of a new episode of treatment, and shall check the controlled substance database for that patient at least every six (6) months when that prescribed controlled substance remains part of the treatment. However, Tenn. Comp. R. &amp; Regs. 1140-11-.07(1) states that prescribers shall check the database prior to prescribing controlled substances to a patient at the beginning of a new episode of treatment and shall check the database for the human patient at least annually when that prescribed controlled substance remains part of treatment.</t>
  </si>
  <si>
    <t>Dispensers are required to check the database first time that patient is dispensed a controlled substance at that practice site and must check the database again at least once every 6 months. (Tenn. Code § 53-10-310(e)(2))</t>
  </si>
  <si>
    <t>Tenn. Code § 53-10-302 Definitions</t>
  </si>
  <si>
    <t>Tenn. Code § 53-10-310. Electronic access to controlled substance database; penalty; Tenn. Code § 53-10-310. Electronic access to controlled substance database; penalty; Tenn. Code § 53-10-310. Electronic access to controlled substance database; penalty; Tenn. Code § 53-10-310. Electronic access to controlled substance database; penalty; Tenn. Comp. R. &amp; Regs. 1140-11-.07 Prescriber and Dispenser Responsibilities</t>
  </si>
  <si>
    <t>Tenn. Code § 53-10-310. Electronic access to controlled substance database; penalty; Tenn. Code § 53-10-310. Electronic access to controlled substance database; penalty; Tenn. Code § 53-10-310. Electronic access to controlled substance database; penalty; Tenn. Code § 53-10-310. Electronic access to controlled substance database; penalty; Tenn. Comp. R. &amp; Regs. 1140-11-.07 Prescriber and Dispenser Responsibilities; Tenn. Comp. R. &amp; Regs. 1140-11-.07 Prescriber and Dispenser Responsibilities; Tenn. Comp. R. &amp; Regs. 1140-11-.07 Prescriber and Dispenser Responsibilities</t>
  </si>
  <si>
    <t>Texas</t>
  </si>
  <si>
    <t>Tex. Health &amp; Safety Code § 481.075. Schedule II Prescriptions; Tex. Health &amp; Safety Code § 481.074. Prescriptions; Tex. Health &amp; Safety Code § 481.074. Prescriptions; Tex. Health &amp; Safety Code § 481.076 Official Prescription Information; Duties of Texas State Board of Pharmacy</t>
  </si>
  <si>
    <t>Tex. Health &amp; Safety Code § 481.076 Official Prescription Information; Duties of Texas State Board of Pharmacy; Tex. Health &amp; Safety Code § 481.002 Definitions</t>
  </si>
  <si>
    <t>Tex. Health &amp; Safety Code § 481.075. Schedule II Prescriptions; Tex. Health &amp; Safety Code § 481.075. Schedule II Prescriptions; Tex. Health &amp; Safety Code § 481.074. Prescriptions</t>
  </si>
  <si>
    <t>Tex. Health &amp; Safety Code § 481.075. Schedule II Prescriptions; Tex. Health &amp; Safety Code § 481.075. Schedule II Prescriptions; Tex. Health &amp; Safety Code § 481.075. Schedule II Prescriptions; Tex. Health &amp; Safety Code § 481.074. Prescriptions</t>
  </si>
  <si>
    <t>Tex. Health &amp; Safety Code § 481.074. Prescriptions; Tex. Health &amp; Safety Code § 481.074. Prescriptions</t>
  </si>
  <si>
    <t>Tex. Health &amp; Safety Code § 481.076 Official Prescription Information; Duties of Texas State Board of Pharmacy; Tex. Health &amp; Safety Code § 481.076 Official Prescription Information; Duties of Texas State Board of Pharmacy; Tex. Health &amp; Safety Code § 481.076 Official Prescription Information; Duties of Texas State Board of Pharmacy</t>
  </si>
  <si>
    <t>Tex. Health &amp; Safety Code § 481.076 Official Prescription Information; Duties of Texas State Board of Pharmacy; Tex. Health &amp; Safety Code § 481.076 Official Prescription Information; Duties of Texas State Board of Pharmacy; Tex. Health &amp; Safety Code § 481.076 Official Prescription Information; Duties of Texas State Board of Pharmacy; Tex. Health &amp; Safety Code § 481.002 Definitions</t>
  </si>
  <si>
    <t>Tex. Health &amp; Safety Code § 481.076(a)(3) also requires that proper need for access to the information be shown to the director of the Department of Public Safety.</t>
  </si>
  <si>
    <t>Tex. Health &amp; Safety Code § 481.002 Definitions; Tex. Health &amp; Safety Code § 481.076 Official Prescription Information; Duties of Texas State Board of Pharmacy</t>
  </si>
  <si>
    <t>Tex. Health &amp; Safety Code § 481.075. Schedule II Prescriptions; Tex. Health &amp; Safety Code § 481.076 Official Prescription Information; Duties of Texas State Board of Pharmacy; Tex. Health &amp; Safety Code § 481.074. Prescriptions; Tex. Health &amp; Safety Code § 481.074. Prescriptions; Tex. Health &amp; Safety Code § 481.076 Official Prescription Information; Duties of Texas State Board of Pharmacy</t>
  </si>
  <si>
    <t>Tex. Health &amp; Safety Code § 481.075. Schedule II Prescriptions; Tex. Health &amp; Safety Code § 481.075. Schedule II Prescriptions; Tex. Health &amp; Safety Code § 481.074. Prescriptions; Tex. Health &amp; Safety Code § 481.075. Schedule II Prescriptions</t>
  </si>
  <si>
    <t>Tex. Health &amp; Safety Code § 481.076 Official Prescription Information; Duties of Texas State Board of Pharmacy; Tex. Health &amp; Safety Code § 481.076 Official Prescription Information; Duties of Texas State Board of Pharmacy</t>
  </si>
  <si>
    <t>The department needs to find that "proper need has been shown..." in order to allow law enforcement access to PDMP data. (Tex. Health &amp; Safety Code § 481.076 Official Prescription Information; Duties of Texas State Board of Pharmacy)</t>
  </si>
  <si>
    <t>Dentists are required to conduct a self-query through the PDMP system once annually which is not patient-specific. (Texas Admin. Code § 111.2. Self-query of Prescription Monitoring Program)</t>
  </si>
  <si>
    <t>Tex. Health &amp; Safety Code § 481.075. Schedule II Prescriptions; Tex. Health &amp; Safety Code § 481.076 Official Prescription Information; Duties of Texas State Board of Pharmacy; Tex. Health &amp; Safety Code § 481.074. Prescriptions; Tex. Health &amp; Safety Code § 481.076 Official Prescription Information; Duties of Texas State Board of Pharmacy; Tex. Health &amp; Safety Code § 481.074. Prescriptions; Tex. Health &amp; Safety Code § 481.076 Official Prescription Information; Duties of Texas State Board of Pharmacy</t>
  </si>
  <si>
    <t>Tex. Health &amp; Safety Code § 481.0761 Rules; Authority to Contract; Tex. Health &amp; Safety Code § 481.0761 Rules; Authority to Contract</t>
  </si>
  <si>
    <t>Tex. Health &amp; Safety Code § 481.0763. Registration by Regulatory Agency</t>
  </si>
  <si>
    <t>Tex. Health &amp; Safety Code § 481.076 Official Prescription Information; Duties of Texas State Board of Pharmacy; Tex. Health &amp; Safety Code § 481.076 Official Prescription Information; Duties of Texas State Board of Pharmacy; Tex. Health &amp; Safety Code § 481.0763. Registration by Regulatory Agency</t>
  </si>
  <si>
    <t>Texas Admin. Code § 111.2. Self-query of Prescription Monitoring Program; Tex. Health &amp; Safety Code § 481.0764. Duties of Prescribers, Pharmacists, and Related Health Care Practitioners</t>
  </si>
  <si>
    <t>Tex. Health &amp; Safety Code § 481.0764. Duties of Prescribers, Pharmacists, and Related Health Care Practitioners</t>
  </si>
  <si>
    <t>Tex. Health &amp; Safety Code § 481.0765. Exceptions; Tex. Health &amp; Safety Code § 481.0765. Exceptions</t>
  </si>
  <si>
    <t>Texas Admin. Code § 111.2. Self-query of Prescription Monitoring Program; Tex. Health &amp; Safety Code § 481.0764. Duties of Prescribers, Pharmacists, and Related Health Care Practitioners; Texas Admin. Code § 111.3. Prescription Monitoring by the Dentist</t>
  </si>
  <si>
    <t>Tex. Health &amp; Safety Code § 481.0764. Duties of Prescribers, Pharmacists, and Related Health Care Practitioners; Texas Admin. Code § 111.3. Prescription Monitoring by the Dentist</t>
  </si>
  <si>
    <t>Tex. Health &amp; Safety Code § 481.0765. Exceptions; Tex. Health &amp; Safety Code § 481.0765. Exceptions; Texas Admin. Code § 111.3. Prescription Monitoring by the Dentist</t>
  </si>
  <si>
    <t>Tex. Health &amp; Safety Code § 481.0765. Exceptions; Tex. Health &amp; Safety Code § 481.0765. Exceptions; Texas Admin. Code § 111.3. Prescription Monitoring by the Dentist; Tex. Health &amp; Safety Code § 481.0765. Exceptions; Tex. Health &amp; Safety Code § 481.0765. Exceptions</t>
  </si>
  <si>
    <t>Tex. Health &amp; Safety Code § 481.0765. Exceptions; Texas Admin. Code § 111.3. Prescription Monitoring by the Dentist; Tex. Health &amp; Safety Code § 481.0765. Exceptions</t>
  </si>
  <si>
    <t>Tex. Health &amp; Safety Code § 481.076 Official Prescription Information; Duties of Texas State Board of Pharmacy; Tex. Health &amp; Safety Code § 481.002 Definitions; Tex. Health &amp; Safety Code § 481.002 Definitions</t>
  </si>
  <si>
    <t>Tex. Health &amp; Safety Code § 481.075. Schedule II Prescriptions; Tex. Health &amp; Safety Code § 481.074. Prescriptions; Tex. Health &amp; Safety Code § 481.075. Schedule II Prescriptions</t>
  </si>
  <si>
    <t>Tex. Health &amp; Safety Code § 481.074. Prescriptions</t>
  </si>
  <si>
    <t>Tex. Health &amp; Safety Code § 481.076 Official Prescription Information; Duties of Texas State Board of Pharmacy; Tex. Health &amp; Safety Code § 481.0763. Registration by Regulatory Agency; Tex. Health &amp; Safety Code § 481.0763. Registration by Regulatory Agency; Tex. Health &amp; Safety Code § 481.076 Official Prescription Information; Duties of Texas State Board of Pharmacy</t>
  </si>
  <si>
    <t>Texas Admin. Code § 111.3. Prescription Monitoring by the Dentist; Texas Admin. Code § 111.2. Self-query of Prescription Monitoring Program; Tex. Admin. Code § 222.8 Authority to Order and Prescribe Controlled Substances; Tex. Admin. Code § 222.8 Authority to Order and Prescribe Controlled Substances; Tex. Health &amp; Safety Code § 481.0764. Duties of Prescribers, Pharmacists, and Related Health Care Practitioners; Texas Admin. Code § 130.58. Standards for Prescribing Controlled Substances and Dangerous Drugs; Texas Admin. Code § 130.58. Standards for Prescribing Controlled Substances and Dangerous Drugs; Texas Admin. Code § 228.2. Prescription Monitoring Program (PMP); Texas Admin. Code § 315.15 Access Requirements</t>
  </si>
  <si>
    <t>Tex. Health &amp; Safety Code § 481.0764. Duties of Prescribers, Pharmacists, and Related Health Care Practitioners; Texas Admin. Code § 111.3. Prescription Monitoring by the Dentist; Tex. Admin. Code § 222.8 Authority to Order and Prescribe Controlled Substances; Texas Admin. Code § 130.58. Standards for Prescribing Controlled Substances and Dangerous Drugs; Texas Admin. Code § 228.2. Prescription Monitoring Program (PMP)</t>
  </si>
  <si>
    <t>Tex. Health &amp; Safety Code § 481.0764. Duties of Prescribers, Pharmacists, and Related Health Care Practitioners; Tex. Admin. Code § 222.8 Authority to Order and Prescribe Controlled Substances; Texas Admin. Code § 111.3. Prescription Monitoring by the Dentist; Texas Admin. Code § 130.58. Standards for Prescribing Controlled Substances and Dangerous Drugs; Texas Admin. Code § 228.2. Prescription Monitoring Program (PMP)</t>
  </si>
  <si>
    <t>Tex. Health &amp; Safety Code § 481.0765. Exceptions; Texas Admin. Code § 111.3. Prescription Monitoring by the Dentist; Tex. Health &amp; Safety Code § 481.0765. Exceptions; Tex. Health &amp; Safety Code § 481.0765. Exceptions; Tex. Admin. Code § 222.8 Authority to Order and Prescribe Controlled Substances; Texas Admin. Code § 130.58. Standards for Prescribing Controlled Substances and Dangerous Drugs; Texas Admin. Code § 228.2. Prescription Monitoring Program (PMP); Tex. Health &amp; Safety Code § 481.0765. Exceptions; Tex. Health &amp; Safety Code § 481.0765. Exceptions</t>
  </si>
  <si>
    <t>Tex. Health &amp; Safety Code § 481.0765. Exceptions; Texas Admin. Code § 111.3. Prescription Monitoring by the Dentist; Tex. Health &amp; Safety Code § 481.0765. Exceptions; Tex. Admin. Code § 222.8 Authority to Order and Prescribe Controlled Substances; Texas Admin. Code § 130.58. Standards for Prescribing Controlled Substances and Dangerous Drugs; Texas Admin. Code § 228.2. Prescription Monitoring Program (PMP); Tex. Health &amp; Safety Code § 481.0765. Exceptions</t>
  </si>
  <si>
    <t>Texas Admin. Code § 315.15 Access Requirements</t>
  </si>
  <si>
    <t>Under Texas Admin. Code § 315.15(a) a pharmacist must check the PMP before dispensing an opioid, benzodiazepine, barbiturate, or carisoprodol.</t>
  </si>
  <si>
    <t>Tex. Health &amp; Safety Code § 481.076 Official Prescription Information; Duties of Texas State Board of Pharmacy</t>
  </si>
  <si>
    <t>Texas Admin. Code § 111.2. Self-query of Prescription Monitoring Program; Texas Admin. Code § 111.3. Prescription Monitoring by the Dentist; Tex. Admin. Code § 222.8 Authority to Order and Prescribe Controlled Substances; Tex. Admin. Code § 222.8 Authority to Order and Prescribe Controlled Substances; Tex. Health &amp; Safety Code § 481.0764. Duties of Prescribers, Pharmacists, and Related Health Care Practitioners; Texas Admin. Code § 130.58. Standards for Prescribing Controlled Substances and Dangerous Drugs; Texas Admin. Code § 130.58. Standards for Prescribing Controlled Substances and Dangerous Drugs; Texas Admin. Code § 228.2. Prescription Monitoring Program (PMP)</t>
  </si>
  <si>
    <t>Texas Admin. Code § 111.2. Self-query of Prescription Monitoring Program; Tex. Admin. Code § 222.8 Authority to Order and Prescribe Controlled Substances; Tex. Admin. Code § 222.8 Authority to Order and Prescribe Controlled Substances; Tex. Health &amp; Safety Code § 481.0764. Duties of Prescribers, Pharmacists, and Related Health Care Practitioners; Texas Admin. Code § 130.58. Standards for Prescribing Controlled Substances and Dangerous Drugs; Texas Admin. Code § 130.58. Standards for Prescribing Controlled Substances and Dangerous Drugs; Texas Admin. Code § 228.2. Prescription Monitoring Program (PMP); Texas Admin. Code § 111.3. Prescription Monitoring by the Dentist</t>
  </si>
  <si>
    <t>Tex. Health &amp; Safety Code § 481.0764. Duties of Prescribers, Pharmacists, and Related Health Care Practitioners; Texas Admin. Code § 111.3. Prescription Monitoring by the Dentist; Tex. Admin. Code § 222.8 Authority to Order and Prescribe Controlled Substances; Texas Admin. Code § 130.58. Standards for Prescribing Controlled Substances and Dangerous Drugs; Texas Admin. Code § 228.2. Prescription Monitoring Program (PMP); Texas Admin. Code § 111.3. Prescription Monitoring by the Dentist</t>
  </si>
  <si>
    <t>Utah</t>
  </si>
  <si>
    <t>Utah Code § 26-1-36. Duty to establish program to reduce deaths and other harm from prescription opiates used for chronic noncancer pain; Utah Code § 58-37f-201. Controlled substance database--Creation—Purpose</t>
  </si>
  <si>
    <t>Utah Code § 58-37-2. Definitions</t>
  </si>
  <si>
    <t>Utah Code § 58-37f-203. Submission, collection, and maintenance of data</t>
  </si>
  <si>
    <t>Utah Code § 58-37f-401. Database registration required--Penalties for failure to register</t>
  </si>
  <si>
    <t>Utah Code § 58-37f-401. Database registration required--Penalties for failure to register; Utah Code § 58-37-2. Definitions</t>
  </si>
  <si>
    <t>Utah Code § 58-37f-401. Database registration required--Penalties for failure to register; Utah Code § 58-37f-401. Database registration required--Penalties for failure to register</t>
  </si>
  <si>
    <t>Utah Code § 58-37f-301. Access to database</t>
  </si>
  <si>
    <t>Utah Code § 58-37f-301. Access to database; Utah Code § 58-37f-301. Access to database</t>
  </si>
  <si>
    <t>Pursuant to Utah Code § 58-37f-203(1)(a) pharmacists are given the option of either real-time reporting or batch reporting prior to the end of the next business day.</t>
  </si>
  <si>
    <t>Utah Code § 58-37f-203. Submission, collection, and maintenance of data; Utah Code § 58-37f-203. Submission, collection, and maintenance of data</t>
  </si>
  <si>
    <t>Utah Code § 58-37f-201. Controlled substance database--Creation—Purpose; Utah Code § 58-37f-203. Submission, collection, and maintenance of data</t>
  </si>
  <si>
    <t>Utah Code § 58-37-2. Definitions; Utah Code § 58-37f-401. Database registration required--Penalties for failure to register</t>
  </si>
  <si>
    <t>Utah Code § 58-37f-701. Immunity from liability</t>
  </si>
  <si>
    <t>Utah Code § 58-37f-304 Database utilization</t>
  </si>
  <si>
    <t>Under Utah Code § 58-37f-304(2)(b), a prescriber must check the PDMP before the first time the prescriber gives a prescription to a patient for a Schedule II or III opioid.</t>
  </si>
  <si>
    <t>Utah Code § 58-37f-301. Access to database; Utah Code § 58-37f-304 Database utilization</t>
  </si>
  <si>
    <t>Utah Code § 58-37f-304 Database utilization; Utah Code § 58-37f-304 Database utilization</t>
  </si>
  <si>
    <t>Vermont</t>
  </si>
  <si>
    <t>Vt. Stat. § 18-4281. Legislative intent; Vt. Stat. § 18-4283. Creation; implementation</t>
  </si>
  <si>
    <t>Vt. Stat. § 18-4282. Definitions; Vt. Stat. § 18-4283. Creation; implementation</t>
  </si>
  <si>
    <t>Vt. Stat. § 18-4283. Creation; implementation</t>
  </si>
  <si>
    <t>Vt. Stat. § 18-4289. Standards and guidelines for health care providers and dispensers</t>
  </si>
  <si>
    <t>Vt. Stat. § 18-4283. Creation; implementation; Vt. Stat. § 18-4283. Creation; implementation</t>
  </si>
  <si>
    <t>Vt. Stat. § 18-4284. Protection and disclosure of information; Vt. Admin. Code 12-5-21:2.3 Access to VPMS data; Vt. Stat. § 18-4284. Protection and disclosure of information</t>
  </si>
  <si>
    <t>Vt. Stat. § 18-4289. Standards and guidelines for health care providers and dispensers; Vt. Stat. § 18-4289. Standards and guidelines for health care providers and dispensers</t>
  </si>
  <si>
    <t>Checks are required for opioid Schedule II, III, or IV controlled substances. (Vt. Stat. § 18-4289. Standards and guidelines for health care providers and dispensers)</t>
  </si>
  <si>
    <t>Vt. Stat. § 18-4289. Standards and guidelines for health care providers and dispensers; Vt. Stat. § 18-4290. Replacement prescriptions and medications</t>
  </si>
  <si>
    <t>Vt. Stat. § 18-4289. Standards and guidelines for health care providers and dispensers; Vt. Stat. § 18-4290. Replacement prescriptions and medications; Vt. Stat. § 18-4289. Standards and guidelines for health care providers and dispensers</t>
  </si>
  <si>
    <t>Vt. Stat. § 18-4282. Definitions; Vt. Stat. § 18-4284. Protection and disclosure of information</t>
  </si>
  <si>
    <t>Vt. Stat. § 18-4284. Protection and disclosure of information</t>
  </si>
  <si>
    <t>Vt. Stat. § 18-4284. Protection and disclosure of information; Vt. Stat. § 18-4288. Reciprocal agreements</t>
  </si>
  <si>
    <t>Vt. Stat. § 18-4288. Reciprocal agreements</t>
  </si>
  <si>
    <t>Vt. Stat. § 18-4284. Protection and disclosure of information; Vt. Admin. Code 12-5-21:8.0 Protections, disclosure, and use of VPMS information; Vt. Stat. § 18-4284. Protection and disclosure of information; Vt. Admin. Code 12-5-21:8.0 Protections, disclosure, and use of VPMS information</t>
  </si>
  <si>
    <t>Vt. Admin. Code 12-5-21:6.0 Requirements for prescribers; Vt. Admin. Code 12-5-21:5.0 Requirements for pharmacists</t>
  </si>
  <si>
    <t>Vt. Stat. § 18-4289. Standards and guidelines for health care providers and dispensers; Vt. Admin. Code 12-5-21:6.0 Requirements for prescribers; Vt. Admin. Code 12-5-21:6.0 Requirements for prescribers; Vt. Admin. Code 12-5-21:6.0 Requirements for prescribers; Vt. Admin. Code 12-5-21:6.0 Requirements for prescribers; Vt. Admin. Code 12-5-21:6.0 Requirements for prescribers; Vt. Admin. Code 12-5-21:6.0 Requirements for prescribers</t>
  </si>
  <si>
    <t>Vt. Stat. § 18-4289. Standards and guidelines for health care providers and dispensers; Vt. Admin. Code 12-5-21:6.0 Requirements for prescribers</t>
  </si>
  <si>
    <t>Vt. Admin. Code 12-5-21:2.0 Purpose</t>
  </si>
  <si>
    <t>Vt. Stat. § 18-4282. Definitions; Vt. Stat. § 18-4284. Protection and disclosure of information; Vt. Admin. Code 12-5-21:5.0 Requirements for pharmacists; Vt. Admin. Code 12-5-21:7.0 Access to VPMS Information</t>
  </si>
  <si>
    <t>Vt. Stat. § 18-4289. Standards and guidelines for health care providers and dispensers; Vt. Admin. Code 12-5-21:4.0 Required reporting for pharmacies and prescribers who dispense controlled substances</t>
  </si>
  <si>
    <t>Vt. Admin. Code 12-5-21:5.0 Requirements for pharmacists; Vt. Admin. Code 12-5-21:6.0 Requirements for prescribers</t>
  </si>
  <si>
    <t>Vt. Admin. Code 12-5-21:6.0 Requirements for prescribers; Vt. Admin. Code 12-5-21:6.0 Requirements for prescribers; Vt. Admin. Code 12-5-21:6.0 Requirements for prescribers; Vt. Admin. Code 12-5-21:6.0 Requirements for prescribers; Vt. Admin. Code 12-5-21:6.0 Requirements for prescribers; Vt. Admin. Code 12-5-21:6.0 Requirements for prescribers; Vt. Stat. § 18-4289. Standards and guidelines for health care providers and dispensers</t>
  </si>
  <si>
    <t>Vt. Stat. § 18-4290. Replacement prescriptions and medications; Vt. Stat. § 18-4289. Standards and guidelines for health care providers and dispensers</t>
  </si>
  <si>
    <t>Vt. Stat. § 18-4289. Standards and guidelines for health care providers and dispensers; Vt. Admin. Code 12-5-21:6.0 Requirements for prescribers; Vt. Admin. Code 12-5-21:6.0 Requirements for prescribers; Vt. Admin. Code 12-5-21:6.0 Requirements for prescribers; Vt. Admin. Code 12-5-21:6.0 Requirements for prescribers</t>
  </si>
  <si>
    <t>Vt. Stat. § 18-4289. Standards and guidelines for health care providers and dispensers; Vt. Admin. Code 12-5-21:6.0 Requirements for prescribers; Vt. Admin. Code 12-5-21:6.0 Requirements for prescribers</t>
  </si>
  <si>
    <t>Vt. Admin. Code 12-5-21:6.0 Requirements for prescribers</t>
  </si>
  <si>
    <t>Vt. Stat. § 18-4290. Replacement prescriptions and medications; Vt. Stat. § 18-4289. Standards and guidelines for health care providers and dispensers; Vt. Admin. Code 12-5-21:6.0 Requirements for prescribers</t>
  </si>
  <si>
    <t>Vt. Stat. § 18-4289. Standards and guidelines for health care providers and dispensers; Vt. Stat. § 18-4290. Replacement prescriptions and medications; Vt. Stat. § 18-4289. Standards and guidelines for health care providers and dispensers; Vt. Admin. Code 12-5-21:6.0 Requirements for prescribers</t>
  </si>
  <si>
    <t>Vt. Admin. Code 12-5-21:5.0 Requirements for pharmacists</t>
  </si>
  <si>
    <t>Vt. Stat. § 18-4282. Definitions; Vt. Stat. § 18-4284. Protection and disclosure of information; Vt. Admin. Code 12-5-21:5.0 Requirements for pharmacists</t>
  </si>
  <si>
    <t>Vt. Stat. § 18-4284. Protection and disclosure of information; Vt. Stat. § 18-4284. Protection and disclosure of information</t>
  </si>
  <si>
    <t>Vt. Stat. § 18-4289. Standards and guidelines for health care providers and dispensers; Vt. Admin. Code 12-5-21:5.0 Requirements for pharmacists; Vt. Admin. Code 12-5-21:6.0 Requirements for prescribers; Vt. Admin. Code 12-5-21:6.0 Requirements for prescribers; Vt. Admin. Code 12-5-21:6.0 Requirements for prescribers; Vt. Admin. Code 12-5-21:6.0 Requirements for prescribers</t>
  </si>
  <si>
    <t>Vt. Admin. Code 12-5-21:6.0 Requirements for prescribers; Vt. Admin. Code 12-5-21:6.0 Requirements for prescribers; Vt. Admin. Code 12-5-21:6.0 Requirements for prescribers; Vt. Admin. Code 12-5-21:6.0 Requirements for prescribers; Vt. Stat. § 18-4289. Standards and guidelines for health care providers and dispensers</t>
  </si>
  <si>
    <t>Virginia</t>
  </si>
  <si>
    <t>Va. Code § 54.1-2520. Program establishment; Director’s regulatory authority; Va. Admin. Code tit. 18 76-20-20. General provisions</t>
  </si>
  <si>
    <t>Va. Code § 54.1-2519. Definitions</t>
  </si>
  <si>
    <t>Va. Code § 54.1-2521 Reporting requirements; Va. Admin. Code tit. 18 76-20-40. Standards for the manner and format of reports and a schedule for reporting</t>
  </si>
  <si>
    <t>Va. Admin. Code tit. 18 76-20-40. Standards for the manner and format of reports and a schedule for reporting</t>
  </si>
  <si>
    <t>Va. Code § 54.1-2520. Program establishment; Director’s regulatory authority; Va. Admin. Code tit. 18 76-20-20. General provisions; Va. Code § 54.1-2519. Definitions</t>
  </si>
  <si>
    <t>Va. Code § 54.1-2523.1 Criteria for indicators of misuse; Director’s authority to disclose information; intervention</t>
  </si>
  <si>
    <t>Va. Code § 54.1-2523.2 Authority to access database</t>
  </si>
  <si>
    <t>Va. Admin. Code tit. 18 76-20-60. Criteria for discretionary disclosure of information by the director</t>
  </si>
  <si>
    <t>Va. Code § 54.1-2523 Confidentiality of data; disclosure of information; discretionary authority of Director</t>
  </si>
  <si>
    <t>Va. Admin. Code tit. 18 76-20-20. General provisions; Va. Code § 54.1-2520. Program establishment; Director’s regulatory authority</t>
  </si>
  <si>
    <t>Semi-monthly (Va. Admin. Code tit. 18 76-20-40. Standards for the manner and format of reports and a schedule for reporting)</t>
  </si>
  <si>
    <t>Va. Admin. Code tit. 18 76-20-20. General provisions; Va. Code § 54.1-2520. Program establishment; Director’s regulatory authority; Va. Code § 54.1-2520. Program establishment; Director’s regulatory authority</t>
  </si>
  <si>
    <t>Va. Code § 54.1-2521 Reporting requirements</t>
  </si>
  <si>
    <t>Va. Code § 54.1-2522.1 Requirements of practitioners</t>
  </si>
  <si>
    <t>Va. Code § 54.1-2523.2 Authority to access database; Va. Code § 54.1-2519. Definitions; Va. Code § 54.1-3408. Professional use by practitioners</t>
  </si>
  <si>
    <t>Va. Admin. Code tit. 18 76-20-50. Criteria for mandatory disclosure of information by the director</t>
  </si>
  <si>
    <t>pain related to dialysis</t>
  </si>
  <si>
    <t>Va. Admin. Code tit. 18 76-20-60. Criteria for discretionary disclosure of information by the director; Va. Code § 54.1-2523 Confidentiality of data; disclosure of information; discretionary authority of Director</t>
  </si>
  <si>
    <t>Va. Code § 54.1-2521 Reporting requirements; Va. Admin. Code tit. 18 76-20-40. Standards for the manner and format of reports and a schedule for reporting; Va. Admin. Code tit. 18 76-20-40. Standards for the manner and format of reports and a schedule for reporting</t>
  </si>
  <si>
    <t>Va. Admin. Code tit. 18 76-20-40. Standards for the manner and format of reports and a schedule for reporting; Va. Code § 54.1-2521 Reporting requirements</t>
  </si>
  <si>
    <t>Va. Admin. Code tit. 18 76-20-40. Standards for the manner and format of reports and a schedule for reporting; Va. Admin. Code tit. 18 76-20-40. Standards for the manner and format of reports and a schedule for reporting; Va. Code § 54.1-2521 Reporting requirements</t>
  </si>
  <si>
    <t>Va. Admin. Code tit. 18 76-20-20. General provisions; Va. Code § 54.1-2520. Program establishment; Director’s regulatory authority; Va. Code § 54.1-2520. Program establishment; Director’s regulatory authority; Va. Code § 54.1-2519. Definitions</t>
  </si>
  <si>
    <t>Va. Code § 54.1-2523.2 Authority to access database; Va. Code § 54.1-3408. Professional use by practitioners; Va. Code § 54.1-2519. Definitions</t>
  </si>
  <si>
    <t>Va. Admin. Code tit. 18 76-20-40. Standards for the manner and format of reports and a schedule for reporting; Va. Code § 54.1-2521 Reporting requirements; Va. Admin. Code tit. 18 76-20-40. Standards for the manner and format of reports and a schedule for reporting</t>
  </si>
  <si>
    <t>Washington</t>
  </si>
  <si>
    <t>Wash. Rev. Code § 70.225.020. Prescription monitoring program--Subject to funding--Duties of dispensers.</t>
  </si>
  <si>
    <t>Wash. Rev. Code § 70.225.020. Prescription monitoring program--Subject to funding--Duties of dispensers.; Wash. Rev. Code § 70.225.010. Definitions.</t>
  </si>
  <si>
    <t>Wash. Rev. Code § 70.225.020. Prescription monitoring program--Subject to funding--Duties of dispensers.; Wash. Admin. Code § 246-470-030. Data submission requirements for dispensers.</t>
  </si>
  <si>
    <t>Wash. Admin. Code § 246-470-030. Data submission requirements for dispensers.</t>
  </si>
  <si>
    <t>Wash. Admin. Code § 246-470-050. Pharmacist, prescriber or other health care practitioner access to information from the program.</t>
  </si>
  <si>
    <t>Wash. Admin. Code § 246-470-050. Pharmacist, prescriber or other health care practitioner access to information from the program.; Wash. Admin. Code § 246-470-010. Definitions.; Wash. Rev. Code § 18.22.035. Practice of podiatric medicine and surgery—Quality—Definition—Prescriptions—Limitations.; Wash. Rev. Code § 18.32.685. Prescriptions—Filled by druggists.; Wash. Rev. Code § 18.53.010. Definition—Scope of practice.; Wash. Rev. Code § 18.71.011. Definition of practice of medicine—Engaging in practice of chiropractic prohibited, when.; Wash. Rev. Code § 18.71A.010. Definitions.</t>
  </si>
  <si>
    <t>Wash. Rev. Code § 70.225.040. Confidentiality and exemptions from disclosure of prescription monitoring program information—Procedures—Immunity when acting in good faith.</t>
  </si>
  <si>
    <t>Wash. Admin. Code § 246-470-070. Other prescription monitoring program's access to information from the program.</t>
  </si>
  <si>
    <t>Wash. Rev. Code § 70.225.040. Confidentiality and exemptions from disclosure of prescription monitoring program information—Procedures—Immunity when acting in good faith.; Wash. Admin. Code § 246-470-060. Law enforcement, prosecutorial officials, coroners, and medical examiners' access to information from the program.</t>
  </si>
  <si>
    <t>Wash. Admin. Code § 246-470-050. Pharmacist, prescriber or other health care practitioner access to information from the program.; Wash. Admin. Code § 246-470-010. Definitions.; Wash. Rev. Code § 18.22.035. Practice of podiatric medicine and surgery—Quality—Definition—Prescriptions—Limitations.; Wash. Rev. Code § 18.32.685. Prescriptions—Filled by druggists.; Wash. Rev. Code § 18.71.011. Definition of practice of medicine—Engaging in practice of chiropractic prohibited, when.; Wash. Rev. Code § 18.71A.010. Definitions.; Wash. Rev. Code § 18.53.010. Definition—Scope of practice.; Wash. Rev. Code § 18.79.250. Advanced registered nurse practitioner—Activities allowed.</t>
  </si>
  <si>
    <t>Wash. Admin. Code § 246-470-060. Law enforcement, prosecutorial officials, coroners, and medical examiners' access to information from the program.; Wash. Rev. Code § 70.225.040. Confidentiality and exemptions from disclosure of prescription monitoring program information—Procedures—Immunity when acting in good faith.</t>
  </si>
  <si>
    <t>Wash. Admin. Code § 246-470-010. Definitions.; Wash. Rev. Code § 18.22.035. Practice of podiatric medicine and surgery—Quality—Definition—Prescriptions—Limitations.; Wash. Rev. Code § 18.32.685. Prescriptions—Filled by druggists.; Wash. Rev. Code § 18.71.011. Definition of practice of medicine—Engaging in practice of chiropractic prohibited, when.; Wash. Rev. Code § 18.71A.010. Definitions.; Wash. Rev. Code § 18.53.010. Definition—Scope of practice.; Wash. Rev. Code § 18.79.250. Advanced registered nurse practitioner—Activities allowed.; Wash. Admin. Code § 246-470-050. Pharmacist, prescriber or other health care practitioner access to information from the program.; Wash. Admin. Code § 246-470-010. Definitions.; Wash. Rev. Code § 18.22.035. Practice of podiatric medicine and surgery—Quality—Definition—Prescriptions—Limitations.; Wash. Rev. Code § 18.32.685. Prescriptions—Filled by druggists.; Wash. Rev. Code § 18.53.010. Definition—Scope of practice.; Wash. Rev. Code § 18.71.011. Definition of practice of medicine—Engaging in practice of chiropractic prohibited, when.; Wash. Rev. Code § 18.71A.010. Definitions.; Wash. Rev. Code § 18.79.250. Advanced registered nurse practitioner—Activities allowed.</t>
  </si>
  <si>
    <t>Wash. Rev. Code § 18.22.035. Practice of podiatric medicine and surgery—Quality—Definition—Prescriptions—Limitations.; Wash. Rev. Code § 18.32.685. Prescriptions—Filled by druggists.; Wash. Rev. Code § 18.71.011. Definition of practice of medicine—Engaging in practice of chiropractic prohibited, when.; Wash. Rev. Code § 18.71A.010. Definitions.; Wash. Rev. Code § 18.53.010. Definition—Scope of practice.; Wash. Rev. Code § 18.79.250. Advanced registered nurse practitioner—Activities allowed.; Wash. Rev. Code § 18.22.035. Practice of podiatric medicine and surgery—Quality—Definition—Prescriptions—Limitations.; Wash. Rev. Code § 18.32.685. Prescriptions—Filled by druggists.; Wash. Rev. Code § 18.53.010. Definition—Scope of practice.; Wash. Rev. Code § 18.71.011. Definition of practice of medicine—Engaging in practice of chiropractic prohibited, when.; Wash. Rev. Code § 18.71A.010. Definitions.; Wash. Rev. Code § 18.79.250. Advanced registered nurse practitioner—Activities allowed.; Wash. Admin. Code § 246-470-010. Definitions.; Wash. Admin. Code § 246-470-050. Pharmacist, prescriber or other health care practitioner access to information from the program.; Wash. Rev. Code § 18.22.035. Practice of podiatric medicine and surgery—Quality—Definition—Prescriptions—Limitations.; Wash. Rev. Code § 18.32.685. Prescriptions—Filled by druggists.; Wash. Rev. Code § 18.53.010. Definition—Scope of practice.; Wash. Rev. Code § 18.71.011. Definition of practice of medicine—Engaging in practice of chiropractic prohibited, when.; Wash. Rev. Code § 18.71A.010. Definitions.; Wash. Rev. Code § 18.79.250. Advanced registered nurse practitioner—Activities allowed.</t>
  </si>
  <si>
    <t>Wash. Rev. Code § 18.22.035. Practice of podiatric medicine and surgery—Quality—Definition—Prescriptions—Limitations.; Wash. Rev. Code § 18.32.685. Prescriptions—Filled by druggists.; Wash. Rev. Code § 18.71.011. Definition of practice of medicine—Engaging in practice of chiropractic prohibited, when.; Wash. Rev. Code § 18.71A.010. Definitions.; Wash. Rev. Code § 18.53.010. Definition—Scope of practice.; Wash. Rev. Code § 18.79.250. Advanced registered nurse practitioner—Activities allowed.; Wash. Rev. Code § 18.22.035. Practice of podiatric medicine and surgery—Quality—Definition—Prescriptions—Limitations.; Wash. Rev. Code § 18.32.685. Prescriptions—Filled by druggists.; Wash. Rev. Code § 18.53.010. Definition—Scope of practice.; Wash. Rev. Code § 18.71.011. Definition of practice of medicine—Engaging in practice of chiropractic prohibited, when.; Wash. Rev. Code § 18.71A.010. Definitions.; Wash. Rev. Code § 18.79.250. Advanced registered nurse practitioner—Activities allowed.; Wash. Rev. Code § 18.22.035. Practice of podiatric medicine and surgery—Quality—Definition—Prescriptions—Limitations.; Wash. Rev. Code § 18.32.685. Prescriptions—Filled by druggists.; Wash. Rev. Code § 18.53.010. Definition—Scope of practice.; Wash. Rev. Code § 18.71.011. Definition of practice of medicine—Engaging in practice of chiropractic prohibited, when.; Wash. Rev. Code § 18.71A.010. Definitions.; Wash. Rev. Code § 18.79.250. Advanced registered nurse practitioner—Activities allowed.; Wash. Admin. Code § 246-470-010. Definitions.; Wash. Admin. Code § 246-470-050. Pharmacist, prescriber or other health care practitioner access to information from the program.</t>
  </si>
  <si>
    <t>Wash. Admin. Code § 246-470-050. Pharmacist, prescriber or other health care practitioner access to information from the program.; Wash. Admin. Code § 246-840-4990. Prescription monitoring program—Required registration, queries, and documentation.; Wash. Admin. Code § 246-922-790. Prescription monitoring program—Required registration, queries, and documentation.</t>
  </si>
  <si>
    <t>Wash. Rev. Code § 18.22.035. Practice of podiatric medicine and surgery—Quality—Definition—Prescriptions—Limitations.; Wash. Rev. Code § 18.32.685. Prescriptions—Filled by druggists.; Wash. Rev. Code § 18.71.011. Definition of practice of medicine—Engaging in practice of chiropractic prohibited, when.; Wash. Rev. Code § 18.71A.010. Definitions.; Wash. Rev. Code § 18.53.010. Definition—Scope of practice.; Wash. Rev. Code § 18.79.250. Advanced registered nurse practitioner—Activities allowed.; Wash. Rev. Code § 18.22.035. Practice of podiatric medicine and surgery—Quality—Definition—Prescriptions—Limitations.; Wash. Rev. Code § 18.32.685. Prescriptions—Filled by druggists.; Wash. Rev. Code § 18.53.010. Definition—Scope of practice.; Wash. Rev. Code § 18.71.011. Definition of practice of medicine—Engaging in practice of chiropractic prohibited, when.; Wash. Rev. Code § 18.71A.010. Definitions.; Wash. Rev. Code § 18.79.250. Advanced registered nurse practitioner—Activities allowed.; Wash. Rev. Code § 18.22.035. Practice of podiatric medicine and surgery—Quality—Definition—Prescriptions—Limitations.; Wash. Rev. Code § 18.32.685. Prescriptions—Filled by druggists.; Wash. Rev. Code § 18.53.010. Definition—Scope of practice.; Wash. Rev. Code § 18.71.011. Definition of practice of medicine—Engaging in practice of chiropractic prohibited, when.; Wash. Rev. Code § 18.71A.010. Definitions.; Wash. Rev. Code § 18.79.250. Advanced registered nurse practitioner—Activities allowed.; Wash. Admin. Code § 246-470-010. Definitions.; Wash. Admin. Code § 246-470-050. Pharmacist, prescriber or other health care practitioner access to information from the program.; Wash. Admin. Code § 246-840-4990. Prescription monitoring program—Required registration, queries, and documentation.; Wash. Admin. Code § 246-922-790. Prescription monitoring program—Required registration, queries, and documentation.</t>
  </si>
  <si>
    <t>Wash. Admin. Code § 246-840-4990. Prescription monitoring program—Required registration, queries, and documentation.; Wash. Admin. Code § 246-840-4990. Prescription monitoring program—Required registration, queries, and documentation.; Wash. Admin. Code § 246-840-4990. Prescription monitoring program—Required registration, queries, and documentation.; Wash. Admin. Code § 246-840-4990. Prescription monitoring program—Required registration, queries, and documentation.; Wash. Admin. Code § 246-922-790. Prescription monitoring program—Required registration, queries, and documentation.; Wash. Admin. Code § 246-922-790. Prescription monitoring program—Required registration, queries, and documentation.; Wash. Admin. Code § 246-922-790. Prescription monitoring program—Required registration, queries, and documentation.; Wash. Admin. Code § 246-922-790. Prescription monitoring program—Required registration, queries, and documentation.</t>
  </si>
  <si>
    <t>Wash. Admin. Code § 246-840-4990. Prescription monitoring program—Required registration, queries, and documentation.; Wash. Admin. Code § 246-922-790. Prescription monitoring program—Required registration, queries, and documentation.</t>
  </si>
  <si>
    <t>Wash. Admin. Code § 246-840-4990. Prescription monitoring program—Required registration, queries, and documentation.; Wash. Admin. Code § 246-840-4990. Prescription monitoring program—Required registration, queries, and documentation.; Wash. Admin. Code § 246-840-465. Definitions.; Wash. Admin. Code § 246-922-790. Prescription monitoring program—Required registration, queries, and documentation.; Wash. Admin. Code § 246-922-662. Definitions.</t>
  </si>
  <si>
    <t>Patient request for prescription in Emergency Department , Patient request for prescription in Urgent Care, When patient transitions between different pain levels, Every 3 months, Every 6 months, Every 12 months, Authorizing refills</t>
  </si>
  <si>
    <t>Wash. Admin. Code § 246-840-4990. Prescription monitoring program—Required registration, queries, and documentation.; Wash. Admin. Code § 246-840-4990. Prescription monitoring program—Required registration, queries, and documentation.; Wash. Admin. Code § 246-840-4990. Prescription monitoring program—Required registration, queries, and documentation.; Wash. Admin. Code § 246-840-465. Definitions.; Wash. Admin. Code § 246-922-790. Prescription monitoring program—Required registration, queries, and documentation.; Wash. Admin. Code § 246-922-790. Prescription monitoring program—Required registration, queries, and documentation.; Wash. Admin. Code § 246-840-4990. Prescription monitoring program—Required registration, queries, and documentation.; Wash. Admin. Code § 246-922-790. Prescription monitoring program—Required registration, queries, and documentation.; Wash. Admin. Code § 246-922-790. Prescription monitoring program—Required registration, queries, and documentation.; Wash. Admin. Code § 246-922-662. Definitions.</t>
  </si>
  <si>
    <t>PDMP queries are required for ARNPs prior to the "[f]irst refill for acute pain if not checked with initial prescription due to documented clinical exception." 246-840-4990(3. Podiatric physicians are required to query the PDMP "[u]pon the first refill or renewal of an opioid prescription for acute nonoperative pain or acute perioperative pain." Wash. Admin. Code § 246-922-790(3). ARNPs and podiatric physicians are required to query the PDMP when the patient transitions from acute pain (defined as six weeks or less) to subacute pain (defined as six to twelve weeks in duration); from subacute pain to chronic pain (more than twelve weeks); and at the "[t]ime of preoperative assessment for any elective surgery or prior to discharge for nonelective surgery." Wash. Admin. Code §§ 246-840-465; 246-840-4990(3); 246-922-790(3).ARNPs and podiatric physicians are also required to query the PDMP for patients under chronic pain management per the following timelines: "For a high-risk patient [defined as "a category of patient at increased risk of morbidity or mortality, such as from comorbidities, polypharmacy, history of substance use disorder or abuse, aberrant behavior, high dose opioid prescription, or the use of any central nervous system depressant"], a PMP query shall be completed at least quarterly. For a moderate-risk patient, a PMP query shall be completed at least semiannually. For a low-risk patient, a PMP query shall be completed at least annually." Wash. Admin. Code §§ 246-840-465(8); 246-840-4990(4); 246-922-790(4)</t>
  </si>
  <si>
    <t>Wash. Admin. Code § 246-470-050. Pharmacist, prescriber or other health care practitioner access to information from the program.; Wash. Admin. Code § 246-840-4990. Prescription monitoring program—Required registration, queries, and documentation.; Wash. Admin. Code § 246-922-790. Prescription monitoring program—Required registration, queries, and documentation.; Wash. Admin. Code § 246-918-935. Prescription monitoring program—Required registration, queries, and documentation.; Wash. Admin. Code § 246-919-985. Prescription monitoring program—Required registration, queries, and documentation.</t>
  </si>
  <si>
    <t>Wash. Rev. Code § 18.22.035. Practice of podiatric medicine and surgery—Quality—Definition—Prescriptions—Limitations.; Wash. Rev. Code § 18.32.685. Prescriptions—Filled by druggists.; Wash. Rev. Code § 18.71.011. Definition of practice of medicine—Engaging in practice of chiropractic prohibited, when.; Wash. Rev. Code § 18.71A.010. Definitions.; Wash. Rev. Code § 18.53.010. Definition—Scope of practice.; Wash. Rev. Code § 18.79.250. Advanced registered nurse practitioner—Activities allowed.; Wash. Rev. Code § 18.22.035. Practice of podiatric medicine and surgery—Quality—Definition—Prescriptions—Limitations.; Wash. Rev. Code § 18.32.685. Prescriptions—Filled by druggists.; Wash. Rev. Code § 18.53.010. Definition—Scope of practice.; Wash. Rev. Code § 18.71.011. Definition of practice of medicine—Engaging in practice of chiropractic prohibited, when.; Wash. Rev. Code § 18.71A.010. Definitions.; Wash. Rev. Code § 18.79.250. Advanced registered nurse practitioner—Activities allowed.; Wash. Rev. Code § 18.22.035. Practice of podiatric medicine and surgery—Quality—Definition—Prescriptions—Limitations.; Wash. Rev. Code § 18.32.685. Prescriptions—Filled by druggists.; Wash. Rev. Code § 18.53.010. Definition—Scope of practice.; Wash. Rev. Code § 18.71.011. Definition of practice of medicine—Engaging in practice of chiropractic prohibited, when.; Wash. Rev. Code § 18.71A.010. Definitions.; Wash. Rev. Code § 18.79.250. Advanced registered nurse practitioner—Activities allowed.; Wash. Admin. Code § 246-470-010. Definitions.; Wash. Admin. Code § 246-470-050. Pharmacist, prescriber or other health care practitioner access to information from the program.; Wash. Admin. Code § 246-840-4990. Prescription monitoring program—Required registration, queries, and documentation.; Wash. Admin. Code § 246-922-790. Prescription monitoring program—Required registration, queries, and documentation.; Wash. Admin. Code § 246-918-935. Prescription monitoring program—Required registration, queries, and documentation.; Wash. Admin. Code § 246-919-985. Prescription monitoring program—Required registration, queries, and documentation.</t>
  </si>
  <si>
    <t>Wash. Admin. Code § 246-840-4990. Prescription monitoring program—Required registration, queries, and documentation.; Wash. Admin. Code § 246-840-4990. Prescription monitoring program—Required registration, queries, and documentation.; Wash. Admin. Code § 246-840-4990. Prescription monitoring program—Required registration, queries, and documentation.; Wash. Admin. Code § 246-840-4990. Prescription monitoring program—Required registration, queries, and documentation.; Wash. Admin. Code § 246-922-790. Prescription monitoring program—Required registration, queries, and documentation.; Wash. Admin. Code § 246-922-790. Prescription monitoring program—Required registration, queries, and documentation.; Wash. Admin. Code § 246-922-790. Prescription monitoring program—Required registration, queries, and documentation.; Wash. Admin. Code § 246-922-790. Prescription monitoring program—Required registration, queries, and documentation.; Wash. Admin. Code § 246-918-935. Prescription monitoring program—Required registration, queries, and documentation.; Wash. Admin. Code § 246-918-935. Prescription monitoring program—Required registration, queries, and documentation.; Wash. Admin. Code § 246-918-935. Prescription monitoring program—Required registration, queries, and documentation.; Wash. Admin. Code § 246-918-935. Prescription monitoring program—Required registration, queries, and documentation.; Wash. Admin. Code § 246-919-985. Prescription monitoring program—Required registration, queries, and documentation.; Wash. Admin. Code § 246-919-985. Prescription monitoring program—Required registration, queries, and documentation.; Wash. Admin. Code § 246-919-985. Prescription monitoring program—Required registration, queries, and documentation.; Wash. Admin. Code § 246-919-985. Prescription monitoring program—Required registration, queries, and documentation.</t>
  </si>
  <si>
    <t>Wash. Admin. Code § 246-840-4990. Prescription monitoring program—Required registration, queries, and documentation.; Wash. Admin. Code § 246-922-790. Prescription monitoring program—Required registration, queries, and documentation.; Wash. Admin. Code § 246-918-935. Prescription monitoring program—Required registration, queries, and documentation.; Wash. Admin. Code § 246-919-985. Prescription monitoring program—Required registration, queries, and documentation.</t>
  </si>
  <si>
    <t>Wash. Admin. Code § 246-840-4990. Prescription monitoring program—Required registration, queries, and documentation.; Wash. Admin. Code § 246-840-4990. Prescription monitoring program—Required registration, queries, and documentation.; Wash. Admin. Code § 246-840-465. Definitions.; Wash. Admin. Code § 246-922-790. Prescription monitoring program—Required registration, queries, and documentation.; Wash. Admin. Code § 246-922-662. Definitions.; Wash. Admin. Code § 246-918-935. Prescription monitoring program—Required registration, queries, and documentation.; Wash. Admin. Code § 246-918-802. Definitions.; Wash. Admin. Code § 246-919-985. Prescription monitoring program—Required registration, queries, and documentation.; Wash. Admin. Code § 246-919-852. Definitions.</t>
  </si>
  <si>
    <t>Wash. Admin. Code § 246-840-4990. Prescription monitoring program—Required registration, queries, and documentation.; Wash. Admin. Code § 246-840-4990. Prescription monitoring program—Required registration, queries, and documentation.; Wash. Admin. Code § 246-840-4990. Prescription monitoring program—Required registration, queries, and documentation.; Wash. Admin. Code § 246-840-465. Definitions.; Wash. Admin. Code § 246-922-790. Prescription monitoring program—Required registration, queries, and documentation.; Wash. Admin. Code § 246-922-790. Prescription monitoring program—Required registration, queries, and documentation.; Wash. Admin. Code § 246-922-790. Prescription monitoring program—Required registration, queries, and documentation.; Wash. Admin. Code § 246-922-662. Definitions.; Wash. Admin. Code § 246-918-935. Prescription monitoring program—Required registration, queries, and documentation.; Wash. Admin. Code § 246-918-935. Prescription monitoring program—Required registration, queries, and documentation.; Wash. Admin. Code § 246-919-985. Prescription monitoring program—Required registration, queries, and documentation.; Wash. Admin. Code § 246-919-985. Prescription monitoring program—Required registration, queries, and documentation.; Wash. Admin. Code § 246-919-985. Prescription monitoring program—Required registration, queries, and documentation.</t>
  </si>
  <si>
    <t>PDMP queries are required for ARNPs prior to the "[f]irst refill for acute pain if not checked with initial prescription due to documented clinical exception." 246-840-4990(3. Podiatric physicians, physician assistants, and physicians are required to query the PDMP "[u]pon the first refill or renewal of an opioid prescription for acute nonoperative pain or acute perioperative pain." Wash. Admin. Code § 246-918-935(3)(a); 246-919-985(3)(a); 246-922-790(3)(a). ARNPs, podiatric physicians, physician assistants, and physicians are required to query the PDMP when the patient transitions from acute pain (defined as six weeks or less) to subacute pain (defined as six to twelve weeks in duration); from subacute pain to chronic pain (more than twelve weeks); and at the "[t]ime of preoperative assessment for any elective surgery or prior to discharge for nonelective surgery." Wash. Admin. Code §§ 246-840-465; 246-840-4990(3); 246-918-935(3); 246-919-985(3); 246-922-790(3).ARNPs, podiatric physicians, physician assistants, and physicians are also required to query the PDMP for patients under chronic pain management per the following timelines: "For a high-risk patient [defined as "a category of patient at increased risk of morbidity or mortality, such as from comorbidities, polypharmacy, history of substance use disorder or abuse, aberrant behavior, high dose opioid prescription, or the use of any central nervous system depressant"], a PMP query shall be completed at least quarterly. For a moderate-risk patient, a PMP query shall be completed at least semiannually. For a low-risk patient, a PMP query shall be completed at least annually." Wash. Admin. Code §§ 246-840-465(8); 246-840-4990(4); 246-918-935(4); 246-919-985(4); 246-922-790(4)</t>
  </si>
  <si>
    <t>Wash. Admin. Code § 246-918-935. Prescription monitoring program—Required registration, queries, and documentation.; Wash. Admin. Code § 246-918-920. Coprescribing of opioids with certain medications.; Wash. Admin. Code § 246-919-985. Prescription monitoring program—Required registration, queries, and documentation.; Wash. Admin. Code § 246-919-970. Coprescribing of opioids with certain medications.</t>
  </si>
  <si>
    <t>Physician assistants and physicians are required to query the PDMP "[u]pon the first refill or renewal of [benzodiazepines]"  Wash. Admin. Code §§ 246-918-935(3); 246-919-985(3). Checks are also required when the patient transitions from acute pain (defined as six weeks or less) to subacute pain (defined as six to twelve weeks in duration); from subacute pain to chronic pain (more than twelve weeks); and at the "[t]ime of preoperative assessment for any elective surgery or prior to discharge for nonelective surgery." Wash. Admin. Code §§ 246-918-802; 246-918-935(3); 246-919-852; 246-919-985(3).</t>
  </si>
  <si>
    <t>Wash. Admin. Code § 246-470-050. Pharmacist, prescriber or other health care practitioner access to information from the program.; Wash. Admin. Code § 246-840-4990. Prescription monitoring program—Required registration, queries, and documentation.; Wash. Admin. Code § 246-922-790. Prescription monitoring program—Required registration, queries, and documentation.; Wash. Admin. Code § 246-918-935. Prescription monitoring program—Required registration, queries, and documentation.; Wash. Admin. Code § 246-919-985. Prescription monitoring program—Required registration, queries, and documentation.; Wash. Admin. Code § 246-817-980. Prescription monitoring program—Required registration, queries, and documentation.</t>
  </si>
  <si>
    <t>Wash. Rev. Code § 18.22.035. Practice of podiatric medicine and surgery—Quality—Definition—Prescriptions—Limitations.; Wash. Rev. Code § 18.32.685. Prescriptions—Filled by druggists.; Wash. Rev. Code § 18.71.011. Definition of practice of medicine—Engaging in practice of chiropractic prohibited, when.; Wash. Rev. Code § 18.71A.010. Definitions.; Wash. Rev. Code § 18.53.010. Definition—Scope of practice.; Wash. Rev. Code § 18.79.250. Advanced registered nurse practitioner—Activities allowed.; Wash. Rev. Code § 18.22.035. Practice of podiatric medicine and surgery—Quality—Definition—Prescriptions—Limitations.; Wash. Rev. Code § 18.32.685. Prescriptions—Filled by druggists.; Wash. Rev. Code § 18.53.010. Definition—Scope of practice.; Wash. Rev. Code § 18.71.011. Definition of practice of medicine—Engaging in practice of chiropractic prohibited, when.; Wash. Rev. Code § 18.71A.010. Definitions.; Wash. Rev. Code § 18.79.250. Advanced registered nurse practitioner—Activities allowed.; Wash. Rev. Code § 18.22.035. Practice of podiatric medicine and surgery—Quality—Definition—Prescriptions—Limitations.; Wash. Rev. Code § 18.32.685. Prescriptions—Filled by druggists.; Wash. Rev. Code § 18.53.010. Definition—Scope of practice.; Wash. Rev. Code § 18.71.011. Definition of practice of medicine—Engaging in practice of chiropractic prohibited, when.; Wash. Rev. Code § 18.71A.010. Definitions.; Wash. Rev. Code § 18.79.250. Advanced registered nurse practitioner—Activities allowed.; Wash. Admin. Code § 246-470-010. Definitions.; Wash. Admin. Code § 246-470-050. Pharmacist, prescriber or other health care practitioner access to information from the program.; Wash. Admin. Code § 246-840-4990. Prescription monitoring program—Required registration, queries, and documentation.; Wash. Admin. Code § 246-922-790. Prescription monitoring program—Required registration, queries, and documentation.; Wash. Admin. Code § 246-918-935. Prescription monitoring program—Required registration, queries, and documentation.; Wash. Admin. Code § 246-919-985. Prescription monitoring program—Required registration, queries, and documentation.; Wash. Admin. Code § 246-817-980. Prescription monitoring program—Required registration, queries, and documentation.</t>
  </si>
  <si>
    <t>Wash. Admin. Code § 246-840-4990. Prescription monitoring program—Required registration, queries, and documentation.; Wash. Admin. Code § 246-840-4990. Prescription monitoring program—Required registration, queries, and documentation.; Wash. Admin. Code § 246-840-4990. Prescription monitoring program—Required registration, queries, and documentation.; Wash. Admin. Code § 246-840-4990. Prescription monitoring program—Required registration, queries, and documentation.; Wash. Admin. Code § 246-922-790. Prescription monitoring program—Required registration, queries, and documentation.; Wash. Admin. Code § 246-922-790. Prescription monitoring program—Required registration, queries, and documentation.; Wash. Admin. Code § 246-922-790. Prescription monitoring program—Required registration, queries, and documentation.; Wash. Admin. Code § 246-922-790. Prescription monitoring program—Required registration, queries, and documentation.; Wash. Admin. Code § 246-918-935. Prescription monitoring program—Required registration, queries, and documentation.; Wash. Admin. Code § 246-918-935. Prescription monitoring program—Required registration, queries, and documentation.; Wash. Admin. Code § 246-918-935. Prescription monitoring program—Required registration, queries, and documentation.; Wash. Admin. Code § 246-918-935. Prescription monitoring program—Required registration, queries, and documentation.; Wash. Admin. Code § 246-919-985. Prescription monitoring program—Required registration, queries, and documentation.; Wash. Admin. Code § 246-919-985. Prescription monitoring program—Required registration, queries, and documentation.; Wash. Admin. Code § 246-919-985. Prescription monitoring program—Required registration, queries, and documentation.; Wash. Admin. Code § 246-919-985. Prescription monitoring program—Required registration, queries, and documentation.; Wash. Admin. Code § 246-817-980. Prescription monitoring program—Required registration, queries, and documentation.; Wash. Admin. Code § 246-817-980. Prescription monitoring program—Required registration, queries, and documentation.; Wash. Admin. Code § 246-817-980. Prescription monitoring program—Required registration, queries, and documentation.; Wash. Admin. Code § 246-817-980. Prescription monitoring program—Required registration, queries, and documentation.</t>
  </si>
  <si>
    <t>Wash. Admin. Code § 246-840-4990. Prescription monitoring program—Required registration, queries, and documentation.; Wash. Admin. Code § 246-922-790. Prescription monitoring program—Required registration, queries, and documentation.; Wash. Admin. Code § 246-918-935. Prescription monitoring program—Required registration, queries, and documentation.; Wash. Admin. Code § 246-919-985. Prescription monitoring program—Required registration, queries, and documentation.; Wash. Admin. Code § 246-817-980. Prescription monitoring program—Required registration, queries, and documentation.</t>
  </si>
  <si>
    <t>Wash. Admin. Code § 246-840-4990. Prescription monitoring program—Required registration, queries, and documentation.; Wash. Admin. Code § 246-840-4990. Prescription monitoring program—Required registration, queries, and documentation.; Wash. Admin. Code § 246-840-465. Definitions.; Wash. Admin. Code § 246-922-790. Prescription monitoring program—Required registration, queries, and documentation.; Wash. Admin. Code § 246-922-662. Definitions.; Wash. Admin. Code § 246-918-935. Prescription monitoring program—Required registration, queries, and documentation.; Wash. Admin. Code § 246-918-802. Definitions.; Wash. Admin. Code § 246-919-985. Prescription monitoring program—Required registration, queries, and documentation.; Wash. Admin. Code § 246-919-852. Definitions.; Wash. Admin. Code § 246-817-980. Prescription monitoring program—Required registration, queries, and documentation.</t>
  </si>
  <si>
    <t>Wash. Admin. Code § 246-840-4990. Prescription monitoring program—Required registration, queries, and documentation.; Wash. Admin. Code § 246-840-4990. Prescription monitoring program—Required registration, queries, and documentation.; Wash. Admin. Code § 246-840-4990. Prescription monitoring program—Required registration, queries, and documentation.; Wash. Admin. Code § 246-840-465. Definitions.; Wash. Admin. Code § 246-922-790. Prescription monitoring program—Required registration, queries, and documentation.; Wash. Admin. Code § 246-922-790. Prescription monitoring program—Required registration, queries, and documentation.; Wash. Admin. Code § 246-922-790. Prescription monitoring program—Required registration, queries, and documentation.; Wash. Admin. Code § 246-922-662. Definitions.; Wash. Admin. Code § 246-918-935. Prescription monitoring program—Required registration, queries, and documentation.; Wash. Admin. Code § 246-918-935. Prescription monitoring program—Required registration, queries, and documentation.; Wash. Admin. Code § 246-919-985. Prescription monitoring program—Required registration, queries, and documentation.; Wash. Admin. Code § 246-919-985. Prescription monitoring program—Required registration, queries, and documentation.; Wash. Admin. Code § 246-919-985. Prescription monitoring program—Required registration, queries, and documentation.; Wash. Admin. Code § 246-817-980. Prescription monitoring program—Required registration, queries, and documentation.; Wash. Admin. Code § 246-817-980. Prescription monitoring program—Required registration, queries, and documentation.</t>
  </si>
  <si>
    <t>PDMP queries are required for ARNPs prior to the "[f]irst refill for acute pain if not checked with initial prescription due to documented clinical exception." 246-840-4990(3. Podiatric physicians, physician assistants, physicians, and dentists are required to query the PDMP "[u]pon the first refill or renewal of an opioid prescription for acute nonoperative pain or acute perioperative pain." Wash. Admin. Code §§ 246-817-980(3)(a); 246-918-935(3)(a); 246-919-985(3)(a); 246-922-790(3)(a). ARNPs, podiatric physicians, physician assistants, physicians, and dentists are required to query the PDMP when the patient transitions from acute pain (defined as six weeks or less) to subacute pain (defined as six to twelve weeks in duration); from subacute pain to chronic pain (more than twelve weeks); and at the "[t]ime of preoperative assessment for any elective surgery or prior to discharge for nonelective surgery." Wash. Admin. Code §§ 246-817-980(3); 246-840-465; 246-840-4990(3); 246-918-935(3); 246-919-985(3); 246-922-790(3).ARNPs, podiatric physicians, physician assistants, physicians, and dentists are also required to query the PDMP for patients under chronic pain management per the following timelines: "For a high-risk patient [defined as "a category of patient at increased risk of morbidity or mortality, such as from comorbidities, polypharmacy, history of substance use disorder or abuse, aberrant behavior, high dose opioid prescription, or the use of any central nervous system depressant"], a PMP query shall be completed at least quarterly. For a moderate-risk patient, a PMP query shall be completed at least semiannually. For a low-risk patient, a PMP query shall be completed at least annually." Wash. Admin. Code §§ 246-817-980(4); 246-840-465(8); 246-840-4990(4); 246-918-935(4); 246-919-985(4); 246-922-790(4)</t>
  </si>
  <si>
    <t>Wash. Admin. Code § 246-470-030. Data submission requirements for dispensers.; Wash. Rev. Code § 70.225.020. Prescription monitoring program--Subject to funding--Duties of dispensers.</t>
  </si>
  <si>
    <t>Until January 1, 2021, each dispenser shall submit the information in accordance with transmission methods established by the department, not later than one business day from the date of dispensing or at the interval required by the department in rule, whichever is sooner.</t>
  </si>
  <si>
    <t>Wash. Rev. Code § 18.22.035. Practice of podiatric medicine and surgery—Quality—Definition—Prescriptions—Limitations.; Wash. Rev. Code § 18.32.685. Prescriptions—Filled by druggists.; Wash. Rev. Code § 18.71.011. Definition of practice of medicine—Engaging in practice of chiropractic prohibited, when.; Wash. Rev. Code § 18.53.010. Definition—Scope of practice.; Wash. Rev. Code § 18.79.250. Advanced registered nurse practitioner—Activities allowed.; Wash. Rev. Code § 18.22.035. Practice of podiatric medicine and surgery—Quality—Definition—Prescriptions—Limitations.; Wash. Rev. Code § 18.32.685. Prescriptions—Filled by druggists.; Wash. Rev. Code § 18.53.010. Definition—Scope of practice.; Wash. Rev. Code § 18.71.011. Definition of practice of medicine—Engaging in practice of chiropractic prohibited, when.; Wash. Rev. Code § 18.79.250. Advanced registered nurse practitioner—Activities allowed.; Wash. Rev. Code § 18.22.035. Practice of podiatric medicine and surgery—Quality—Definition—Prescriptions—Limitations.; Wash. Rev. Code § 18.32.685. Prescriptions—Filled by druggists.; Wash. Rev. Code § 18.53.010. Definition—Scope of practice.; Wash. Rev. Code § 18.71.011. Definition of practice of medicine—Engaging in practice of chiropractic prohibited, when.; Wash. Rev. Code § 18.79.250. Advanced registered nurse practitioner—Activities allowed.; Wash. Admin. Code § 246-470-010. Definitions.; Wash. Admin. Code § 246-470-050. Pharmacist, prescriber or other health care practitioner access to information from the program.; Wash. Admin. Code § 246-840-4990. Prescription monitoring program—Required registration, queries, and documentation.; Wash. Admin. Code § 246-922-790. Prescription monitoring program—Required registration, queries, and documentation.; Wash. Admin. Code § 246-918-935. Prescription monitoring program—Required registration, queries, and documentation.; Wash. Admin. Code § 246-919-985. Prescription monitoring program—Required registration, queries, and documentation.; Wash. Admin. Code § 246-817-980. Prescription monitoring program—Required registration, queries, and documentation.; Wash. Rev. Code § 18.71A.010. Definitions.</t>
  </si>
  <si>
    <t>Wash. Admin. Code § 246-470-070. Other prescription monitoring program's access to information from the program.; Wash. Rev. Code § 70.225.040. Confidentiality and exemptions from disclosure of prescription monitoring program information—Procedures—Immunity when acting in good faith.</t>
  </si>
  <si>
    <t>West Virginia</t>
  </si>
  <si>
    <t>W. Va Stat. § 60A-9-2. Establishment of program; purpose; W. Va Stat. § 60A-9-6. Promulgation of rules; W. Va Leg. Rule § 15-8-3. Prescription Monitoring Program</t>
  </si>
  <si>
    <t>W. Va Stat. § 60A-9-4a. Verification of identity; W. Va Leg. Rule § 15-8-4. Information to be transmitted within 24 hours; W. Va Leg. Rule § 15-8-3. Prescription Monitoring Program</t>
  </si>
  <si>
    <t>W. Va Leg. Rule § 15-8-4. Information to be transmitted within 24 hours; W. Va Leg. Rule § 15-8-3. Prescription Monitoring Program</t>
  </si>
  <si>
    <t>W. Va Stat. § 60A-9-4a. Verification of identity; W. Va Leg. Rule § 15-8-4. Information to be transmitted within 24 hours</t>
  </si>
  <si>
    <t>W. Va Stat. § 60A-9-5. Confidentiality; limited access to records; period of retention; no civil liability for required reporting; W. Va Stat. § 60A-9-5. Confidentiality; limited access to records; period of retention; no civil liability for required reporting; W. Va Stat. § 60A-9-5. Confidentiality; limited access to records; period of retention; no civil liability for required reporting; W. Va Stat. § 60A-9-5. Confidentiality; limited access to records; period of retention; no civil liability for required reporting</t>
  </si>
  <si>
    <t>W. Va Stat. § 60A-9-5. Confidentiality; limited access to records; period of retention; no civil liability for required reporting</t>
  </si>
  <si>
    <t>W. Va Stat. § 60A-9-5a. Practitioner requirements to access database and conduct annual search of the database; required rulemaking; W. Va Stat. § 60A-1-101. Definitions; W. Va Stat. § 60A-9-5. Confidentiality; limited access to records; period of retention; no civil liability for required reporting</t>
  </si>
  <si>
    <t>W. Va Stat. § 60A-9-5a. Practitioner requirements to access database and conduct annual search of the database; required rulemaking</t>
  </si>
  <si>
    <t>Under W. Va Stat. § 60A-9-5a(a), prescribers or dispensers must check the PDMP upon initially and at least annually thereafter before prescribing or dispensing any pain-relieving controlled substance (which includes, but is not limited to an opioid or other drug recognized as effective for pain relief) for chronic, nonmalignant pain.</t>
  </si>
  <si>
    <t>W. Va Stat. § 60A-9-5a. Practitioner requirements to access database and conduct annual search of the database; required rulemaking; W. Va Stat. § 30-3A-1. Definitions</t>
  </si>
  <si>
    <t>W. Va Stat. § 60A-1-101. Definitions; W. Va Stat. § 60A-9-4a. Verification of identity; W. Va Stat. § 60A-9-5a. Practitioner requirements to access database and conduct annual search of the database; required rulemaking</t>
  </si>
  <si>
    <t>PDMP checks are required upon initial dispensing of pain-relieving controlled substances for chronic, nonmalignant pain and then once annually. (W. Va Stat. § 60A-9-5a. Practitioner requirements to access database and conduct annual search of the database; required rulemaking)</t>
  </si>
  <si>
    <t>W. Va Stat. § 60A-9-5. Confidentiality; limited access to records; period of retention; no civil liability for required reporting; W. Va Leg. Rule § 15-8-7. Confidentiality</t>
  </si>
  <si>
    <t>W. Va Leg. Rule § 15-8-7. Confidentiality</t>
  </si>
  <si>
    <t>W. Va Stat. § 60A-9-3. Reporting system requirements; implementation; central repository requirement</t>
  </si>
  <si>
    <t>W. Va Stat. § 60A-9-4a. Verification of identity; W. Va Leg. Rule § 15-8-3. Prescription Monitoring Program; W. Va Leg. Rule § 15-8-4. Information to be transmitted within 24 hours; W. Va Stat. § 60A-9-3. Reporting system requirements; implementation; central repository requirement</t>
  </si>
  <si>
    <t>W. Va Leg. Rule § 15-8-3. Prescription Monitoring Program; W. Va Leg. Rule § 15-8-4. Information to be transmitted within 24 hours</t>
  </si>
  <si>
    <t>W. Va Stat. § 60A-9-4a. Verification of identity; W. Va Stat. § 60A-9-4. Required information; W. Va Stat. § 60A-9-3. Reporting system requirements; implementation; central repository requirement</t>
  </si>
  <si>
    <t>W. Va Stat. § 60A-9-5. Confidentiality; limited access to records; period of retention; no civil liability for required reporting; W. Va Leg. Rule § 15-8-7. Confidentiality; W. Va Leg. Rule § 15-8-7. Confidentiality</t>
  </si>
  <si>
    <t>W. Va Leg. Rule § 15-8-3. Prescription Monitoring Program; W. Va Leg. Rule § 15-8-4. Information to be transmitted within 24 hours; W. Va Stat. § 60A-9-3. Reporting system requirements; implementation; central repository requirement</t>
  </si>
  <si>
    <t>W. Va Stat. § 60A-9-4a. Verification of identity; W. Va Leg. Rule § 15-8-3. Prescription Monitoring Program; W. Va Stat. § 60A-9-3. Reporting system requirements; implementation; central repository requirement; W. Va Leg. Rule § 15-8-4. Information to be transmitted within 24 hours</t>
  </si>
  <si>
    <t>W. Va Leg. Rule § 15-8-3. Prescription Monitoring Program; W. Va Stat. § 60A-9-3. Reporting system requirements; implementation; central repository requirement; W. Va Leg. Rule § 15-8-4. Information to be transmitted within 24 hours</t>
  </si>
  <si>
    <t>W. Va Stat. § 60A-9-4a. Verification of identity; W. Va Stat. § 60A-9-3. Reporting system requirements; implementation; central repository requirement; W. Va Leg. Rule § 15-8-4. Information to be transmitted within 24 hours; W. Va Stat. § 60A-9-4. Required information</t>
  </si>
  <si>
    <t>W. Va Stat. § 60A-9-4a. Verification of identity; W. Va Stat. § 60A-9-3. Reporting system requirements; implementation; central repository requirement; W. Va Stat. § 60A-9-4. Required information</t>
  </si>
  <si>
    <t>W. Va Stat. § 60A-9-5. Confidentiality; limited access to records; period of retention; no civil liability for required reporting; W. Va Stat. § 60A-9-5. Confidentiality; limited access to records; period of retention; no civil liability for required reporting; W. Va Stat. § 60A-9-5. Confidentiality; limited access to records; period of retention; no civil liability for required reporting</t>
  </si>
  <si>
    <t>W. Va Stat. § 60A-9-5a. Practitioner requirements to access database and conduct annual search of the database; required rulemaking; W. Va Stat. § 60A-9-5a. Practitioner requirements to access database and conduct annual search of the database; required rulemaking</t>
  </si>
  <si>
    <t>W. Va Stat. § 60A-1-101. Definitions; W. Va Stat. § 60A-9-5a. Practitioner requirements to access database and conduct annual search of the database; required rulemaking; W. Va Stat. § 60A-9-5a. Practitioner requirements to access database and conduct annual search of the database; required rulemaking</t>
  </si>
  <si>
    <t>W. Va Stat. § 30-3A-1. Definitions; W. Va Stat. § 60A-9-5a. Practitioner requirements to access database and conduct annual search of the database; required rulemaking</t>
  </si>
  <si>
    <t>W. Va Leg. Rule § 15-8-7. Confidentiality; W. Va Leg. Rule § 15-8-7. Confidentiality; W. Va Stat. § 60A-9-5. Confidentiality; limited access to records; period of retention; no civil liability for required reporting</t>
  </si>
  <si>
    <t>W. Va Stat. § 60A-9-5a. Practitioner requirements to access database and conduct annual search of the database; required rulemaking; W. Va Stat. § 60A-9-5a. Practitioner requirements to access database and conduct annual search of the database; required rulemaking; W. Va Leg. Rule § 11-5-7. Additional requirements for the dispensing of controlled substances</t>
  </si>
  <si>
    <t>W. Va Stat. § 60A-1-101. Definitions; W. Va Stat. § 60A-9-5a. Practitioner requirements to access database and conduct annual search of the database; required rulemaking; W. Va Stat. § 60A-9-5a. Practitioner requirements to access database and conduct annual search of the database; required rulemaking; W. Va Leg. Rule § 11-5-7. Additional requirements for the dispensing of controlled substances; W. Va Leg. Rule § 11-5-2. Definitions</t>
  </si>
  <si>
    <t>W. Va Leg. Rule § 11-5-7. Additional requirements for the dispensing of controlled substances; W. Va Stat. § 60A-9-5a. Practitioner requirements to access database and conduct annual search of the database; required rulemaking; W. Va Stat. § 60A-9-5a. Practitioner requirements to access database and conduct annual search of the database; required rulemaking</t>
  </si>
  <si>
    <t>W. Va Stat. § 60A-9-5a. Practitioner requirements to access database and conduct annual search of the database; required rulemaking; W. Va Leg. Rule § 11-5-2. Definitions</t>
  </si>
  <si>
    <t>W. Va Stat. § 60A-1-101. Definitions; W. Va Leg. Rule § 11-5-7. Additional requirements for the dispensing of controlled substances; W. Va Stat. § 60A-9-5a. Practitioner requirements to access database and conduct annual search of the database; required rulemaking; W. Va Leg. Rule § 11-5-2. Definitions; W. Va Stat. § 60A-9-5a. Practitioner requirements to access database and conduct annual search of the database; required rulemaking</t>
  </si>
  <si>
    <t>W. Va Leg. Rule § 15-8-7. Confidentiality; W. Va Leg. Rule § 15-8-7. Confidentiality</t>
  </si>
  <si>
    <t>W. Va Stat. § 60A-9-4a. Verification of identity; W. Va Stat. § 60A-9-3. Reporting system requirements; implementation; central repository requirement; W. Va Leg. Rule § 15-8-4. Information to be transmitted within 24 hours; W. Va Stat. § 60A-9-4. Required information; W. Va Stat. § 60A-9-4. Required information</t>
  </si>
  <si>
    <t>W. Va Stat. § 60A-9-5. Confidentiality; limited access to records; period of retention; no civil liability for required reporting; W. Va Stat. § 60A-9-5. Confidentiality; limited access to records; period of retention; no civil liability for required reporting</t>
  </si>
  <si>
    <t>W. Va Stat. § 60A-1-101. Definitions; W. Va Leg. Rule § 11-5-7. Additional requirements for the dispensing of controlled substances; W. Va Leg. Rule § 11-5-2. Definitions; W. Va Stat. § 60A-9-5a. Practitioner requirements to access database and conduct annual search of the database; required rulemaking; W. Va Stat. § 60A-9-5a. Practitioner requirements to access database and conduct annual search of the database; required rulemaking</t>
  </si>
  <si>
    <t>Wisconsin</t>
  </si>
  <si>
    <t>Wis. Stat. § 450.19. Prescription drug monitoring program; Wis. Admin. Code, Phar 18.01 Authority and scope.; Wis. Admin. Code, Phar 18.12 Use of PDMP information by the board and department</t>
  </si>
  <si>
    <t>Wis. Stat. § 450.19. Prescription drug monitoring program; Wis. Stat. § 450.01. Definitions</t>
  </si>
  <si>
    <t>Wis. Admin. Code, Phar 18.04 Dispensing data.</t>
  </si>
  <si>
    <t>Wis. Admin. Code, Phar 18.06 Frequency of submissions; Wis. Admin. Code, Phar 18.04 Dispensing data.</t>
  </si>
  <si>
    <t>Wis. Admin. Code, Phar 18.04 Dispensing data.; Wis. Admin. Code, Phar 18.02 Definitions.; Wis. Stat. § 450.19. Prescription drug monitoring program; Wis. Admin. Code, Phar 18.03 Drugs that have a substantial potential for abuse.</t>
  </si>
  <si>
    <t>Under Wis. Admin. Code, Phar 18.04, dispensers are required to report drugs with a substantial for potential abuse, including controlled substances in federal schedules II, III, IV or V, a controlled substance identified in state schedule IV or V, and tramadol.</t>
  </si>
  <si>
    <t>Wis. Admin. Code Phar 18.09 Direct access to PDMP information</t>
  </si>
  <si>
    <t>Wis. Admin. Code Phar 18.09 Direct access to PDMP information; Wis. Admin. Code, Phar 18.02 Definitions.; Wis. Stat. § 450.01. Definitions; Wis. Stat. § 961.01. Definitions</t>
  </si>
  <si>
    <t>Wis. Stat. § 450.19. Prescription drug monitoring program</t>
  </si>
  <si>
    <t>Wis. Admin. Code, Phar 18.02 Definitions.; Wis. Admin. Code, Phar 18.02 Definitions.; Wis. Admin. Code Phar 18.09 Direct access to PDMP information</t>
  </si>
  <si>
    <t>Wis. Admin. Code, Phar 18.14 Exchange of PDMP information</t>
  </si>
  <si>
    <t>Wis. Admin. Code, Phar 18.14 Exchange of PDMP information; Wis. Admin. Code, Phar 18.14 Exchange of PDMP information; Wis. Admin. Code, Phar 18.14 Exchange of PDMP information</t>
  </si>
  <si>
    <t>Wis. Admin. Code, Phar 18.11 Methods of obtaining PDMP information</t>
  </si>
  <si>
    <t>Wis. Admin. Code, Phar 18.01 Authority and scope.; Wis. Admin. Code, Phar 18.12 Use of PDMP information by the board and department; Wis. Stat. § 450.19. Prescription drug monitoring program</t>
  </si>
  <si>
    <t>Wis. Stat. § 450.01. Definitions; Wis. Stat. § 450.19. Prescription drug monitoring program</t>
  </si>
  <si>
    <t>Wis. Admin. Code, Phar 18.04 Dispensing data.; Wis. Admin. Code, Phar 18.02 Definitions.; Wis. Admin. Code, Phar 18.03 Drugs that have a substantial potential for abuse.; Wis. Stat. § 450.19. Prescription drug monitoring program</t>
  </si>
  <si>
    <t>Wis. Admin. Code Phar 18.09 Direct access to PDMP information; Wis. Stat. § 450.01. Definitions; Wis. Stat. § 961.01. Definitions</t>
  </si>
  <si>
    <t>Wis. Admin. Code, Phar 18.04 Dispensing data.; Wis. Admin. Code, Phar 18.06 Frequency of submissions</t>
  </si>
  <si>
    <t>Wis. Admin. Code Phar 18.09 Direct access to PDMP information; Wis. Stat. § 961.01. Definitions</t>
  </si>
  <si>
    <t>Wis. Stat. § 450.01. Definitions; Wis. Stat. § 450.19. Prescription drug monitoring program; Wis. Stat. § 450.01. Definitions</t>
  </si>
  <si>
    <t>Wis. Admin. Code, Phar 18.04 Compilation of dispensing data.</t>
  </si>
  <si>
    <t>Wis. Admin. Code, Phar 18.06 Frequency of submissions; Wis. Admin. Code, Phar 18.04 Compilation of dispensing data.</t>
  </si>
  <si>
    <t>Wis. Admin. Code, Phar 18.02 Definitions.; Wis. Admin. Code, Phar 18.03 Drugs that have a substantial potential for abuse.; Wis. Stat. § 450.19. Prescription drug monitoring program; Wis. Admin. Code, Phar 18.04 Compilation of dispensing data.</t>
  </si>
  <si>
    <t>Wis. Admin. Code Phar 18.09 Direct access to PDMP information; Wis. Admin. Code, Phar 18.02 Definitions.</t>
  </si>
  <si>
    <t>Wis. Admin. Code, Phar 18.02 Definitions.; Wis. Admin. Code Phar 18.09 Direct access to PDMP information; Wis. Admin. Code, Phar 18.02 Definitions.</t>
  </si>
  <si>
    <t>Wis. Stat. § 961.01. Definitions; Wis. Admin. Code Phar 18.09 Direct access to PDMP information</t>
  </si>
  <si>
    <t>Wis. Stat. § 450.01. Definitions; Wis. Stat. § 450.19. Prescription drug monitoring program; Wis. Stat. § 450.01. Definitions; Wis. Stat. § 961.385. Prescription drug monitoring program</t>
  </si>
  <si>
    <t>Wis. Admin. Code, CSB 4.01 Authority and scope.; Wis. Admin. Code, CSB 4.12 Use of PDMP information by the board and department; Wis. Stat. § 961.385. Prescription drug monitoring program</t>
  </si>
  <si>
    <t>Wis. Stat. § 450.01. Definitions; Wis. Stat. § 450.01. Definitions; Wis. Stat. § 961.385. Prescription drug monitoring program; Wis. Admin. Code, CSB 4.12 Use of PDMP information by the board and department; Wis. Stat. § 961.385. Prescription drug monitoring program; Wis. Admin. Code, CSB 4.02 Definitions.</t>
  </si>
  <si>
    <t>Wis. Admin. Code, CSB 4.04 Compilation of dispensing data.; Wis. Admin. Code, CSB 4.05 Electronic submission of dispensing data.</t>
  </si>
  <si>
    <t>Wis. Admin. Code, CSB 4.04 Compilation of dispensing data.; Wis. Admin. Code, CSB 4.05 Electronic submission of dispensing data.; Wis. Admin. Code, CSB 4.06 Frequency of submissions</t>
  </si>
  <si>
    <t>Wis. Admin. Code, CSB 4.04 Compilation of dispensing data.; Wis. Admin. Code, CSB 4.03 Drugs that have a substantial potential for abuse.; Wis. Admin. Code, CSB 4.02 Definitions.; Wis. Stat. § 961.385. Prescription drug monitoring program</t>
  </si>
  <si>
    <t>Under Wis. Admin. Code, CSB 4.04, dispensers are required to report drugs with a substantial for potential abuse, including controlled substances in federal schedules II, III, IV or V, a controlled substance identified in state schedule IV or V, and tramadol.</t>
  </si>
  <si>
    <t>Wis. Admin. Code CSB 4.09 Direct access to PDMP information</t>
  </si>
  <si>
    <t>Wis. Admin. Code CSB 4.09 Direct access to PDMP information; Wis. Stat. § 961.01. Definitions</t>
  </si>
  <si>
    <t>Wis. Stat. § 961.385. Prescription drug monitoring program</t>
  </si>
  <si>
    <t>Wis. Admin. Code, CSB 4.02 Definitions.; Wis. Admin. Code, CSB 4.02 Definitions.; Wis. Admin. Code, CSB 4.02 Definitions.; Wis. Admin. Code CSB 4.09 Direct access to PDMP information</t>
  </si>
  <si>
    <t>Wis. Admin. Code, CSB 4.14 Exchange of PDMP information</t>
  </si>
  <si>
    <t>Wis. Admin. Code, Phar 18.14 Exchange of PDMP information; Wis. Admin. Code, CSB 4.14 Exchange of PDMP information; Wis. Admin. Code, CSB 4.14 Exchange of PDMP information</t>
  </si>
  <si>
    <t>Wis. Admin. Code, CSB 4.11 Methods of obtaining PDMP information</t>
  </si>
  <si>
    <t>Wis. Stat. § 961.01. Definitions; Wis. Admin. Code CSB 4.09 Direct access to PDMP information</t>
  </si>
  <si>
    <t>Wis. Admin. Code, CSB 4.14 Exchange of PDMP information; Wis. Admin. Code, CSB 4.14 Exchange of PDMP information; Wis. Admin. Code, CSB 4.14 Exchange of PDMP information</t>
  </si>
  <si>
    <t>Wis. Stat. § 450.01. Definitions; Wis. Stat. § 450.01. Definitions; Wis. Stat. § 961.385. Prescription drug monitoring program; Wis. Admin. Code, CSB 4.12 Use of PDMP information by the board and department; Wis. Admin. Code, CSB 4.02 Definitions.; Wis. Stat. § 961.385. Prescription drug monitoring program</t>
  </si>
  <si>
    <t>Wis. Admin. Code, CSB 4.04 Compilation of dispensing data.; Wis. Admin. Code, CSB 4.05 Electronic submission of dispensing data.; Wis. Admin. Code, CSB 4.04 Compilation of dispensing data.</t>
  </si>
  <si>
    <t>Under Wis. Admin. Code, CSB 4.04, dispensers are required to report drugs with a substantial for potential abuse, including controlled substances in federal schedules II, III, IV or V, and a controlled substance identified in state schedule IV or V.</t>
  </si>
  <si>
    <t>Wis. Admin. Code, CSB 4.15 Disclosure of suspicious or critically dangerous conduct or practices; Wis. Admin. Code, CSB 4.15 Disclosure of suspicious or critically dangerous conduct or practices; Wis. Admin. Code, CSB 4.15 Disclosure of suspicious or critically dangerous conduct or practices; Wis. Admin. Code, CSB 4.15 Disclosure of suspicious or critically dangerous conduct or practices; Wis. Admin. Code, CSB 4.15 Disclosure of suspicious or critically dangerous conduct or practices</t>
  </si>
  <si>
    <t>Wis. Stat. § 961.385. Prescription drug monitoring program; Wis. Admin. Code, CSB 4.01 Authority and scope.; Wis. Admin. Code, CSB 4.12 Use of PDMP data by the board and department</t>
  </si>
  <si>
    <t>Wis. Stat. § 450.01. Definitions; Wis. Stat. § 450.01. Definitions; Wis. Stat. § 961.385. Prescription drug monitoring program; Wis. Stat. § 961.385. Prescription drug monitoring program; Wis. Admin. Code, CSB 4.02 Definitions.; Wis. Admin. Code, CSB 4.12 Use of PDMP data by the board and department</t>
  </si>
  <si>
    <t>Wis. Admin. Code, CSB 4.04 Compilation of dispensing data.; Wis. Admin. Code, CSB 4.04 Compilation of dispensing data.; Wis. Admin. Code, CSB 4.05 Electronic submission of dispensing data.</t>
  </si>
  <si>
    <t>Wis. Admin. Code, CSB 4.04 Compilation of dispensing data.; Wis. Admin. Code, CSB 4.06 Frequency of submissions; Wis. Admin. Code, CSB 4.05 Electronic submission of dispensing data.</t>
  </si>
  <si>
    <t>Wis. Admin. Code, CSB 4.04 Compilation of dispensing data.; Wis. Admin. Code, CSB 4.03 Drugs that have a substantial potential for abuse.; Wis. Stat. § 961.385. Prescription drug monitoring program; Wis. Admin. Code, CSB 4.02 Definitions.</t>
  </si>
  <si>
    <t>Wis. Admin. Code CSB 4.09 Access to monitored prescription drug history reports and PDMP data about a patient.</t>
  </si>
  <si>
    <t>Wis. Stat. § 961.01. Definitions; Wis. Admin. Code CSB 4.09 Access to monitored prescription drug history reports and PDMP data about a patient.</t>
  </si>
  <si>
    <t>Wis. Admin. Code, CSB 4.105 Practitioner’s requirement to review monitored prescription drug history reports.; Wis. Stat. § 961.385. Prescription drug monitoring program</t>
  </si>
  <si>
    <t>The mandate requiring prescribers to check the PDMP applies to prescriptions for controlled substances that exceed a 3-day supply (Wis. Admin. Code, CSB 4.105).</t>
  </si>
  <si>
    <t>Wis. Admin. Code, CSB 4.105 Practitioner’s requirement to review monitored prescription drug history reports.; Wis. Admin. Code, CSB 4.105 Practitioner’s requirement to review monitored prescription drug history reports.; Wis. Stat. § 961.385. Prescription drug monitoring program</t>
  </si>
  <si>
    <t>Wis. Admin. Code, CSB 4.02 Definitions.; Wis. Admin. Code CSB 4.09 Access to monitored prescription drug history reports and PDMP data about a patient.; Wis. Admin. Code, CSB 4.02 Definitions.; Wis. Admin. Code, CSB 4.02 Definitions.</t>
  </si>
  <si>
    <t>Wis. Admin. Code, CSB 4.14 Exchange of PDMP data</t>
  </si>
  <si>
    <t>Wis. Admin. Code, CSB 4.14 Exchange of PDMP data; Wis. Admin. Code, CSB 4.14 Exchange of PDMP data; Wis. Admin. Code, CSB 4.14 Exchange of PDMP data</t>
  </si>
  <si>
    <t>Wis. Admin. Code, CSB 4.11 Methods of obtaining monitoring prescription drug history reports.</t>
  </si>
  <si>
    <t>Wis. Stat. § 450.01. Definitions; Wis. Stat. § 450.01. Definitions; Wis. Stat. § 961.385. Prescription drug monitoring program; Wis. Stat. § 961.385. Prescription drug monitoring program; Wis. Admin. Code, CSB 4.02 Definitions.; Wis. Admin. Code, CSB 4.12 Use of PDMP data by the board and department; Wis. Stat. § 961.385. Prescription drug monitoring program</t>
  </si>
  <si>
    <t>Wis. Admin. Code, CSB 4.105 Practitioner’s requirement to review monitored prescription drug history reports.</t>
  </si>
  <si>
    <t>Wis. Admin. Code, CSB 4.105 Practitioner’s requirement to review monitored prescription drug history reports.; Wis. Admin. Code, CSB 4.105 Practitioner’s requirement to review monitored prescription drug history reports.</t>
  </si>
  <si>
    <t>Wis. Admin. Code CSB 4.09 Access to monitored prescription drug history reports and PDMP data about a patient.; Wis. Stat. § 961.01. Definitions</t>
  </si>
  <si>
    <t>Wis. Stat. § 961.385. Prescription drug monitoring program; Wis. Admin. Code, CSB 4.12 Use of PDMP data by the board and department; Wis. Admin. Code, CSB 4.01 Authority and scope.</t>
  </si>
  <si>
    <t>Wis. Admin. Code CSB 4.09 Access to monitored prescription drug history reports and PDMP data about a patient.; Wis. Admin. Code, CSB 4.02 Definitions.; Wis. Stat. § 961.385. Prescription drug monitoring program; Wis. Stat. § 450.01. Definitions; Wis. Stat. § 961.01. Definitions</t>
  </si>
  <si>
    <t>Wis. Admin. Code CSB 4.09 Access to monitored prescription drug history reports and PDMP data about a patient.; Wis. Admin. Code, CSB 4.02 Definitions.; Wis. Stat. § 961.01. Definitions</t>
  </si>
  <si>
    <t>Wis. Stat. § 961.385. Prescription drug monitoring program; Wis. Admin. Code, CSB 4.12 Use of PDMP data by the board and department; Wis. Admin. Code, CSB 4.01 Authority and scope.; Wis. Stat. § 961.385. Prescription drug monitoring program</t>
  </si>
  <si>
    <t>Wis. Stat. § 450.01. Definitions; Wis. Stat. § 450.01. Definitions; Wis. Stat. § 961.385. Prescription drug monitoring program; Wis. Stat. § 961.385. Prescription drug monitoring program; Wis. Admin. Code, CSB 4.02 Definitions.; Wis. Admin. Code, CSB 4.12 Use of PDMP data by the board and department; Wis. Stat. § 961.385. Prescription drug monitoring program; Wis. Stat. § 450.01. Definitions</t>
  </si>
  <si>
    <t>Wis. Stat. § 450.01. Definitions; Wis. Stat. § 450.01. Definitions; Wis. Stat. § 961.385. Prescription drug monitoring program; Wis. Stat. § 961.385. Prescription drug monitoring program; Wis. Admin. Code, CSB 4.02 Definitions.; Wis. Admin. Code, CSB 4.12 Use of PDMP data by the board and department; Wis. Stat. § 961.385. Prescription drug monitoring program; Wis. Stat. § 450.01. Definitions; Wis. Stat. § 450.01. Definitions</t>
  </si>
  <si>
    <t>Wyoming</t>
  </si>
  <si>
    <t>Wyo. Stat. § 35-7-1060 Controlled substances prescription tracking program</t>
  </si>
  <si>
    <t>Wyo. Stat. § 35-7-1023 Board of pharmacy to administer registration</t>
  </si>
  <si>
    <t>baord of pharmacy</t>
  </si>
  <si>
    <t>59.0002 Section 2. Transmission of information regarding dispensing of controlled substances to certain persons.; Wyo. Stat. § 35-7-1060 Controlled substances prescription tracking program</t>
  </si>
  <si>
    <t>Wyo. Stat. § 35-7-1060 Controlled substances prescription tracking program; 059.0002.8 Wyo. Code R. § 4. Unsolicited Patient Profiles.</t>
  </si>
  <si>
    <t>Wyo. Stat. § 35-7-1060 Controlled substances prescription tracking program; 59.0002 Section 2. Transmission of information regarding dispensing of controlled substances to certain persons.; 059.0002.8 Wyo. Code R. § 7. Reporting of Non-Controlled Prescription Drugs.</t>
  </si>
  <si>
    <t>Wyo. Stat. § 35-7-1060 Controlled substances prescription tracking program; 59.0002 Section 2. Transmission of information regarding dispensing of controlled substances to certain persons.</t>
  </si>
  <si>
    <t>Wyo. Stat. § 35-7-1060 Controlled substances prescription tracking program; 59.0002 Section 2. Transmission of information regarding dispensing of controlled substances to certain persons.; 59.0002 Section 2. Transmission of information regarding dispensing of controlled substances to certain persons.</t>
  </si>
  <si>
    <t>59.0002 Section 2. Transmission of information regarding dispensing of controlled substances to certain persons.; 059.0002.8 Wyo. Code R. § 7. Reporting of Non-Controlled Prescription Drugs.; Wyo. Stat. § 35-7-1060 Controlled substances prescription tracking program</t>
  </si>
  <si>
    <t>59.0002 Section 2. Transmission of information regarding dispensing of controlled substances to certain persons.; 59.0002 Section 2. Transmission of information regarding dispensing of controlled substances to certain persons.</t>
  </si>
  <si>
    <t>059.0002.8 Wyo. Code R. § 4. Unsolicited Patient Profiles.; Wyo. Stat. § 35-7-1060 Controlled substances prescription tracking program; Wyo. Stat. § 35-7-1060 Controlled substances prescription tracking program</t>
  </si>
  <si>
    <t>Wyo. Stat. § 35-7-1060 Controlled substances prescription tracking program; 59.0002 Section 4. Transmission of information regarding dispensing of controlled substances to certain persons.</t>
  </si>
  <si>
    <t>Wyo. Stat. § 35-7-1060 Controlled substances prescription tracking program; 59.0002 Section 4. Transmission of information regarding dispensing of controlled substances to certain persons.; 059.0002.8 Wyo. Code R. § 9. Reporting of Non-Controlled Prescription Drugs.</t>
  </si>
  <si>
    <t>59.0002 Section 4. Transmission of information regarding dispensing of controlled substances to certain persons.</t>
  </si>
  <si>
    <t>Wyo. Stat. § 35-7-1060 Controlled substances prescription tracking program; Wyo. Stat. § 35-7-1060 Controlled substances prescription tracking program; 059.0002.8 Wyo. Code R. § 6. Unsolicited Patient Profiles.</t>
  </si>
  <si>
    <t>59.0002 Section 5. Solicited Patient Profiles.</t>
  </si>
  <si>
    <t>59.0002 Section 5. Solicited Patient Profiles.; 59.0002 Section 5. Solicited Patient Profiles.; 59.0002 Section 5. Solicited Patient Profiles.</t>
  </si>
  <si>
    <t>59.0002 Section 4. Transmission of information regarding dispensing of controlled substances to certain persons.; 059.0002.8 Wyo. Code R. § 9. Reporting of Non-Controlled Prescription Drugs.</t>
  </si>
  <si>
    <t>059.0002.8 Wyo. Code R. § 6. Unsolicited Patient Profiles.; Wyo. Stat. § 35-7-1060 Controlled substances prescription tracking program; Wyo. Stat. § 35-7-1060 Controlled substances prescription tracking program</t>
  </si>
  <si>
    <t>Pursuant to Wyo. Stat. § 35-7-1060(b) schedule V controlled substances are only required to be checked when the substance is an opioid.</t>
  </si>
  <si>
    <t>59.0002 Section 5. Solicited Patient Profiles.; Wyo. Stat. § 35-7-1060 Controlled substances prescription tracking program</t>
  </si>
  <si>
    <t>Wyo. Stat. § 35-7-1060 Controlled substances prescription tracking program; 59.0002 Section 4. Transmission of information regarding dispensing of controlled substances to certain persons.; 59.0002 Section 4. Transmission of information regarding dispensing of controlled substances to certain persons.</t>
  </si>
  <si>
    <t>Wyo. Stat. § 35-7-1060 Controlled substances prescription tracking program; 59.0002 Section 5. Solicited Patient Profiles.</t>
  </si>
  <si>
    <t>59.0002 Section 5. Solicited Patient Profiles.; 59.0002 Section 5. Solicited Patient Profiles.</t>
  </si>
  <si>
    <t>Wyo. Stat. § 35-7-1060 Controlled substances prescription tracking program; 59.0002 Section 6. Transmission of information regarding dispensing of controlled substances to certain persons.</t>
  </si>
  <si>
    <t>59.0002 Wyo. Code R. § 5. Registration Requirements; 59.0002 Wyo. Code R. § 5. Registration Requirements; 59.0002 Section 7. Solicited Patient Profiles.</t>
  </si>
  <si>
    <t>59.0002 Wyo. Code R. § 5. Registration Requirements; 59.0002 Wyo. Code R. § 5. Registration Requirements; 59.0002 Wyo. Code R. § 4 Definitions; Wyo. Stat. § 33-21-120. Definitions</t>
  </si>
  <si>
    <t>59.0002 Section 7. Solicited Patient Profiles.; 59.0002 Section 7. Solicited Patient Profiles.; 59.0002 Wyo. Code R. § 5. Registration Requirements</t>
  </si>
  <si>
    <t>Wyo. Stat. § 35-7-1060 Controlled substances prescription tracking program; 59.0002 Section 7. Solicited Patient Profiles.; 59.0002 Section 7. Solicited Patient Profiles.</t>
  </si>
  <si>
    <t>59.0002 Section 7. Solicited Patient Profiles.; 59.0002 Section 7. Solicited Patient Profiles.</t>
  </si>
  <si>
    <t>Jurisdictions</t>
  </si>
  <si>
    <t>PDMP_agency_Department of Public Safety</t>
  </si>
  <si>
    <t xml:space="preserve">PDMP_agencyDepartment of Health </t>
  </si>
  <si>
    <t>PDMP_agency_Consumer protection agency</t>
  </si>
  <si>
    <t>PDMP_agency_Professional licensing authority</t>
  </si>
  <si>
    <t>PDMP_agency_Department of Justice</t>
  </si>
  <si>
    <t>PDMP_drepsch_Schedule I</t>
  </si>
  <si>
    <t>PDMP_drepschSchedule II</t>
  </si>
  <si>
    <t>PDMP_drepschSchedule III</t>
  </si>
  <si>
    <t>PDMP_drepschSchedule IV</t>
  </si>
  <si>
    <t>PDMP_drepschSchedule V</t>
  </si>
  <si>
    <t>PDMP_drepsch_Reportable drugs not specified</t>
  </si>
  <si>
    <t>PDMP_proact_Must report to law enforcement</t>
  </si>
  <si>
    <t>PDMP_proact_Must report to professional licensing body</t>
  </si>
  <si>
    <t>PDMP_proact_Must report to prescriber or dispenser</t>
  </si>
  <si>
    <t>PDMP_proact_Permitted to report to law enforcement</t>
  </si>
  <si>
    <t>PDMP_proact_Permitted to report to professional licensing body</t>
  </si>
  <si>
    <t>PDMP_proact_Permitted to report to prescriber or dispenser</t>
  </si>
  <si>
    <t>PDMP_proactNo action specified in the law</t>
  </si>
  <si>
    <t>PDMP_regkindPhysician prescribers</t>
  </si>
  <si>
    <t>PDMP_regkindNurse Practitioners</t>
  </si>
  <si>
    <t>PDMP_regkindPhysician assistants</t>
  </si>
  <si>
    <t>PDMP_regkind_Optometrists</t>
  </si>
  <si>
    <t>PDMP_regkind_Podiatrists</t>
  </si>
  <si>
    <t>PDMP_regkind_Dentists</t>
  </si>
  <si>
    <t>PDMP_regkind_Pharmacists</t>
  </si>
  <si>
    <t>PDMP_regkind_Type of prescriber not specified</t>
  </si>
  <si>
    <t>PDMP_regawhenInitial licensure</t>
  </si>
  <si>
    <t>PDMP_regawhenUpon renewal of license</t>
  </si>
  <si>
    <t>PDMP_regawhen_Specified date</t>
  </si>
  <si>
    <t>PDMP_regawhen_Annual registration</t>
  </si>
  <si>
    <t>PDMP_regawhen_Prior to accessing the PDMP</t>
  </si>
  <si>
    <t>PDMP_regawhen_Registration timing not specified</t>
  </si>
  <si>
    <t>PDMP_csfreq_Initial prescriptions</t>
  </si>
  <si>
    <t>PDMP_csfreq_Every prescription</t>
  </si>
  <si>
    <t>PDMP_csfreq_Every 3 months</t>
  </si>
  <si>
    <t>PDMP_csfreq_Every 6 months</t>
  </si>
  <si>
    <t>PDMP_csfreq_Every 12 months</t>
  </si>
  <si>
    <t>PDMP_csfreq_Prescribing more than a 72-hour supply</t>
  </si>
  <si>
    <t>PDMP_csexcpt_Terminally ill patients under the supervised care of a hospice program</t>
  </si>
  <si>
    <t>PDMP_csexcpt_Prescriptions related to cancer treatment</t>
  </si>
  <si>
    <t>PDMP_csexcpt_Post-surgical prescriptions</t>
  </si>
  <si>
    <t>PDMP_csexcpt_No exceptions from the mandate to check the PDMP</t>
  </si>
  <si>
    <t xml:space="preserve">PDMP_opfreqnew_Patient request for prescription in Emergency Department </t>
  </si>
  <si>
    <t>PDMP_opfreqnew_Patient request for prescription in Urgent Care</t>
  </si>
  <si>
    <t>PDMP_opfreqnew_Initial prescriptions</t>
  </si>
  <si>
    <t>PDMP_opfreqnew_Every prescription</t>
  </si>
  <si>
    <t>PDMP_opfreqnew_Every 3 months</t>
  </si>
  <si>
    <t>PDMP_opfreqnew_Frequency of PDMP checks not required for new patients</t>
  </si>
  <si>
    <t xml:space="preserve">PDMP_opfreqrest_Patient request for prescription in Emergency Department </t>
  </si>
  <si>
    <t>PDMP_opfreqrest_Patient request for prescription in Urgent Care</t>
  </si>
  <si>
    <t>PDMP_opfreqrest_Patient request for prescription renewal in Emergency Department</t>
  </si>
  <si>
    <t>PDMP_opfreqrest_Patient request for prescription renewal in Urgent Care</t>
  </si>
  <si>
    <t>PDMP_opfreqrest_Every prescription</t>
  </si>
  <si>
    <t>PDMP_opfreqrest_When patient transitions between different pain levels</t>
  </si>
  <si>
    <t>PDMP_opfreqrest_Every 3 months</t>
  </si>
  <si>
    <t>PDMP_opfreqrest_Every 6 months</t>
  </si>
  <si>
    <t>PDMP_opfreqrest_Every 12 months</t>
  </si>
  <si>
    <t>PDMP_opfreqrest_Authorizing refills</t>
  </si>
  <si>
    <t>PDMP_opfreqrest_Frequency of PDMP checks not required for established patients</t>
  </si>
  <si>
    <t>PDMP_opexcpt_Terminally ill patients under the supervised care of a hospice program</t>
  </si>
  <si>
    <t>PDMP_opexcpt_Prescriptions related to cancer treatment</t>
  </si>
  <si>
    <t>PDMP_opexcpt_Post-surgical prescriptions</t>
  </si>
  <si>
    <t>PDMP_opexcpt_No exceptions from the mandate to check the PDMP</t>
  </si>
  <si>
    <t>PDMP_benzfreq_Initial prescriptions</t>
  </si>
  <si>
    <t>PDMP_benzfreq_Every prescription</t>
  </si>
  <si>
    <t>PDMP_benzfreq_When patient transitions between different pain levels</t>
  </si>
  <si>
    <t>PDMP_benzfreq_Every 3 months</t>
  </si>
  <si>
    <t>PDMP_benzfreq_Every 6 months</t>
  </si>
  <si>
    <t>PDMP_benzfreq_Every 12 months</t>
  </si>
  <si>
    <t>PDMP_benzfreq_Authorizing refills</t>
  </si>
  <si>
    <t>PDMP_benzexcpt_Terminally ill patients under the supervised care of a hospice program</t>
  </si>
  <si>
    <t>PDMP_benzexcpt_Prescriptions related to cancer treatment</t>
  </si>
  <si>
    <t>PDMP_benzexcpt_Post-surgical prescriptions</t>
  </si>
  <si>
    <t>PDMP_benzexcpt_No exceptions from the mandate to check the PDMP</t>
  </si>
  <si>
    <t>PDMP_sched_Schedule II</t>
  </si>
  <si>
    <t>PDMP_sched_Schedule III</t>
  </si>
  <si>
    <t>PDMP_sched_Schedule IV</t>
  </si>
  <si>
    <t>PDMP_sched_Schedule V</t>
  </si>
  <si>
    <t>PDMP_schedII_Prior to issuing a replacement prescription</t>
  </si>
  <si>
    <t>PDMP_schedII_Initial prescriptions</t>
  </si>
  <si>
    <t>PDMP_schedII_Every prescription</t>
  </si>
  <si>
    <t>PDMP_schedII_Monthly</t>
  </si>
  <si>
    <t>PDMP_schedII_Every 3 months</t>
  </si>
  <si>
    <t>PDMP_schedII_Every 4 months</t>
  </si>
  <si>
    <t>PDMP_schedII_Every 12 months</t>
  </si>
  <si>
    <t>PDMP_schedII_Transitioning from pain classifications</t>
  </si>
  <si>
    <t>PDMP_schedII_Prescriber not required to check for a Schedule II substance</t>
  </si>
  <si>
    <t>PDMP_schedIII_Prior to issuing a replacement prescription</t>
  </si>
  <si>
    <t>PDMP_schedIII_Initial prescriptions</t>
  </si>
  <si>
    <t>PDMP_schedIII_Every prescription</t>
  </si>
  <si>
    <t>PDMP_schedIII_Monthly</t>
  </si>
  <si>
    <t>PDMP_schedIII_Every 3 months</t>
  </si>
  <si>
    <t>PDMP_schedIII_Every 4 months</t>
  </si>
  <si>
    <t>PDMP_schedIII_Every 12 months</t>
  </si>
  <si>
    <t>PDMP_schedIII_Transitioning from pain classifications</t>
  </si>
  <si>
    <t>PDMP_schedIII_Prescriber not required to check for a Schedule III substance</t>
  </si>
  <si>
    <t>PDMP_schedIV_Prior to issuing a replacement prescription</t>
  </si>
  <si>
    <t>PDMP_schedIV_Initial prescriptions</t>
  </si>
  <si>
    <t>PDMP_schedIV_Every prescription</t>
  </si>
  <si>
    <t>PDMP_schedIV_Every 3 months</t>
  </si>
  <si>
    <t>PDMP_schedIV_Every 4 months</t>
  </si>
  <si>
    <t>PDMP_schedIV_Every 12 months</t>
  </si>
  <si>
    <t xml:space="preserve">PDMP_schedIV_Transitioning from pain classifications </t>
  </si>
  <si>
    <t>PDMP_schedIV_Prescriber not required to check for a Schedule IV substance</t>
  </si>
  <si>
    <t>PDMP_schedV_Initial prescriptions</t>
  </si>
  <si>
    <t>PDMP_schedV_Every prescription</t>
  </si>
  <si>
    <t>PDMP_schedV_Every 3 months</t>
  </si>
  <si>
    <t>PDMP_schedV_Every 12 months</t>
  </si>
  <si>
    <t>PDMP_schedV_Transitioning from pain classifications</t>
  </si>
  <si>
    <t>PDMP_schedV_Prescriber not required to check for a Schedule V substance</t>
  </si>
  <si>
    <t>PDMP_schedexcpt_Terminally ill patients under the supervised care of a hospice program</t>
  </si>
  <si>
    <t>PDMP_schedexcpt_Prescriptions related to cancer treatment</t>
  </si>
  <si>
    <t>PDMP_schedexcpt_Post-surgical prescriptions</t>
  </si>
  <si>
    <t>PDMP_schedexcpt_No exceptions from the mandate to check the PDMP</t>
  </si>
  <si>
    <t>PDMP_delkind_Nurse practitioners</t>
  </si>
  <si>
    <t>PDMP_delkind_Physician assistants</t>
  </si>
  <si>
    <t>PDMP_delkind_Registered nurses</t>
  </si>
  <si>
    <t>PDMP_delkind_Administrative assistants</t>
  </si>
  <si>
    <t>PDMP_delkind_Health care professionals</t>
  </si>
  <si>
    <t>PDMP_delkindAuthorized agent, delegate, or designee</t>
  </si>
  <si>
    <t>PDMP_delkind_Type of delegate not specified</t>
  </si>
  <si>
    <t>PDMP_strest_Receiving state must allow reciprocity with this state</t>
  </si>
  <si>
    <t>PDMP_strest_Must have bilateral memorandum of understanding or data sharing agreement</t>
  </si>
  <si>
    <t>PDMP_strestOnly if other state has PDMP laws consistent with or similar to this state</t>
  </si>
  <si>
    <t xml:space="preserve">PDMP_strest_Physically bordering states only </t>
  </si>
  <si>
    <t>PDMP_strest_None of the above restrictions</t>
  </si>
  <si>
    <t>PDMP_leowhenActive investigations</t>
  </si>
  <si>
    <t>PDMP_leowhen_Granted access by a subpoena</t>
  </si>
  <si>
    <t>PDMP_leowhen_Granted access by issuance of a warrant</t>
  </si>
  <si>
    <t>PDMP_leowhenGranted access by a finding of probable cause</t>
  </si>
  <si>
    <t>PDMP_leowhen_No restrictions on law enforcement access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</si>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</sst>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16"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667"/>
  <sheetViews>
    <sheetView workbookViewId="0"/>
  </sheetViews>
  <sheetFormatPr defaultRowHeight="14.5" x14ac:dyDescent="0.35"/>
  <cols>
    <col min="1" max="1" width="14.90625" customWidth="1"/>
    <col min="2" max="2" width="16.1796875" customWidth="1"/>
    <col min="3" max="3" width="16.81640625" customWidth="1"/>
    <col min="4" max="4" width="10.26953125" customWidth="1"/>
  </cols>
  <sheetData>
    <row r="1" spans="1:123" s="2" customFormat="1" ht="58" x14ac:dyDescent="0.35">
      <c r="A1" s="2" t="s">
        <v>1677</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t="s">
        <v>77</v>
      </c>
      <c r="CB1" s="2" t="s">
        <v>78</v>
      </c>
      <c r="CC1" s="2" t="s">
        <v>79</v>
      </c>
      <c r="CD1" s="2" t="s">
        <v>80</v>
      </c>
      <c r="CE1" s="2" t="s">
        <v>81</v>
      </c>
      <c r="CF1" s="2" t="s">
        <v>82</v>
      </c>
      <c r="CG1" s="2" t="s">
        <v>83</v>
      </c>
      <c r="CH1" s="2" t="s">
        <v>84</v>
      </c>
      <c r="CI1" s="2" t="s">
        <v>85</v>
      </c>
      <c r="CJ1" s="2" t="s">
        <v>86</v>
      </c>
      <c r="CK1" s="2" t="s">
        <v>87</v>
      </c>
      <c r="CL1" s="2" t="s">
        <v>88</v>
      </c>
      <c r="CM1" s="2" t="s">
        <v>89</v>
      </c>
      <c r="CN1" s="2" t="s">
        <v>90</v>
      </c>
      <c r="CO1" s="2" t="s">
        <v>91</v>
      </c>
      <c r="CP1" s="2" t="s">
        <v>92</v>
      </c>
      <c r="CQ1" s="2" t="s">
        <v>93</v>
      </c>
      <c r="CR1" s="2" t="s">
        <v>94</v>
      </c>
      <c r="CS1" s="2" t="s">
        <v>95</v>
      </c>
      <c r="CT1" s="2" t="s">
        <v>96</v>
      </c>
      <c r="CU1" s="2" t="s">
        <v>97</v>
      </c>
      <c r="CV1" s="2" t="s">
        <v>98</v>
      </c>
      <c r="CW1" s="2" t="s">
        <v>99</v>
      </c>
      <c r="CX1" s="2" t="s">
        <v>100</v>
      </c>
      <c r="CY1" s="2" t="s">
        <v>101</v>
      </c>
      <c r="CZ1" s="2" t="s">
        <v>102</v>
      </c>
      <c r="DA1" s="2" t="s">
        <v>103</v>
      </c>
      <c r="DB1" s="2" t="s">
        <v>104</v>
      </c>
      <c r="DC1" s="2" t="s">
        <v>105</v>
      </c>
      <c r="DD1" s="2" t="s">
        <v>106</v>
      </c>
      <c r="DE1" s="2" t="s">
        <v>107</v>
      </c>
      <c r="DF1" s="2" t="s">
        <v>108</v>
      </c>
      <c r="DG1" s="2" t="s">
        <v>109</v>
      </c>
      <c r="DH1" s="2" t="s">
        <v>110</v>
      </c>
      <c r="DI1" s="2" t="s">
        <v>111</v>
      </c>
      <c r="DJ1" s="2" t="s">
        <v>112</v>
      </c>
      <c r="DK1" s="2" t="s">
        <v>113</v>
      </c>
      <c r="DL1" s="2" t="s">
        <v>114</v>
      </c>
      <c r="DM1" s="2" t="s">
        <v>115</v>
      </c>
      <c r="DN1" s="2" t="s">
        <v>116</v>
      </c>
      <c r="DO1" s="2" t="s">
        <v>117</v>
      </c>
      <c r="DP1" s="2" t="s">
        <v>118</v>
      </c>
      <c r="DQ1" s="2" t="s">
        <v>119</v>
      </c>
      <c r="DR1" s="2" t="s">
        <v>120</v>
      </c>
      <c r="DS1" s="2" t="s">
        <v>121</v>
      </c>
    </row>
    <row r="2" spans="1:123" x14ac:dyDescent="0.35">
      <c r="A2" t="s">
        <v>122</v>
      </c>
      <c r="B2" s="1">
        <v>41640</v>
      </c>
      <c r="C2" s="1">
        <v>41654</v>
      </c>
      <c r="D2">
        <v>1</v>
      </c>
      <c r="E2" t="s">
        <v>123</v>
      </c>
      <c r="G2" t="str">
        <f t="shared" ref="G2:G19" si="0">("Department of Health ")</f>
        <v xml:space="preserve">Department of Health </v>
      </c>
      <c r="H2" t="s">
        <v>124</v>
      </c>
      <c r="J2">
        <v>1</v>
      </c>
      <c r="K2" t="s">
        <v>125</v>
      </c>
      <c r="M2" t="str">
        <f>("Every 7 days")</f>
        <v>Every 7 days</v>
      </c>
      <c r="N2" t="s">
        <v>126</v>
      </c>
      <c r="P2" t="str">
        <f t="shared" ref="P2:P19" si="1">("Schedule II, Schedule III, Schedule IV, Schedule V")</f>
        <v>Schedule II, Schedule III, Schedule IV, Schedule V</v>
      </c>
      <c r="Q2" t="s">
        <v>127</v>
      </c>
      <c r="S2" t="str">
        <f t="shared" ref="S2:S22" si="2">("No action specified in the law")</f>
        <v>No action specified in the law</v>
      </c>
      <c r="V2">
        <v>1</v>
      </c>
      <c r="W2" t="s">
        <v>128</v>
      </c>
      <c r="Y2" t="str">
        <f t="shared" ref="Y2:Y14" si="3">("Physician prescribers, Nurse Practitioners, Physician assistants")</f>
        <v>Physician prescribers, Nurse Practitioners, Physician assistants</v>
      </c>
      <c r="Z2" t="s">
        <v>129</v>
      </c>
      <c r="AA2" t="s">
        <v>130</v>
      </c>
      <c r="AB2" t="str">
        <f t="shared" ref="AB2:AB19" si="4">("Initial licensure, Upon renewal of license")</f>
        <v>Initial licensure, Upon renewal of license</v>
      </c>
      <c r="AC2" t="s">
        <v>131</v>
      </c>
      <c r="AE2">
        <v>0</v>
      </c>
      <c r="AH2">
        <v>0</v>
      </c>
      <c r="AQ2">
        <v>0</v>
      </c>
      <c r="BC2">
        <v>0</v>
      </c>
      <c r="BL2">
        <v>0</v>
      </c>
      <c r="CG2">
        <v>0</v>
      </c>
      <c r="CJ2">
        <v>0</v>
      </c>
      <c r="CM2">
        <v>0</v>
      </c>
      <c r="CS2">
        <v>1</v>
      </c>
      <c r="CT2" t="s">
        <v>132</v>
      </c>
      <c r="CV2" t="str">
        <f t="shared" ref="CV2:CV19" si="5">("Authorized agent, delegate, or designee")</f>
        <v>Authorized agent, delegate, or designee</v>
      </c>
      <c r="CW2" t="s">
        <v>132</v>
      </c>
      <c r="CX2" t="s">
        <v>133</v>
      </c>
      <c r="CY2">
        <v>1</v>
      </c>
      <c r="CZ2" t="s">
        <v>134</v>
      </c>
      <c r="DB2">
        <v>0</v>
      </c>
      <c r="DE2">
        <v>0</v>
      </c>
      <c r="DH2">
        <v>1</v>
      </c>
      <c r="DI2" t="s">
        <v>134</v>
      </c>
      <c r="DK2" t="str">
        <f t="shared" ref="DK2:DK19" si="6">("Only if other state has PDMP laws consistent with or similar to this state")</f>
        <v>Only if other state has PDMP laws consistent with or similar to this state</v>
      </c>
      <c r="DL2" t="s">
        <v>134</v>
      </c>
      <c r="DN2">
        <v>1</v>
      </c>
      <c r="DO2" t="s">
        <v>135</v>
      </c>
      <c r="DQ2" t="str">
        <f t="shared" ref="DQ2:DQ19" si="7">("Active investigations, Granted access by a finding of probable cause")</f>
        <v>Active investigations, Granted access by a finding of probable cause</v>
      </c>
      <c r="DR2" t="s">
        <v>135</v>
      </c>
    </row>
    <row r="3" spans="1:123" x14ac:dyDescent="0.35">
      <c r="A3" t="s">
        <v>122</v>
      </c>
      <c r="B3" s="1">
        <v>41655</v>
      </c>
      <c r="C3" s="1">
        <v>41736</v>
      </c>
      <c r="D3">
        <v>1</v>
      </c>
      <c r="E3" t="s">
        <v>123</v>
      </c>
      <c r="G3" t="str">
        <f t="shared" si="0"/>
        <v xml:space="preserve">Department of Health </v>
      </c>
      <c r="H3" t="s">
        <v>124</v>
      </c>
      <c r="J3">
        <v>1</v>
      </c>
      <c r="K3" t="s">
        <v>125</v>
      </c>
      <c r="M3" t="str">
        <f>("Every 7 days")</f>
        <v>Every 7 days</v>
      </c>
      <c r="N3" t="s">
        <v>126</v>
      </c>
      <c r="P3" t="str">
        <f t="shared" si="1"/>
        <v>Schedule II, Schedule III, Schedule IV, Schedule V</v>
      </c>
      <c r="Q3" t="s">
        <v>127</v>
      </c>
      <c r="S3" t="str">
        <f t="shared" si="2"/>
        <v>No action specified in the law</v>
      </c>
      <c r="V3">
        <v>1</v>
      </c>
      <c r="W3" t="s">
        <v>136</v>
      </c>
      <c r="Y3" t="str">
        <f t="shared" si="3"/>
        <v>Physician prescribers, Nurse Practitioners, Physician assistants</v>
      </c>
      <c r="Z3" t="s">
        <v>137</v>
      </c>
      <c r="AA3" t="s">
        <v>130</v>
      </c>
      <c r="AB3" t="str">
        <f t="shared" si="4"/>
        <v>Initial licensure, Upon renewal of license</v>
      </c>
      <c r="AC3" t="s">
        <v>138</v>
      </c>
      <c r="AE3">
        <v>0</v>
      </c>
      <c r="AH3">
        <v>0</v>
      </c>
      <c r="AQ3">
        <v>0</v>
      </c>
      <c r="BC3">
        <v>0</v>
      </c>
      <c r="BL3">
        <v>0</v>
      </c>
      <c r="CG3">
        <v>0</v>
      </c>
      <c r="CJ3">
        <v>0</v>
      </c>
      <c r="CM3">
        <v>0</v>
      </c>
      <c r="CS3">
        <v>1</v>
      </c>
      <c r="CT3" t="s">
        <v>132</v>
      </c>
      <c r="CV3" t="str">
        <f t="shared" si="5"/>
        <v>Authorized agent, delegate, or designee</v>
      </c>
      <c r="CW3" t="s">
        <v>132</v>
      </c>
      <c r="CX3" t="s">
        <v>133</v>
      </c>
      <c r="CY3">
        <v>1</v>
      </c>
      <c r="CZ3" t="s">
        <v>134</v>
      </c>
      <c r="DB3">
        <v>0</v>
      </c>
      <c r="DE3">
        <v>0</v>
      </c>
      <c r="DH3">
        <v>1</v>
      </c>
      <c r="DI3" t="s">
        <v>134</v>
      </c>
      <c r="DK3" t="str">
        <f t="shared" si="6"/>
        <v>Only if other state has PDMP laws consistent with or similar to this state</v>
      </c>
      <c r="DL3" t="s">
        <v>134</v>
      </c>
      <c r="DN3">
        <v>1</v>
      </c>
      <c r="DO3" t="s">
        <v>135</v>
      </c>
      <c r="DQ3" t="str">
        <f t="shared" si="7"/>
        <v>Active investigations, Granted access by a finding of probable cause</v>
      </c>
      <c r="DR3" t="s">
        <v>135</v>
      </c>
    </row>
    <row r="4" spans="1:123" x14ac:dyDescent="0.35">
      <c r="A4" t="s">
        <v>122</v>
      </c>
      <c r="B4" s="1">
        <v>41737</v>
      </c>
      <c r="C4" s="1">
        <v>41843</v>
      </c>
      <c r="D4">
        <v>1</v>
      </c>
      <c r="E4" t="s">
        <v>123</v>
      </c>
      <c r="G4" t="str">
        <f t="shared" si="0"/>
        <v xml:space="preserve">Department of Health </v>
      </c>
      <c r="H4" t="s">
        <v>124</v>
      </c>
      <c r="J4">
        <v>1</v>
      </c>
      <c r="K4" t="s">
        <v>125</v>
      </c>
      <c r="M4" t="str">
        <f>("Every 7 days")</f>
        <v>Every 7 days</v>
      </c>
      <c r="N4" t="s">
        <v>126</v>
      </c>
      <c r="P4" t="str">
        <f t="shared" si="1"/>
        <v>Schedule II, Schedule III, Schedule IV, Schedule V</v>
      </c>
      <c r="Q4" t="s">
        <v>127</v>
      </c>
      <c r="S4" t="str">
        <f t="shared" si="2"/>
        <v>No action specified in the law</v>
      </c>
      <c r="V4">
        <v>1</v>
      </c>
      <c r="W4" t="s">
        <v>136</v>
      </c>
      <c r="Y4" t="str">
        <f t="shared" si="3"/>
        <v>Physician prescribers, Nurse Practitioners, Physician assistants</v>
      </c>
      <c r="Z4" t="s">
        <v>139</v>
      </c>
      <c r="AA4" t="s">
        <v>130</v>
      </c>
      <c r="AB4" t="str">
        <f t="shared" si="4"/>
        <v>Initial licensure, Upon renewal of license</v>
      </c>
      <c r="AC4" t="s">
        <v>140</v>
      </c>
      <c r="AE4">
        <v>0</v>
      </c>
      <c r="AH4">
        <v>0</v>
      </c>
      <c r="AQ4">
        <v>0</v>
      </c>
      <c r="BC4">
        <v>0</v>
      </c>
      <c r="BL4">
        <v>0</v>
      </c>
      <c r="CG4">
        <v>0</v>
      </c>
      <c r="CJ4">
        <v>0</v>
      </c>
      <c r="CM4">
        <v>0</v>
      </c>
      <c r="CS4">
        <v>1</v>
      </c>
      <c r="CT4" t="s">
        <v>132</v>
      </c>
      <c r="CV4" t="str">
        <f t="shared" si="5"/>
        <v>Authorized agent, delegate, or designee</v>
      </c>
      <c r="CW4" t="s">
        <v>132</v>
      </c>
      <c r="CX4" t="s">
        <v>133</v>
      </c>
      <c r="CY4">
        <v>1</v>
      </c>
      <c r="CZ4" t="s">
        <v>134</v>
      </c>
      <c r="DB4">
        <v>0</v>
      </c>
      <c r="DE4">
        <v>0</v>
      </c>
      <c r="DH4">
        <v>1</v>
      </c>
      <c r="DI4" t="s">
        <v>134</v>
      </c>
      <c r="DK4" t="str">
        <f t="shared" si="6"/>
        <v>Only if other state has PDMP laws consistent with or similar to this state</v>
      </c>
      <c r="DL4" t="s">
        <v>134</v>
      </c>
      <c r="DN4">
        <v>1</v>
      </c>
      <c r="DO4" t="s">
        <v>135</v>
      </c>
      <c r="DQ4" t="str">
        <f t="shared" si="7"/>
        <v>Active investigations, Granted access by a finding of probable cause</v>
      </c>
      <c r="DR4" t="s">
        <v>135</v>
      </c>
    </row>
    <row r="5" spans="1:123" x14ac:dyDescent="0.35">
      <c r="A5" t="s">
        <v>122</v>
      </c>
      <c r="B5" s="1">
        <v>41844</v>
      </c>
      <c r="C5" s="1">
        <v>41962</v>
      </c>
      <c r="D5">
        <v>1</v>
      </c>
      <c r="E5" t="s">
        <v>123</v>
      </c>
      <c r="G5" t="str">
        <f t="shared" si="0"/>
        <v xml:space="preserve">Department of Health </v>
      </c>
      <c r="H5" t="s">
        <v>124</v>
      </c>
      <c r="J5">
        <v>1</v>
      </c>
      <c r="K5" t="s">
        <v>125</v>
      </c>
      <c r="M5" t="str">
        <f>("Every 7 days")</f>
        <v>Every 7 days</v>
      </c>
      <c r="N5" t="s">
        <v>126</v>
      </c>
      <c r="P5" t="str">
        <f t="shared" si="1"/>
        <v>Schedule II, Schedule III, Schedule IV, Schedule V</v>
      </c>
      <c r="Q5" t="s">
        <v>127</v>
      </c>
      <c r="S5" t="str">
        <f t="shared" si="2"/>
        <v>No action specified in the law</v>
      </c>
      <c r="V5">
        <v>1</v>
      </c>
      <c r="W5" t="s">
        <v>141</v>
      </c>
      <c r="Y5" t="str">
        <f t="shared" si="3"/>
        <v>Physician prescribers, Nurse Practitioners, Physician assistants</v>
      </c>
      <c r="Z5" t="s">
        <v>142</v>
      </c>
      <c r="AA5" t="s">
        <v>130</v>
      </c>
      <c r="AB5" t="str">
        <f t="shared" si="4"/>
        <v>Initial licensure, Upon renewal of license</v>
      </c>
      <c r="AC5" t="s">
        <v>140</v>
      </c>
      <c r="AE5">
        <v>0</v>
      </c>
      <c r="AH5">
        <v>0</v>
      </c>
      <c r="AQ5">
        <v>0</v>
      </c>
      <c r="BC5">
        <v>0</v>
      </c>
      <c r="BL5">
        <v>0</v>
      </c>
      <c r="CG5">
        <v>0</v>
      </c>
      <c r="CJ5">
        <v>0</v>
      </c>
      <c r="CM5">
        <v>0</v>
      </c>
      <c r="CS5">
        <v>1</v>
      </c>
      <c r="CT5" t="s">
        <v>132</v>
      </c>
      <c r="CV5" t="str">
        <f t="shared" si="5"/>
        <v>Authorized agent, delegate, or designee</v>
      </c>
      <c r="CW5" t="s">
        <v>132</v>
      </c>
      <c r="CX5" t="s">
        <v>133</v>
      </c>
      <c r="CY5">
        <v>1</v>
      </c>
      <c r="CZ5" t="s">
        <v>134</v>
      </c>
      <c r="DB5">
        <v>0</v>
      </c>
      <c r="DE5">
        <v>0</v>
      </c>
      <c r="DH5">
        <v>1</v>
      </c>
      <c r="DI5" t="s">
        <v>134</v>
      </c>
      <c r="DK5" t="str">
        <f t="shared" si="6"/>
        <v>Only if other state has PDMP laws consistent with or similar to this state</v>
      </c>
      <c r="DL5" t="s">
        <v>134</v>
      </c>
      <c r="DN5">
        <v>1</v>
      </c>
      <c r="DO5" t="s">
        <v>135</v>
      </c>
      <c r="DQ5" t="str">
        <f t="shared" si="7"/>
        <v>Active investigations, Granted access by a finding of probable cause</v>
      </c>
      <c r="DR5" t="s">
        <v>135</v>
      </c>
    </row>
    <row r="6" spans="1:123" x14ac:dyDescent="0.35">
      <c r="A6" t="s">
        <v>122</v>
      </c>
      <c r="B6" s="1">
        <v>41963</v>
      </c>
      <c r="C6" s="1">
        <v>41966</v>
      </c>
      <c r="D6">
        <v>1</v>
      </c>
      <c r="E6" t="s">
        <v>123</v>
      </c>
      <c r="G6" t="str">
        <f t="shared" si="0"/>
        <v xml:space="preserve">Department of Health </v>
      </c>
      <c r="H6" t="s">
        <v>124</v>
      </c>
      <c r="J6">
        <v>1</v>
      </c>
      <c r="K6" t="s">
        <v>125</v>
      </c>
      <c r="M6" t="str">
        <f>("Every 7 days")</f>
        <v>Every 7 days</v>
      </c>
      <c r="N6" t="s">
        <v>126</v>
      </c>
      <c r="P6" t="str">
        <f t="shared" si="1"/>
        <v>Schedule II, Schedule III, Schedule IV, Schedule V</v>
      </c>
      <c r="Q6" t="s">
        <v>127</v>
      </c>
      <c r="S6" t="str">
        <f t="shared" si="2"/>
        <v>No action specified in the law</v>
      </c>
      <c r="V6">
        <v>1</v>
      </c>
      <c r="W6" t="s">
        <v>143</v>
      </c>
      <c r="Y6" t="str">
        <f t="shared" si="3"/>
        <v>Physician prescribers, Nurse Practitioners, Physician assistants</v>
      </c>
      <c r="Z6" t="s">
        <v>144</v>
      </c>
      <c r="AA6" t="s">
        <v>145</v>
      </c>
      <c r="AB6" t="str">
        <f t="shared" si="4"/>
        <v>Initial licensure, Upon renewal of license</v>
      </c>
      <c r="AC6" t="s">
        <v>140</v>
      </c>
      <c r="AE6">
        <v>0</v>
      </c>
      <c r="AH6">
        <v>0</v>
      </c>
      <c r="AQ6">
        <v>0</v>
      </c>
      <c r="BC6">
        <v>0</v>
      </c>
      <c r="BL6">
        <v>0</v>
      </c>
      <c r="CG6">
        <v>0</v>
      </c>
      <c r="CJ6">
        <v>0</v>
      </c>
      <c r="CM6">
        <v>0</v>
      </c>
      <c r="CS6">
        <v>1</v>
      </c>
      <c r="CT6" t="s">
        <v>132</v>
      </c>
      <c r="CV6" t="str">
        <f t="shared" si="5"/>
        <v>Authorized agent, delegate, or designee</v>
      </c>
      <c r="CW6" t="s">
        <v>132</v>
      </c>
      <c r="CX6" t="s">
        <v>133</v>
      </c>
      <c r="CY6">
        <v>1</v>
      </c>
      <c r="CZ6" t="s">
        <v>134</v>
      </c>
      <c r="DB6">
        <v>0</v>
      </c>
      <c r="DE6">
        <v>0</v>
      </c>
      <c r="DH6">
        <v>1</v>
      </c>
      <c r="DI6" t="s">
        <v>134</v>
      </c>
      <c r="DK6" t="str">
        <f t="shared" si="6"/>
        <v>Only if other state has PDMP laws consistent with or similar to this state</v>
      </c>
      <c r="DL6" t="s">
        <v>134</v>
      </c>
      <c r="DN6">
        <v>1</v>
      </c>
      <c r="DO6" t="s">
        <v>135</v>
      </c>
      <c r="DQ6" t="str">
        <f t="shared" si="7"/>
        <v>Active investigations, Granted access by a finding of probable cause</v>
      </c>
      <c r="DR6" t="s">
        <v>135</v>
      </c>
    </row>
    <row r="7" spans="1:123" x14ac:dyDescent="0.35">
      <c r="A7" t="s">
        <v>122</v>
      </c>
      <c r="B7" s="1">
        <v>41967</v>
      </c>
      <c r="C7" s="1">
        <v>42116</v>
      </c>
      <c r="D7">
        <v>1</v>
      </c>
      <c r="E7" t="s">
        <v>123</v>
      </c>
      <c r="G7" t="str">
        <f t="shared" si="0"/>
        <v xml:space="preserve">Department of Health </v>
      </c>
      <c r="H7" t="s">
        <v>124</v>
      </c>
      <c r="J7">
        <v>1</v>
      </c>
      <c r="K7" t="s">
        <v>125</v>
      </c>
      <c r="M7" t="str">
        <f t="shared" ref="M7:M19" si="8">("Every day")</f>
        <v>Every day</v>
      </c>
      <c r="N7" t="s">
        <v>146</v>
      </c>
      <c r="P7" t="str">
        <f t="shared" si="1"/>
        <v>Schedule II, Schedule III, Schedule IV, Schedule V</v>
      </c>
      <c r="Q7" t="s">
        <v>147</v>
      </c>
      <c r="S7" t="str">
        <f t="shared" si="2"/>
        <v>No action specified in the law</v>
      </c>
      <c r="V7">
        <v>1</v>
      </c>
      <c r="W7" t="s">
        <v>148</v>
      </c>
      <c r="Y7" t="str">
        <f t="shared" si="3"/>
        <v>Physician prescribers, Nurse Practitioners, Physician assistants</v>
      </c>
      <c r="Z7" t="s">
        <v>149</v>
      </c>
      <c r="AA7" t="s">
        <v>145</v>
      </c>
      <c r="AB7" t="str">
        <f t="shared" si="4"/>
        <v>Initial licensure, Upon renewal of license</v>
      </c>
      <c r="AC7" t="s">
        <v>140</v>
      </c>
      <c r="AE7">
        <v>0</v>
      </c>
      <c r="AH7">
        <v>0</v>
      </c>
      <c r="AQ7">
        <v>0</v>
      </c>
      <c r="BC7">
        <v>0</v>
      </c>
      <c r="BL7">
        <v>0</v>
      </c>
      <c r="CG7">
        <v>0</v>
      </c>
      <c r="CJ7">
        <v>0</v>
      </c>
      <c r="CM7">
        <v>0</v>
      </c>
      <c r="CS7">
        <v>1</v>
      </c>
      <c r="CT7" t="s">
        <v>150</v>
      </c>
      <c r="CV7" t="str">
        <f t="shared" si="5"/>
        <v>Authorized agent, delegate, or designee</v>
      </c>
      <c r="CW7" t="s">
        <v>150</v>
      </c>
      <c r="CX7" t="s">
        <v>133</v>
      </c>
      <c r="CY7">
        <v>1</v>
      </c>
      <c r="CZ7" t="s">
        <v>151</v>
      </c>
      <c r="DB7">
        <v>0</v>
      </c>
      <c r="DE7">
        <v>0</v>
      </c>
      <c r="DH7">
        <v>1</v>
      </c>
      <c r="DI7" t="s">
        <v>134</v>
      </c>
      <c r="DK7" t="str">
        <f t="shared" si="6"/>
        <v>Only if other state has PDMP laws consistent with or similar to this state</v>
      </c>
      <c r="DL7" t="s">
        <v>134</v>
      </c>
      <c r="DN7">
        <v>1</v>
      </c>
      <c r="DO7" t="s">
        <v>135</v>
      </c>
      <c r="DQ7" t="str">
        <f t="shared" si="7"/>
        <v>Active investigations, Granted access by a finding of probable cause</v>
      </c>
      <c r="DR7" t="s">
        <v>152</v>
      </c>
    </row>
    <row r="8" spans="1:123" x14ac:dyDescent="0.35">
      <c r="A8" t="s">
        <v>122</v>
      </c>
      <c r="B8" s="1">
        <v>42117</v>
      </c>
      <c r="C8" s="1">
        <v>42141</v>
      </c>
      <c r="D8">
        <v>1</v>
      </c>
      <c r="E8" t="s">
        <v>123</v>
      </c>
      <c r="G8" t="str">
        <f t="shared" si="0"/>
        <v xml:space="preserve">Department of Health </v>
      </c>
      <c r="H8" t="s">
        <v>124</v>
      </c>
      <c r="J8">
        <v>1</v>
      </c>
      <c r="K8" t="s">
        <v>125</v>
      </c>
      <c r="M8" t="str">
        <f t="shared" si="8"/>
        <v>Every day</v>
      </c>
      <c r="N8" t="s">
        <v>146</v>
      </c>
      <c r="P8" t="str">
        <f t="shared" si="1"/>
        <v>Schedule II, Schedule III, Schedule IV, Schedule V</v>
      </c>
      <c r="Q8" t="s">
        <v>147</v>
      </c>
      <c r="S8" t="str">
        <f t="shared" si="2"/>
        <v>No action specified in the law</v>
      </c>
      <c r="V8">
        <v>1</v>
      </c>
      <c r="W8" t="s">
        <v>148</v>
      </c>
      <c r="Y8" t="str">
        <f t="shared" si="3"/>
        <v>Physician prescribers, Nurse Practitioners, Physician assistants</v>
      </c>
      <c r="Z8" t="s">
        <v>149</v>
      </c>
      <c r="AA8" t="s">
        <v>145</v>
      </c>
      <c r="AB8" t="str">
        <f t="shared" si="4"/>
        <v>Initial licensure, Upon renewal of license</v>
      </c>
      <c r="AC8" t="s">
        <v>140</v>
      </c>
      <c r="AE8">
        <v>0</v>
      </c>
      <c r="AH8">
        <v>0</v>
      </c>
      <c r="AQ8">
        <v>0</v>
      </c>
      <c r="BC8">
        <v>0</v>
      </c>
      <c r="BL8">
        <v>0</v>
      </c>
      <c r="CG8">
        <v>0</v>
      </c>
      <c r="CJ8">
        <v>0</v>
      </c>
      <c r="CM8">
        <v>0</v>
      </c>
      <c r="CS8">
        <v>1</v>
      </c>
      <c r="CT8" t="s">
        <v>150</v>
      </c>
      <c r="CV8" t="str">
        <f t="shared" si="5"/>
        <v>Authorized agent, delegate, or designee</v>
      </c>
      <c r="CW8" t="s">
        <v>150</v>
      </c>
      <c r="CX8" t="s">
        <v>133</v>
      </c>
      <c r="CY8">
        <v>1</v>
      </c>
      <c r="CZ8" t="s">
        <v>151</v>
      </c>
      <c r="DB8">
        <v>0</v>
      </c>
      <c r="DE8">
        <v>0</v>
      </c>
      <c r="DH8">
        <v>1</v>
      </c>
      <c r="DI8" t="s">
        <v>134</v>
      </c>
      <c r="DK8" t="str">
        <f t="shared" si="6"/>
        <v>Only if other state has PDMP laws consistent with or similar to this state</v>
      </c>
      <c r="DL8" t="s">
        <v>134</v>
      </c>
      <c r="DN8">
        <v>1</v>
      </c>
      <c r="DO8" t="s">
        <v>135</v>
      </c>
      <c r="DQ8" t="str">
        <f t="shared" si="7"/>
        <v>Active investigations, Granted access by a finding of probable cause</v>
      </c>
      <c r="DR8" t="s">
        <v>152</v>
      </c>
    </row>
    <row r="9" spans="1:123" x14ac:dyDescent="0.35">
      <c r="A9" t="s">
        <v>122</v>
      </c>
      <c r="B9" s="1">
        <v>42142</v>
      </c>
      <c r="C9" s="1">
        <v>42298</v>
      </c>
      <c r="D9">
        <v>1</v>
      </c>
      <c r="E9" t="s">
        <v>123</v>
      </c>
      <c r="G9" t="str">
        <f t="shared" si="0"/>
        <v xml:space="preserve">Department of Health </v>
      </c>
      <c r="H9" t="s">
        <v>124</v>
      </c>
      <c r="J9">
        <v>1</v>
      </c>
      <c r="K9" t="s">
        <v>125</v>
      </c>
      <c r="M9" t="str">
        <f t="shared" si="8"/>
        <v>Every day</v>
      </c>
      <c r="N9" t="s">
        <v>146</v>
      </c>
      <c r="P9" t="str">
        <f t="shared" si="1"/>
        <v>Schedule II, Schedule III, Schedule IV, Schedule V</v>
      </c>
      <c r="Q9" t="s">
        <v>147</v>
      </c>
      <c r="S9" t="str">
        <f t="shared" si="2"/>
        <v>No action specified in the law</v>
      </c>
      <c r="V9">
        <v>1</v>
      </c>
      <c r="W9" t="s">
        <v>148</v>
      </c>
      <c r="Y9" t="str">
        <f t="shared" si="3"/>
        <v>Physician prescribers, Nurse Practitioners, Physician assistants</v>
      </c>
      <c r="Z9" t="s">
        <v>149</v>
      </c>
      <c r="AA9" t="s">
        <v>145</v>
      </c>
      <c r="AB9" t="str">
        <f t="shared" si="4"/>
        <v>Initial licensure, Upon renewal of license</v>
      </c>
      <c r="AC9" t="s">
        <v>153</v>
      </c>
      <c r="AE9">
        <v>0</v>
      </c>
      <c r="AH9">
        <v>0</v>
      </c>
      <c r="AQ9">
        <v>0</v>
      </c>
      <c r="BC9">
        <v>0</v>
      </c>
      <c r="BL9">
        <v>0</v>
      </c>
      <c r="CG9">
        <v>0</v>
      </c>
      <c r="CJ9">
        <v>0</v>
      </c>
      <c r="CM9">
        <v>0</v>
      </c>
      <c r="CS9">
        <v>1</v>
      </c>
      <c r="CT9" t="s">
        <v>150</v>
      </c>
      <c r="CV9" t="str">
        <f t="shared" si="5"/>
        <v>Authorized agent, delegate, or designee</v>
      </c>
      <c r="CW9" t="s">
        <v>150</v>
      </c>
      <c r="CX9" t="s">
        <v>133</v>
      </c>
      <c r="CY9">
        <v>1</v>
      </c>
      <c r="CZ9" t="s">
        <v>151</v>
      </c>
      <c r="DB9">
        <v>0</v>
      </c>
      <c r="DE9">
        <v>0</v>
      </c>
      <c r="DH9">
        <v>1</v>
      </c>
      <c r="DI9" t="s">
        <v>134</v>
      </c>
      <c r="DK9" t="str">
        <f t="shared" si="6"/>
        <v>Only if other state has PDMP laws consistent with or similar to this state</v>
      </c>
      <c r="DL9" t="s">
        <v>134</v>
      </c>
      <c r="DN9">
        <v>1</v>
      </c>
      <c r="DO9" t="s">
        <v>135</v>
      </c>
      <c r="DQ9" t="str">
        <f t="shared" si="7"/>
        <v>Active investigations, Granted access by a finding of probable cause</v>
      </c>
      <c r="DR9" t="s">
        <v>152</v>
      </c>
    </row>
    <row r="10" spans="1:123" x14ac:dyDescent="0.35">
      <c r="A10" t="s">
        <v>122</v>
      </c>
      <c r="B10" s="1">
        <v>42299</v>
      </c>
      <c r="C10" s="1">
        <v>42582</v>
      </c>
      <c r="D10">
        <v>1</v>
      </c>
      <c r="E10" t="s">
        <v>123</v>
      </c>
      <c r="G10" t="str">
        <f t="shared" si="0"/>
        <v xml:space="preserve">Department of Health </v>
      </c>
      <c r="H10" t="s">
        <v>124</v>
      </c>
      <c r="J10">
        <v>1</v>
      </c>
      <c r="K10" t="s">
        <v>125</v>
      </c>
      <c r="M10" t="str">
        <f t="shared" si="8"/>
        <v>Every day</v>
      </c>
      <c r="N10" t="s">
        <v>146</v>
      </c>
      <c r="P10" t="str">
        <f t="shared" si="1"/>
        <v>Schedule II, Schedule III, Schedule IV, Schedule V</v>
      </c>
      <c r="Q10" t="s">
        <v>147</v>
      </c>
      <c r="S10" t="str">
        <f t="shared" si="2"/>
        <v>No action specified in the law</v>
      </c>
      <c r="V10">
        <v>1</v>
      </c>
      <c r="W10" t="s">
        <v>148</v>
      </c>
      <c r="Y10" t="str">
        <f t="shared" si="3"/>
        <v>Physician prescribers, Nurse Practitioners, Physician assistants</v>
      </c>
      <c r="Z10" t="s">
        <v>149</v>
      </c>
      <c r="AA10" t="s">
        <v>145</v>
      </c>
      <c r="AB10" t="str">
        <f t="shared" si="4"/>
        <v>Initial licensure, Upon renewal of license</v>
      </c>
      <c r="AC10" t="s">
        <v>153</v>
      </c>
      <c r="AE10">
        <v>0</v>
      </c>
      <c r="AH10">
        <v>0</v>
      </c>
      <c r="AQ10">
        <v>0</v>
      </c>
      <c r="BC10">
        <v>0</v>
      </c>
      <c r="BL10">
        <v>0</v>
      </c>
      <c r="CG10">
        <v>0</v>
      </c>
      <c r="CJ10">
        <v>0</v>
      </c>
      <c r="CM10">
        <v>0</v>
      </c>
      <c r="CS10">
        <v>1</v>
      </c>
      <c r="CT10" t="s">
        <v>150</v>
      </c>
      <c r="CV10" t="str">
        <f t="shared" si="5"/>
        <v>Authorized agent, delegate, or designee</v>
      </c>
      <c r="CW10" t="s">
        <v>150</v>
      </c>
      <c r="CX10" t="s">
        <v>133</v>
      </c>
      <c r="CY10">
        <v>1</v>
      </c>
      <c r="CZ10" t="s">
        <v>151</v>
      </c>
      <c r="DB10">
        <v>0</v>
      </c>
      <c r="DE10">
        <v>0</v>
      </c>
      <c r="DH10">
        <v>1</v>
      </c>
      <c r="DI10" t="s">
        <v>134</v>
      </c>
      <c r="DK10" t="str">
        <f t="shared" si="6"/>
        <v>Only if other state has PDMP laws consistent with or similar to this state</v>
      </c>
      <c r="DL10" t="s">
        <v>134</v>
      </c>
      <c r="DN10">
        <v>1</v>
      </c>
      <c r="DO10" t="s">
        <v>135</v>
      </c>
      <c r="DQ10" t="str">
        <f t="shared" si="7"/>
        <v>Active investigations, Granted access by a finding of probable cause</v>
      </c>
      <c r="DR10" t="s">
        <v>152</v>
      </c>
    </row>
    <row r="11" spans="1:123" x14ac:dyDescent="0.35">
      <c r="A11" t="s">
        <v>122</v>
      </c>
      <c r="B11" s="1">
        <v>42583</v>
      </c>
      <c r="C11" s="1">
        <v>42645</v>
      </c>
      <c r="D11">
        <v>1</v>
      </c>
      <c r="E11" t="s">
        <v>123</v>
      </c>
      <c r="G11" t="str">
        <f t="shared" si="0"/>
        <v xml:space="preserve">Department of Health </v>
      </c>
      <c r="H11" t="s">
        <v>124</v>
      </c>
      <c r="J11">
        <v>1</v>
      </c>
      <c r="K11" t="s">
        <v>154</v>
      </c>
      <c r="M11" t="str">
        <f t="shared" si="8"/>
        <v>Every day</v>
      </c>
      <c r="N11" t="s">
        <v>155</v>
      </c>
      <c r="P11" t="str">
        <f t="shared" si="1"/>
        <v>Schedule II, Schedule III, Schedule IV, Schedule V</v>
      </c>
      <c r="Q11" t="s">
        <v>156</v>
      </c>
      <c r="S11" t="str">
        <f t="shared" si="2"/>
        <v>No action specified in the law</v>
      </c>
      <c r="V11">
        <v>1</v>
      </c>
      <c r="W11" t="s">
        <v>148</v>
      </c>
      <c r="Y11" t="str">
        <f t="shared" si="3"/>
        <v>Physician prescribers, Nurse Practitioners, Physician assistants</v>
      </c>
      <c r="Z11" t="s">
        <v>149</v>
      </c>
      <c r="AA11" t="s">
        <v>145</v>
      </c>
      <c r="AB11" t="str">
        <f t="shared" si="4"/>
        <v>Initial licensure, Upon renewal of license</v>
      </c>
      <c r="AC11" t="s">
        <v>153</v>
      </c>
      <c r="AE11">
        <v>0</v>
      </c>
      <c r="AH11">
        <v>0</v>
      </c>
      <c r="AQ11">
        <v>0</v>
      </c>
      <c r="BC11">
        <v>0</v>
      </c>
      <c r="BL11">
        <v>0</v>
      </c>
      <c r="CG11">
        <v>0</v>
      </c>
      <c r="CJ11">
        <v>0</v>
      </c>
      <c r="CM11">
        <v>0</v>
      </c>
      <c r="CS11">
        <v>1</v>
      </c>
      <c r="CT11" t="s">
        <v>150</v>
      </c>
      <c r="CV11" t="str">
        <f t="shared" si="5"/>
        <v>Authorized agent, delegate, or designee</v>
      </c>
      <c r="CW11" t="s">
        <v>150</v>
      </c>
      <c r="CX11" t="s">
        <v>133</v>
      </c>
      <c r="CY11">
        <v>1</v>
      </c>
      <c r="CZ11" t="s">
        <v>151</v>
      </c>
      <c r="DB11">
        <v>0</v>
      </c>
      <c r="DE11">
        <v>0</v>
      </c>
      <c r="DH11">
        <v>1</v>
      </c>
      <c r="DI11" t="s">
        <v>134</v>
      </c>
      <c r="DK11" t="str">
        <f t="shared" si="6"/>
        <v>Only if other state has PDMP laws consistent with or similar to this state</v>
      </c>
      <c r="DL11" t="s">
        <v>134</v>
      </c>
      <c r="DN11">
        <v>1</v>
      </c>
      <c r="DO11" t="s">
        <v>135</v>
      </c>
      <c r="DQ11" t="str">
        <f t="shared" si="7"/>
        <v>Active investigations, Granted access by a finding of probable cause</v>
      </c>
      <c r="DR11" t="s">
        <v>152</v>
      </c>
    </row>
    <row r="12" spans="1:123" x14ac:dyDescent="0.35">
      <c r="A12" t="s">
        <v>122</v>
      </c>
      <c r="B12" s="1">
        <v>42646</v>
      </c>
      <c r="C12" s="1">
        <v>42802</v>
      </c>
      <c r="D12">
        <v>1</v>
      </c>
      <c r="E12" t="s">
        <v>123</v>
      </c>
      <c r="G12" t="str">
        <f t="shared" si="0"/>
        <v xml:space="preserve">Department of Health </v>
      </c>
      <c r="H12" t="s">
        <v>124</v>
      </c>
      <c r="J12">
        <v>1</v>
      </c>
      <c r="K12" t="s">
        <v>157</v>
      </c>
      <c r="M12" t="str">
        <f t="shared" si="8"/>
        <v>Every day</v>
      </c>
      <c r="N12" t="s">
        <v>158</v>
      </c>
      <c r="P12" t="str">
        <f t="shared" si="1"/>
        <v>Schedule II, Schedule III, Schedule IV, Schedule V</v>
      </c>
      <c r="Q12" t="s">
        <v>125</v>
      </c>
      <c r="S12" t="str">
        <f t="shared" si="2"/>
        <v>No action specified in the law</v>
      </c>
      <c r="V12">
        <v>1</v>
      </c>
      <c r="W12" t="s">
        <v>148</v>
      </c>
      <c r="Y12" t="str">
        <f t="shared" si="3"/>
        <v>Physician prescribers, Nurse Practitioners, Physician assistants</v>
      </c>
      <c r="Z12" t="s">
        <v>149</v>
      </c>
      <c r="AA12" t="s">
        <v>145</v>
      </c>
      <c r="AB12" t="str">
        <f t="shared" si="4"/>
        <v>Initial licensure, Upon renewal of license</v>
      </c>
      <c r="AC12" t="s">
        <v>140</v>
      </c>
      <c r="AE12">
        <v>0</v>
      </c>
      <c r="AH12">
        <v>0</v>
      </c>
      <c r="AQ12">
        <v>0</v>
      </c>
      <c r="BC12">
        <v>0</v>
      </c>
      <c r="BL12">
        <v>0</v>
      </c>
      <c r="CG12">
        <v>0</v>
      </c>
      <c r="CJ12">
        <v>0</v>
      </c>
      <c r="CM12">
        <v>0</v>
      </c>
      <c r="CS12">
        <v>1</v>
      </c>
      <c r="CT12" t="s">
        <v>150</v>
      </c>
      <c r="CV12" t="str">
        <f t="shared" si="5"/>
        <v>Authorized agent, delegate, or designee</v>
      </c>
      <c r="CW12" t="s">
        <v>150</v>
      </c>
      <c r="CX12" t="s">
        <v>133</v>
      </c>
      <c r="CY12">
        <v>1</v>
      </c>
      <c r="CZ12" t="s">
        <v>151</v>
      </c>
      <c r="DB12">
        <v>0</v>
      </c>
      <c r="DE12">
        <v>0</v>
      </c>
      <c r="DH12">
        <v>1</v>
      </c>
      <c r="DI12" t="s">
        <v>134</v>
      </c>
      <c r="DK12" t="str">
        <f t="shared" si="6"/>
        <v>Only if other state has PDMP laws consistent with or similar to this state</v>
      </c>
      <c r="DL12" t="s">
        <v>134</v>
      </c>
      <c r="DN12">
        <v>1</v>
      </c>
      <c r="DO12" t="s">
        <v>135</v>
      </c>
      <c r="DQ12" t="str">
        <f t="shared" si="7"/>
        <v>Active investigations, Granted access by a finding of probable cause</v>
      </c>
      <c r="DR12" t="s">
        <v>152</v>
      </c>
    </row>
    <row r="13" spans="1:123" x14ac:dyDescent="0.35">
      <c r="A13" t="s">
        <v>122</v>
      </c>
      <c r="B13" s="1">
        <v>42803</v>
      </c>
      <c r="C13" s="1">
        <v>43251</v>
      </c>
      <c r="D13">
        <v>1</v>
      </c>
      <c r="E13" t="s">
        <v>123</v>
      </c>
      <c r="G13" t="str">
        <f t="shared" si="0"/>
        <v xml:space="preserve">Department of Health </v>
      </c>
      <c r="H13" t="s">
        <v>124</v>
      </c>
      <c r="J13">
        <v>1</v>
      </c>
      <c r="K13" t="s">
        <v>157</v>
      </c>
      <c r="M13" t="str">
        <f t="shared" si="8"/>
        <v>Every day</v>
      </c>
      <c r="N13" t="s">
        <v>158</v>
      </c>
      <c r="P13" t="str">
        <f t="shared" si="1"/>
        <v>Schedule II, Schedule III, Schedule IV, Schedule V</v>
      </c>
      <c r="Q13" t="s">
        <v>125</v>
      </c>
      <c r="S13" t="str">
        <f t="shared" si="2"/>
        <v>No action specified in the law</v>
      </c>
      <c r="V13">
        <v>1</v>
      </c>
      <c r="W13" t="s">
        <v>148</v>
      </c>
      <c r="Y13" t="str">
        <f t="shared" si="3"/>
        <v>Physician prescribers, Nurse Practitioners, Physician assistants</v>
      </c>
      <c r="Z13" t="s">
        <v>149</v>
      </c>
      <c r="AA13" t="s">
        <v>145</v>
      </c>
      <c r="AB13" t="str">
        <f t="shared" si="4"/>
        <v>Initial licensure, Upon renewal of license</v>
      </c>
      <c r="AC13" t="s">
        <v>140</v>
      </c>
      <c r="AE13">
        <v>1</v>
      </c>
      <c r="AF13" t="s">
        <v>159</v>
      </c>
      <c r="AH13">
        <v>0</v>
      </c>
      <c r="AQ13">
        <v>1</v>
      </c>
      <c r="AR13" t="s">
        <v>159</v>
      </c>
      <c r="AS13" t="s">
        <v>160</v>
      </c>
      <c r="AT13" t="str">
        <f>("Every prescription")</f>
        <v>Every prescription</v>
      </c>
      <c r="AU13" t="s">
        <v>159</v>
      </c>
      <c r="AV13" t="s">
        <v>161</v>
      </c>
      <c r="AW13" t="str">
        <f t="shared" ref="AW13:AW19" si="9">("Every 6 months")</f>
        <v>Every 6 months</v>
      </c>
      <c r="AX13" t="s">
        <v>159</v>
      </c>
      <c r="AY13" t="s">
        <v>162</v>
      </c>
      <c r="AZ13" t="str">
        <f t="shared" ref="AZ13:AZ19" si="10">("Terminally ill patients under the supervised care of a hospice program")</f>
        <v>Terminally ill patients under the supervised care of a hospice program</v>
      </c>
      <c r="BA13" t="s">
        <v>163</v>
      </c>
      <c r="BB13" t="s">
        <v>164</v>
      </c>
      <c r="BC13">
        <v>0</v>
      </c>
      <c r="BL13">
        <v>0</v>
      </c>
      <c r="CG13">
        <v>0</v>
      </c>
      <c r="CJ13">
        <v>0</v>
      </c>
      <c r="CM13">
        <v>0</v>
      </c>
      <c r="CS13">
        <v>1</v>
      </c>
      <c r="CT13" t="s">
        <v>150</v>
      </c>
      <c r="CV13" t="str">
        <f t="shared" si="5"/>
        <v>Authorized agent, delegate, or designee</v>
      </c>
      <c r="CW13" t="s">
        <v>150</v>
      </c>
      <c r="CX13" t="s">
        <v>133</v>
      </c>
      <c r="CY13">
        <v>1</v>
      </c>
      <c r="CZ13" t="s">
        <v>151</v>
      </c>
      <c r="DB13">
        <v>0</v>
      </c>
      <c r="DE13">
        <v>0</v>
      </c>
      <c r="DH13">
        <v>1</v>
      </c>
      <c r="DI13" t="s">
        <v>134</v>
      </c>
      <c r="DK13" t="str">
        <f t="shared" si="6"/>
        <v>Only if other state has PDMP laws consistent with or similar to this state</v>
      </c>
      <c r="DL13" t="s">
        <v>134</v>
      </c>
      <c r="DN13">
        <v>1</v>
      </c>
      <c r="DO13" t="s">
        <v>135</v>
      </c>
      <c r="DQ13" t="str">
        <f t="shared" si="7"/>
        <v>Active investigations, Granted access by a finding of probable cause</v>
      </c>
      <c r="DR13" t="s">
        <v>152</v>
      </c>
    </row>
    <row r="14" spans="1:123" x14ac:dyDescent="0.35">
      <c r="A14" t="s">
        <v>122</v>
      </c>
      <c r="B14" s="1">
        <v>43252</v>
      </c>
      <c r="C14" s="1">
        <v>43320</v>
      </c>
      <c r="D14">
        <v>1</v>
      </c>
      <c r="E14" t="s">
        <v>123</v>
      </c>
      <c r="G14" t="str">
        <f t="shared" si="0"/>
        <v xml:space="preserve">Department of Health </v>
      </c>
      <c r="H14" t="s">
        <v>124</v>
      </c>
      <c r="J14">
        <v>1</v>
      </c>
      <c r="K14" t="s">
        <v>157</v>
      </c>
      <c r="M14" t="str">
        <f t="shared" si="8"/>
        <v>Every day</v>
      </c>
      <c r="N14" t="s">
        <v>158</v>
      </c>
      <c r="P14" t="str">
        <f t="shared" si="1"/>
        <v>Schedule II, Schedule III, Schedule IV, Schedule V</v>
      </c>
      <c r="Q14" t="s">
        <v>125</v>
      </c>
      <c r="S14" t="str">
        <f t="shared" si="2"/>
        <v>No action specified in the law</v>
      </c>
      <c r="V14">
        <v>1</v>
      </c>
      <c r="W14" t="s">
        <v>148</v>
      </c>
      <c r="Y14" t="str">
        <f t="shared" si="3"/>
        <v>Physician prescribers, Nurse Practitioners, Physician assistants</v>
      </c>
      <c r="Z14" t="s">
        <v>148</v>
      </c>
      <c r="AA14" t="s">
        <v>145</v>
      </c>
      <c r="AB14" t="str">
        <f t="shared" si="4"/>
        <v>Initial licensure, Upon renewal of license</v>
      </c>
      <c r="AC14" t="s">
        <v>165</v>
      </c>
      <c r="AE14">
        <v>1</v>
      </c>
      <c r="AF14" t="s">
        <v>159</v>
      </c>
      <c r="AH14">
        <v>0</v>
      </c>
      <c r="AQ14">
        <v>1</v>
      </c>
      <c r="AR14" t="s">
        <v>159</v>
      </c>
      <c r="AS14" t="s">
        <v>160</v>
      </c>
      <c r="AT14" t="str">
        <f>("Every prescription")</f>
        <v>Every prescription</v>
      </c>
      <c r="AU14" t="s">
        <v>159</v>
      </c>
      <c r="AV14" t="s">
        <v>161</v>
      </c>
      <c r="AW14" t="str">
        <f t="shared" si="9"/>
        <v>Every 6 months</v>
      </c>
      <c r="AX14" t="s">
        <v>159</v>
      </c>
      <c r="AY14" t="s">
        <v>162</v>
      </c>
      <c r="AZ14" t="str">
        <f t="shared" si="10"/>
        <v>Terminally ill patients under the supervised care of a hospice program</v>
      </c>
      <c r="BA14" t="s">
        <v>163</v>
      </c>
      <c r="BB14" t="s">
        <v>164</v>
      </c>
      <c r="BC14">
        <v>0</v>
      </c>
      <c r="BL14">
        <v>0</v>
      </c>
      <c r="CG14">
        <v>0</v>
      </c>
      <c r="CJ14">
        <v>0</v>
      </c>
      <c r="CM14">
        <v>0</v>
      </c>
      <c r="CS14">
        <v>1</v>
      </c>
      <c r="CT14" t="s">
        <v>150</v>
      </c>
      <c r="CV14" t="str">
        <f t="shared" si="5"/>
        <v>Authorized agent, delegate, or designee</v>
      </c>
      <c r="CW14" t="s">
        <v>150</v>
      </c>
      <c r="CX14" t="s">
        <v>133</v>
      </c>
      <c r="CY14">
        <v>1</v>
      </c>
      <c r="CZ14" t="s">
        <v>151</v>
      </c>
      <c r="DB14">
        <v>0</v>
      </c>
      <c r="DE14">
        <v>0</v>
      </c>
      <c r="DH14">
        <v>1</v>
      </c>
      <c r="DI14" t="s">
        <v>134</v>
      </c>
      <c r="DK14" t="str">
        <f t="shared" si="6"/>
        <v>Only if other state has PDMP laws consistent with or similar to this state</v>
      </c>
      <c r="DL14" t="s">
        <v>134</v>
      </c>
      <c r="DN14">
        <v>1</v>
      </c>
      <c r="DO14" t="s">
        <v>135</v>
      </c>
      <c r="DQ14" t="str">
        <f t="shared" si="7"/>
        <v>Active investigations, Granted access by a finding of probable cause</v>
      </c>
      <c r="DR14" t="s">
        <v>152</v>
      </c>
    </row>
    <row r="15" spans="1:123" x14ac:dyDescent="0.35">
      <c r="A15" t="s">
        <v>122</v>
      </c>
      <c r="B15" s="1">
        <v>43321</v>
      </c>
      <c r="C15" s="1">
        <v>43344</v>
      </c>
      <c r="D15">
        <v>1</v>
      </c>
      <c r="E15" t="s">
        <v>123</v>
      </c>
      <c r="G15" t="str">
        <f t="shared" si="0"/>
        <v xml:space="preserve">Department of Health </v>
      </c>
      <c r="H15" t="s">
        <v>124</v>
      </c>
      <c r="J15">
        <v>1</v>
      </c>
      <c r="K15" t="s">
        <v>157</v>
      </c>
      <c r="M15" t="str">
        <f t="shared" si="8"/>
        <v>Every day</v>
      </c>
      <c r="N15" t="s">
        <v>158</v>
      </c>
      <c r="P15" t="str">
        <f t="shared" si="1"/>
        <v>Schedule II, Schedule III, Schedule IV, Schedule V</v>
      </c>
      <c r="Q15" t="s">
        <v>125</v>
      </c>
      <c r="S15" t="str">
        <f t="shared" si="2"/>
        <v>No action specified in the law</v>
      </c>
      <c r="V15">
        <v>1</v>
      </c>
      <c r="W15" t="s">
        <v>166</v>
      </c>
      <c r="Y15" t="str">
        <f>("Physician prescribers, Nurse Practitioners, Physician assistants, Dentists")</f>
        <v>Physician prescribers, Nurse Practitioners, Physician assistants, Dentists</v>
      </c>
      <c r="Z15" t="s">
        <v>166</v>
      </c>
      <c r="AA15" t="s">
        <v>167</v>
      </c>
      <c r="AB15" t="str">
        <f t="shared" si="4"/>
        <v>Initial licensure, Upon renewal of license</v>
      </c>
      <c r="AC15" t="s">
        <v>140</v>
      </c>
      <c r="AE15">
        <v>1</v>
      </c>
      <c r="AF15" t="s">
        <v>159</v>
      </c>
      <c r="AH15">
        <v>0</v>
      </c>
      <c r="AQ15">
        <v>1</v>
      </c>
      <c r="AR15" t="s">
        <v>159</v>
      </c>
      <c r="AS15" t="s">
        <v>160</v>
      </c>
      <c r="AT15" t="str">
        <f>("Every prescription")</f>
        <v>Every prescription</v>
      </c>
      <c r="AU15" t="s">
        <v>159</v>
      </c>
      <c r="AV15" t="s">
        <v>161</v>
      </c>
      <c r="AW15" t="str">
        <f t="shared" si="9"/>
        <v>Every 6 months</v>
      </c>
      <c r="AX15" t="s">
        <v>159</v>
      </c>
      <c r="AY15" t="s">
        <v>162</v>
      </c>
      <c r="AZ15" t="str">
        <f t="shared" si="10"/>
        <v>Terminally ill patients under the supervised care of a hospice program</v>
      </c>
      <c r="BA15" t="s">
        <v>163</v>
      </c>
      <c r="BB15" t="s">
        <v>164</v>
      </c>
      <c r="BC15">
        <v>0</v>
      </c>
      <c r="BL15">
        <v>0</v>
      </c>
      <c r="CG15">
        <v>0</v>
      </c>
      <c r="CJ15">
        <v>0</v>
      </c>
      <c r="CM15">
        <v>0</v>
      </c>
      <c r="CS15">
        <v>1</v>
      </c>
      <c r="CT15" t="s">
        <v>150</v>
      </c>
      <c r="CV15" t="str">
        <f t="shared" si="5"/>
        <v>Authorized agent, delegate, or designee</v>
      </c>
      <c r="CW15" t="s">
        <v>150</v>
      </c>
      <c r="CX15" t="s">
        <v>133</v>
      </c>
      <c r="CY15">
        <v>1</v>
      </c>
      <c r="CZ15" t="s">
        <v>151</v>
      </c>
      <c r="DB15">
        <v>0</v>
      </c>
      <c r="DE15">
        <v>0</v>
      </c>
      <c r="DH15">
        <v>1</v>
      </c>
      <c r="DI15" t="s">
        <v>134</v>
      </c>
      <c r="DK15" t="str">
        <f t="shared" si="6"/>
        <v>Only if other state has PDMP laws consistent with or similar to this state</v>
      </c>
      <c r="DL15" t="s">
        <v>134</v>
      </c>
      <c r="DN15">
        <v>1</v>
      </c>
      <c r="DO15" t="s">
        <v>135</v>
      </c>
      <c r="DQ15" t="str">
        <f t="shared" si="7"/>
        <v>Active investigations, Granted access by a finding of probable cause</v>
      </c>
      <c r="DR15" t="s">
        <v>152</v>
      </c>
    </row>
    <row r="16" spans="1:123" x14ac:dyDescent="0.35">
      <c r="A16" t="s">
        <v>122</v>
      </c>
      <c r="B16" s="1">
        <v>43345</v>
      </c>
      <c r="C16" s="1">
        <v>43351</v>
      </c>
      <c r="D16">
        <v>1</v>
      </c>
      <c r="E16" t="s">
        <v>123</v>
      </c>
      <c r="G16" t="str">
        <f t="shared" si="0"/>
        <v xml:space="preserve">Department of Health </v>
      </c>
      <c r="H16" t="s">
        <v>124</v>
      </c>
      <c r="J16">
        <v>1</v>
      </c>
      <c r="K16" t="s">
        <v>157</v>
      </c>
      <c r="M16" t="str">
        <f t="shared" si="8"/>
        <v>Every day</v>
      </c>
      <c r="N16" t="s">
        <v>158</v>
      </c>
      <c r="P16" t="str">
        <f t="shared" si="1"/>
        <v>Schedule II, Schedule III, Schedule IV, Schedule V</v>
      </c>
      <c r="Q16" t="s">
        <v>125</v>
      </c>
      <c r="S16" t="str">
        <f t="shared" si="2"/>
        <v>No action specified in the law</v>
      </c>
      <c r="V16">
        <v>1</v>
      </c>
      <c r="W16" t="s">
        <v>168</v>
      </c>
      <c r="Y16" t="str">
        <f>("Physician prescribers, Nurse Practitioners, Physician assistants, Dentists")</f>
        <v>Physician prescribers, Nurse Practitioners, Physician assistants, Dentists</v>
      </c>
      <c r="Z16" t="s">
        <v>166</v>
      </c>
      <c r="AA16" t="s">
        <v>167</v>
      </c>
      <c r="AB16" t="str">
        <f t="shared" si="4"/>
        <v>Initial licensure, Upon renewal of license</v>
      </c>
      <c r="AC16" t="s">
        <v>140</v>
      </c>
      <c r="AE16">
        <v>1</v>
      </c>
      <c r="AF16" t="s">
        <v>169</v>
      </c>
      <c r="AH16">
        <v>0</v>
      </c>
      <c r="AQ16">
        <v>1</v>
      </c>
      <c r="AR16" t="s">
        <v>169</v>
      </c>
      <c r="AS16" t="s">
        <v>160</v>
      </c>
      <c r="AT16" t="str">
        <f>("Every prescription")</f>
        <v>Every prescription</v>
      </c>
      <c r="AU16" t="s">
        <v>169</v>
      </c>
      <c r="AV16" t="s">
        <v>161</v>
      </c>
      <c r="AW16" t="str">
        <f t="shared" si="9"/>
        <v>Every 6 months</v>
      </c>
      <c r="AX16" t="s">
        <v>169</v>
      </c>
      <c r="AY16" t="s">
        <v>170</v>
      </c>
      <c r="AZ16" t="str">
        <f t="shared" si="10"/>
        <v>Terminally ill patients under the supervised care of a hospice program</v>
      </c>
      <c r="BA16" t="s">
        <v>171</v>
      </c>
      <c r="BB16" t="s">
        <v>164</v>
      </c>
      <c r="BC16">
        <v>0</v>
      </c>
      <c r="BL16">
        <v>0</v>
      </c>
      <c r="CG16">
        <v>0</v>
      </c>
      <c r="CJ16">
        <v>0</v>
      </c>
      <c r="CM16">
        <v>0</v>
      </c>
      <c r="CS16">
        <v>1</v>
      </c>
      <c r="CT16" t="s">
        <v>150</v>
      </c>
      <c r="CV16" t="str">
        <f t="shared" si="5"/>
        <v>Authorized agent, delegate, or designee</v>
      </c>
      <c r="CW16" t="s">
        <v>150</v>
      </c>
      <c r="CX16" t="s">
        <v>133</v>
      </c>
      <c r="CY16">
        <v>1</v>
      </c>
      <c r="CZ16" t="s">
        <v>151</v>
      </c>
      <c r="DB16">
        <v>0</v>
      </c>
      <c r="DE16">
        <v>0</v>
      </c>
      <c r="DH16">
        <v>1</v>
      </c>
      <c r="DI16" t="s">
        <v>134</v>
      </c>
      <c r="DK16" t="str">
        <f t="shared" si="6"/>
        <v>Only if other state has PDMP laws consistent with or similar to this state</v>
      </c>
      <c r="DL16" t="s">
        <v>134</v>
      </c>
      <c r="DN16">
        <v>1</v>
      </c>
      <c r="DO16" t="s">
        <v>135</v>
      </c>
      <c r="DQ16" t="str">
        <f t="shared" si="7"/>
        <v>Active investigations, Granted access by a finding of probable cause</v>
      </c>
      <c r="DR16" t="s">
        <v>152</v>
      </c>
    </row>
    <row r="17" spans="1:122" x14ac:dyDescent="0.35">
      <c r="A17" t="s">
        <v>122</v>
      </c>
      <c r="B17" s="1">
        <v>43352</v>
      </c>
      <c r="C17" s="1">
        <v>43615</v>
      </c>
      <c r="D17">
        <v>1</v>
      </c>
      <c r="E17" t="s">
        <v>123</v>
      </c>
      <c r="G17" t="str">
        <f t="shared" si="0"/>
        <v xml:space="preserve">Department of Health </v>
      </c>
      <c r="H17" t="s">
        <v>124</v>
      </c>
      <c r="J17">
        <v>1</v>
      </c>
      <c r="K17" t="s">
        <v>157</v>
      </c>
      <c r="M17" t="str">
        <f t="shared" si="8"/>
        <v>Every day</v>
      </c>
      <c r="N17" t="s">
        <v>158</v>
      </c>
      <c r="P17" t="str">
        <f t="shared" si="1"/>
        <v>Schedule II, Schedule III, Schedule IV, Schedule V</v>
      </c>
      <c r="Q17" t="s">
        <v>125</v>
      </c>
      <c r="S17" t="str">
        <f t="shared" si="2"/>
        <v>No action specified in the law</v>
      </c>
      <c r="V17">
        <v>1</v>
      </c>
      <c r="W17" t="s">
        <v>168</v>
      </c>
      <c r="Y17" t="str">
        <f>("Physician prescribers, Nurse Practitioners, Physician assistants, Dentists")</f>
        <v>Physician prescribers, Nurse Practitioners, Physician assistants, Dentists</v>
      </c>
      <c r="Z17" t="s">
        <v>166</v>
      </c>
      <c r="AA17" t="s">
        <v>167</v>
      </c>
      <c r="AB17" t="str">
        <f t="shared" si="4"/>
        <v>Initial licensure, Upon renewal of license</v>
      </c>
      <c r="AC17" t="s">
        <v>153</v>
      </c>
      <c r="AE17">
        <v>1</v>
      </c>
      <c r="AF17" t="s">
        <v>172</v>
      </c>
      <c r="AH17">
        <v>0</v>
      </c>
      <c r="AQ17">
        <v>1</v>
      </c>
      <c r="AR17" t="s">
        <v>173</v>
      </c>
      <c r="AS17" t="s">
        <v>174</v>
      </c>
      <c r="AT17" t="str">
        <f>("Every prescription, Every 3 months")</f>
        <v>Every prescription, Every 3 months</v>
      </c>
      <c r="AU17" t="s">
        <v>173</v>
      </c>
      <c r="AV17" t="s">
        <v>175</v>
      </c>
      <c r="AW17" t="str">
        <f t="shared" si="9"/>
        <v>Every 6 months</v>
      </c>
      <c r="AX17" t="s">
        <v>173</v>
      </c>
      <c r="AY17" t="s">
        <v>170</v>
      </c>
      <c r="AZ17" t="str">
        <f t="shared" si="10"/>
        <v>Terminally ill patients under the supervised care of a hospice program</v>
      </c>
      <c r="BA17" t="s">
        <v>171</v>
      </c>
      <c r="BB17" t="s">
        <v>164</v>
      </c>
      <c r="BC17">
        <v>0</v>
      </c>
      <c r="BL17">
        <v>0</v>
      </c>
      <c r="CG17">
        <v>0</v>
      </c>
      <c r="CJ17">
        <v>0</v>
      </c>
      <c r="CM17">
        <v>0</v>
      </c>
      <c r="CS17">
        <v>1</v>
      </c>
      <c r="CT17" t="s">
        <v>150</v>
      </c>
      <c r="CV17" t="str">
        <f t="shared" si="5"/>
        <v>Authorized agent, delegate, or designee</v>
      </c>
      <c r="CW17" t="s">
        <v>150</v>
      </c>
      <c r="CX17" t="s">
        <v>133</v>
      </c>
      <c r="CY17">
        <v>1</v>
      </c>
      <c r="CZ17" t="s">
        <v>151</v>
      </c>
      <c r="DB17">
        <v>0</v>
      </c>
      <c r="DE17">
        <v>0</v>
      </c>
      <c r="DH17">
        <v>1</v>
      </c>
      <c r="DI17" t="s">
        <v>134</v>
      </c>
      <c r="DK17" t="str">
        <f t="shared" si="6"/>
        <v>Only if other state has PDMP laws consistent with or similar to this state</v>
      </c>
      <c r="DL17" t="s">
        <v>134</v>
      </c>
      <c r="DN17">
        <v>1</v>
      </c>
      <c r="DO17" t="s">
        <v>135</v>
      </c>
      <c r="DQ17" t="str">
        <f t="shared" si="7"/>
        <v>Active investigations, Granted access by a finding of probable cause</v>
      </c>
      <c r="DR17" t="s">
        <v>152</v>
      </c>
    </row>
    <row r="18" spans="1:122" x14ac:dyDescent="0.35">
      <c r="A18" t="s">
        <v>122</v>
      </c>
      <c r="B18" s="1">
        <v>43616</v>
      </c>
      <c r="C18" s="1">
        <v>43684</v>
      </c>
      <c r="D18">
        <v>1</v>
      </c>
      <c r="E18" t="s">
        <v>123</v>
      </c>
      <c r="G18" t="str">
        <f t="shared" si="0"/>
        <v xml:space="preserve">Department of Health </v>
      </c>
      <c r="H18" t="s">
        <v>124</v>
      </c>
      <c r="J18">
        <v>1</v>
      </c>
      <c r="K18" t="s">
        <v>157</v>
      </c>
      <c r="M18" t="str">
        <f t="shared" si="8"/>
        <v>Every day</v>
      </c>
      <c r="N18" t="s">
        <v>158</v>
      </c>
      <c r="P18" t="str">
        <f t="shared" si="1"/>
        <v>Schedule II, Schedule III, Schedule IV, Schedule V</v>
      </c>
      <c r="Q18" t="s">
        <v>125</v>
      </c>
      <c r="S18" t="str">
        <f t="shared" si="2"/>
        <v>No action specified in the law</v>
      </c>
      <c r="V18">
        <v>1</v>
      </c>
      <c r="W18" t="s">
        <v>168</v>
      </c>
      <c r="Y18" t="str">
        <f>("Physician prescribers, Nurse Practitioners, Physician assistants, Dentists")</f>
        <v>Physician prescribers, Nurse Practitioners, Physician assistants, Dentists</v>
      </c>
      <c r="Z18" t="s">
        <v>166</v>
      </c>
      <c r="AA18" t="s">
        <v>167</v>
      </c>
      <c r="AB18" t="str">
        <f t="shared" si="4"/>
        <v>Initial licensure, Upon renewal of license</v>
      </c>
      <c r="AC18" t="s">
        <v>140</v>
      </c>
      <c r="AE18">
        <v>1</v>
      </c>
      <c r="AF18" t="s">
        <v>172</v>
      </c>
      <c r="AH18">
        <v>0</v>
      </c>
      <c r="AQ18">
        <v>1</v>
      </c>
      <c r="AR18" t="s">
        <v>176</v>
      </c>
      <c r="AS18" t="s">
        <v>174</v>
      </c>
      <c r="AT18" t="str">
        <f>("Every prescription, Every 3 months")</f>
        <v>Every prescription, Every 3 months</v>
      </c>
      <c r="AU18" t="s">
        <v>176</v>
      </c>
      <c r="AV18" t="s">
        <v>175</v>
      </c>
      <c r="AW18" t="str">
        <f t="shared" si="9"/>
        <v>Every 6 months</v>
      </c>
      <c r="AX18" t="s">
        <v>176</v>
      </c>
      <c r="AY18" t="s">
        <v>170</v>
      </c>
      <c r="AZ18" t="str">
        <f t="shared" si="10"/>
        <v>Terminally ill patients under the supervised care of a hospice program</v>
      </c>
      <c r="BA18" t="s">
        <v>171</v>
      </c>
      <c r="BB18" t="s">
        <v>164</v>
      </c>
      <c r="BC18">
        <v>0</v>
      </c>
      <c r="BL18">
        <v>0</v>
      </c>
      <c r="CG18">
        <v>0</v>
      </c>
      <c r="CJ18">
        <v>0</v>
      </c>
      <c r="CM18">
        <v>0</v>
      </c>
      <c r="CS18">
        <v>1</v>
      </c>
      <c r="CT18" t="s">
        <v>150</v>
      </c>
      <c r="CV18" t="str">
        <f t="shared" si="5"/>
        <v>Authorized agent, delegate, or designee</v>
      </c>
      <c r="CW18" t="s">
        <v>150</v>
      </c>
      <c r="CX18" t="s">
        <v>133</v>
      </c>
      <c r="CY18">
        <v>1</v>
      </c>
      <c r="CZ18" t="s">
        <v>151</v>
      </c>
      <c r="DB18">
        <v>0</v>
      </c>
      <c r="DE18">
        <v>0</v>
      </c>
      <c r="DH18">
        <v>1</v>
      </c>
      <c r="DI18" t="s">
        <v>134</v>
      </c>
      <c r="DK18" t="str">
        <f t="shared" si="6"/>
        <v>Only if other state has PDMP laws consistent with or similar to this state</v>
      </c>
      <c r="DL18" t="s">
        <v>134</v>
      </c>
      <c r="DN18">
        <v>1</v>
      </c>
      <c r="DO18" t="s">
        <v>135</v>
      </c>
      <c r="DQ18" t="str">
        <f t="shared" si="7"/>
        <v>Active investigations, Granted access by a finding of probable cause</v>
      </c>
      <c r="DR18" t="s">
        <v>152</v>
      </c>
    </row>
    <row r="19" spans="1:122" x14ac:dyDescent="0.35">
      <c r="A19" t="s">
        <v>122</v>
      </c>
      <c r="B19" s="1">
        <v>43685</v>
      </c>
      <c r="C19" s="1">
        <v>43830</v>
      </c>
      <c r="D19">
        <v>1</v>
      </c>
      <c r="E19" t="s">
        <v>123</v>
      </c>
      <c r="G19" t="str">
        <f t="shared" si="0"/>
        <v xml:space="preserve">Department of Health </v>
      </c>
      <c r="H19" t="s">
        <v>124</v>
      </c>
      <c r="J19">
        <v>1</v>
      </c>
      <c r="K19" t="s">
        <v>157</v>
      </c>
      <c r="M19" t="str">
        <f t="shared" si="8"/>
        <v>Every day</v>
      </c>
      <c r="N19" t="s">
        <v>158</v>
      </c>
      <c r="P19" t="str">
        <f t="shared" si="1"/>
        <v>Schedule II, Schedule III, Schedule IV, Schedule V</v>
      </c>
      <c r="Q19" t="s">
        <v>125</v>
      </c>
      <c r="S19" t="str">
        <f t="shared" si="2"/>
        <v>No action specified in the law</v>
      </c>
      <c r="V19">
        <v>1</v>
      </c>
      <c r="W19" t="s">
        <v>168</v>
      </c>
      <c r="Y19" t="str">
        <f>("Physician prescribers, Nurse Practitioners, Physician assistants, Dentists")</f>
        <v>Physician prescribers, Nurse Practitioners, Physician assistants, Dentists</v>
      </c>
      <c r="Z19" t="s">
        <v>166</v>
      </c>
      <c r="AA19" t="s">
        <v>167</v>
      </c>
      <c r="AB19" t="str">
        <f t="shared" si="4"/>
        <v>Initial licensure, Upon renewal of license</v>
      </c>
      <c r="AC19" t="s">
        <v>140</v>
      </c>
      <c r="AE19">
        <v>1</v>
      </c>
      <c r="AF19" t="s">
        <v>177</v>
      </c>
      <c r="AH19">
        <v>0</v>
      </c>
      <c r="AQ19">
        <v>1</v>
      </c>
      <c r="AR19" t="s">
        <v>178</v>
      </c>
      <c r="AS19" t="s">
        <v>174</v>
      </c>
      <c r="AT19" t="str">
        <f>("Every prescription, Every 3 months")</f>
        <v>Every prescription, Every 3 months</v>
      </c>
      <c r="AU19" t="s">
        <v>179</v>
      </c>
      <c r="AV19" t="s">
        <v>180</v>
      </c>
      <c r="AW19" t="str">
        <f t="shared" si="9"/>
        <v>Every 6 months</v>
      </c>
      <c r="AX19" t="s">
        <v>171</v>
      </c>
      <c r="AY19" t="s">
        <v>181</v>
      </c>
      <c r="AZ19" t="str">
        <f t="shared" si="10"/>
        <v>Terminally ill patients under the supervised care of a hospice program</v>
      </c>
      <c r="BA19" t="s">
        <v>182</v>
      </c>
      <c r="BB19" t="s">
        <v>183</v>
      </c>
      <c r="BC19">
        <v>0</v>
      </c>
      <c r="BL19">
        <v>0</v>
      </c>
      <c r="CG19">
        <v>0</v>
      </c>
      <c r="CJ19">
        <v>0</v>
      </c>
      <c r="CM19">
        <v>0</v>
      </c>
      <c r="CS19">
        <v>1</v>
      </c>
      <c r="CT19" t="s">
        <v>150</v>
      </c>
      <c r="CV19" t="str">
        <f t="shared" si="5"/>
        <v>Authorized agent, delegate, or designee</v>
      </c>
      <c r="CW19" t="s">
        <v>150</v>
      </c>
      <c r="CX19" t="s">
        <v>133</v>
      </c>
      <c r="CY19">
        <v>1</v>
      </c>
      <c r="CZ19" t="s">
        <v>151</v>
      </c>
      <c r="DB19">
        <v>0</v>
      </c>
      <c r="DE19">
        <v>0</v>
      </c>
      <c r="DH19">
        <v>1</v>
      </c>
      <c r="DI19" t="s">
        <v>134</v>
      </c>
      <c r="DK19" t="str">
        <f t="shared" si="6"/>
        <v>Only if other state has PDMP laws consistent with or similar to this state</v>
      </c>
      <c r="DL19" t="s">
        <v>134</v>
      </c>
      <c r="DN19">
        <v>1</v>
      </c>
      <c r="DO19" t="s">
        <v>135</v>
      </c>
      <c r="DQ19" t="str">
        <f t="shared" si="7"/>
        <v>Active investigations, Granted access by a finding of probable cause</v>
      </c>
      <c r="DR19" t="s">
        <v>152</v>
      </c>
    </row>
    <row r="20" spans="1:122" x14ac:dyDescent="0.35">
      <c r="A20" t="s">
        <v>184</v>
      </c>
      <c r="B20" s="1">
        <v>41640</v>
      </c>
      <c r="C20" s="1">
        <v>42591</v>
      </c>
      <c r="D20">
        <v>1</v>
      </c>
      <c r="E20" t="s">
        <v>185</v>
      </c>
      <c r="G20" t="str">
        <f t="shared" ref="G20:G50" si="11">("Professional licensing authority")</f>
        <v>Professional licensing authority</v>
      </c>
      <c r="H20" t="s">
        <v>185</v>
      </c>
      <c r="J20">
        <v>1</v>
      </c>
      <c r="K20" t="s">
        <v>185</v>
      </c>
      <c r="M20" t="str">
        <f>("Every 28 days or more")</f>
        <v>Every 28 days or more</v>
      </c>
      <c r="N20" t="s">
        <v>186</v>
      </c>
      <c r="P20" t="str">
        <f>("Schedule I, Schedule II, Schedule III, Schedule IV, Schedule V")</f>
        <v>Schedule I, Schedule II, Schedule III, Schedule IV, Schedule V</v>
      </c>
      <c r="Q20" t="s">
        <v>185</v>
      </c>
      <c r="S20" t="str">
        <f t="shared" si="2"/>
        <v>No action specified in the law</v>
      </c>
      <c r="V20">
        <v>1</v>
      </c>
      <c r="W20" t="s">
        <v>187</v>
      </c>
      <c r="Y20" t="str">
        <f>("Pharmacists")</f>
        <v>Pharmacists</v>
      </c>
      <c r="Z20" t="s">
        <v>187</v>
      </c>
      <c r="AB20" t="str">
        <f t="shared" ref="AB20:AB37" si="12">("Registration timing not specified")</f>
        <v>Registration timing not specified</v>
      </c>
      <c r="AE20">
        <v>0</v>
      </c>
      <c r="AH20">
        <v>0</v>
      </c>
      <c r="AQ20">
        <v>0</v>
      </c>
      <c r="BC20">
        <v>0</v>
      </c>
      <c r="BL20">
        <v>0</v>
      </c>
      <c r="CG20">
        <v>0</v>
      </c>
      <c r="CJ20">
        <v>1</v>
      </c>
      <c r="CK20" t="s">
        <v>185</v>
      </c>
      <c r="CM20">
        <v>0</v>
      </c>
      <c r="CS20">
        <v>0</v>
      </c>
      <c r="CY20">
        <v>0</v>
      </c>
      <c r="DB20">
        <v>0</v>
      </c>
      <c r="DE20">
        <v>0</v>
      </c>
      <c r="DH20">
        <v>0</v>
      </c>
      <c r="DN20">
        <v>1</v>
      </c>
      <c r="DO20" t="s">
        <v>185</v>
      </c>
      <c r="DQ20" t="str">
        <f t="shared" ref="DQ20:DQ37" si="13">("Granted access by a subpoena, Granted access by issuance of a warrant, Granted access by a finding of probable cause")</f>
        <v>Granted access by a subpoena, Granted access by issuance of a warrant, Granted access by a finding of probable cause</v>
      </c>
      <c r="DR20" t="s">
        <v>188</v>
      </c>
    </row>
    <row r="21" spans="1:122" x14ac:dyDescent="0.35">
      <c r="A21" t="s">
        <v>184</v>
      </c>
      <c r="B21" s="1">
        <v>42592</v>
      </c>
      <c r="C21" s="1">
        <v>42613</v>
      </c>
      <c r="D21">
        <v>1</v>
      </c>
      <c r="E21" t="s">
        <v>185</v>
      </c>
      <c r="G21" t="str">
        <f t="shared" si="11"/>
        <v>Professional licensing authority</v>
      </c>
      <c r="H21" t="s">
        <v>185</v>
      </c>
      <c r="J21">
        <v>1</v>
      </c>
      <c r="K21" t="s">
        <v>185</v>
      </c>
      <c r="M21" t="str">
        <f>("Every 28 days or more")</f>
        <v>Every 28 days or more</v>
      </c>
      <c r="N21" t="s">
        <v>186</v>
      </c>
      <c r="P21" t="str">
        <f>("Schedule I, Schedule II, Schedule III, Schedule IV, Schedule V")</f>
        <v>Schedule I, Schedule II, Schedule III, Schedule IV, Schedule V</v>
      </c>
      <c r="Q21" t="s">
        <v>185</v>
      </c>
      <c r="S21" t="str">
        <f t="shared" si="2"/>
        <v>No action specified in the law</v>
      </c>
      <c r="V21">
        <v>1</v>
      </c>
      <c r="W21" t="s">
        <v>187</v>
      </c>
      <c r="Y21" t="str">
        <f>("Pharmacists")</f>
        <v>Pharmacists</v>
      </c>
      <c r="Z21" t="s">
        <v>187</v>
      </c>
      <c r="AB21" t="str">
        <f t="shared" si="12"/>
        <v>Registration timing not specified</v>
      </c>
      <c r="AE21">
        <v>0</v>
      </c>
      <c r="AH21">
        <v>0</v>
      </c>
      <c r="AQ21">
        <v>0</v>
      </c>
      <c r="BC21">
        <v>0</v>
      </c>
      <c r="BL21">
        <v>0</v>
      </c>
      <c r="CG21">
        <v>0</v>
      </c>
      <c r="CJ21">
        <v>1</v>
      </c>
      <c r="CK21" t="s">
        <v>185</v>
      </c>
      <c r="CM21">
        <v>0</v>
      </c>
      <c r="CS21">
        <v>0</v>
      </c>
      <c r="CY21">
        <v>0</v>
      </c>
      <c r="DB21">
        <v>0</v>
      </c>
      <c r="DE21">
        <v>0</v>
      </c>
      <c r="DH21">
        <v>0</v>
      </c>
      <c r="DN21">
        <v>1</v>
      </c>
      <c r="DO21" t="s">
        <v>185</v>
      </c>
      <c r="DQ21" t="str">
        <f t="shared" si="13"/>
        <v>Granted access by a subpoena, Granted access by issuance of a warrant, Granted access by a finding of probable cause</v>
      </c>
      <c r="DR21" t="s">
        <v>188</v>
      </c>
    </row>
    <row r="22" spans="1:122" x14ac:dyDescent="0.35">
      <c r="A22" t="s">
        <v>184</v>
      </c>
      <c r="B22" s="1">
        <v>42614</v>
      </c>
      <c r="C22" s="1">
        <v>42932</v>
      </c>
      <c r="D22">
        <v>1</v>
      </c>
      <c r="E22" t="s">
        <v>185</v>
      </c>
      <c r="G22" t="str">
        <f t="shared" si="11"/>
        <v>Professional licensing authority</v>
      </c>
      <c r="H22" t="s">
        <v>185</v>
      </c>
      <c r="J22">
        <v>1</v>
      </c>
      <c r="K22" t="s">
        <v>185</v>
      </c>
      <c r="M22" t="str">
        <f>("Every 28 days or more")</f>
        <v>Every 28 days or more</v>
      </c>
      <c r="N22" t="s">
        <v>186</v>
      </c>
      <c r="P22" t="str">
        <f>("Schedule I, Schedule II, Schedule III, Schedule IV, Schedule V")</f>
        <v>Schedule I, Schedule II, Schedule III, Schedule IV, Schedule V</v>
      </c>
      <c r="Q22" t="s">
        <v>185</v>
      </c>
      <c r="S22" t="str">
        <f t="shared" si="2"/>
        <v>No action specified in the law</v>
      </c>
      <c r="V22">
        <v>1</v>
      </c>
      <c r="W22" t="s">
        <v>187</v>
      </c>
      <c r="Y22" t="str">
        <f>("Pharmacists")</f>
        <v>Pharmacists</v>
      </c>
      <c r="Z22" t="s">
        <v>187</v>
      </c>
      <c r="AB22" t="str">
        <f t="shared" si="12"/>
        <v>Registration timing not specified</v>
      </c>
      <c r="AE22">
        <v>0</v>
      </c>
      <c r="AH22">
        <v>0</v>
      </c>
      <c r="AQ22">
        <v>0</v>
      </c>
      <c r="BC22">
        <v>0</v>
      </c>
      <c r="BL22">
        <v>0</v>
      </c>
      <c r="CG22">
        <v>0</v>
      </c>
      <c r="CJ22">
        <v>1</v>
      </c>
      <c r="CK22" t="s">
        <v>185</v>
      </c>
      <c r="CM22">
        <v>0</v>
      </c>
      <c r="CS22">
        <v>0</v>
      </c>
      <c r="CY22">
        <v>0</v>
      </c>
      <c r="DB22">
        <v>0</v>
      </c>
      <c r="DE22">
        <v>0</v>
      </c>
      <c r="DH22">
        <v>0</v>
      </c>
      <c r="DN22">
        <v>1</v>
      </c>
      <c r="DO22" t="s">
        <v>185</v>
      </c>
      <c r="DQ22" t="str">
        <f t="shared" si="13"/>
        <v>Granted access by a subpoena, Granted access by issuance of a warrant, Granted access by a finding of probable cause</v>
      </c>
      <c r="DR22" t="s">
        <v>188</v>
      </c>
    </row>
    <row r="23" spans="1:122" x14ac:dyDescent="0.35">
      <c r="A23" t="s">
        <v>184</v>
      </c>
      <c r="B23" s="1">
        <v>42933</v>
      </c>
      <c r="C23" s="1">
        <v>42941</v>
      </c>
      <c r="D23">
        <v>1</v>
      </c>
      <c r="E23" t="s">
        <v>185</v>
      </c>
      <c r="G23" t="str">
        <f t="shared" si="11"/>
        <v>Professional licensing authority</v>
      </c>
      <c r="H23" t="s">
        <v>185</v>
      </c>
      <c r="J23">
        <v>1</v>
      </c>
      <c r="K23" t="s">
        <v>185</v>
      </c>
      <c r="M23" t="str">
        <f>("Every 7 days")</f>
        <v>Every 7 days</v>
      </c>
      <c r="N23" t="s">
        <v>185</v>
      </c>
      <c r="P23" t="str">
        <f t="shared" ref="P23:P43" si="14">("Schedule II, Schedule III, Schedule IV")</f>
        <v>Schedule II, Schedule III, Schedule IV</v>
      </c>
      <c r="Q23" t="s">
        <v>185</v>
      </c>
      <c r="S23" t="str">
        <f t="shared" ref="S23:S37" si="15">("Permitted to report to professional licensing body, Permitted to report to prescriber or dispenser")</f>
        <v>Permitted to report to professional licensing body, Permitted to report to prescriber or dispenser</v>
      </c>
      <c r="T23" t="s">
        <v>188</v>
      </c>
      <c r="V23">
        <v>1</v>
      </c>
      <c r="W23" t="s">
        <v>189</v>
      </c>
      <c r="Y23" t="str">
        <f t="shared" ref="Y23:Y37" si="16">("Physician prescribers, Nurse Practitioners, Physician assistants, Optometrists, Dentists, Pharmacists")</f>
        <v>Physician prescribers, Nurse Practitioners, Physician assistants, Optometrists, Dentists, Pharmacists</v>
      </c>
      <c r="Z23" t="s">
        <v>190</v>
      </c>
      <c r="AB23" t="str">
        <f t="shared" si="12"/>
        <v>Registration timing not specified</v>
      </c>
      <c r="AE23">
        <v>1</v>
      </c>
      <c r="AF23" t="s">
        <v>191</v>
      </c>
      <c r="AH23">
        <v>0</v>
      </c>
      <c r="AQ23">
        <v>0</v>
      </c>
      <c r="BC23">
        <v>0</v>
      </c>
      <c r="BL23">
        <v>1</v>
      </c>
      <c r="BM23" t="s">
        <v>191</v>
      </c>
      <c r="BO23" t="str">
        <f t="shared" ref="BO23:BO37" si="17">("Schedule II, Schedule III")</f>
        <v>Schedule II, Schedule III</v>
      </c>
      <c r="BP23" t="s">
        <v>185</v>
      </c>
      <c r="BR23" t="str">
        <f t="shared" ref="BR23:BR31" si="18">("Every prescription")</f>
        <v>Every prescription</v>
      </c>
      <c r="BS23" t="s">
        <v>185</v>
      </c>
      <c r="BU23" t="str">
        <f t="shared" ref="BU23:BU31" si="19">("Every prescription")</f>
        <v>Every prescription</v>
      </c>
      <c r="BV23" t="s">
        <v>185</v>
      </c>
      <c r="BX23" t="str">
        <f t="shared" ref="BX23:BX37" si="20">("Prescriber not required to check for a Schedule IV substance")</f>
        <v>Prescriber not required to check for a Schedule IV substance</v>
      </c>
      <c r="CA23" t="str">
        <f t="shared" ref="CA23:CA37" si="21">("Prescriber not required to check for a Schedule V substance")</f>
        <v>Prescriber not required to check for a Schedule V substance</v>
      </c>
      <c r="CD23" t="str">
        <f t="shared" ref="CD23:CD37" si="22">("Terminally ill patients under the supervised care of a hospice program, Post-surgical prescriptions")</f>
        <v>Terminally ill patients under the supervised care of a hospice program, Post-surgical prescriptions</v>
      </c>
      <c r="CE23" t="s">
        <v>185</v>
      </c>
      <c r="CG23">
        <v>0</v>
      </c>
      <c r="CJ23">
        <v>1</v>
      </c>
      <c r="CK23" t="s">
        <v>185</v>
      </c>
      <c r="CM23">
        <v>0</v>
      </c>
      <c r="CS23">
        <v>1</v>
      </c>
      <c r="CT23" t="s">
        <v>185</v>
      </c>
      <c r="CV23" t="str">
        <f t="shared" ref="CV23:CV37" si="23">("Authorized agent, delegate, or designee")</f>
        <v>Authorized agent, delegate, or designee</v>
      </c>
      <c r="CW23" t="s">
        <v>192</v>
      </c>
      <c r="CY23">
        <v>1</v>
      </c>
      <c r="CZ23" t="s">
        <v>185</v>
      </c>
      <c r="DB23">
        <v>0</v>
      </c>
      <c r="DE23">
        <v>0</v>
      </c>
      <c r="DH23">
        <v>0</v>
      </c>
      <c r="DN23">
        <v>1</v>
      </c>
      <c r="DO23" t="s">
        <v>185</v>
      </c>
      <c r="DQ23" t="str">
        <f t="shared" si="13"/>
        <v>Granted access by a subpoena, Granted access by issuance of a warrant, Granted access by a finding of probable cause</v>
      </c>
      <c r="DR23" t="s">
        <v>188</v>
      </c>
    </row>
    <row r="24" spans="1:122" x14ac:dyDescent="0.35">
      <c r="A24" t="s">
        <v>184</v>
      </c>
      <c r="B24" s="1">
        <v>42942</v>
      </c>
      <c r="C24" s="1">
        <v>43015</v>
      </c>
      <c r="D24">
        <v>1</v>
      </c>
      <c r="E24" t="s">
        <v>185</v>
      </c>
      <c r="G24" t="str">
        <f t="shared" si="11"/>
        <v>Professional licensing authority</v>
      </c>
      <c r="H24" t="s">
        <v>185</v>
      </c>
      <c r="J24">
        <v>1</v>
      </c>
      <c r="K24" t="s">
        <v>185</v>
      </c>
      <c r="M24" t="str">
        <f t="shared" ref="M24:M37" si="24">("Every day")</f>
        <v>Every day</v>
      </c>
      <c r="N24" t="s">
        <v>185</v>
      </c>
      <c r="P24" t="str">
        <f t="shared" si="14"/>
        <v>Schedule II, Schedule III, Schedule IV</v>
      </c>
      <c r="Q24" t="s">
        <v>185</v>
      </c>
      <c r="S24" t="str">
        <f t="shared" si="15"/>
        <v>Permitted to report to professional licensing body, Permitted to report to prescriber or dispenser</v>
      </c>
      <c r="T24" t="s">
        <v>188</v>
      </c>
      <c r="V24">
        <v>1</v>
      </c>
      <c r="W24" t="s">
        <v>188</v>
      </c>
      <c r="Y24" t="str">
        <f t="shared" si="16"/>
        <v>Physician prescribers, Nurse Practitioners, Physician assistants, Optometrists, Dentists, Pharmacists</v>
      </c>
      <c r="Z24" t="s">
        <v>193</v>
      </c>
      <c r="AB24" t="str">
        <f t="shared" si="12"/>
        <v>Registration timing not specified</v>
      </c>
      <c r="AE24">
        <v>1</v>
      </c>
      <c r="AF24" t="s">
        <v>191</v>
      </c>
      <c r="AH24">
        <v>0</v>
      </c>
      <c r="AQ24">
        <v>0</v>
      </c>
      <c r="BC24">
        <v>0</v>
      </c>
      <c r="BL24">
        <v>1</v>
      </c>
      <c r="BM24" t="s">
        <v>194</v>
      </c>
      <c r="BO24" t="str">
        <f t="shared" si="17"/>
        <v>Schedule II, Schedule III</v>
      </c>
      <c r="BP24" t="s">
        <v>185</v>
      </c>
      <c r="BR24" t="str">
        <f t="shared" si="18"/>
        <v>Every prescription</v>
      </c>
      <c r="BS24" t="s">
        <v>185</v>
      </c>
      <c r="BU24" t="str">
        <f t="shared" si="19"/>
        <v>Every prescription</v>
      </c>
      <c r="BV24" t="s">
        <v>185</v>
      </c>
      <c r="BX24" t="str">
        <f t="shared" si="20"/>
        <v>Prescriber not required to check for a Schedule IV substance</v>
      </c>
      <c r="CA24" t="str">
        <f t="shared" si="21"/>
        <v>Prescriber not required to check for a Schedule V substance</v>
      </c>
      <c r="CD24" t="str">
        <f t="shared" si="22"/>
        <v>Terminally ill patients under the supervised care of a hospice program, Post-surgical prescriptions</v>
      </c>
      <c r="CE24" t="s">
        <v>185</v>
      </c>
      <c r="CG24">
        <v>0</v>
      </c>
      <c r="CJ24">
        <v>1</v>
      </c>
      <c r="CK24" t="s">
        <v>185</v>
      </c>
      <c r="CM24">
        <v>0</v>
      </c>
      <c r="CS24">
        <v>1</v>
      </c>
      <c r="CT24" t="s">
        <v>185</v>
      </c>
      <c r="CV24" t="str">
        <f t="shared" si="23"/>
        <v>Authorized agent, delegate, or designee</v>
      </c>
      <c r="CW24" t="s">
        <v>192</v>
      </c>
      <c r="CY24">
        <v>1</v>
      </c>
      <c r="CZ24" t="s">
        <v>185</v>
      </c>
      <c r="DB24">
        <v>0</v>
      </c>
      <c r="DE24">
        <v>0</v>
      </c>
      <c r="DH24">
        <v>0</v>
      </c>
      <c r="DN24">
        <v>1</v>
      </c>
      <c r="DO24" t="s">
        <v>185</v>
      </c>
      <c r="DQ24" t="str">
        <f t="shared" si="13"/>
        <v>Granted access by a subpoena, Granted access by issuance of a warrant, Granted access by a finding of probable cause</v>
      </c>
      <c r="DR24" t="s">
        <v>185</v>
      </c>
    </row>
    <row r="25" spans="1:122" x14ac:dyDescent="0.35">
      <c r="A25" t="s">
        <v>184</v>
      </c>
      <c r="B25" s="1">
        <v>43016</v>
      </c>
      <c r="C25" s="1">
        <v>43031</v>
      </c>
      <c r="D25">
        <v>1</v>
      </c>
      <c r="E25" t="s">
        <v>185</v>
      </c>
      <c r="G25" t="str">
        <f t="shared" si="11"/>
        <v>Professional licensing authority</v>
      </c>
      <c r="H25" t="s">
        <v>185</v>
      </c>
      <c r="J25">
        <v>1</v>
      </c>
      <c r="K25" t="s">
        <v>185</v>
      </c>
      <c r="M25" t="str">
        <f t="shared" si="24"/>
        <v>Every day</v>
      </c>
      <c r="N25" t="s">
        <v>185</v>
      </c>
      <c r="P25" t="str">
        <f t="shared" si="14"/>
        <v>Schedule II, Schedule III, Schedule IV</v>
      </c>
      <c r="Q25" t="s">
        <v>185</v>
      </c>
      <c r="S25" t="str">
        <f t="shared" si="15"/>
        <v>Permitted to report to professional licensing body, Permitted to report to prescriber or dispenser</v>
      </c>
      <c r="T25" t="s">
        <v>185</v>
      </c>
      <c r="V25">
        <v>1</v>
      </c>
      <c r="W25" t="s">
        <v>188</v>
      </c>
      <c r="Y25" t="str">
        <f t="shared" si="16"/>
        <v>Physician prescribers, Nurse Practitioners, Physician assistants, Optometrists, Dentists, Pharmacists</v>
      </c>
      <c r="Z25" t="s">
        <v>195</v>
      </c>
      <c r="AB25" t="str">
        <f t="shared" si="12"/>
        <v>Registration timing not specified</v>
      </c>
      <c r="AE25">
        <v>1</v>
      </c>
      <c r="AF25" t="s">
        <v>194</v>
      </c>
      <c r="AH25">
        <v>0</v>
      </c>
      <c r="AQ25">
        <v>0</v>
      </c>
      <c r="BC25">
        <v>0</v>
      </c>
      <c r="BL25">
        <v>1</v>
      </c>
      <c r="BM25" t="s">
        <v>194</v>
      </c>
      <c r="BO25" t="str">
        <f t="shared" si="17"/>
        <v>Schedule II, Schedule III</v>
      </c>
      <c r="BP25" t="s">
        <v>185</v>
      </c>
      <c r="BR25" t="str">
        <f t="shared" si="18"/>
        <v>Every prescription</v>
      </c>
      <c r="BS25" t="s">
        <v>185</v>
      </c>
      <c r="BU25" t="str">
        <f t="shared" si="19"/>
        <v>Every prescription</v>
      </c>
      <c r="BV25" t="s">
        <v>185</v>
      </c>
      <c r="BX25" t="str">
        <f t="shared" si="20"/>
        <v>Prescriber not required to check for a Schedule IV substance</v>
      </c>
      <c r="CA25" t="str">
        <f t="shared" si="21"/>
        <v>Prescriber not required to check for a Schedule V substance</v>
      </c>
      <c r="CD25" t="str">
        <f t="shared" si="22"/>
        <v>Terminally ill patients under the supervised care of a hospice program, Post-surgical prescriptions</v>
      </c>
      <c r="CE25" t="s">
        <v>185</v>
      </c>
      <c r="CG25">
        <v>0</v>
      </c>
      <c r="CJ25">
        <v>1</v>
      </c>
      <c r="CK25" t="s">
        <v>185</v>
      </c>
      <c r="CM25">
        <v>0</v>
      </c>
      <c r="CS25">
        <v>1</v>
      </c>
      <c r="CT25" t="s">
        <v>185</v>
      </c>
      <c r="CV25" t="str">
        <f t="shared" si="23"/>
        <v>Authorized agent, delegate, or designee</v>
      </c>
      <c r="CW25" t="s">
        <v>192</v>
      </c>
      <c r="CY25">
        <v>1</v>
      </c>
      <c r="CZ25" t="s">
        <v>185</v>
      </c>
      <c r="DB25">
        <v>0</v>
      </c>
      <c r="DE25">
        <v>0</v>
      </c>
      <c r="DH25">
        <v>0</v>
      </c>
      <c r="DN25">
        <v>1</v>
      </c>
      <c r="DO25" t="s">
        <v>185</v>
      </c>
      <c r="DQ25" t="str">
        <f t="shared" si="13"/>
        <v>Granted access by a subpoena, Granted access by issuance of a warrant, Granted access by a finding of probable cause</v>
      </c>
      <c r="DR25" t="s">
        <v>185</v>
      </c>
    </row>
    <row r="26" spans="1:122" x14ac:dyDescent="0.35">
      <c r="A26" t="s">
        <v>184</v>
      </c>
      <c r="B26" s="1">
        <v>43032</v>
      </c>
      <c r="C26" s="1">
        <v>43202</v>
      </c>
      <c r="D26">
        <v>1</v>
      </c>
      <c r="E26" t="s">
        <v>185</v>
      </c>
      <c r="G26" t="str">
        <f t="shared" si="11"/>
        <v>Professional licensing authority</v>
      </c>
      <c r="H26" t="s">
        <v>185</v>
      </c>
      <c r="J26">
        <v>1</v>
      </c>
      <c r="K26" t="s">
        <v>185</v>
      </c>
      <c r="M26" t="str">
        <f t="shared" si="24"/>
        <v>Every day</v>
      </c>
      <c r="N26" t="s">
        <v>185</v>
      </c>
      <c r="P26" t="str">
        <f t="shared" si="14"/>
        <v>Schedule II, Schedule III, Schedule IV</v>
      </c>
      <c r="Q26" t="s">
        <v>185</v>
      </c>
      <c r="S26" t="str">
        <f t="shared" si="15"/>
        <v>Permitted to report to professional licensing body, Permitted to report to prescriber or dispenser</v>
      </c>
      <c r="T26" t="s">
        <v>185</v>
      </c>
      <c r="V26">
        <v>1</v>
      </c>
      <c r="W26" t="s">
        <v>188</v>
      </c>
      <c r="Y26" t="str">
        <f t="shared" si="16"/>
        <v>Physician prescribers, Nurse Practitioners, Physician assistants, Optometrists, Dentists, Pharmacists</v>
      </c>
      <c r="Z26" t="s">
        <v>195</v>
      </c>
      <c r="AB26" t="str">
        <f t="shared" si="12"/>
        <v>Registration timing not specified</v>
      </c>
      <c r="AE26">
        <v>1</v>
      </c>
      <c r="AF26" t="s">
        <v>194</v>
      </c>
      <c r="AH26">
        <v>0</v>
      </c>
      <c r="AQ26">
        <v>0</v>
      </c>
      <c r="BC26">
        <v>0</v>
      </c>
      <c r="BL26">
        <v>1</v>
      </c>
      <c r="BM26" t="s">
        <v>194</v>
      </c>
      <c r="BO26" t="str">
        <f t="shared" si="17"/>
        <v>Schedule II, Schedule III</v>
      </c>
      <c r="BP26" t="s">
        <v>185</v>
      </c>
      <c r="BR26" t="str">
        <f t="shared" si="18"/>
        <v>Every prescription</v>
      </c>
      <c r="BS26" t="s">
        <v>185</v>
      </c>
      <c r="BU26" t="str">
        <f t="shared" si="19"/>
        <v>Every prescription</v>
      </c>
      <c r="BV26" t="s">
        <v>185</v>
      </c>
      <c r="BX26" t="str">
        <f t="shared" si="20"/>
        <v>Prescriber not required to check for a Schedule IV substance</v>
      </c>
      <c r="CA26" t="str">
        <f t="shared" si="21"/>
        <v>Prescriber not required to check for a Schedule V substance</v>
      </c>
      <c r="CD26" t="str">
        <f t="shared" si="22"/>
        <v>Terminally ill patients under the supervised care of a hospice program, Post-surgical prescriptions</v>
      </c>
      <c r="CE26" t="s">
        <v>185</v>
      </c>
      <c r="CG26">
        <v>0</v>
      </c>
      <c r="CJ26">
        <v>1</v>
      </c>
      <c r="CK26" t="s">
        <v>185</v>
      </c>
      <c r="CM26">
        <v>0</v>
      </c>
      <c r="CS26">
        <v>1</v>
      </c>
      <c r="CT26" t="s">
        <v>185</v>
      </c>
      <c r="CV26" t="str">
        <f t="shared" si="23"/>
        <v>Authorized agent, delegate, or designee</v>
      </c>
      <c r="CW26" t="s">
        <v>192</v>
      </c>
      <c r="CY26">
        <v>1</v>
      </c>
      <c r="CZ26" t="s">
        <v>185</v>
      </c>
      <c r="DB26">
        <v>0</v>
      </c>
      <c r="DE26">
        <v>0</v>
      </c>
      <c r="DH26">
        <v>0</v>
      </c>
      <c r="DN26">
        <v>1</v>
      </c>
      <c r="DO26" t="s">
        <v>185</v>
      </c>
      <c r="DQ26" t="str">
        <f t="shared" si="13"/>
        <v>Granted access by a subpoena, Granted access by issuance of a warrant, Granted access by a finding of probable cause</v>
      </c>
      <c r="DR26" t="s">
        <v>185</v>
      </c>
    </row>
    <row r="27" spans="1:122" x14ac:dyDescent="0.35">
      <c r="A27" t="s">
        <v>184</v>
      </c>
      <c r="B27" s="1">
        <v>43203</v>
      </c>
      <c r="C27" s="1">
        <v>43235</v>
      </c>
      <c r="D27">
        <v>1</v>
      </c>
      <c r="E27" t="s">
        <v>185</v>
      </c>
      <c r="G27" t="str">
        <f t="shared" si="11"/>
        <v>Professional licensing authority</v>
      </c>
      <c r="H27" t="s">
        <v>185</v>
      </c>
      <c r="J27">
        <v>1</v>
      </c>
      <c r="K27" t="s">
        <v>185</v>
      </c>
      <c r="M27" t="str">
        <f t="shared" si="24"/>
        <v>Every day</v>
      </c>
      <c r="N27" t="s">
        <v>185</v>
      </c>
      <c r="P27" t="str">
        <f t="shared" si="14"/>
        <v>Schedule II, Schedule III, Schedule IV</v>
      </c>
      <c r="Q27" t="s">
        <v>185</v>
      </c>
      <c r="S27" t="str">
        <f t="shared" si="15"/>
        <v>Permitted to report to professional licensing body, Permitted to report to prescriber or dispenser</v>
      </c>
      <c r="T27" t="s">
        <v>188</v>
      </c>
      <c r="V27">
        <v>1</v>
      </c>
      <c r="W27" t="s">
        <v>188</v>
      </c>
      <c r="Y27" t="str">
        <f t="shared" si="16"/>
        <v>Physician prescribers, Nurse Practitioners, Physician assistants, Optometrists, Dentists, Pharmacists</v>
      </c>
      <c r="Z27" t="s">
        <v>196</v>
      </c>
      <c r="AB27" t="str">
        <f t="shared" si="12"/>
        <v>Registration timing not specified</v>
      </c>
      <c r="AE27">
        <v>1</v>
      </c>
      <c r="AF27" t="s">
        <v>194</v>
      </c>
      <c r="AH27">
        <v>0</v>
      </c>
      <c r="AQ27">
        <v>0</v>
      </c>
      <c r="BC27">
        <v>0</v>
      </c>
      <c r="BL27">
        <v>1</v>
      </c>
      <c r="BM27" t="s">
        <v>194</v>
      </c>
      <c r="BO27" t="str">
        <f t="shared" si="17"/>
        <v>Schedule II, Schedule III</v>
      </c>
      <c r="BP27" t="s">
        <v>185</v>
      </c>
      <c r="BR27" t="str">
        <f t="shared" si="18"/>
        <v>Every prescription</v>
      </c>
      <c r="BS27" t="s">
        <v>185</v>
      </c>
      <c r="BU27" t="str">
        <f t="shared" si="19"/>
        <v>Every prescription</v>
      </c>
      <c r="BV27" t="s">
        <v>185</v>
      </c>
      <c r="BX27" t="str">
        <f t="shared" si="20"/>
        <v>Prescriber not required to check for a Schedule IV substance</v>
      </c>
      <c r="CA27" t="str">
        <f t="shared" si="21"/>
        <v>Prescriber not required to check for a Schedule V substance</v>
      </c>
      <c r="CD27" t="str">
        <f t="shared" si="22"/>
        <v>Terminally ill patients under the supervised care of a hospice program, Post-surgical prescriptions</v>
      </c>
      <c r="CE27" t="s">
        <v>185</v>
      </c>
      <c r="CG27">
        <v>0</v>
      </c>
      <c r="CJ27">
        <v>1</v>
      </c>
      <c r="CK27" t="s">
        <v>185</v>
      </c>
      <c r="CM27">
        <v>0</v>
      </c>
      <c r="CS27">
        <v>1</v>
      </c>
      <c r="CT27" t="s">
        <v>185</v>
      </c>
      <c r="CV27" t="str">
        <f t="shared" si="23"/>
        <v>Authorized agent, delegate, or designee</v>
      </c>
      <c r="CW27" t="s">
        <v>192</v>
      </c>
      <c r="CY27">
        <v>1</v>
      </c>
      <c r="CZ27" t="s">
        <v>185</v>
      </c>
      <c r="DB27">
        <v>0</v>
      </c>
      <c r="DE27">
        <v>0</v>
      </c>
      <c r="DH27">
        <v>0</v>
      </c>
      <c r="DN27">
        <v>1</v>
      </c>
      <c r="DO27" t="s">
        <v>185</v>
      </c>
      <c r="DQ27" t="str">
        <f t="shared" si="13"/>
        <v>Granted access by a subpoena, Granted access by issuance of a warrant, Granted access by a finding of probable cause</v>
      </c>
      <c r="DR27" t="s">
        <v>185</v>
      </c>
    </row>
    <row r="28" spans="1:122" x14ac:dyDescent="0.35">
      <c r="A28" t="s">
        <v>184</v>
      </c>
      <c r="B28" s="1">
        <v>43236</v>
      </c>
      <c r="C28" s="1">
        <v>43257</v>
      </c>
      <c r="D28">
        <v>1</v>
      </c>
      <c r="E28" t="s">
        <v>185</v>
      </c>
      <c r="G28" t="str">
        <f t="shared" si="11"/>
        <v>Professional licensing authority</v>
      </c>
      <c r="H28" t="s">
        <v>185</v>
      </c>
      <c r="J28">
        <v>1</v>
      </c>
      <c r="K28" t="s">
        <v>185</v>
      </c>
      <c r="M28" t="str">
        <f t="shared" si="24"/>
        <v>Every day</v>
      </c>
      <c r="N28" t="s">
        <v>185</v>
      </c>
      <c r="P28" t="str">
        <f t="shared" si="14"/>
        <v>Schedule II, Schedule III, Schedule IV</v>
      </c>
      <c r="Q28" t="s">
        <v>185</v>
      </c>
      <c r="S28" t="str">
        <f t="shared" si="15"/>
        <v>Permitted to report to professional licensing body, Permitted to report to prescriber or dispenser</v>
      </c>
      <c r="T28" t="s">
        <v>188</v>
      </c>
      <c r="V28">
        <v>1</v>
      </c>
      <c r="W28" t="s">
        <v>188</v>
      </c>
      <c r="Y28" t="str">
        <f t="shared" si="16"/>
        <v>Physician prescribers, Nurse Practitioners, Physician assistants, Optometrists, Dentists, Pharmacists</v>
      </c>
      <c r="Z28" t="s">
        <v>196</v>
      </c>
      <c r="AB28" t="str">
        <f t="shared" si="12"/>
        <v>Registration timing not specified</v>
      </c>
      <c r="AE28">
        <v>1</v>
      </c>
      <c r="AF28" t="s">
        <v>194</v>
      </c>
      <c r="AH28">
        <v>0</v>
      </c>
      <c r="AQ28">
        <v>0</v>
      </c>
      <c r="BC28">
        <v>0</v>
      </c>
      <c r="BL28">
        <v>1</v>
      </c>
      <c r="BM28" t="s">
        <v>194</v>
      </c>
      <c r="BO28" t="str">
        <f t="shared" si="17"/>
        <v>Schedule II, Schedule III</v>
      </c>
      <c r="BP28" t="s">
        <v>185</v>
      </c>
      <c r="BR28" t="str">
        <f t="shared" si="18"/>
        <v>Every prescription</v>
      </c>
      <c r="BS28" t="s">
        <v>185</v>
      </c>
      <c r="BU28" t="str">
        <f t="shared" si="19"/>
        <v>Every prescription</v>
      </c>
      <c r="BV28" t="s">
        <v>185</v>
      </c>
      <c r="BX28" t="str">
        <f t="shared" si="20"/>
        <v>Prescriber not required to check for a Schedule IV substance</v>
      </c>
      <c r="CA28" t="str">
        <f t="shared" si="21"/>
        <v>Prescriber not required to check for a Schedule V substance</v>
      </c>
      <c r="CD28" t="str">
        <f t="shared" si="22"/>
        <v>Terminally ill patients under the supervised care of a hospice program, Post-surgical prescriptions</v>
      </c>
      <c r="CE28" t="s">
        <v>185</v>
      </c>
      <c r="CG28">
        <v>0</v>
      </c>
      <c r="CJ28">
        <v>1</v>
      </c>
      <c r="CK28" t="s">
        <v>185</v>
      </c>
      <c r="CM28">
        <v>0</v>
      </c>
      <c r="CS28">
        <v>1</v>
      </c>
      <c r="CT28" t="s">
        <v>185</v>
      </c>
      <c r="CV28" t="str">
        <f t="shared" si="23"/>
        <v>Authorized agent, delegate, or designee</v>
      </c>
      <c r="CW28" t="s">
        <v>192</v>
      </c>
      <c r="CY28">
        <v>1</v>
      </c>
      <c r="CZ28" t="s">
        <v>185</v>
      </c>
      <c r="DB28">
        <v>0</v>
      </c>
      <c r="DE28">
        <v>0</v>
      </c>
      <c r="DH28">
        <v>0</v>
      </c>
      <c r="DN28">
        <v>1</v>
      </c>
      <c r="DO28" t="s">
        <v>185</v>
      </c>
      <c r="DQ28" t="str">
        <f t="shared" si="13"/>
        <v>Granted access by a subpoena, Granted access by issuance of a warrant, Granted access by a finding of probable cause</v>
      </c>
      <c r="DR28" t="s">
        <v>185</v>
      </c>
    </row>
    <row r="29" spans="1:122" x14ac:dyDescent="0.35">
      <c r="A29" t="s">
        <v>184</v>
      </c>
      <c r="B29" s="1">
        <v>43258</v>
      </c>
      <c r="C29" s="1">
        <v>43281</v>
      </c>
      <c r="D29">
        <v>1</v>
      </c>
      <c r="E29" t="s">
        <v>185</v>
      </c>
      <c r="G29" t="str">
        <f t="shared" si="11"/>
        <v>Professional licensing authority</v>
      </c>
      <c r="H29" t="s">
        <v>185</v>
      </c>
      <c r="J29">
        <v>1</v>
      </c>
      <c r="K29" t="s">
        <v>185</v>
      </c>
      <c r="M29" t="str">
        <f t="shared" si="24"/>
        <v>Every day</v>
      </c>
      <c r="N29" t="s">
        <v>185</v>
      </c>
      <c r="P29" t="str">
        <f t="shared" si="14"/>
        <v>Schedule II, Schedule III, Schedule IV</v>
      </c>
      <c r="Q29" t="s">
        <v>185</v>
      </c>
      <c r="S29" t="str">
        <f t="shared" si="15"/>
        <v>Permitted to report to professional licensing body, Permitted to report to prescriber or dispenser</v>
      </c>
      <c r="T29" t="s">
        <v>188</v>
      </c>
      <c r="V29">
        <v>1</v>
      </c>
      <c r="W29" t="s">
        <v>188</v>
      </c>
      <c r="Y29" t="str">
        <f t="shared" si="16"/>
        <v>Physician prescribers, Nurse Practitioners, Physician assistants, Optometrists, Dentists, Pharmacists</v>
      </c>
      <c r="Z29" t="s">
        <v>197</v>
      </c>
      <c r="AB29" t="str">
        <f t="shared" si="12"/>
        <v>Registration timing not specified</v>
      </c>
      <c r="AE29">
        <v>1</v>
      </c>
      <c r="AF29" t="s">
        <v>194</v>
      </c>
      <c r="AH29">
        <v>0</v>
      </c>
      <c r="AQ29">
        <v>0</v>
      </c>
      <c r="BC29">
        <v>0</v>
      </c>
      <c r="BL29">
        <v>1</v>
      </c>
      <c r="BM29" t="s">
        <v>194</v>
      </c>
      <c r="BO29" t="str">
        <f t="shared" si="17"/>
        <v>Schedule II, Schedule III</v>
      </c>
      <c r="BP29" t="s">
        <v>191</v>
      </c>
      <c r="BR29" t="str">
        <f t="shared" si="18"/>
        <v>Every prescription</v>
      </c>
      <c r="BS29" t="s">
        <v>191</v>
      </c>
      <c r="BU29" t="str">
        <f t="shared" si="19"/>
        <v>Every prescription</v>
      </c>
      <c r="BV29" t="s">
        <v>191</v>
      </c>
      <c r="BX29" t="str">
        <f t="shared" si="20"/>
        <v>Prescriber not required to check for a Schedule IV substance</v>
      </c>
      <c r="CA29" t="str">
        <f t="shared" si="21"/>
        <v>Prescriber not required to check for a Schedule V substance</v>
      </c>
      <c r="CD29" t="str">
        <f t="shared" si="22"/>
        <v>Terminally ill patients under the supervised care of a hospice program, Post-surgical prescriptions</v>
      </c>
      <c r="CE29" t="s">
        <v>185</v>
      </c>
      <c r="CG29">
        <v>0</v>
      </c>
      <c r="CJ29">
        <v>1</v>
      </c>
      <c r="CK29" t="s">
        <v>185</v>
      </c>
      <c r="CM29">
        <v>0</v>
      </c>
      <c r="CS29">
        <v>1</v>
      </c>
      <c r="CT29" t="s">
        <v>185</v>
      </c>
      <c r="CV29" t="str">
        <f t="shared" si="23"/>
        <v>Authorized agent, delegate, or designee</v>
      </c>
      <c r="CW29" t="s">
        <v>192</v>
      </c>
      <c r="CY29">
        <v>1</v>
      </c>
      <c r="CZ29" t="s">
        <v>185</v>
      </c>
      <c r="DB29">
        <v>0</v>
      </c>
      <c r="DE29">
        <v>0</v>
      </c>
      <c r="DH29">
        <v>0</v>
      </c>
      <c r="DN29">
        <v>1</v>
      </c>
      <c r="DO29" t="s">
        <v>185</v>
      </c>
      <c r="DQ29" t="str">
        <f t="shared" si="13"/>
        <v>Granted access by a subpoena, Granted access by issuance of a warrant, Granted access by a finding of probable cause</v>
      </c>
      <c r="DR29" t="s">
        <v>185</v>
      </c>
    </row>
    <row r="30" spans="1:122" x14ac:dyDescent="0.35">
      <c r="A30" t="s">
        <v>184</v>
      </c>
      <c r="B30" s="1">
        <v>43282</v>
      </c>
      <c r="C30" s="1">
        <v>43319</v>
      </c>
      <c r="D30">
        <v>1</v>
      </c>
      <c r="E30" t="s">
        <v>185</v>
      </c>
      <c r="G30" t="str">
        <f t="shared" si="11"/>
        <v>Professional licensing authority</v>
      </c>
      <c r="H30" t="s">
        <v>185</v>
      </c>
      <c r="J30">
        <v>1</v>
      </c>
      <c r="K30" t="s">
        <v>185</v>
      </c>
      <c r="M30" t="str">
        <f t="shared" si="24"/>
        <v>Every day</v>
      </c>
      <c r="N30" t="s">
        <v>185</v>
      </c>
      <c r="P30" t="str">
        <f t="shared" si="14"/>
        <v>Schedule II, Schedule III, Schedule IV</v>
      </c>
      <c r="Q30" t="s">
        <v>185</v>
      </c>
      <c r="S30" t="str">
        <f t="shared" si="15"/>
        <v>Permitted to report to professional licensing body, Permitted to report to prescriber or dispenser</v>
      </c>
      <c r="T30" t="s">
        <v>188</v>
      </c>
      <c r="V30">
        <v>1</v>
      </c>
      <c r="W30" t="s">
        <v>188</v>
      </c>
      <c r="Y30" t="str">
        <f t="shared" si="16"/>
        <v>Physician prescribers, Nurse Practitioners, Physician assistants, Optometrists, Dentists, Pharmacists</v>
      </c>
      <c r="Z30" t="s">
        <v>197</v>
      </c>
      <c r="AB30" t="str">
        <f t="shared" si="12"/>
        <v>Registration timing not specified</v>
      </c>
      <c r="AE30">
        <v>1</v>
      </c>
      <c r="AF30" t="s">
        <v>191</v>
      </c>
      <c r="AH30">
        <v>0</v>
      </c>
      <c r="AQ30">
        <v>0</v>
      </c>
      <c r="BC30">
        <v>0</v>
      </c>
      <c r="BL30">
        <v>1</v>
      </c>
      <c r="BM30" t="s">
        <v>194</v>
      </c>
      <c r="BO30" t="str">
        <f t="shared" si="17"/>
        <v>Schedule II, Schedule III</v>
      </c>
      <c r="BP30" t="s">
        <v>191</v>
      </c>
      <c r="BR30" t="str">
        <f t="shared" si="18"/>
        <v>Every prescription</v>
      </c>
      <c r="BS30" t="s">
        <v>191</v>
      </c>
      <c r="BU30" t="str">
        <f t="shared" si="19"/>
        <v>Every prescription</v>
      </c>
      <c r="BV30" t="s">
        <v>191</v>
      </c>
      <c r="BX30" t="str">
        <f t="shared" si="20"/>
        <v>Prescriber not required to check for a Schedule IV substance</v>
      </c>
      <c r="CA30" t="str">
        <f t="shared" si="21"/>
        <v>Prescriber not required to check for a Schedule V substance</v>
      </c>
      <c r="CD30" t="str">
        <f t="shared" si="22"/>
        <v>Terminally ill patients under the supervised care of a hospice program, Post-surgical prescriptions</v>
      </c>
      <c r="CE30" t="s">
        <v>185</v>
      </c>
      <c r="CG30">
        <v>0</v>
      </c>
      <c r="CJ30">
        <v>1</v>
      </c>
      <c r="CK30" t="s">
        <v>185</v>
      </c>
      <c r="CM30">
        <v>0</v>
      </c>
      <c r="CS30">
        <v>1</v>
      </c>
      <c r="CT30" t="s">
        <v>185</v>
      </c>
      <c r="CV30" t="str">
        <f t="shared" si="23"/>
        <v>Authorized agent, delegate, or designee</v>
      </c>
      <c r="CW30" t="s">
        <v>192</v>
      </c>
      <c r="CY30">
        <v>1</v>
      </c>
      <c r="CZ30" t="s">
        <v>185</v>
      </c>
      <c r="DB30">
        <v>0</v>
      </c>
      <c r="DE30">
        <v>0</v>
      </c>
      <c r="DH30">
        <v>0</v>
      </c>
      <c r="DN30">
        <v>1</v>
      </c>
      <c r="DO30" t="s">
        <v>185</v>
      </c>
      <c r="DQ30" t="str">
        <f t="shared" si="13"/>
        <v>Granted access by a subpoena, Granted access by issuance of a warrant, Granted access by a finding of probable cause</v>
      </c>
      <c r="DR30" t="s">
        <v>185</v>
      </c>
    </row>
    <row r="31" spans="1:122" x14ac:dyDescent="0.35">
      <c r="A31" t="s">
        <v>184</v>
      </c>
      <c r="B31" s="1">
        <v>43320</v>
      </c>
      <c r="C31" s="1">
        <v>43328</v>
      </c>
      <c r="D31">
        <v>1</v>
      </c>
      <c r="E31" t="s">
        <v>185</v>
      </c>
      <c r="G31" t="str">
        <f t="shared" si="11"/>
        <v>Professional licensing authority</v>
      </c>
      <c r="H31" t="s">
        <v>185</v>
      </c>
      <c r="J31">
        <v>1</v>
      </c>
      <c r="K31" t="s">
        <v>185</v>
      </c>
      <c r="M31" t="str">
        <f t="shared" si="24"/>
        <v>Every day</v>
      </c>
      <c r="N31" t="s">
        <v>185</v>
      </c>
      <c r="P31" t="str">
        <f t="shared" si="14"/>
        <v>Schedule II, Schedule III, Schedule IV</v>
      </c>
      <c r="Q31" t="s">
        <v>185</v>
      </c>
      <c r="S31" t="str">
        <f t="shared" si="15"/>
        <v>Permitted to report to professional licensing body, Permitted to report to prescriber or dispenser</v>
      </c>
      <c r="T31" t="s">
        <v>188</v>
      </c>
      <c r="V31">
        <v>1</v>
      </c>
      <c r="W31" t="s">
        <v>188</v>
      </c>
      <c r="Y31" t="str">
        <f t="shared" si="16"/>
        <v>Physician prescribers, Nurse Practitioners, Physician assistants, Optometrists, Dentists, Pharmacists</v>
      </c>
      <c r="Z31" t="s">
        <v>198</v>
      </c>
      <c r="AB31" t="str">
        <f t="shared" si="12"/>
        <v>Registration timing not specified</v>
      </c>
      <c r="AE31">
        <v>1</v>
      </c>
      <c r="AF31" t="s">
        <v>194</v>
      </c>
      <c r="AH31">
        <v>0</v>
      </c>
      <c r="AQ31">
        <v>0</v>
      </c>
      <c r="BC31">
        <v>0</v>
      </c>
      <c r="BL31">
        <v>1</v>
      </c>
      <c r="BM31" t="s">
        <v>194</v>
      </c>
      <c r="BO31" t="str">
        <f t="shared" si="17"/>
        <v>Schedule II, Schedule III</v>
      </c>
      <c r="BP31" t="s">
        <v>191</v>
      </c>
      <c r="BR31" t="str">
        <f t="shared" si="18"/>
        <v>Every prescription</v>
      </c>
      <c r="BS31" t="s">
        <v>191</v>
      </c>
      <c r="BU31" t="str">
        <f t="shared" si="19"/>
        <v>Every prescription</v>
      </c>
      <c r="BV31" t="s">
        <v>191</v>
      </c>
      <c r="BX31" t="str">
        <f t="shared" si="20"/>
        <v>Prescriber not required to check for a Schedule IV substance</v>
      </c>
      <c r="CA31" t="str">
        <f t="shared" si="21"/>
        <v>Prescriber not required to check for a Schedule V substance</v>
      </c>
      <c r="CD31" t="str">
        <f t="shared" si="22"/>
        <v>Terminally ill patients under the supervised care of a hospice program, Post-surgical prescriptions</v>
      </c>
      <c r="CE31" t="s">
        <v>185</v>
      </c>
      <c r="CG31">
        <v>0</v>
      </c>
      <c r="CJ31">
        <v>1</v>
      </c>
      <c r="CK31" t="s">
        <v>185</v>
      </c>
      <c r="CM31">
        <v>0</v>
      </c>
      <c r="CS31">
        <v>1</v>
      </c>
      <c r="CT31" t="s">
        <v>185</v>
      </c>
      <c r="CV31" t="str">
        <f t="shared" si="23"/>
        <v>Authorized agent, delegate, or designee</v>
      </c>
      <c r="CW31" t="s">
        <v>192</v>
      </c>
      <c r="CY31">
        <v>1</v>
      </c>
      <c r="CZ31" t="s">
        <v>185</v>
      </c>
      <c r="DB31">
        <v>0</v>
      </c>
      <c r="DE31">
        <v>0</v>
      </c>
      <c r="DH31">
        <v>0</v>
      </c>
      <c r="DN31">
        <v>1</v>
      </c>
      <c r="DO31" t="s">
        <v>185</v>
      </c>
      <c r="DQ31" t="str">
        <f t="shared" si="13"/>
        <v>Granted access by a subpoena, Granted access by issuance of a warrant, Granted access by a finding of probable cause</v>
      </c>
      <c r="DR31" t="s">
        <v>185</v>
      </c>
    </row>
    <row r="32" spans="1:122" x14ac:dyDescent="0.35">
      <c r="A32" t="s">
        <v>184</v>
      </c>
      <c r="B32" s="1">
        <v>43329</v>
      </c>
      <c r="C32" s="1">
        <v>43354</v>
      </c>
      <c r="D32">
        <v>1</v>
      </c>
      <c r="E32" t="s">
        <v>185</v>
      </c>
      <c r="G32" t="str">
        <f t="shared" si="11"/>
        <v>Professional licensing authority</v>
      </c>
      <c r="H32" t="s">
        <v>185</v>
      </c>
      <c r="J32">
        <v>1</v>
      </c>
      <c r="K32" t="s">
        <v>185</v>
      </c>
      <c r="M32" t="str">
        <f t="shared" si="24"/>
        <v>Every day</v>
      </c>
      <c r="N32" t="s">
        <v>185</v>
      </c>
      <c r="P32" t="str">
        <f t="shared" si="14"/>
        <v>Schedule II, Schedule III, Schedule IV</v>
      </c>
      <c r="Q32" t="s">
        <v>185</v>
      </c>
      <c r="S32" t="str">
        <f t="shared" si="15"/>
        <v>Permitted to report to professional licensing body, Permitted to report to prescriber or dispenser</v>
      </c>
      <c r="T32" t="s">
        <v>188</v>
      </c>
      <c r="V32">
        <v>1</v>
      </c>
      <c r="W32" t="s">
        <v>188</v>
      </c>
      <c r="Y32" t="str">
        <f t="shared" si="16"/>
        <v>Physician prescribers, Nurse Practitioners, Physician assistants, Optometrists, Dentists, Pharmacists</v>
      </c>
      <c r="Z32" t="s">
        <v>198</v>
      </c>
      <c r="AB32" t="str">
        <f t="shared" si="12"/>
        <v>Registration timing not specified</v>
      </c>
      <c r="AE32">
        <v>1</v>
      </c>
      <c r="AF32" t="s">
        <v>199</v>
      </c>
      <c r="AH32">
        <v>0</v>
      </c>
      <c r="AQ32">
        <v>0</v>
      </c>
      <c r="BC32">
        <v>0</v>
      </c>
      <c r="BL32">
        <v>1</v>
      </c>
      <c r="BM32" t="s">
        <v>200</v>
      </c>
      <c r="BO32" t="str">
        <f t="shared" si="17"/>
        <v>Schedule II, Schedule III</v>
      </c>
      <c r="BP32" t="s">
        <v>201</v>
      </c>
      <c r="BR32" t="str">
        <f t="shared" ref="BR32:BR37" si="25">("Initial prescriptions, Monthly, Every 3 months")</f>
        <v>Initial prescriptions, Monthly, Every 3 months</v>
      </c>
      <c r="BS32" t="s">
        <v>201</v>
      </c>
      <c r="BU32" t="str">
        <f t="shared" ref="BU32:BU37" si="26">("Initial prescriptions, Monthly, Every 3 months")</f>
        <v>Initial prescriptions, Monthly, Every 3 months</v>
      </c>
      <c r="BV32" t="s">
        <v>201</v>
      </c>
      <c r="BX32" t="str">
        <f t="shared" si="20"/>
        <v>Prescriber not required to check for a Schedule IV substance</v>
      </c>
      <c r="CA32" t="str">
        <f t="shared" si="21"/>
        <v>Prescriber not required to check for a Schedule V substance</v>
      </c>
      <c r="CD32" t="str">
        <f t="shared" si="22"/>
        <v>Terminally ill patients under the supervised care of a hospice program, Post-surgical prescriptions</v>
      </c>
      <c r="CE32" t="s">
        <v>185</v>
      </c>
      <c r="CG32">
        <v>0</v>
      </c>
      <c r="CJ32">
        <v>1</v>
      </c>
      <c r="CK32" t="s">
        <v>185</v>
      </c>
      <c r="CM32">
        <v>0</v>
      </c>
      <c r="CS32">
        <v>1</v>
      </c>
      <c r="CT32" t="s">
        <v>185</v>
      </c>
      <c r="CV32" t="str">
        <f t="shared" si="23"/>
        <v>Authorized agent, delegate, or designee</v>
      </c>
      <c r="CW32" t="s">
        <v>192</v>
      </c>
      <c r="CY32">
        <v>1</v>
      </c>
      <c r="CZ32" t="s">
        <v>185</v>
      </c>
      <c r="DB32">
        <v>0</v>
      </c>
      <c r="DE32">
        <v>0</v>
      </c>
      <c r="DH32">
        <v>0</v>
      </c>
      <c r="DN32">
        <v>1</v>
      </c>
      <c r="DO32" t="s">
        <v>185</v>
      </c>
      <c r="DQ32" t="str">
        <f t="shared" si="13"/>
        <v>Granted access by a subpoena, Granted access by issuance of a warrant, Granted access by a finding of probable cause</v>
      </c>
      <c r="DR32" t="s">
        <v>185</v>
      </c>
    </row>
    <row r="33" spans="1:122" x14ac:dyDescent="0.35">
      <c r="A33" t="s">
        <v>184</v>
      </c>
      <c r="B33" s="1">
        <v>43355</v>
      </c>
      <c r="C33" s="1">
        <v>43368</v>
      </c>
      <c r="D33">
        <v>1</v>
      </c>
      <c r="E33" t="s">
        <v>185</v>
      </c>
      <c r="G33" t="str">
        <f t="shared" si="11"/>
        <v>Professional licensing authority</v>
      </c>
      <c r="H33" t="s">
        <v>185</v>
      </c>
      <c r="J33">
        <v>1</v>
      </c>
      <c r="K33" t="s">
        <v>185</v>
      </c>
      <c r="M33" t="str">
        <f t="shared" si="24"/>
        <v>Every day</v>
      </c>
      <c r="N33" t="s">
        <v>185</v>
      </c>
      <c r="P33" t="str">
        <f t="shared" si="14"/>
        <v>Schedule II, Schedule III, Schedule IV</v>
      </c>
      <c r="Q33" t="s">
        <v>185</v>
      </c>
      <c r="S33" t="str">
        <f t="shared" si="15"/>
        <v>Permitted to report to professional licensing body, Permitted to report to prescriber or dispenser</v>
      </c>
      <c r="T33" t="s">
        <v>188</v>
      </c>
      <c r="V33">
        <v>1</v>
      </c>
      <c r="W33" t="s">
        <v>188</v>
      </c>
      <c r="Y33" t="str">
        <f t="shared" si="16"/>
        <v>Physician prescribers, Nurse Practitioners, Physician assistants, Optometrists, Dentists, Pharmacists</v>
      </c>
      <c r="Z33" t="s">
        <v>198</v>
      </c>
      <c r="AB33" t="str">
        <f t="shared" si="12"/>
        <v>Registration timing not specified</v>
      </c>
      <c r="AE33">
        <v>1</v>
      </c>
      <c r="AF33" t="s">
        <v>202</v>
      </c>
      <c r="AH33">
        <v>0</v>
      </c>
      <c r="AQ33">
        <v>0</v>
      </c>
      <c r="BC33">
        <v>0</v>
      </c>
      <c r="BL33">
        <v>1</v>
      </c>
      <c r="BM33" t="s">
        <v>200</v>
      </c>
      <c r="BO33" t="str">
        <f t="shared" si="17"/>
        <v>Schedule II, Schedule III</v>
      </c>
      <c r="BP33" t="s">
        <v>201</v>
      </c>
      <c r="BR33" t="str">
        <f t="shared" si="25"/>
        <v>Initial prescriptions, Monthly, Every 3 months</v>
      </c>
      <c r="BS33" t="s">
        <v>201</v>
      </c>
      <c r="BU33" t="str">
        <f t="shared" si="26"/>
        <v>Initial prescriptions, Monthly, Every 3 months</v>
      </c>
      <c r="BV33" t="s">
        <v>201</v>
      </c>
      <c r="BX33" t="str">
        <f t="shared" si="20"/>
        <v>Prescriber not required to check for a Schedule IV substance</v>
      </c>
      <c r="CA33" t="str">
        <f t="shared" si="21"/>
        <v>Prescriber not required to check for a Schedule V substance</v>
      </c>
      <c r="CD33" t="str">
        <f t="shared" si="22"/>
        <v>Terminally ill patients under the supervised care of a hospice program, Post-surgical prescriptions</v>
      </c>
      <c r="CE33" t="s">
        <v>185</v>
      </c>
      <c r="CG33">
        <v>0</v>
      </c>
      <c r="CJ33">
        <v>1</v>
      </c>
      <c r="CK33" t="s">
        <v>185</v>
      </c>
      <c r="CM33">
        <v>0</v>
      </c>
      <c r="CS33">
        <v>1</v>
      </c>
      <c r="CT33" t="s">
        <v>185</v>
      </c>
      <c r="CV33" t="str">
        <f t="shared" si="23"/>
        <v>Authorized agent, delegate, or designee</v>
      </c>
      <c r="CW33" t="s">
        <v>192</v>
      </c>
      <c r="CY33">
        <v>1</v>
      </c>
      <c r="CZ33" t="s">
        <v>185</v>
      </c>
      <c r="DB33">
        <v>0</v>
      </c>
      <c r="DE33">
        <v>0</v>
      </c>
      <c r="DH33">
        <v>0</v>
      </c>
      <c r="DN33">
        <v>1</v>
      </c>
      <c r="DO33" t="s">
        <v>185</v>
      </c>
      <c r="DQ33" t="str">
        <f t="shared" si="13"/>
        <v>Granted access by a subpoena, Granted access by issuance of a warrant, Granted access by a finding of probable cause</v>
      </c>
      <c r="DR33" t="s">
        <v>185</v>
      </c>
    </row>
    <row r="34" spans="1:122" x14ac:dyDescent="0.35">
      <c r="A34" t="s">
        <v>184</v>
      </c>
      <c r="B34" s="1">
        <v>43369</v>
      </c>
      <c r="C34" s="1">
        <v>43517</v>
      </c>
      <c r="D34">
        <v>1</v>
      </c>
      <c r="E34" t="s">
        <v>185</v>
      </c>
      <c r="G34" t="str">
        <f t="shared" si="11"/>
        <v>Professional licensing authority</v>
      </c>
      <c r="H34" t="s">
        <v>185</v>
      </c>
      <c r="J34">
        <v>1</v>
      </c>
      <c r="K34" t="s">
        <v>185</v>
      </c>
      <c r="M34" t="str">
        <f t="shared" si="24"/>
        <v>Every day</v>
      </c>
      <c r="N34" t="s">
        <v>185</v>
      </c>
      <c r="P34" t="str">
        <f t="shared" si="14"/>
        <v>Schedule II, Schedule III, Schedule IV</v>
      </c>
      <c r="Q34" t="s">
        <v>185</v>
      </c>
      <c r="S34" t="str">
        <f t="shared" si="15"/>
        <v>Permitted to report to professional licensing body, Permitted to report to prescriber or dispenser</v>
      </c>
      <c r="T34" t="s">
        <v>188</v>
      </c>
      <c r="V34">
        <v>1</v>
      </c>
      <c r="W34" t="s">
        <v>188</v>
      </c>
      <c r="Y34" t="str">
        <f t="shared" si="16"/>
        <v>Physician prescribers, Nurse Practitioners, Physician assistants, Optometrists, Dentists, Pharmacists</v>
      </c>
      <c r="Z34" t="s">
        <v>203</v>
      </c>
      <c r="AB34" t="str">
        <f t="shared" si="12"/>
        <v>Registration timing not specified</v>
      </c>
      <c r="AE34">
        <v>1</v>
      </c>
      <c r="AF34" t="s">
        <v>202</v>
      </c>
      <c r="AH34">
        <v>0</v>
      </c>
      <c r="AQ34">
        <v>0</v>
      </c>
      <c r="BC34">
        <v>0</v>
      </c>
      <c r="BL34">
        <v>1</v>
      </c>
      <c r="BM34" t="s">
        <v>200</v>
      </c>
      <c r="BO34" t="str">
        <f t="shared" si="17"/>
        <v>Schedule II, Schedule III</v>
      </c>
      <c r="BP34" t="s">
        <v>201</v>
      </c>
      <c r="BR34" t="str">
        <f t="shared" si="25"/>
        <v>Initial prescriptions, Monthly, Every 3 months</v>
      </c>
      <c r="BS34" t="s">
        <v>201</v>
      </c>
      <c r="BU34" t="str">
        <f t="shared" si="26"/>
        <v>Initial prescriptions, Monthly, Every 3 months</v>
      </c>
      <c r="BV34" t="s">
        <v>201</v>
      </c>
      <c r="BX34" t="str">
        <f t="shared" si="20"/>
        <v>Prescriber not required to check for a Schedule IV substance</v>
      </c>
      <c r="CA34" t="str">
        <f t="shared" si="21"/>
        <v>Prescriber not required to check for a Schedule V substance</v>
      </c>
      <c r="CD34" t="str">
        <f t="shared" si="22"/>
        <v>Terminally ill patients under the supervised care of a hospice program, Post-surgical prescriptions</v>
      </c>
      <c r="CE34" t="s">
        <v>185</v>
      </c>
      <c r="CG34">
        <v>0</v>
      </c>
      <c r="CJ34">
        <v>1</v>
      </c>
      <c r="CK34" t="s">
        <v>185</v>
      </c>
      <c r="CM34">
        <v>0</v>
      </c>
      <c r="CS34">
        <v>1</v>
      </c>
      <c r="CT34" t="s">
        <v>185</v>
      </c>
      <c r="CV34" t="str">
        <f t="shared" si="23"/>
        <v>Authorized agent, delegate, or designee</v>
      </c>
      <c r="CW34" t="s">
        <v>192</v>
      </c>
      <c r="CY34">
        <v>1</v>
      </c>
      <c r="CZ34" t="s">
        <v>185</v>
      </c>
      <c r="DB34">
        <v>0</v>
      </c>
      <c r="DE34">
        <v>0</v>
      </c>
      <c r="DH34">
        <v>0</v>
      </c>
      <c r="DN34">
        <v>1</v>
      </c>
      <c r="DO34" t="s">
        <v>185</v>
      </c>
      <c r="DQ34" t="str">
        <f t="shared" si="13"/>
        <v>Granted access by a subpoena, Granted access by issuance of a warrant, Granted access by a finding of probable cause</v>
      </c>
      <c r="DR34" t="s">
        <v>185</v>
      </c>
    </row>
    <row r="35" spans="1:122" x14ac:dyDescent="0.35">
      <c r="A35" t="s">
        <v>184</v>
      </c>
      <c r="B35" s="1">
        <v>43517</v>
      </c>
      <c r="C35" s="1">
        <v>43571</v>
      </c>
      <c r="D35">
        <v>1</v>
      </c>
      <c r="E35" t="s">
        <v>185</v>
      </c>
      <c r="G35" t="str">
        <f t="shared" si="11"/>
        <v>Professional licensing authority</v>
      </c>
      <c r="H35" t="s">
        <v>185</v>
      </c>
      <c r="J35">
        <v>1</v>
      </c>
      <c r="K35" t="s">
        <v>185</v>
      </c>
      <c r="M35" t="str">
        <f t="shared" si="24"/>
        <v>Every day</v>
      </c>
      <c r="N35" t="s">
        <v>185</v>
      </c>
      <c r="P35" t="str">
        <f t="shared" si="14"/>
        <v>Schedule II, Schedule III, Schedule IV</v>
      </c>
      <c r="Q35" t="s">
        <v>185</v>
      </c>
      <c r="S35" t="str">
        <f t="shared" si="15"/>
        <v>Permitted to report to professional licensing body, Permitted to report to prescriber or dispenser</v>
      </c>
      <c r="T35" t="s">
        <v>188</v>
      </c>
      <c r="V35">
        <v>1</v>
      </c>
      <c r="W35" t="s">
        <v>188</v>
      </c>
      <c r="Y35" t="str">
        <f t="shared" si="16"/>
        <v>Physician prescribers, Nurse Practitioners, Physician assistants, Optometrists, Dentists, Pharmacists</v>
      </c>
      <c r="Z35" t="s">
        <v>204</v>
      </c>
      <c r="AB35" t="str">
        <f t="shared" si="12"/>
        <v>Registration timing not specified</v>
      </c>
      <c r="AE35">
        <v>1</v>
      </c>
      <c r="AF35" t="s">
        <v>202</v>
      </c>
      <c r="AH35">
        <v>0</v>
      </c>
      <c r="AQ35">
        <v>0</v>
      </c>
      <c r="BC35">
        <v>0</v>
      </c>
      <c r="BL35">
        <v>1</v>
      </c>
      <c r="BM35" t="s">
        <v>200</v>
      </c>
      <c r="BO35" t="str">
        <f t="shared" si="17"/>
        <v>Schedule II, Schedule III</v>
      </c>
      <c r="BP35" t="s">
        <v>201</v>
      </c>
      <c r="BR35" t="str">
        <f t="shared" si="25"/>
        <v>Initial prescriptions, Monthly, Every 3 months</v>
      </c>
      <c r="BS35" t="s">
        <v>201</v>
      </c>
      <c r="BU35" t="str">
        <f t="shared" si="26"/>
        <v>Initial prescriptions, Monthly, Every 3 months</v>
      </c>
      <c r="BV35" t="s">
        <v>201</v>
      </c>
      <c r="BX35" t="str">
        <f t="shared" si="20"/>
        <v>Prescriber not required to check for a Schedule IV substance</v>
      </c>
      <c r="CA35" t="str">
        <f t="shared" si="21"/>
        <v>Prescriber not required to check for a Schedule V substance</v>
      </c>
      <c r="CD35" t="str">
        <f t="shared" si="22"/>
        <v>Terminally ill patients under the supervised care of a hospice program, Post-surgical prescriptions</v>
      </c>
      <c r="CE35" t="s">
        <v>185</v>
      </c>
      <c r="CG35">
        <v>0</v>
      </c>
      <c r="CJ35">
        <v>1</v>
      </c>
      <c r="CK35" t="s">
        <v>185</v>
      </c>
      <c r="CM35">
        <v>0</v>
      </c>
      <c r="CS35">
        <v>1</v>
      </c>
      <c r="CT35" t="s">
        <v>185</v>
      </c>
      <c r="CV35" t="str">
        <f t="shared" si="23"/>
        <v>Authorized agent, delegate, or designee</v>
      </c>
      <c r="CW35" t="s">
        <v>192</v>
      </c>
      <c r="CY35">
        <v>1</v>
      </c>
      <c r="CZ35" t="s">
        <v>185</v>
      </c>
      <c r="DB35">
        <v>0</v>
      </c>
      <c r="DE35">
        <v>0</v>
      </c>
      <c r="DH35">
        <v>0</v>
      </c>
      <c r="DN35">
        <v>1</v>
      </c>
      <c r="DO35" t="s">
        <v>185</v>
      </c>
      <c r="DQ35" t="str">
        <f t="shared" si="13"/>
        <v>Granted access by a subpoena, Granted access by issuance of a warrant, Granted access by a finding of probable cause</v>
      </c>
      <c r="DR35" t="s">
        <v>185</v>
      </c>
    </row>
    <row r="36" spans="1:122" x14ac:dyDescent="0.35">
      <c r="A36" t="s">
        <v>184</v>
      </c>
      <c r="B36" s="1">
        <v>43572</v>
      </c>
      <c r="C36" s="1">
        <v>43768</v>
      </c>
      <c r="D36">
        <v>1</v>
      </c>
      <c r="E36" t="s">
        <v>185</v>
      </c>
      <c r="G36" t="str">
        <f t="shared" si="11"/>
        <v>Professional licensing authority</v>
      </c>
      <c r="H36" t="s">
        <v>185</v>
      </c>
      <c r="J36">
        <v>1</v>
      </c>
      <c r="K36" t="s">
        <v>185</v>
      </c>
      <c r="M36" t="str">
        <f t="shared" si="24"/>
        <v>Every day</v>
      </c>
      <c r="N36" t="s">
        <v>185</v>
      </c>
      <c r="P36" t="str">
        <f t="shared" si="14"/>
        <v>Schedule II, Schedule III, Schedule IV</v>
      </c>
      <c r="Q36" t="s">
        <v>185</v>
      </c>
      <c r="S36" t="str">
        <f t="shared" si="15"/>
        <v>Permitted to report to professional licensing body, Permitted to report to prescriber or dispenser</v>
      </c>
      <c r="T36" t="s">
        <v>188</v>
      </c>
      <c r="V36">
        <v>1</v>
      </c>
      <c r="W36" t="s">
        <v>188</v>
      </c>
      <c r="Y36" t="str">
        <f t="shared" si="16"/>
        <v>Physician prescribers, Nurse Practitioners, Physician assistants, Optometrists, Dentists, Pharmacists</v>
      </c>
      <c r="Z36" t="s">
        <v>205</v>
      </c>
      <c r="AB36" t="str">
        <f t="shared" si="12"/>
        <v>Registration timing not specified</v>
      </c>
      <c r="AE36">
        <v>1</v>
      </c>
      <c r="AF36" t="s">
        <v>202</v>
      </c>
      <c r="AH36">
        <v>0</v>
      </c>
      <c r="AQ36">
        <v>0</v>
      </c>
      <c r="BC36">
        <v>0</v>
      </c>
      <c r="BL36">
        <v>1</v>
      </c>
      <c r="BM36" t="s">
        <v>200</v>
      </c>
      <c r="BO36" t="str">
        <f t="shared" si="17"/>
        <v>Schedule II, Schedule III</v>
      </c>
      <c r="BP36" t="s">
        <v>201</v>
      </c>
      <c r="BR36" t="str">
        <f t="shared" si="25"/>
        <v>Initial prescriptions, Monthly, Every 3 months</v>
      </c>
      <c r="BS36" t="s">
        <v>201</v>
      </c>
      <c r="BU36" t="str">
        <f t="shared" si="26"/>
        <v>Initial prescriptions, Monthly, Every 3 months</v>
      </c>
      <c r="BV36" t="s">
        <v>201</v>
      </c>
      <c r="BX36" t="str">
        <f t="shared" si="20"/>
        <v>Prescriber not required to check for a Schedule IV substance</v>
      </c>
      <c r="CA36" t="str">
        <f t="shared" si="21"/>
        <v>Prescriber not required to check for a Schedule V substance</v>
      </c>
      <c r="CD36" t="str">
        <f t="shared" si="22"/>
        <v>Terminally ill patients under the supervised care of a hospice program, Post-surgical prescriptions</v>
      </c>
      <c r="CE36" t="s">
        <v>185</v>
      </c>
      <c r="CG36">
        <v>0</v>
      </c>
      <c r="CJ36">
        <v>1</v>
      </c>
      <c r="CK36" t="s">
        <v>185</v>
      </c>
      <c r="CM36">
        <v>0</v>
      </c>
      <c r="CS36">
        <v>1</v>
      </c>
      <c r="CT36" t="s">
        <v>185</v>
      </c>
      <c r="CV36" t="str">
        <f t="shared" si="23"/>
        <v>Authorized agent, delegate, or designee</v>
      </c>
      <c r="CW36" t="s">
        <v>192</v>
      </c>
      <c r="CY36">
        <v>1</v>
      </c>
      <c r="CZ36" t="s">
        <v>185</v>
      </c>
      <c r="DB36">
        <v>0</v>
      </c>
      <c r="DE36">
        <v>0</v>
      </c>
      <c r="DH36">
        <v>0</v>
      </c>
      <c r="DN36">
        <v>1</v>
      </c>
      <c r="DO36" t="s">
        <v>185</v>
      </c>
      <c r="DQ36" t="str">
        <f t="shared" si="13"/>
        <v>Granted access by a subpoena, Granted access by issuance of a warrant, Granted access by a finding of probable cause</v>
      </c>
      <c r="DR36" t="s">
        <v>185</v>
      </c>
    </row>
    <row r="37" spans="1:122" x14ac:dyDescent="0.35">
      <c r="A37" t="s">
        <v>184</v>
      </c>
      <c r="B37" s="1">
        <v>43769</v>
      </c>
      <c r="C37" s="1">
        <v>43830</v>
      </c>
      <c r="D37">
        <v>1</v>
      </c>
      <c r="E37" t="s">
        <v>185</v>
      </c>
      <c r="G37" t="str">
        <f t="shared" si="11"/>
        <v>Professional licensing authority</v>
      </c>
      <c r="H37" t="s">
        <v>185</v>
      </c>
      <c r="J37">
        <v>1</v>
      </c>
      <c r="K37" t="s">
        <v>185</v>
      </c>
      <c r="M37" t="str">
        <f t="shared" si="24"/>
        <v>Every day</v>
      </c>
      <c r="N37" t="s">
        <v>185</v>
      </c>
      <c r="P37" t="str">
        <f t="shared" si="14"/>
        <v>Schedule II, Schedule III, Schedule IV</v>
      </c>
      <c r="Q37" t="s">
        <v>185</v>
      </c>
      <c r="S37" t="str">
        <f t="shared" si="15"/>
        <v>Permitted to report to professional licensing body, Permitted to report to prescriber or dispenser</v>
      </c>
      <c r="T37" t="s">
        <v>188</v>
      </c>
      <c r="V37">
        <v>1</v>
      </c>
      <c r="W37" t="s">
        <v>188</v>
      </c>
      <c r="Y37" t="str">
        <f t="shared" si="16"/>
        <v>Physician prescribers, Nurse Practitioners, Physician assistants, Optometrists, Dentists, Pharmacists</v>
      </c>
      <c r="Z37" t="s">
        <v>205</v>
      </c>
      <c r="AB37" t="str">
        <f t="shared" si="12"/>
        <v>Registration timing not specified</v>
      </c>
      <c r="AE37">
        <v>1</v>
      </c>
      <c r="AF37" t="s">
        <v>202</v>
      </c>
      <c r="AH37">
        <v>0</v>
      </c>
      <c r="AQ37">
        <v>0</v>
      </c>
      <c r="BC37">
        <v>0</v>
      </c>
      <c r="BL37">
        <v>1</v>
      </c>
      <c r="BM37" t="s">
        <v>200</v>
      </c>
      <c r="BO37" t="str">
        <f t="shared" si="17"/>
        <v>Schedule II, Schedule III</v>
      </c>
      <c r="BP37" t="s">
        <v>201</v>
      </c>
      <c r="BR37" t="str">
        <f t="shared" si="25"/>
        <v>Initial prescriptions, Monthly, Every 3 months</v>
      </c>
      <c r="BS37" t="s">
        <v>201</v>
      </c>
      <c r="BU37" t="str">
        <f t="shared" si="26"/>
        <v>Initial prescriptions, Monthly, Every 3 months</v>
      </c>
      <c r="BV37" t="s">
        <v>201</v>
      </c>
      <c r="BX37" t="str">
        <f t="shared" si="20"/>
        <v>Prescriber not required to check for a Schedule IV substance</v>
      </c>
      <c r="CA37" t="str">
        <f t="shared" si="21"/>
        <v>Prescriber not required to check for a Schedule V substance</v>
      </c>
      <c r="CD37" t="str">
        <f t="shared" si="22"/>
        <v>Terminally ill patients under the supervised care of a hospice program, Post-surgical prescriptions</v>
      </c>
      <c r="CE37" t="s">
        <v>185</v>
      </c>
      <c r="CG37">
        <v>0</v>
      </c>
      <c r="CJ37">
        <v>1</v>
      </c>
      <c r="CK37" t="s">
        <v>185</v>
      </c>
      <c r="CM37">
        <v>0</v>
      </c>
      <c r="CS37">
        <v>1</v>
      </c>
      <c r="CT37" t="s">
        <v>185</v>
      </c>
      <c r="CV37" t="str">
        <f t="shared" si="23"/>
        <v>Authorized agent, delegate, or designee</v>
      </c>
      <c r="CW37" t="s">
        <v>192</v>
      </c>
      <c r="CY37">
        <v>1</v>
      </c>
      <c r="CZ37" t="s">
        <v>185</v>
      </c>
      <c r="DB37">
        <v>0</v>
      </c>
      <c r="DE37">
        <v>0</v>
      </c>
      <c r="DH37">
        <v>0</v>
      </c>
      <c r="DN37">
        <v>1</v>
      </c>
      <c r="DO37" t="s">
        <v>185</v>
      </c>
      <c r="DQ37" t="str">
        <f t="shared" si="13"/>
        <v>Granted access by a subpoena, Granted access by issuance of a warrant, Granted access by a finding of probable cause</v>
      </c>
      <c r="DR37" t="s">
        <v>185</v>
      </c>
    </row>
    <row r="38" spans="1:122" x14ac:dyDescent="0.35">
      <c r="A38" t="s">
        <v>206</v>
      </c>
      <c r="B38" s="1">
        <v>41640</v>
      </c>
      <c r="C38" s="1">
        <v>41843</v>
      </c>
      <c r="D38">
        <v>1</v>
      </c>
      <c r="E38" t="s">
        <v>207</v>
      </c>
      <c r="G38" t="str">
        <f t="shared" si="11"/>
        <v>Professional licensing authority</v>
      </c>
      <c r="H38" t="s">
        <v>208</v>
      </c>
      <c r="J38">
        <v>1</v>
      </c>
      <c r="K38" t="s">
        <v>209</v>
      </c>
      <c r="M38" t="str">
        <f>("No time specified")</f>
        <v>No time specified</v>
      </c>
      <c r="O38" t="s">
        <v>210</v>
      </c>
      <c r="P38" t="str">
        <f t="shared" si="14"/>
        <v>Schedule II, Schedule III, Schedule IV</v>
      </c>
      <c r="Q38" t="s">
        <v>207</v>
      </c>
      <c r="S38" t="str">
        <f t="shared" ref="S38:S50" si="27">("Must report to law enforcement, Must report to professional licensing body")</f>
        <v>Must report to law enforcement, Must report to professional licensing body</v>
      </c>
      <c r="T38" t="s">
        <v>211</v>
      </c>
      <c r="V38">
        <v>1</v>
      </c>
      <c r="W38" t="s">
        <v>212</v>
      </c>
      <c r="Y38" t="str">
        <f>("Physician prescribers, Nurse Practitioners, Physician assistants, Optometrists, Podiatrists, Dentists")</f>
        <v>Physician prescribers, Nurse Practitioners, Physician assistants, Optometrists, Podiatrists, Dentists</v>
      </c>
      <c r="Z38" t="s">
        <v>213</v>
      </c>
      <c r="AB38" t="str">
        <f>("Specified date")</f>
        <v>Specified date</v>
      </c>
      <c r="AC38" t="s">
        <v>212</v>
      </c>
      <c r="AE38">
        <v>0</v>
      </c>
      <c r="AH38">
        <v>0</v>
      </c>
      <c r="AQ38">
        <v>0</v>
      </c>
      <c r="BC38">
        <v>0</v>
      </c>
      <c r="BL38">
        <v>0</v>
      </c>
      <c r="CG38">
        <v>0</v>
      </c>
      <c r="CJ38">
        <v>0</v>
      </c>
      <c r="CM38">
        <v>0</v>
      </c>
      <c r="CS38">
        <v>0</v>
      </c>
      <c r="CY38">
        <v>1</v>
      </c>
      <c r="CZ38" t="s">
        <v>214</v>
      </c>
      <c r="DB38">
        <v>0</v>
      </c>
      <c r="DE38">
        <v>0</v>
      </c>
      <c r="DH38">
        <v>0</v>
      </c>
      <c r="DN38">
        <v>1</v>
      </c>
      <c r="DO38" t="s">
        <v>214</v>
      </c>
      <c r="DQ38" t="str">
        <f t="shared" ref="DQ38:DQ50" si="28">("Active investigations")</f>
        <v>Active investigations</v>
      </c>
      <c r="DR38" t="s">
        <v>214</v>
      </c>
    </row>
    <row r="39" spans="1:122" x14ac:dyDescent="0.35">
      <c r="A39" t="s">
        <v>206</v>
      </c>
      <c r="B39" s="1">
        <v>41844</v>
      </c>
      <c r="C39" s="1">
        <v>41852</v>
      </c>
      <c r="D39">
        <v>1</v>
      </c>
      <c r="E39" t="s">
        <v>207</v>
      </c>
      <c r="G39" t="str">
        <f t="shared" si="11"/>
        <v>Professional licensing authority</v>
      </c>
      <c r="H39" t="s">
        <v>208</v>
      </c>
      <c r="J39">
        <v>1</v>
      </c>
      <c r="K39" t="s">
        <v>215</v>
      </c>
      <c r="M39" t="str">
        <f>("No time specified")</f>
        <v>No time specified</v>
      </c>
      <c r="O39" t="s">
        <v>216</v>
      </c>
      <c r="P39" t="str">
        <f t="shared" si="14"/>
        <v>Schedule II, Schedule III, Schedule IV</v>
      </c>
      <c r="Q39" t="s">
        <v>207</v>
      </c>
      <c r="S39" t="str">
        <f t="shared" si="27"/>
        <v>Must report to law enforcement, Must report to professional licensing body</v>
      </c>
      <c r="T39" t="s">
        <v>211</v>
      </c>
      <c r="V39">
        <v>1</v>
      </c>
      <c r="W39" t="s">
        <v>212</v>
      </c>
      <c r="Y39" t="str">
        <f>("Physician prescribers, Nurse Practitioners, Physician assistants, Optometrists, Podiatrists, Dentists")</f>
        <v>Physician prescribers, Nurse Practitioners, Physician assistants, Optometrists, Podiatrists, Dentists</v>
      </c>
      <c r="Z39" t="s">
        <v>217</v>
      </c>
      <c r="AB39" t="str">
        <f>("Specified date")</f>
        <v>Specified date</v>
      </c>
      <c r="AC39" t="s">
        <v>212</v>
      </c>
      <c r="AE39">
        <v>0</v>
      </c>
      <c r="AH39">
        <v>0</v>
      </c>
      <c r="AQ39">
        <v>0</v>
      </c>
      <c r="BC39">
        <v>0</v>
      </c>
      <c r="BL39">
        <v>0</v>
      </c>
      <c r="CG39">
        <v>0</v>
      </c>
      <c r="CJ39">
        <v>0</v>
      </c>
      <c r="CM39">
        <v>0</v>
      </c>
      <c r="CS39">
        <v>1</v>
      </c>
      <c r="CT39" t="s">
        <v>214</v>
      </c>
      <c r="CV39" t="str">
        <f t="shared" ref="CV39:CV50" si="29">("Administrative assistants, Health care professionals, Authorized agent, delegate, or designee")</f>
        <v>Administrative assistants, Health care professionals, Authorized agent, delegate, or designee</v>
      </c>
      <c r="CW39" t="s">
        <v>218</v>
      </c>
      <c r="CY39">
        <v>1</v>
      </c>
      <c r="CZ39" t="s">
        <v>214</v>
      </c>
      <c r="DB39">
        <v>0</v>
      </c>
      <c r="DE39">
        <v>0</v>
      </c>
      <c r="DH39">
        <v>0</v>
      </c>
      <c r="DN39">
        <v>1</v>
      </c>
      <c r="DO39" t="s">
        <v>214</v>
      </c>
      <c r="DQ39" t="str">
        <f t="shared" si="28"/>
        <v>Active investigations</v>
      </c>
      <c r="DR39" t="s">
        <v>214</v>
      </c>
    </row>
    <row r="40" spans="1:122" x14ac:dyDescent="0.35">
      <c r="A40" t="s">
        <v>206</v>
      </c>
      <c r="B40" s="1">
        <v>41853</v>
      </c>
      <c r="C40" s="1">
        <v>42369</v>
      </c>
      <c r="D40">
        <v>1</v>
      </c>
      <c r="E40" t="s">
        <v>207</v>
      </c>
      <c r="G40" t="str">
        <f t="shared" si="11"/>
        <v>Professional licensing authority</v>
      </c>
      <c r="H40" t="s">
        <v>208</v>
      </c>
      <c r="J40">
        <v>1</v>
      </c>
      <c r="K40" t="s">
        <v>219</v>
      </c>
      <c r="M40" t="str">
        <f>("No time specified")</f>
        <v>No time specified</v>
      </c>
      <c r="O40" t="s">
        <v>216</v>
      </c>
      <c r="P40" t="str">
        <f t="shared" si="14"/>
        <v>Schedule II, Schedule III, Schedule IV</v>
      </c>
      <c r="Q40" t="s">
        <v>220</v>
      </c>
      <c r="S40" t="str">
        <f t="shared" si="27"/>
        <v>Must report to law enforcement, Must report to professional licensing body</v>
      </c>
      <c r="T40" t="s">
        <v>221</v>
      </c>
      <c r="V40">
        <v>1</v>
      </c>
      <c r="W40" t="s">
        <v>222</v>
      </c>
      <c r="Y40" t="str">
        <f t="shared" ref="Y40:Y50" si="30">("Physician prescribers, Nurse Practitioners, Physician assistants, Optometrists, Podiatrists, Dentists, Pharmacists")</f>
        <v>Physician prescribers, Nurse Practitioners, Physician assistants, Optometrists, Podiatrists, Dentists, Pharmacists</v>
      </c>
      <c r="Z40" t="s">
        <v>223</v>
      </c>
      <c r="AB40" t="str">
        <f>("Specified date, Prior to accessing the PDMP")</f>
        <v>Specified date, Prior to accessing the PDMP</v>
      </c>
      <c r="AC40" t="s">
        <v>224</v>
      </c>
      <c r="AE40">
        <v>0</v>
      </c>
      <c r="AH40">
        <v>0</v>
      </c>
      <c r="AQ40">
        <v>0</v>
      </c>
      <c r="BC40">
        <v>0</v>
      </c>
      <c r="BL40">
        <v>0</v>
      </c>
      <c r="CG40">
        <v>0</v>
      </c>
      <c r="CJ40">
        <v>0</v>
      </c>
      <c r="CM40">
        <v>0</v>
      </c>
      <c r="CS40">
        <v>1</v>
      </c>
      <c r="CT40" t="s">
        <v>214</v>
      </c>
      <c r="CV40" t="str">
        <f t="shared" si="29"/>
        <v>Administrative assistants, Health care professionals, Authorized agent, delegate, or designee</v>
      </c>
      <c r="CW40" t="s">
        <v>218</v>
      </c>
      <c r="CY40">
        <v>1</v>
      </c>
      <c r="CZ40" t="s">
        <v>225</v>
      </c>
      <c r="DB40">
        <v>0</v>
      </c>
      <c r="DE40">
        <v>0</v>
      </c>
      <c r="DH40">
        <v>0</v>
      </c>
      <c r="DN40">
        <v>1</v>
      </c>
      <c r="DO40" t="s">
        <v>225</v>
      </c>
      <c r="DQ40" t="str">
        <f t="shared" si="28"/>
        <v>Active investigations</v>
      </c>
      <c r="DR40" t="s">
        <v>225</v>
      </c>
    </row>
    <row r="41" spans="1:122" x14ac:dyDescent="0.35">
      <c r="A41" t="s">
        <v>206</v>
      </c>
      <c r="B41" s="1">
        <v>42370</v>
      </c>
      <c r="C41" s="1">
        <v>42551</v>
      </c>
      <c r="D41">
        <v>1</v>
      </c>
      <c r="E41" t="s">
        <v>207</v>
      </c>
      <c r="G41" t="str">
        <f t="shared" si="11"/>
        <v>Professional licensing authority</v>
      </c>
      <c r="H41" t="s">
        <v>208</v>
      </c>
      <c r="J41">
        <v>1</v>
      </c>
      <c r="K41" t="s">
        <v>219</v>
      </c>
      <c r="M41" t="str">
        <f t="shared" ref="M41:M47" si="31">("Every 7 days")</f>
        <v>Every 7 days</v>
      </c>
      <c r="N41" t="s">
        <v>226</v>
      </c>
      <c r="O41" t="s">
        <v>227</v>
      </c>
      <c r="P41" t="str">
        <f t="shared" si="14"/>
        <v>Schedule II, Schedule III, Schedule IV</v>
      </c>
      <c r="Q41" t="s">
        <v>220</v>
      </c>
      <c r="S41" t="str">
        <f t="shared" si="27"/>
        <v>Must report to law enforcement, Must report to professional licensing body</v>
      </c>
      <c r="T41" t="s">
        <v>221</v>
      </c>
      <c r="V41">
        <v>1</v>
      </c>
      <c r="W41" t="s">
        <v>228</v>
      </c>
      <c r="Y41" t="str">
        <f t="shared" si="30"/>
        <v>Physician prescribers, Nurse Practitioners, Physician assistants, Optometrists, Podiatrists, Dentists, Pharmacists</v>
      </c>
      <c r="Z41" t="s">
        <v>229</v>
      </c>
      <c r="AB41" t="str">
        <f t="shared" ref="AB41:AB50" si="32">("Initial licensure, Upon renewal of license")</f>
        <v>Initial licensure, Upon renewal of license</v>
      </c>
      <c r="AC41" t="s">
        <v>230</v>
      </c>
      <c r="AE41">
        <v>0</v>
      </c>
      <c r="AH41">
        <v>0</v>
      </c>
      <c r="AQ41">
        <v>0</v>
      </c>
      <c r="BC41">
        <v>0</v>
      </c>
      <c r="BL41">
        <v>0</v>
      </c>
      <c r="CG41">
        <v>0</v>
      </c>
      <c r="CJ41">
        <v>0</v>
      </c>
      <c r="CM41">
        <v>0</v>
      </c>
      <c r="CS41">
        <v>1</v>
      </c>
      <c r="CT41" t="s">
        <v>214</v>
      </c>
      <c r="CV41" t="str">
        <f t="shared" si="29"/>
        <v>Administrative assistants, Health care professionals, Authorized agent, delegate, or designee</v>
      </c>
      <c r="CW41" t="s">
        <v>218</v>
      </c>
      <c r="CY41">
        <v>1</v>
      </c>
      <c r="CZ41" t="s">
        <v>225</v>
      </c>
      <c r="DB41">
        <v>0</v>
      </c>
      <c r="DE41">
        <v>0</v>
      </c>
      <c r="DH41">
        <v>0</v>
      </c>
      <c r="DN41">
        <v>1</v>
      </c>
      <c r="DO41" t="s">
        <v>225</v>
      </c>
      <c r="DQ41" t="str">
        <f t="shared" si="28"/>
        <v>Active investigations</v>
      </c>
      <c r="DR41" t="s">
        <v>225</v>
      </c>
    </row>
    <row r="42" spans="1:122" x14ac:dyDescent="0.35">
      <c r="A42" t="s">
        <v>206</v>
      </c>
      <c r="B42" s="1">
        <v>42552</v>
      </c>
      <c r="C42" s="1">
        <v>42589</v>
      </c>
      <c r="D42">
        <v>1</v>
      </c>
      <c r="E42" t="s">
        <v>207</v>
      </c>
      <c r="G42" t="str">
        <f t="shared" si="11"/>
        <v>Professional licensing authority</v>
      </c>
      <c r="H42" t="s">
        <v>208</v>
      </c>
      <c r="J42">
        <v>1</v>
      </c>
      <c r="K42" t="s">
        <v>219</v>
      </c>
      <c r="M42" t="str">
        <f t="shared" si="31"/>
        <v>Every 7 days</v>
      </c>
      <c r="N42" t="s">
        <v>231</v>
      </c>
      <c r="O42" t="s">
        <v>227</v>
      </c>
      <c r="P42" t="str">
        <f t="shared" si="14"/>
        <v>Schedule II, Schedule III, Schedule IV</v>
      </c>
      <c r="Q42" t="s">
        <v>220</v>
      </c>
      <c r="S42" t="str">
        <f t="shared" si="27"/>
        <v>Must report to law enforcement, Must report to professional licensing body</v>
      </c>
      <c r="T42" t="s">
        <v>221</v>
      </c>
      <c r="V42">
        <v>1</v>
      </c>
      <c r="W42" t="s">
        <v>228</v>
      </c>
      <c r="Y42" t="str">
        <f t="shared" si="30"/>
        <v>Physician prescribers, Nurse Practitioners, Physician assistants, Optometrists, Podiatrists, Dentists, Pharmacists</v>
      </c>
      <c r="Z42" t="s">
        <v>229</v>
      </c>
      <c r="AB42" t="str">
        <f t="shared" si="32"/>
        <v>Initial licensure, Upon renewal of license</v>
      </c>
      <c r="AC42" t="s">
        <v>230</v>
      </c>
      <c r="AE42">
        <v>0</v>
      </c>
      <c r="AH42">
        <v>0</v>
      </c>
      <c r="AQ42">
        <v>0</v>
      </c>
      <c r="BC42">
        <v>0</v>
      </c>
      <c r="BL42">
        <v>0</v>
      </c>
      <c r="CG42">
        <v>0</v>
      </c>
      <c r="CJ42">
        <v>0</v>
      </c>
      <c r="CM42">
        <v>0</v>
      </c>
      <c r="CS42">
        <v>1</v>
      </c>
      <c r="CT42" t="s">
        <v>214</v>
      </c>
      <c r="CV42" t="str">
        <f t="shared" si="29"/>
        <v>Administrative assistants, Health care professionals, Authorized agent, delegate, or designee</v>
      </c>
      <c r="CW42" t="s">
        <v>218</v>
      </c>
      <c r="CY42">
        <v>1</v>
      </c>
      <c r="CZ42" t="s">
        <v>225</v>
      </c>
      <c r="DB42">
        <v>0</v>
      </c>
      <c r="DE42">
        <v>0</v>
      </c>
      <c r="DH42">
        <v>0</v>
      </c>
      <c r="DN42">
        <v>1</v>
      </c>
      <c r="DO42" t="s">
        <v>225</v>
      </c>
      <c r="DQ42" t="str">
        <f t="shared" si="28"/>
        <v>Active investigations</v>
      </c>
      <c r="DR42" t="s">
        <v>225</v>
      </c>
    </row>
    <row r="43" spans="1:122" x14ac:dyDescent="0.35">
      <c r="A43" t="s">
        <v>206</v>
      </c>
      <c r="B43" s="1">
        <v>42590</v>
      </c>
      <c r="C43" s="1">
        <v>42955</v>
      </c>
      <c r="D43">
        <v>1</v>
      </c>
      <c r="E43" t="s">
        <v>207</v>
      </c>
      <c r="G43" t="str">
        <f t="shared" si="11"/>
        <v>Professional licensing authority</v>
      </c>
      <c r="H43" t="s">
        <v>208</v>
      </c>
      <c r="J43">
        <v>1</v>
      </c>
      <c r="K43" t="s">
        <v>219</v>
      </c>
      <c r="M43" t="str">
        <f t="shared" si="31"/>
        <v>Every 7 days</v>
      </c>
      <c r="N43" t="s">
        <v>226</v>
      </c>
      <c r="O43" t="s">
        <v>227</v>
      </c>
      <c r="P43" t="str">
        <f t="shared" si="14"/>
        <v>Schedule II, Schedule III, Schedule IV</v>
      </c>
      <c r="Q43" t="s">
        <v>220</v>
      </c>
      <c r="S43" t="str">
        <f t="shared" si="27"/>
        <v>Must report to law enforcement, Must report to professional licensing body</v>
      </c>
      <c r="T43" t="s">
        <v>221</v>
      </c>
      <c r="V43">
        <v>1</v>
      </c>
      <c r="W43" t="s">
        <v>228</v>
      </c>
      <c r="Y43" t="str">
        <f t="shared" si="30"/>
        <v>Physician prescribers, Nurse Practitioners, Physician assistants, Optometrists, Podiatrists, Dentists, Pharmacists</v>
      </c>
      <c r="Z43" t="s">
        <v>232</v>
      </c>
      <c r="AB43" t="str">
        <f t="shared" si="32"/>
        <v>Initial licensure, Upon renewal of license</v>
      </c>
      <c r="AC43" t="s">
        <v>230</v>
      </c>
      <c r="AE43">
        <v>0</v>
      </c>
      <c r="AH43">
        <v>0</v>
      </c>
      <c r="AQ43">
        <v>0</v>
      </c>
      <c r="BC43">
        <v>0</v>
      </c>
      <c r="BL43">
        <v>0</v>
      </c>
      <c r="CG43">
        <v>0</v>
      </c>
      <c r="CJ43">
        <v>0</v>
      </c>
      <c r="CM43">
        <v>0</v>
      </c>
      <c r="CS43">
        <v>1</v>
      </c>
      <c r="CT43" t="s">
        <v>214</v>
      </c>
      <c r="CV43" t="str">
        <f t="shared" si="29"/>
        <v>Administrative assistants, Health care professionals, Authorized agent, delegate, or designee</v>
      </c>
      <c r="CW43" t="s">
        <v>218</v>
      </c>
      <c r="CY43">
        <v>1</v>
      </c>
      <c r="CZ43" t="s">
        <v>225</v>
      </c>
      <c r="DB43">
        <v>0</v>
      </c>
      <c r="DE43">
        <v>0</v>
      </c>
      <c r="DH43">
        <v>0</v>
      </c>
      <c r="DN43">
        <v>1</v>
      </c>
      <c r="DO43" t="s">
        <v>225</v>
      </c>
      <c r="DQ43" t="str">
        <f t="shared" si="28"/>
        <v>Active investigations</v>
      </c>
      <c r="DR43" t="s">
        <v>225</v>
      </c>
    </row>
    <row r="44" spans="1:122" x14ac:dyDescent="0.35">
      <c r="A44" t="s">
        <v>206</v>
      </c>
      <c r="B44" s="1">
        <v>42956</v>
      </c>
      <c r="C44" s="1">
        <v>43008</v>
      </c>
      <c r="D44">
        <v>1</v>
      </c>
      <c r="E44" t="s">
        <v>233</v>
      </c>
      <c r="G44" t="str">
        <f t="shared" si="11"/>
        <v>Professional licensing authority</v>
      </c>
      <c r="H44" t="s">
        <v>234</v>
      </c>
      <c r="J44">
        <v>1</v>
      </c>
      <c r="K44" t="s">
        <v>235</v>
      </c>
      <c r="M44" t="str">
        <f t="shared" si="31"/>
        <v>Every 7 days</v>
      </c>
      <c r="N44" t="s">
        <v>236</v>
      </c>
      <c r="O44" t="s">
        <v>227</v>
      </c>
      <c r="P44" t="str">
        <f t="shared" ref="P44:P59" si="33">("Schedule II, Schedule III, Schedule IV, Schedule V")</f>
        <v>Schedule II, Schedule III, Schedule IV, Schedule V</v>
      </c>
      <c r="Q44" t="s">
        <v>235</v>
      </c>
      <c r="S44" t="str">
        <f t="shared" si="27"/>
        <v>Must report to law enforcement, Must report to professional licensing body</v>
      </c>
      <c r="T44" t="s">
        <v>221</v>
      </c>
      <c r="V44">
        <v>1</v>
      </c>
      <c r="W44" t="s">
        <v>228</v>
      </c>
      <c r="Y44" t="str">
        <f t="shared" si="30"/>
        <v>Physician prescribers, Nurse Practitioners, Physician assistants, Optometrists, Podiatrists, Dentists, Pharmacists</v>
      </c>
      <c r="Z44" t="s">
        <v>237</v>
      </c>
      <c r="AB44" t="str">
        <f t="shared" si="32"/>
        <v>Initial licensure, Upon renewal of license</v>
      </c>
      <c r="AC44" t="s">
        <v>238</v>
      </c>
      <c r="AE44">
        <v>0</v>
      </c>
      <c r="AH44">
        <v>0</v>
      </c>
      <c r="AQ44">
        <v>0</v>
      </c>
      <c r="BC44">
        <v>0</v>
      </c>
      <c r="BL44">
        <v>0</v>
      </c>
      <c r="CG44">
        <v>0</v>
      </c>
      <c r="CJ44">
        <v>0</v>
      </c>
      <c r="CM44">
        <v>0</v>
      </c>
      <c r="CS44">
        <v>1</v>
      </c>
      <c r="CT44" t="s">
        <v>214</v>
      </c>
      <c r="CV44" t="str">
        <f t="shared" si="29"/>
        <v>Administrative assistants, Health care professionals, Authorized agent, delegate, or designee</v>
      </c>
      <c r="CW44" t="s">
        <v>218</v>
      </c>
      <c r="CY44">
        <v>1</v>
      </c>
      <c r="CZ44" t="s">
        <v>239</v>
      </c>
      <c r="DB44">
        <v>0</v>
      </c>
      <c r="DE44">
        <v>0</v>
      </c>
      <c r="DH44">
        <v>0</v>
      </c>
      <c r="DN44">
        <v>1</v>
      </c>
      <c r="DO44" t="s">
        <v>225</v>
      </c>
      <c r="DQ44" t="str">
        <f t="shared" si="28"/>
        <v>Active investigations</v>
      </c>
      <c r="DR44" t="s">
        <v>225</v>
      </c>
    </row>
    <row r="45" spans="1:122" x14ac:dyDescent="0.35">
      <c r="A45" t="s">
        <v>206</v>
      </c>
      <c r="B45" s="1">
        <v>43009</v>
      </c>
      <c r="C45" s="1">
        <v>43215</v>
      </c>
      <c r="D45">
        <v>1</v>
      </c>
      <c r="E45" t="s">
        <v>233</v>
      </c>
      <c r="G45" t="str">
        <f t="shared" si="11"/>
        <v>Professional licensing authority</v>
      </c>
      <c r="H45" t="s">
        <v>234</v>
      </c>
      <c r="J45">
        <v>1</v>
      </c>
      <c r="K45" t="s">
        <v>235</v>
      </c>
      <c r="M45" t="str">
        <f t="shared" si="31"/>
        <v>Every 7 days</v>
      </c>
      <c r="N45" t="s">
        <v>236</v>
      </c>
      <c r="O45" t="s">
        <v>227</v>
      </c>
      <c r="P45" t="str">
        <f t="shared" si="33"/>
        <v>Schedule II, Schedule III, Schedule IV, Schedule V</v>
      </c>
      <c r="Q45" t="s">
        <v>235</v>
      </c>
      <c r="S45" t="str">
        <f t="shared" si="27"/>
        <v>Must report to law enforcement, Must report to professional licensing body</v>
      </c>
      <c r="T45" t="s">
        <v>221</v>
      </c>
      <c r="V45">
        <v>1</v>
      </c>
      <c r="W45" t="s">
        <v>228</v>
      </c>
      <c r="Y45" t="str">
        <f t="shared" si="30"/>
        <v>Physician prescribers, Nurse Practitioners, Physician assistants, Optometrists, Podiatrists, Dentists, Pharmacists</v>
      </c>
      <c r="Z45" t="s">
        <v>237</v>
      </c>
      <c r="AB45" t="str">
        <f t="shared" si="32"/>
        <v>Initial licensure, Upon renewal of license</v>
      </c>
      <c r="AC45" t="s">
        <v>238</v>
      </c>
      <c r="AE45">
        <v>1</v>
      </c>
      <c r="AF45" t="s">
        <v>212</v>
      </c>
      <c r="AH45">
        <v>0</v>
      </c>
      <c r="AQ45">
        <v>1</v>
      </c>
      <c r="AR45" t="s">
        <v>212</v>
      </c>
      <c r="AT45" t="str">
        <f t="shared" ref="AT45:AT50" si="34">("Initial prescriptions")</f>
        <v>Initial prescriptions</v>
      </c>
      <c r="AU45" t="s">
        <v>212</v>
      </c>
      <c r="AW45" t="str">
        <f t="shared" ref="AW45:AW50" si="35">("Every 3 months")</f>
        <v>Every 3 months</v>
      </c>
      <c r="AX45" t="s">
        <v>212</v>
      </c>
      <c r="AZ45" t="str">
        <f t="shared" ref="AZ45:AZ50" si="36">("Terminally ill patients under the supervised care of a hospice program, Prescriptions related to cancer treatment, Post-surgical prescriptions")</f>
        <v>Terminally ill patients under the supervised care of a hospice program, Prescriptions related to cancer treatment, Post-surgical prescriptions</v>
      </c>
      <c r="BA45" t="s">
        <v>240</v>
      </c>
      <c r="BC45">
        <v>1</v>
      </c>
      <c r="BD45" t="s">
        <v>212</v>
      </c>
      <c r="BF45" t="str">
        <f t="shared" ref="BF45:BF50" si="37">("Initial prescriptions, Every 3 months")</f>
        <v>Initial prescriptions, Every 3 months</v>
      </c>
      <c r="BG45" t="s">
        <v>212</v>
      </c>
      <c r="BI45" t="str">
        <f t="shared" ref="BI45:BI50" si="38">("Terminally ill patients under the supervised care of a hospice program, Prescriptions related to cancer treatment, Post-surgical prescriptions")</f>
        <v>Terminally ill patients under the supervised care of a hospice program, Prescriptions related to cancer treatment, Post-surgical prescriptions</v>
      </c>
      <c r="BJ45" t="s">
        <v>240</v>
      </c>
      <c r="BL45">
        <v>0</v>
      </c>
      <c r="CG45">
        <v>0</v>
      </c>
      <c r="CJ45">
        <v>0</v>
      </c>
      <c r="CM45">
        <v>0</v>
      </c>
      <c r="CS45">
        <v>1</v>
      </c>
      <c r="CT45" t="s">
        <v>214</v>
      </c>
      <c r="CV45" t="str">
        <f t="shared" si="29"/>
        <v>Administrative assistants, Health care professionals, Authorized agent, delegate, or designee</v>
      </c>
      <c r="CW45" t="s">
        <v>218</v>
      </c>
      <c r="CY45">
        <v>1</v>
      </c>
      <c r="CZ45" t="s">
        <v>239</v>
      </c>
      <c r="DB45">
        <v>0</v>
      </c>
      <c r="DE45">
        <v>0</v>
      </c>
      <c r="DH45">
        <v>0</v>
      </c>
      <c r="DN45">
        <v>1</v>
      </c>
      <c r="DO45" t="s">
        <v>225</v>
      </c>
      <c r="DQ45" t="str">
        <f t="shared" si="28"/>
        <v>Active investigations</v>
      </c>
      <c r="DR45" t="s">
        <v>225</v>
      </c>
    </row>
    <row r="46" spans="1:122" x14ac:dyDescent="0.35">
      <c r="A46" t="s">
        <v>206</v>
      </c>
      <c r="B46" s="1">
        <v>43216</v>
      </c>
      <c r="C46" s="1">
        <v>43300</v>
      </c>
      <c r="D46">
        <v>1</v>
      </c>
      <c r="E46" t="s">
        <v>233</v>
      </c>
      <c r="G46" t="str">
        <f t="shared" si="11"/>
        <v>Professional licensing authority</v>
      </c>
      <c r="H46" t="s">
        <v>234</v>
      </c>
      <c r="J46">
        <v>1</v>
      </c>
      <c r="K46" t="s">
        <v>235</v>
      </c>
      <c r="M46" t="str">
        <f t="shared" si="31"/>
        <v>Every 7 days</v>
      </c>
      <c r="N46" t="s">
        <v>236</v>
      </c>
      <c r="O46" t="s">
        <v>227</v>
      </c>
      <c r="P46" t="str">
        <f t="shared" si="33"/>
        <v>Schedule II, Schedule III, Schedule IV, Schedule V</v>
      </c>
      <c r="Q46" t="s">
        <v>235</v>
      </c>
      <c r="S46" t="str">
        <f t="shared" si="27"/>
        <v>Must report to law enforcement, Must report to professional licensing body</v>
      </c>
      <c r="T46" t="s">
        <v>221</v>
      </c>
      <c r="V46">
        <v>1</v>
      </c>
      <c r="W46" t="s">
        <v>228</v>
      </c>
      <c r="Y46" t="str">
        <f t="shared" si="30"/>
        <v>Physician prescribers, Nurse Practitioners, Physician assistants, Optometrists, Podiatrists, Dentists, Pharmacists</v>
      </c>
      <c r="Z46" t="s">
        <v>237</v>
      </c>
      <c r="AB46" t="str">
        <f t="shared" si="32"/>
        <v>Initial licensure, Upon renewal of license</v>
      </c>
      <c r="AC46" t="s">
        <v>241</v>
      </c>
      <c r="AE46">
        <v>1</v>
      </c>
      <c r="AF46" t="s">
        <v>242</v>
      </c>
      <c r="AH46">
        <v>0</v>
      </c>
      <c r="AQ46">
        <v>1</v>
      </c>
      <c r="AR46" t="s">
        <v>212</v>
      </c>
      <c r="AT46" t="str">
        <f t="shared" si="34"/>
        <v>Initial prescriptions</v>
      </c>
      <c r="AU46" t="s">
        <v>212</v>
      </c>
      <c r="AW46" t="str">
        <f t="shared" si="35"/>
        <v>Every 3 months</v>
      </c>
      <c r="AX46" t="s">
        <v>212</v>
      </c>
      <c r="AZ46" t="str">
        <f t="shared" si="36"/>
        <v>Terminally ill patients under the supervised care of a hospice program, Prescriptions related to cancer treatment, Post-surgical prescriptions</v>
      </c>
      <c r="BA46" t="s">
        <v>240</v>
      </c>
      <c r="BC46">
        <v>1</v>
      </c>
      <c r="BD46" t="s">
        <v>212</v>
      </c>
      <c r="BF46" t="str">
        <f t="shared" si="37"/>
        <v>Initial prescriptions, Every 3 months</v>
      </c>
      <c r="BG46" t="s">
        <v>212</v>
      </c>
      <c r="BI46" t="str">
        <f t="shared" si="38"/>
        <v>Terminally ill patients under the supervised care of a hospice program, Prescriptions related to cancer treatment, Post-surgical prescriptions</v>
      </c>
      <c r="BJ46" t="s">
        <v>240</v>
      </c>
      <c r="BL46">
        <v>0</v>
      </c>
      <c r="CG46">
        <v>0</v>
      </c>
      <c r="CJ46">
        <v>0</v>
      </c>
      <c r="CM46">
        <v>1</v>
      </c>
      <c r="CN46" t="s">
        <v>212</v>
      </c>
      <c r="CP46" t="str">
        <f>("New patients only")</f>
        <v>New patients only</v>
      </c>
      <c r="CQ46" t="s">
        <v>212</v>
      </c>
      <c r="CR46" t="s">
        <v>243</v>
      </c>
      <c r="CS46">
        <v>1</v>
      </c>
      <c r="CT46" t="s">
        <v>214</v>
      </c>
      <c r="CV46" t="str">
        <f t="shared" si="29"/>
        <v>Administrative assistants, Health care professionals, Authorized agent, delegate, or designee</v>
      </c>
      <c r="CW46" t="s">
        <v>244</v>
      </c>
      <c r="CY46">
        <v>1</v>
      </c>
      <c r="CZ46" t="s">
        <v>239</v>
      </c>
      <c r="DB46">
        <v>0</v>
      </c>
      <c r="DE46">
        <v>0</v>
      </c>
      <c r="DH46">
        <v>0</v>
      </c>
      <c r="DN46">
        <v>1</v>
      </c>
      <c r="DO46" t="s">
        <v>225</v>
      </c>
      <c r="DQ46" t="str">
        <f t="shared" si="28"/>
        <v>Active investigations</v>
      </c>
      <c r="DR46" t="s">
        <v>225</v>
      </c>
    </row>
    <row r="47" spans="1:122" x14ac:dyDescent="0.35">
      <c r="A47" t="s">
        <v>206</v>
      </c>
      <c r="B47" s="1">
        <v>43301</v>
      </c>
      <c r="C47" s="1">
        <v>43314</v>
      </c>
      <c r="D47">
        <v>1</v>
      </c>
      <c r="E47" t="s">
        <v>233</v>
      </c>
      <c r="G47" t="str">
        <f t="shared" si="11"/>
        <v>Professional licensing authority</v>
      </c>
      <c r="H47" t="s">
        <v>234</v>
      </c>
      <c r="J47">
        <v>1</v>
      </c>
      <c r="K47" t="s">
        <v>235</v>
      </c>
      <c r="M47" t="str">
        <f t="shared" si="31"/>
        <v>Every 7 days</v>
      </c>
      <c r="N47" t="s">
        <v>236</v>
      </c>
      <c r="O47" t="s">
        <v>227</v>
      </c>
      <c r="P47" t="str">
        <f t="shared" si="33"/>
        <v>Schedule II, Schedule III, Schedule IV, Schedule V</v>
      </c>
      <c r="Q47" t="s">
        <v>235</v>
      </c>
      <c r="S47" t="str">
        <f t="shared" si="27"/>
        <v>Must report to law enforcement, Must report to professional licensing body</v>
      </c>
      <c r="T47" t="s">
        <v>221</v>
      </c>
      <c r="V47">
        <v>1</v>
      </c>
      <c r="W47" t="s">
        <v>228</v>
      </c>
      <c r="Y47" t="str">
        <f t="shared" si="30"/>
        <v>Physician prescribers, Nurse Practitioners, Physician assistants, Optometrists, Podiatrists, Dentists, Pharmacists</v>
      </c>
      <c r="Z47" t="s">
        <v>245</v>
      </c>
      <c r="AB47" t="str">
        <f t="shared" si="32"/>
        <v>Initial licensure, Upon renewal of license</v>
      </c>
      <c r="AC47" t="s">
        <v>241</v>
      </c>
      <c r="AE47">
        <v>1</v>
      </c>
      <c r="AF47" t="s">
        <v>242</v>
      </c>
      <c r="AH47">
        <v>0</v>
      </c>
      <c r="AQ47">
        <v>1</v>
      </c>
      <c r="AR47" t="s">
        <v>212</v>
      </c>
      <c r="AT47" t="str">
        <f t="shared" si="34"/>
        <v>Initial prescriptions</v>
      </c>
      <c r="AU47" t="s">
        <v>212</v>
      </c>
      <c r="AW47" t="str">
        <f t="shared" si="35"/>
        <v>Every 3 months</v>
      </c>
      <c r="AX47" t="s">
        <v>212</v>
      </c>
      <c r="AZ47" t="str">
        <f t="shared" si="36"/>
        <v>Terminally ill patients under the supervised care of a hospice program, Prescriptions related to cancer treatment, Post-surgical prescriptions</v>
      </c>
      <c r="BA47" t="s">
        <v>240</v>
      </c>
      <c r="BC47">
        <v>1</v>
      </c>
      <c r="BD47" t="s">
        <v>212</v>
      </c>
      <c r="BF47" t="str">
        <f t="shared" si="37"/>
        <v>Initial prescriptions, Every 3 months</v>
      </c>
      <c r="BG47" t="s">
        <v>212</v>
      </c>
      <c r="BI47" t="str">
        <f t="shared" si="38"/>
        <v>Terminally ill patients under the supervised care of a hospice program, Prescriptions related to cancer treatment, Post-surgical prescriptions</v>
      </c>
      <c r="BJ47" t="s">
        <v>240</v>
      </c>
      <c r="BL47">
        <v>0</v>
      </c>
      <c r="CG47">
        <v>0</v>
      </c>
      <c r="CJ47">
        <v>0</v>
      </c>
      <c r="CM47">
        <v>1</v>
      </c>
      <c r="CN47" t="s">
        <v>212</v>
      </c>
      <c r="CP47" t="str">
        <f>("New patients only")</f>
        <v>New patients only</v>
      </c>
      <c r="CQ47" t="s">
        <v>212</v>
      </c>
      <c r="CR47" t="s">
        <v>243</v>
      </c>
      <c r="CS47">
        <v>1</v>
      </c>
      <c r="CT47" t="s">
        <v>214</v>
      </c>
      <c r="CV47" t="str">
        <f t="shared" si="29"/>
        <v>Administrative assistants, Health care professionals, Authorized agent, delegate, or designee</v>
      </c>
      <c r="CW47" t="s">
        <v>244</v>
      </c>
      <c r="CY47">
        <v>1</v>
      </c>
      <c r="CZ47" t="s">
        <v>239</v>
      </c>
      <c r="DB47">
        <v>0</v>
      </c>
      <c r="DE47">
        <v>0</v>
      </c>
      <c r="DH47">
        <v>0</v>
      </c>
      <c r="DN47">
        <v>1</v>
      </c>
      <c r="DO47" t="s">
        <v>225</v>
      </c>
      <c r="DQ47" t="str">
        <f t="shared" si="28"/>
        <v>Active investigations</v>
      </c>
      <c r="DR47" t="s">
        <v>225</v>
      </c>
    </row>
    <row r="48" spans="1:122" x14ac:dyDescent="0.35">
      <c r="A48" t="s">
        <v>206</v>
      </c>
      <c r="B48" s="1">
        <v>43315</v>
      </c>
      <c r="C48" s="1">
        <v>43509</v>
      </c>
      <c r="D48">
        <v>1</v>
      </c>
      <c r="E48" t="s">
        <v>233</v>
      </c>
      <c r="G48" t="str">
        <f t="shared" si="11"/>
        <v>Professional licensing authority</v>
      </c>
      <c r="H48" t="s">
        <v>234</v>
      </c>
      <c r="J48">
        <v>1</v>
      </c>
      <c r="K48" t="s">
        <v>235</v>
      </c>
      <c r="M48" t="str">
        <f>("Every day")</f>
        <v>Every day</v>
      </c>
      <c r="N48" t="s">
        <v>246</v>
      </c>
      <c r="P48" t="str">
        <f t="shared" si="33"/>
        <v>Schedule II, Schedule III, Schedule IV, Schedule V</v>
      </c>
      <c r="Q48" t="s">
        <v>235</v>
      </c>
      <c r="S48" t="str">
        <f t="shared" si="27"/>
        <v>Must report to law enforcement, Must report to professional licensing body</v>
      </c>
      <c r="T48" t="s">
        <v>221</v>
      </c>
      <c r="V48">
        <v>1</v>
      </c>
      <c r="W48" t="s">
        <v>228</v>
      </c>
      <c r="Y48" t="str">
        <f t="shared" si="30"/>
        <v>Physician prescribers, Nurse Practitioners, Physician assistants, Optometrists, Podiatrists, Dentists, Pharmacists</v>
      </c>
      <c r="Z48" t="s">
        <v>245</v>
      </c>
      <c r="AB48" t="str">
        <f t="shared" si="32"/>
        <v>Initial licensure, Upon renewal of license</v>
      </c>
      <c r="AC48" t="s">
        <v>241</v>
      </c>
      <c r="AE48">
        <v>1</v>
      </c>
      <c r="AF48" t="s">
        <v>242</v>
      </c>
      <c r="AH48">
        <v>0</v>
      </c>
      <c r="AQ48">
        <v>1</v>
      </c>
      <c r="AR48" t="s">
        <v>212</v>
      </c>
      <c r="AT48" t="str">
        <f t="shared" si="34"/>
        <v>Initial prescriptions</v>
      </c>
      <c r="AU48" t="s">
        <v>212</v>
      </c>
      <c r="AW48" t="str">
        <f t="shared" si="35"/>
        <v>Every 3 months</v>
      </c>
      <c r="AX48" t="s">
        <v>212</v>
      </c>
      <c r="AZ48" t="str">
        <f t="shared" si="36"/>
        <v>Terminally ill patients under the supervised care of a hospice program, Prescriptions related to cancer treatment, Post-surgical prescriptions</v>
      </c>
      <c r="BA48" t="s">
        <v>240</v>
      </c>
      <c r="BC48">
        <v>1</v>
      </c>
      <c r="BD48" t="s">
        <v>212</v>
      </c>
      <c r="BF48" t="str">
        <f t="shared" si="37"/>
        <v>Initial prescriptions, Every 3 months</v>
      </c>
      <c r="BG48" t="s">
        <v>212</v>
      </c>
      <c r="BI48" t="str">
        <f t="shared" si="38"/>
        <v>Terminally ill patients under the supervised care of a hospice program, Prescriptions related to cancer treatment, Post-surgical prescriptions</v>
      </c>
      <c r="BJ48" t="s">
        <v>240</v>
      </c>
      <c r="BL48">
        <v>0</v>
      </c>
      <c r="CG48">
        <v>0</v>
      </c>
      <c r="CJ48">
        <v>0</v>
      </c>
      <c r="CM48">
        <v>1</v>
      </c>
      <c r="CN48" t="s">
        <v>212</v>
      </c>
      <c r="CP48" t="str">
        <f>("New patients only")</f>
        <v>New patients only</v>
      </c>
      <c r="CQ48" t="s">
        <v>212</v>
      </c>
      <c r="CR48" t="s">
        <v>243</v>
      </c>
      <c r="CS48">
        <v>1</v>
      </c>
      <c r="CT48" t="s">
        <v>214</v>
      </c>
      <c r="CV48" t="str">
        <f t="shared" si="29"/>
        <v>Administrative assistants, Health care professionals, Authorized agent, delegate, or designee</v>
      </c>
      <c r="CW48" t="s">
        <v>244</v>
      </c>
      <c r="CY48">
        <v>1</v>
      </c>
      <c r="CZ48" t="s">
        <v>239</v>
      </c>
      <c r="DB48">
        <v>0</v>
      </c>
      <c r="DE48">
        <v>0</v>
      </c>
      <c r="DH48">
        <v>0</v>
      </c>
      <c r="DN48">
        <v>1</v>
      </c>
      <c r="DO48" t="s">
        <v>225</v>
      </c>
      <c r="DQ48" t="str">
        <f t="shared" si="28"/>
        <v>Active investigations</v>
      </c>
      <c r="DR48" t="s">
        <v>225</v>
      </c>
    </row>
    <row r="49" spans="1:122" x14ac:dyDescent="0.35">
      <c r="A49" t="s">
        <v>206</v>
      </c>
      <c r="B49" s="1">
        <v>43510</v>
      </c>
      <c r="C49" s="1">
        <v>43703</v>
      </c>
      <c r="D49">
        <v>1</v>
      </c>
      <c r="E49" t="s">
        <v>233</v>
      </c>
      <c r="G49" t="str">
        <f t="shared" si="11"/>
        <v>Professional licensing authority</v>
      </c>
      <c r="H49" t="s">
        <v>234</v>
      </c>
      <c r="J49">
        <v>1</v>
      </c>
      <c r="K49" t="s">
        <v>235</v>
      </c>
      <c r="M49" t="str">
        <f>("Every day")</f>
        <v>Every day</v>
      </c>
      <c r="N49" t="s">
        <v>246</v>
      </c>
      <c r="P49" t="str">
        <f t="shared" si="33"/>
        <v>Schedule II, Schedule III, Schedule IV, Schedule V</v>
      </c>
      <c r="Q49" t="s">
        <v>235</v>
      </c>
      <c r="S49" t="str">
        <f t="shared" si="27"/>
        <v>Must report to law enforcement, Must report to professional licensing body</v>
      </c>
      <c r="T49" t="s">
        <v>221</v>
      </c>
      <c r="V49">
        <v>1</v>
      </c>
      <c r="W49" t="s">
        <v>228</v>
      </c>
      <c r="Y49" t="str">
        <f t="shared" si="30"/>
        <v>Physician prescribers, Nurse Practitioners, Physician assistants, Optometrists, Podiatrists, Dentists, Pharmacists</v>
      </c>
      <c r="Z49" t="s">
        <v>245</v>
      </c>
      <c r="AB49" t="str">
        <f t="shared" si="32"/>
        <v>Initial licensure, Upon renewal of license</v>
      </c>
      <c r="AC49" t="s">
        <v>241</v>
      </c>
      <c r="AE49">
        <v>1</v>
      </c>
      <c r="AF49" t="s">
        <v>242</v>
      </c>
      <c r="AH49">
        <v>0</v>
      </c>
      <c r="AQ49">
        <v>1</v>
      </c>
      <c r="AR49" t="s">
        <v>212</v>
      </c>
      <c r="AT49" t="str">
        <f t="shared" si="34"/>
        <v>Initial prescriptions</v>
      </c>
      <c r="AU49" t="s">
        <v>212</v>
      </c>
      <c r="AW49" t="str">
        <f t="shared" si="35"/>
        <v>Every 3 months</v>
      </c>
      <c r="AX49" t="s">
        <v>212</v>
      </c>
      <c r="AZ49" t="str">
        <f t="shared" si="36"/>
        <v>Terminally ill patients under the supervised care of a hospice program, Prescriptions related to cancer treatment, Post-surgical prescriptions</v>
      </c>
      <c r="BA49" t="s">
        <v>240</v>
      </c>
      <c r="BC49">
        <v>1</v>
      </c>
      <c r="BD49" t="s">
        <v>212</v>
      </c>
      <c r="BF49" t="str">
        <f t="shared" si="37"/>
        <v>Initial prescriptions, Every 3 months</v>
      </c>
      <c r="BG49" t="s">
        <v>212</v>
      </c>
      <c r="BI49" t="str">
        <f t="shared" si="38"/>
        <v>Terminally ill patients under the supervised care of a hospice program, Prescriptions related to cancer treatment, Post-surgical prescriptions</v>
      </c>
      <c r="BJ49" t="s">
        <v>240</v>
      </c>
      <c r="BL49">
        <v>0</v>
      </c>
      <c r="CG49">
        <v>0</v>
      </c>
      <c r="CJ49">
        <v>0</v>
      </c>
      <c r="CM49">
        <v>1</v>
      </c>
      <c r="CN49" t="s">
        <v>212</v>
      </c>
      <c r="CP49" t="str">
        <f>("New patients only")</f>
        <v>New patients only</v>
      </c>
      <c r="CQ49" t="s">
        <v>212</v>
      </c>
      <c r="CR49" t="s">
        <v>243</v>
      </c>
      <c r="CS49">
        <v>1</v>
      </c>
      <c r="CT49" t="s">
        <v>214</v>
      </c>
      <c r="CV49" t="str">
        <f t="shared" si="29"/>
        <v>Administrative assistants, Health care professionals, Authorized agent, delegate, or designee</v>
      </c>
      <c r="CW49" t="s">
        <v>244</v>
      </c>
      <c r="CY49">
        <v>1</v>
      </c>
      <c r="CZ49" t="s">
        <v>239</v>
      </c>
      <c r="DB49">
        <v>0</v>
      </c>
      <c r="DE49">
        <v>0</v>
      </c>
      <c r="DH49">
        <v>0</v>
      </c>
      <c r="DN49">
        <v>1</v>
      </c>
      <c r="DO49" t="s">
        <v>225</v>
      </c>
      <c r="DQ49" t="str">
        <f t="shared" si="28"/>
        <v>Active investigations</v>
      </c>
      <c r="DR49" t="s">
        <v>225</v>
      </c>
    </row>
    <row r="50" spans="1:122" x14ac:dyDescent="0.35">
      <c r="A50" t="s">
        <v>206</v>
      </c>
      <c r="B50" s="1">
        <v>43704</v>
      </c>
      <c r="C50" s="1">
        <v>43830</v>
      </c>
      <c r="D50">
        <v>1</v>
      </c>
      <c r="E50" t="s">
        <v>233</v>
      </c>
      <c r="G50" t="str">
        <f t="shared" si="11"/>
        <v>Professional licensing authority</v>
      </c>
      <c r="H50" t="s">
        <v>234</v>
      </c>
      <c r="J50">
        <v>1</v>
      </c>
      <c r="K50" t="s">
        <v>235</v>
      </c>
      <c r="M50" t="str">
        <f>("Every day")</f>
        <v>Every day</v>
      </c>
      <c r="N50" t="s">
        <v>246</v>
      </c>
      <c r="P50" t="str">
        <f t="shared" si="33"/>
        <v>Schedule II, Schedule III, Schedule IV, Schedule V</v>
      </c>
      <c r="Q50" t="s">
        <v>235</v>
      </c>
      <c r="S50" t="str">
        <f t="shared" si="27"/>
        <v>Must report to law enforcement, Must report to professional licensing body</v>
      </c>
      <c r="T50" t="s">
        <v>221</v>
      </c>
      <c r="V50">
        <v>1</v>
      </c>
      <c r="W50" t="s">
        <v>228</v>
      </c>
      <c r="Y50" t="str">
        <f t="shared" si="30"/>
        <v>Physician prescribers, Nurse Practitioners, Physician assistants, Optometrists, Podiatrists, Dentists, Pharmacists</v>
      </c>
      <c r="Z50" t="s">
        <v>247</v>
      </c>
      <c r="AB50" t="str">
        <f t="shared" si="32"/>
        <v>Initial licensure, Upon renewal of license</v>
      </c>
      <c r="AC50" t="s">
        <v>241</v>
      </c>
      <c r="AE50">
        <v>1</v>
      </c>
      <c r="AF50" t="s">
        <v>242</v>
      </c>
      <c r="AH50">
        <v>0</v>
      </c>
      <c r="AQ50">
        <v>1</v>
      </c>
      <c r="AR50" t="s">
        <v>212</v>
      </c>
      <c r="AT50" t="str">
        <f t="shared" si="34"/>
        <v>Initial prescriptions</v>
      </c>
      <c r="AU50" t="s">
        <v>212</v>
      </c>
      <c r="AW50" t="str">
        <f t="shared" si="35"/>
        <v>Every 3 months</v>
      </c>
      <c r="AX50" t="s">
        <v>212</v>
      </c>
      <c r="AZ50" t="str">
        <f t="shared" si="36"/>
        <v>Terminally ill patients under the supervised care of a hospice program, Prescriptions related to cancer treatment, Post-surgical prescriptions</v>
      </c>
      <c r="BA50" t="s">
        <v>240</v>
      </c>
      <c r="BC50">
        <v>1</v>
      </c>
      <c r="BD50" t="s">
        <v>212</v>
      </c>
      <c r="BF50" t="str">
        <f t="shared" si="37"/>
        <v>Initial prescriptions, Every 3 months</v>
      </c>
      <c r="BG50" t="s">
        <v>212</v>
      </c>
      <c r="BI50" t="str">
        <f t="shared" si="38"/>
        <v>Terminally ill patients under the supervised care of a hospice program, Prescriptions related to cancer treatment, Post-surgical prescriptions</v>
      </c>
      <c r="BJ50" t="s">
        <v>240</v>
      </c>
      <c r="BL50">
        <v>0</v>
      </c>
      <c r="CG50">
        <v>0</v>
      </c>
      <c r="CJ50">
        <v>0</v>
      </c>
      <c r="CM50">
        <v>1</v>
      </c>
      <c r="CN50" t="s">
        <v>212</v>
      </c>
      <c r="CP50" t="str">
        <f>("New patients only")</f>
        <v>New patients only</v>
      </c>
      <c r="CQ50" t="s">
        <v>212</v>
      </c>
      <c r="CR50" t="s">
        <v>243</v>
      </c>
      <c r="CS50">
        <v>1</v>
      </c>
      <c r="CT50" t="s">
        <v>218</v>
      </c>
      <c r="CV50" t="str">
        <f t="shared" si="29"/>
        <v>Administrative assistants, Health care professionals, Authorized agent, delegate, or designee</v>
      </c>
      <c r="CW50" t="s">
        <v>218</v>
      </c>
      <c r="CY50">
        <v>1</v>
      </c>
      <c r="CZ50" t="s">
        <v>239</v>
      </c>
      <c r="DB50">
        <v>0</v>
      </c>
      <c r="DE50">
        <v>0</v>
      </c>
      <c r="DH50">
        <v>0</v>
      </c>
      <c r="DN50">
        <v>1</v>
      </c>
      <c r="DO50" t="s">
        <v>225</v>
      </c>
      <c r="DQ50" t="str">
        <f t="shared" si="28"/>
        <v>Active investigations</v>
      </c>
      <c r="DR50" t="s">
        <v>225</v>
      </c>
    </row>
    <row r="51" spans="1:122" x14ac:dyDescent="0.35">
      <c r="A51" t="s">
        <v>248</v>
      </c>
      <c r="B51" s="1">
        <v>41640</v>
      </c>
      <c r="C51" s="1">
        <v>42206</v>
      </c>
      <c r="D51">
        <v>1</v>
      </c>
      <c r="E51" t="s">
        <v>249</v>
      </c>
      <c r="G51" t="str">
        <f t="shared" ref="G51:G59" si="39">("Department of Health ")</f>
        <v xml:space="preserve">Department of Health </v>
      </c>
      <c r="H51" t="s">
        <v>250</v>
      </c>
      <c r="J51">
        <v>1</v>
      </c>
      <c r="K51" t="s">
        <v>249</v>
      </c>
      <c r="M51" t="str">
        <f>("Every 7 days")</f>
        <v>Every 7 days</v>
      </c>
      <c r="N51" t="s">
        <v>251</v>
      </c>
      <c r="P51" t="str">
        <f t="shared" si="33"/>
        <v>Schedule II, Schedule III, Schedule IV, Schedule V</v>
      </c>
      <c r="Q51" t="s">
        <v>251</v>
      </c>
      <c r="S51" t="str">
        <f>("Must report to prescriber or dispenser")</f>
        <v>Must report to prescriber or dispenser</v>
      </c>
      <c r="T51" t="s">
        <v>252</v>
      </c>
      <c r="V51">
        <v>0</v>
      </c>
      <c r="AE51">
        <v>0</v>
      </c>
      <c r="AH51">
        <v>0</v>
      </c>
      <c r="AQ51">
        <v>0</v>
      </c>
      <c r="BC51">
        <v>0</v>
      </c>
      <c r="BL51">
        <v>0</v>
      </c>
      <c r="CG51">
        <v>0</v>
      </c>
      <c r="CJ51">
        <v>0</v>
      </c>
      <c r="CM51">
        <v>0</v>
      </c>
      <c r="CS51">
        <v>0</v>
      </c>
      <c r="CY51">
        <v>0</v>
      </c>
      <c r="DB51">
        <v>0</v>
      </c>
      <c r="DE51">
        <v>0</v>
      </c>
      <c r="DH51">
        <v>1</v>
      </c>
      <c r="DI51" t="s">
        <v>253</v>
      </c>
      <c r="DK51" t="str">
        <f t="shared" ref="DK51:DK59" si="40">("None of the above restrictions")</f>
        <v>None of the above restrictions</v>
      </c>
      <c r="DN51">
        <v>1</v>
      </c>
      <c r="DO51" t="s">
        <v>254</v>
      </c>
      <c r="DQ51" t="str">
        <f t="shared" ref="DQ51:DQ59" si="41">("Granted access by issuance of a warrant")</f>
        <v>Granted access by issuance of a warrant</v>
      </c>
      <c r="DR51" t="s">
        <v>255</v>
      </c>
    </row>
    <row r="52" spans="1:122" x14ac:dyDescent="0.35">
      <c r="A52" t="s">
        <v>248</v>
      </c>
      <c r="B52" s="1">
        <v>42207</v>
      </c>
      <c r="C52" s="1">
        <v>42429</v>
      </c>
      <c r="D52">
        <v>1</v>
      </c>
      <c r="E52" t="s">
        <v>249</v>
      </c>
      <c r="G52" t="str">
        <f t="shared" si="39"/>
        <v xml:space="preserve">Department of Health </v>
      </c>
      <c r="H52" t="s">
        <v>250</v>
      </c>
      <c r="J52">
        <v>1</v>
      </c>
      <c r="K52" t="s">
        <v>249</v>
      </c>
      <c r="M52" t="str">
        <f>("Every 7 days")</f>
        <v>Every 7 days</v>
      </c>
      <c r="N52" t="s">
        <v>251</v>
      </c>
      <c r="P52" t="str">
        <f t="shared" si="33"/>
        <v>Schedule II, Schedule III, Schedule IV, Schedule V</v>
      </c>
      <c r="Q52" t="s">
        <v>251</v>
      </c>
      <c r="S52" t="str">
        <f t="shared" ref="S52:S59" si="42">("Must report to professional licensing body, Must report to prescriber or dispenser, Permitted to report to law enforcement, Permitted to report to professional licensing body")</f>
        <v>Must report to professional licensing body, Must report to prescriber or dispenser, Permitted to report to law enforcement, Permitted to report to professional licensing body</v>
      </c>
      <c r="T52" t="s">
        <v>256</v>
      </c>
      <c r="V52">
        <v>0</v>
      </c>
      <c r="AE52">
        <v>0</v>
      </c>
      <c r="AH52">
        <v>0</v>
      </c>
      <c r="AQ52">
        <v>0</v>
      </c>
      <c r="BC52">
        <v>0</v>
      </c>
      <c r="BL52">
        <v>0</v>
      </c>
      <c r="CG52">
        <v>0</v>
      </c>
      <c r="CJ52">
        <v>0</v>
      </c>
      <c r="CM52">
        <v>0</v>
      </c>
      <c r="CS52">
        <v>1</v>
      </c>
      <c r="CT52" t="s">
        <v>250</v>
      </c>
      <c r="CV52" t="str">
        <f t="shared" ref="CV52:CV59" si="43">("Authorized agent, delegate, or designee")</f>
        <v>Authorized agent, delegate, or designee</v>
      </c>
      <c r="CW52" t="s">
        <v>250</v>
      </c>
      <c r="CY52">
        <v>0</v>
      </c>
      <c r="DB52">
        <v>0</v>
      </c>
      <c r="DE52">
        <v>0</v>
      </c>
      <c r="DH52">
        <v>1</v>
      </c>
      <c r="DI52" t="s">
        <v>253</v>
      </c>
      <c r="DK52" t="str">
        <f t="shared" si="40"/>
        <v>None of the above restrictions</v>
      </c>
      <c r="DN52">
        <v>1</v>
      </c>
      <c r="DO52" t="s">
        <v>257</v>
      </c>
      <c r="DQ52" t="str">
        <f t="shared" si="41"/>
        <v>Granted access by issuance of a warrant</v>
      </c>
      <c r="DR52" t="s">
        <v>255</v>
      </c>
    </row>
    <row r="53" spans="1:122" x14ac:dyDescent="0.35">
      <c r="A53" t="s">
        <v>248</v>
      </c>
      <c r="B53" s="1">
        <v>42430</v>
      </c>
      <c r="C53" s="1">
        <v>42947</v>
      </c>
      <c r="D53">
        <v>1</v>
      </c>
      <c r="E53" t="s">
        <v>249</v>
      </c>
      <c r="G53" t="str">
        <f t="shared" si="39"/>
        <v xml:space="preserve">Department of Health </v>
      </c>
      <c r="H53" t="s">
        <v>250</v>
      </c>
      <c r="J53">
        <v>1</v>
      </c>
      <c r="K53" t="s">
        <v>249</v>
      </c>
      <c r="M53" t="str">
        <f>("Every 7 days")</f>
        <v>Every 7 days</v>
      </c>
      <c r="N53" t="s">
        <v>251</v>
      </c>
      <c r="P53" t="str">
        <f t="shared" si="33"/>
        <v>Schedule II, Schedule III, Schedule IV, Schedule V</v>
      </c>
      <c r="Q53" t="s">
        <v>251</v>
      </c>
      <c r="S53" t="str">
        <f t="shared" si="42"/>
        <v>Must report to professional licensing body, Must report to prescriber or dispenser, Permitted to report to law enforcement, Permitted to report to professional licensing body</v>
      </c>
      <c r="T53" t="s">
        <v>258</v>
      </c>
      <c r="V53">
        <v>0</v>
      </c>
      <c r="AE53">
        <v>0</v>
      </c>
      <c r="AH53">
        <v>0</v>
      </c>
      <c r="AQ53">
        <v>0</v>
      </c>
      <c r="BC53">
        <v>0</v>
      </c>
      <c r="BL53">
        <v>0</v>
      </c>
      <c r="CG53">
        <v>0</v>
      </c>
      <c r="CJ53">
        <v>0</v>
      </c>
      <c r="CM53">
        <v>0</v>
      </c>
      <c r="CS53">
        <v>1</v>
      </c>
      <c r="CT53" t="s">
        <v>259</v>
      </c>
      <c r="CV53" t="str">
        <f t="shared" si="43"/>
        <v>Authorized agent, delegate, or designee</v>
      </c>
      <c r="CW53" t="s">
        <v>259</v>
      </c>
      <c r="CY53">
        <v>0</v>
      </c>
      <c r="DB53">
        <v>0</v>
      </c>
      <c r="DE53">
        <v>0</v>
      </c>
      <c r="DH53">
        <v>1</v>
      </c>
      <c r="DI53" t="s">
        <v>253</v>
      </c>
      <c r="DK53" t="str">
        <f t="shared" si="40"/>
        <v>None of the above restrictions</v>
      </c>
      <c r="DN53">
        <v>1</v>
      </c>
      <c r="DO53" t="s">
        <v>260</v>
      </c>
      <c r="DQ53" t="str">
        <f t="shared" si="41"/>
        <v>Granted access by issuance of a warrant</v>
      </c>
      <c r="DR53" t="s">
        <v>255</v>
      </c>
    </row>
    <row r="54" spans="1:122" x14ac:dyDescent="0.35">
      <c r="A54" t="s">
        <v>248</v>
      </c>
      <c r="B54" s="1">
        <v>42948</v>
      </c>
      <c r="C54" s="1">
        <v>43023</v>
      </c>
      <c r="D54">
        <v>1</v>
      </c>
      <c r="E54" t="s">
        <v>249</v>
      </c>
      <c r="G54" t="str">
        <f t="shared" si="39"/>
        <v xml:space="preserve">Department of Health </v>
      </c>
      <c r="H54" t="s">
        <v>250</v>
      </c>
      <c r="J54">
        <v>1</v>
      </c>
      <c r="K54" t="s">
        <v>249</v>
      </c>
      <c r="M54" t="str">
        <f>("Every 7 days")</f>
        <v>Every 7 days</v>
      </c>
      <c r="N54" t="s">
        <v>251</v>
      </c>
      <c r="P54" t="str">
        <f t="shared" si="33"/>
        <v>Schedule II, Schedule III, Schedule IV, Schedule V</v>
      </c>
      <c r="Q54" t="s">
        <v>251</v>
      </c>
      <c r="S54" t="str">
        <f t="shared" si="42"/>
        <v>Must report to professional licensing body, Must report to prescriber or dispenser, Permitted to report to law enforcement, Permitted to report to professional licensing body</v>
      </c>
      <c r="T54" t="s">
        <v>261</v>
      </c>
      <c r="V54">
        <v>0</v>
      </c>
      <c r="AE54">
        <v>1</v>
      </c>
      <c r="AF54" t="s">
        <v>262</v>
      </c>
      <c r="AH54">
        <v>0</v>
      </c>
      <c r="AQ54">
        <v>1</v>
      </c>
      <c r="AR54" t="s">
        <v>250</v>
      </c>
      <c r="AT54" t="str">
        <f t="shared" ref="AT54:AT59" si="44">("Every prescription")</f>
        <v>Every prescription</v>
      </c>
      <c r="AU54" t="s">
        <v>263</v>
      </c>
      <c r="AW54" t="str">
        <f t="shared" ref="AW54:AW59" si="45">("Every prescription")</f>
        <v>Every prescription</v>
      </c>
      <c r="AX54" t="s">
        <v>263</v>
      </c>
      <c r="AZ54" t="str">
        <f t="shared" ref="AZ54:AZ59" si="46">("Terminally ill patients under the supervised care of a hospice program, Post-surgical prescriptions")</f>
        <v>Terminally ill patients under the supervised care of a hospice program, Post-surgical prescriptions</v>
      </c>
      <c r="BA54" t="s">
        <v>250</v>
      </c>
      <c r="BC54">
        <v>1</v>
      </c>
      <c r="BD54" t="s">
        <v>263</v>
      </c>
      <c r="BF54" t="str">
        <f t="shared" ref="BF54:BF59" si="47">("Initial prescriptions")</f>
        <v>Initial prescriptions</v>
      </c>
      <c r="BG54" t="s">
        <v>263</v>
      </c>
      <c r="BI54" t="str">
        <f t="shared" ref="BI54:BI59" si="48">("Terminally ill patients under the supervised care of a hospice program, Post-surgical prescriptions")</f>
        <v>Terminally ill patients under the supervised care of a hospice program, Post-surgical prescriptions</v>
      </c>
      <c r="BJ54" t="s">
        <v>250</v>
      </c>
      <c r="BL54">
        <v>0</v>
      </c>
      <c r="CG54">
        <v>0</v>
      </c>
      <c r="CJ54">
        <v>0</v>
      </c>
      <c r="CM54">
        <v>0</v>
      </c>
      <c r="CS54">
        <v>1</v>
      </c>
      <c r="CT54" t="s">
        <v>259</v>
      </c>
      <c r="CV54" t="str">
        <f t="shared" si="43"/>
        <v>Authorized agent, delegate, or designee</v>
      </c>
      <c r="CW54" t="s">
        <v>259</v>
      </c>
      <c r="CY54">
        <v>1</v>
      </c>
      <c r="CZ54" t="s">
        <v>264</v>
      </c>
      <c r="DB54">
        <v>0</v>
      </c>
      <c r="DE54">
        <v>0</v>
      </c>
      <c r="DH54">
        <v>1</v>
      </c>
      <c r="DI54" t="s">
        <v>253</v>
      </c>
      <c r="DK54" t="str">
        <f t="shared" si="40"/>
        <v>None of the above restrictions</v>
      </c>
      <c r="DN54">
        <v>1</v>
      </c>
      <c r="DO54" t="s">
        <v>265</v>
      </c>
      <c r="DQ54" t="str">
        <f t="shared" si="41"/>
        <v>Granted access by issuance of a warrant</v>
      </c>
      <c r="DR54" t="s">
        <v>255</v>
      </c>
    </row>
    <row r="55" spans="1:122" x14ac:dyDescent="0.35">
      <c r="A55" t="s">
        <v>248</v>
      </c>
      <c r="B55" s="1">
        <v>43024</v>
      </c>
      <c r="C55" s="1">
        <v>43184</v>
      </c>
      <c r="D55">
        <v>1</v>
      </c>
      <c r="E55" t="s">
        <v>249</v>
      </c>
      <c r="G55" t="str">
        <f t="shared" si="39"/>
        <v xml:space="preserve">Department of Health </v>
      </c>
      <c r="H55" t="s">
        <v>250</v>
      </c>
      <c r="J55">
        <v>1</v>
      </c>
      <c r="K55" t="s">
        <v>249</v>
      </c>
      <c r="M55" t="str">
        <f>("Every 7 days")</f>
        <v>Every 7 days</v>
      </c>
      <c r="N55" t="s">
        <v>251</v>
      </c>
      <c r="P55" t="str">
        <f t="shared" si="33"/>
        <v>Schedule II, Schedule III, Schedule IV, Schedule V</v>
      </c>
      <c r="Q55" t="s">
        <v>251</v>
      </c>
      <c r="S55" t="str">
        <f t="shared" si="42"/>
        <v>Must report to professional licensing body, Must report to prescriber or dispenser, Permitted to report to law enforcement, Permitted to report to professional licensing body</v>
      </c>
      <c r="T55" t="s">
        <v>261</v>
      </c>
      <c r="V55">
        <v>0</v>
      </c>
      <c r="AE55">
        <v>1</v>
      </c>
      <c r="AF55" t="s">
        <v>262</v>
      </c>
      <c r="AH55">
        <v>0</v>
      </c>
      <c r="AQ55">
        <v>1</v>
      </c>
      <c r="AR55" t="s">
        <v>250</v>
      </c>
      <c r="AT55" t="str">
        <f t="shared" si="44"/>
        <v>Every prescription</v>
      </c>
      <c r="AU55" t="s">
        <v>263</v>
      </c>
      <c r="AW55" t="str">
        <f t="shared" si="45"/>
        <v>Every prescription</v>
      </c>
      <c r="AX55" t="s">
        <v>263</v>
      </c>
      <c r="AZ55" t="str">
        <f t="shared" si="46"/>
        <v>Terminally ill patients under the supervised care of a hospice program, Post-surgical prescriptions</v>
      </c>
      <c r="BA55" t="s">
        <v>250</v>
      </c>
      <c r="BC55">
        <v>1</v>
      </c>
      <c r="BD55" t="s">
        <v>263</v>
      </c>
      <c r="BF55" t="str">
        <f t="shared" si="47"/>
        <v>Initial prescriptions</v>
      </c>
      <c r="BG55" t="s">
        <v>263</v>
      </c>
      <c r="BI55" t="str">
        <f t="shared" si="48"/>
        <v>Terminally ill patients under the supervised care of a hospice program, Post-surgical prescriptions</v>
      </c>
      <c r="BJ55" t="s">
        <v>250</v>
      </c>
      <c r="BL55">
        <v>0</v>
      </c>
      <c r="CG55">
        <v>0</v>
      </c>
      <c r="CJ55">
        <v>0</v>
      </c>
      <c r="CM55">
        <v>0</v>
      </c>
      <c r="CS55">
        <v>1</v>
      </c>
      <c r="CT55" t="s">
        <v>259</v>
      </c>
      <c r="CV55" t="str">
        <f t="shared" si="43"/>
        <v>Authorized agent, delegate, or designee</v>
      </c>
      <c r="CW55" t="s">
        <v>259</v>
      </c>
      <c r="CY55">
        <v>1</v>
      </c>
      <c r="CZ55" t="s">
        <v>264</v>
      </c>
      <c r="DB55">
        <v>0</v>
      </c>
      <c r="DE55">
        <v>0</v>
      </c>
      <c r="DH55">
        <v>1</v>
      </c>
      <c r="DI55" t="s">
        <v>253</v>
      </c>
      <c r="DK55" t="str">
        <f t="shared" si="40"/>
        <v>None of the above restrictions</v>
      </c>
      <c r="DN55">
        <v>1</v>
      </c>
      <c r="DO55" t="s">
        <v>265</v>
      </c>
      <c r="DQ55" t="str">
        <f t="shared" si="41"/>
        <v>Granted access by issuance of a warrant</v>
      </c>
      <c r="DR55" t="s">
        <v>255</v>
      </c>
    </row>
    <row r="56" spans="1:122" x14ac:dyDescent="0.35">
      <c r="A56" t="s">
        <v>248</v>
      </c>
      <c r="B56" s="1">
        <v>43185</v>
      </c>
      <c r="C56" s="1">
        <v>43278</v>
      </c>
      <c r="D56">
        <v>1</v>
      </c>
      <c r="E56" t="s">
        <v>249</v>
      </c>
      <c r="G56" t="str">
        <f t="shared" si="39"/>
        <v xml:space="preserve">Department of Health </v>
      </c>
      <c r="H56" t="s">
        <v>250</v>
      </c>
      <c r="J56">
        <v>1</v>
      </c>
      <c r="K56" t="s">
        <v>249</v>
      </c>
      <c r="M56" t="str">
        <f>("Next business day")</f>
        <v>Next business day</v>
      </c>
      <c r="N56" t="s">
        <v>251</v>
      </c>
      <c r="P56" t="str">
        <f t="shared" si="33"/>
        <v>Schedule II, Schedule III, Schedule IV, Schedule V</v>
      </c>
      <c r="Q56" t="s">
        <v>251</v>
      </c>
      <c r="S56" t="str">
        <f t="shared" si="42"/>
        <v>Must report to professional licensing body, Must report to prescriber or dispenser, Permitted to report to law enforcement, Permitted to report to professional licensing body</v>
      </c>
      <c r="T56" t="s">
        <v>261</v>
      </c>
      <c r="V56">
        <v>0</v>
      </c>
      <c r="AE56">
        <v>1</v>
      </c>
      <c r="AF56" t="s">
        <v>262</v>
      </c>
      <c r="AH56">
        <v>0</v>
      </c>
      <c r="AQ56">
        <v>1</v>
      </c>
      <c r="AR56" t="s">
        <v>250</v>
      </c>
      <c r="AT56" t="str">
        <f t="shared" si="44"/>
        <v>Every prescription</v>
      </c>
      <c r="AU56" t="s">
        <v>263</v>
      </c>
      <c r="AW56" t="str">
        <f t="shared" si="45"/>
        <v>Every prescription</v>
      </c>
      <c r="AX56" t="s">
        <v>263</v>
      </c>
      <c r="AZ56" t="str">
        <f t="shared" si="46"/>
        <v>Terminally ill patients under the supervised care of a hospice program, Post-surgical prescriptions</v>
      </c>
      <c r="BA56" t="s">
        <v>250</v>
      </c>
      <c r="BC56">
        <v>1</v>
      </c>
      <c r="BD56" t="s">
        <v>263</v>
      </c>
      <c r="BF56" t="str">
        <f t="shared" si="47"/>
        <v>Initial prescriptions</v>
      </c>
      <c r="BG56" t="s">
        <v>263</v>
      </c>
      <c r="BI56" t="str">
        <f t="shared" si="48"/>
        <v>Terminally ill patients under the supervised care of a hospice program, Post-surgical prescriptions</v>
      </c>
      <c r="BJ56" t="s">
        <v>250</v>
      </c>
      <c r="BL56">
        <v>0</v>
      </c>
      <c r="CG56">
        <v>0</v>
      </c>
      <c r="CJ56">
        <v>0</v>
      </c>
      <c r="CM56">
        <v>0</v>
      </c>
      <c r="CS56">
        <v>1</v>
      </c>
      <c r="CT56" t="s">
        <v>259</v>
      </c>
      <c r="CV56" t="str">
        <f t="shared" si="43"/>
        <v>Authorized agent, delegate, or designee</v>
      </c>
      <c r="CW56" t="s">
        <v>259</v>
      </c>
      <c r="CY56">
        <v>1</v>
      </c>
      <c r="CZ56" t="s">
        <v>264</v>
      </c>
      <c r="DB56">
        <v>0</v>
      </c>
      <c r="DE56">
        <v>0</v>
      </c>
      <c r="DH56">
        <v>1</v>
      </c>
      <c r="DI56" t="s">
        <v>253</v>
      </c>
      <c r="DK56" t="str">
        <f t="shared" si="40"/>
        <v>None of the above restrictions</v>
      </c>
      <c r="DN56">
        <v>1</v>
      </c>
      <c r="DO56" t="s">
        <v>265</v>
      </c>
      <c r="DQ56" t="str">
        <f t="shared" si="41"/>
        <v>Granted access by issuance of a warrant</v>
      </c>
      <c r="DR56" t="s">
        <v>255</v>
      </c>
    </row>
    <row r="57" spans="1:122" x14ac:dyDescent="0.35">
      <c r="A57" t="s">
        <v>248</v>
      </c>
      <c r="B57" s="1">
        <v>43279</v>
      </c>
      <c r="C57" s="1">
        <v>43646</v>
      </c>
      <c r="D57">
        <v>1</v>
      </c>
      <c r="E57" t="s">
        <v>249</v>
      </c>
      <c r="G57" t="str">
        <f t="shared" si="39"/>
        <v xml:space="preserve">Department of Health </v>
      </c>
      <c r="H57" t="s">
        <v>250</v>
      </c>
      <c r="J57">
        <v>1</v>
      </c>
      <c r="K57" t="s">
        <v>249</v>
      </c>
      <c r="M57" t="str">
        <f>("Next business day")</f>
        <v>Next business day</v>
      </c>
      <c r="N57" t="s">
        <v>251</v>
      </c>
      <c r="P57" t="str">
        <f t="shared" si="33"/>
        <v>Schedule II, Schedule III, Schedule IV, Schedule V</v>
      </c>
      <c r="Q57" t="s">
        <v>251</v>
      </c>
      <c r="S57" t="str">
        <f t="shared" si="42"/>
        <v>Must report to professional licensing body, Must report to prescriber or dispenser, Permitted to report to law enforcement, Permitted to report to professional licensing body</v>
      </c>
      <c r="T57" t="s">
        <v>261</v>
      </c>
      <c r="V57">
        <v>1</v>
      </c>
      <c r="W57" t="s">
        <v>266</v>
      </c>
      <c r="Y57" t="str">
        <f>("Dentists")</f>
        <v>Dentists</v>
      </c>
      <c r="Z57" t="s">
        <v>266</v>
      </c>
      <c r="AB57" t="str">
        <f>("Registration timing not specified")</f>
        <v>Registration timing not specified</v>
      </c>
      <c r="AE57">
        <v>1</v>
      </c>
      <c r="AF57" t="s">
        <v>262</v>
      </c>
      <c r="AH57">
        <v>0</v>
      </c>
      <c r="AQ57">
        <v>1</v>
      </c>
      <c r="AR57" t="s">
        <v>250</v>
      </c>
      <c r="AT57" t="str">
        <f t="shared" si="44"/>
        <v>Every prescription</v>
      </c>
      <c r="AU57" t="s">
        <v>263</v>
      </c>
      <c r="AW57" t="str">
        <f t="shared" si="45"/>
        <v>Every prescription</v>
      </c>
      <c r="AX57" t="s">
        <v>263</v>
      </c>
      <c r="AZ57" t="str">
        <f t="shared" si="46"/>
        <v>Terminally ill patients under the supervised care of a hospice program, Post-surgical prescriptions</v>
      </c>
      <c r="BA57" t="s">
        <v>250</v>
      </c>
      <c r="BC57">
        <v>1</v>
      </c>
      <c r="BD57" t="s">
        <v>263</v>
      </c>
      <c r="BF57" t="str">
        <f t="shared" si="47"/>
        <v>Initial prescriptions</v>
      </c>
      <c r="BG57" t="s">
        <v>263</v>
      </c>
      <c r="BI57" t="str">
        <f t="shared" si="48"/>
        <v>Terminally ill patients under the supervised care of a hospice program, Post-surgical prescriptions</v>
      </c>
      <c r="BJ57" t="s">
        <v>250</v>
      </c>
      <c r="BL57">
        <v>0</v>
      </c>
      <c r="CG57">
        <v>0</v>
      </c>
      <c r="CJ57">
        <v>0</v>
      </c>
      <c r="CM57">
        <v>0</v>
      </c>
      <c r="CS57">
        <v>1</v>
      </c>
      <c r="CT57" t="s">
        <v>259</v>
      </c>
      <c r="CV57" t="str">
        <f t="shared" si="43"/>
        <v>Authorized agent, delegate, or designee</v>
      </c>
      <c r="CW57" t="s">
        <v>259</v>
      </c>
      <c r="CY57">
        <v>1</v>
      </c>
      <c r="CZ57" t="s">
        <v>264</v>
      </c>
      <c r="DB57">
        <v>0</v>
      </c>
      <c r="DE57">
        <v>0</v>
      </c>
      <c r="DH57">
        <v>1</v>
      </c>
      <c r="DI57" t="s">
        <v>253</v>
      </c>
      <c r="DK57" t="str">
        <f t="shared" si="40"/>
        <v>None of the above restrictions</v>
      </c>
      <c r="DN57">
        <v>1</v>
      </c>
      <c r="DO57" t="s">
        <v>265</v>
      </c>
      <c r="DQ57" t="str">
        <f t="shared" si="41"/>
        <v>Granted access by issuance of a warrant</v>
      </c>
      <c r="DR57" t="s">
        <v>255</v>
      </c>
    </row>
    <row r="58" spans="1:122" x14ac:dyDescent="0.35">
      <c r="A58" t="s">
        <v>248</v>
      </c>
      <c r="B58" s="1">
        <v>43647</v>
      </c>
      <c r="C58" s="1">
        <v>43669</v>
      </c>
      <c r="D58">
        <v>1</v>
      </c>
      <c r="E58" t="s">
        <v>249</v>
      </c>
      <c r="G58" t="str">
        <f t="shared" si="39"/>
        <v xml:space="preserve">Department of Health </v>
      </c>
      <c r="H58" t="s">
        <v>250</v>
      </c>
      <c r="J58">
        <v>1</v>
      </c>
      <c r="K58" t="s">
        <v>249</v>
      </c>
      <c r="M58" t="str">
        <f>("Next business day")</f>
        <v>Next business day</v>
      </c>
      <c r="N58" t="s">
        <v>251</v>
      </c>
      <c r="P58" t="str">
        <f t="shared" si="33"/>
        <v>Schedule II, Schedule III, Schedule IV, Schedule V</v>
      </c>
      <c r="Q58" t="s">
        <v>251</v>
      </c>
      <c r="S58" t="str">
        <f t="shared" si="42"/>
        <v>Must report to professional licensing body, Must report to prescriber or dispenser, Permitted to report to law enforcement, Permitted to report to professional licensing body</v>
      </c>
      <c r="T58" t="s">
        <v>267</v>
      </c>
      <c r="V58">
        <v>1</v>
      </c>
      <c r="W58" t="s">
        <v>266</v>
      </c>
      <c r="Y58" t="str">
        <f>("Dentists")</f>
        <v>Dentists</v>
      </c>
      <c r="Z58" t="s">
        <v>266</v>
      </c>
      <c r="AB58" t="str">
        <f>("Registration timing not specified")</f>
        <v>Registration timing not specified</v>
      </c>
      <c r="AE58">
        <v>1</v>
      </c>
      <c r="AF58" t="s">
        <v>262</v>
      </c>
      <c r="AH58">
        <v>0</v>
      </c>
      <c r="AQ58">
        <v>1</v>
      </c>
      <c r="AR58" t="s">
        <v>250</v>
      </c>
      <c r="AT58" t="str">
        <f t="shared" si="44"/>
        <v>Every prescription</v>
      </c>
      <c r="AU58" t="s">
        <v>263</v>
      </c>
      <c r="AW58" t="str">
        <f t="shared" si="45"/>
        <v>Every prescription</v>
      </c>
      <c r="AX58" t="s">
        <v>263</v>
      </c>
      <c r="AZ58" t="str">
        <f t="shared" si="46"/>
        <v>Terminally ill patients under the supervised care of a hospice program, Post-surgical prescriptions</v>
      </c>
      <c r="BA58" t="s">
        <v>250</v>
      </c>
      <c r="BC58">
        <v>1</v>
      </c>
      <c r="BD58" t="s">
        <v>263</v>
      </c>
      <c r="BF58" t="str">
        <f t="shared" si="47"/>
        <v>Initial prescriptions</v>
      </c>
      <c r="BG58" t="s">
        <v>263</v>
      </c>
      <c r="BI58" t="str">
        <f t="shared" si="48"/>
        <v>Terminally ill patients under the supervised care of a hospice program, Post-surgical prescriptions</v>
      </c>
      <c r="BJ58" t="s">
        <v>250</v>
      </c>
      <c r="BL58">
        <v>0</v>
      </c>
      <c r="CG58">
        <v>0</v>
      </c>
      <c r="CJ58">
        <v>0</v>
      </c>
      <c r="CM58">
        <v>0</v>
      </c>
      <c r="CS58">
        <v>1</v>
      </c>
      <c r="CT58" t="s">
        <v>259</v>
      </c>
      <c r="CV58" t="str">
        <f t="shared" si="43"/>
        <v>Authorized agent, delegate, or designee</v>
      </c>
      <c r="CW58" t="s">
        <v>259</v>
      </c>
      <c r="CY58">
        <v>1</v>
      </c>
      <c r="CZ58" t="s">
        <v>264</v>
      </c>
      <c r="DB58">
        <v>0</v>
      </c>
      <c r="DE58">
        <v>0</v>
      </c>
      <c r="DH58">
        <v>1</v>
      </c>
      <c r="DI58" t="s">
        <v>253</v>
      </c>
      <c r="DK58" t="str">
        <f t="shared" si="40"/>
        <v>None of the above restrictions</v>
      </c>
      <c r="DN58">
        <v>1</v>
      </c>
      <c r="DO58" t="s">
        <v>265</v>
      </c>
      <c r="DQ58" t="str">
        <f t="shared" si="41"/>
        <v>Granted access by issuance of a warrant</v>
      </c>
      <c r="DR58" t="s">
        <v>255</v>
      </c>
    </row>
    <row r="59" spans="1:122" x14ac:dyDescent="0.35">
      <c r="A59" t="s">
        <v>248</v>
      </c>
      <c r="B59" s="1">
        <v>43670</v>
      </c>
      <c r="C59" s="1">
        <v>43830</v>
      </c>
      <c r="D59">
        <v>1</v>
      </c>
      <c r="E59" t="s">
        <v>249</v>
      </c>
      <c r="G59" t="str">
        <f t="shared" si="39"/>
        <v xml:space="preserve">Department of Health </v>
      </c>
      <c r="H59" t="s">
        <v>250</v>
      </c>
      <c r="J59">
        <v>1</v>
      </c>
      <c r="K59" t="s">
        <v>249</v>
      </c>
      <c r="M59" t="str">
        <f>("Next business day")</f>
        <v>Next business day</v>
      </c>
      <c r="N59" t="s">
        <v>251</v>
      </c>
      <c r="P59" t="str">
        <f t="shared" si="33"/>
        <v>Schedule II, Schedule III, Schedule IV, Schedule V</v>
      </c>
      <c r="Q59" t="s">
        <v>251</v>
      </c>
      <c r="S59" t="str">
        <f t="shared" si="42"/>
        <v>Must report to professional licensing body, Must report to prescriber or dispenser, Permitted to report to law enforcement, Permitted to report to professional licensing body</v>
      </c>
      <c r="T59" t="s">
        <v>267</v>
      </c>
      <c r="V59">
        <v>1</v>
      </c>
      <c r="W59" t="s">
        <v>266</v>
      </c>
      <c r="Y59" t="str">
        <f>("Dentists")</f>
        <v>Dentists</v>
      </c>
      <c r="Z59" t="s">
        <v>266</v>
      </c>
      <c r="AB59" t="str">
        <f>("Registration timing not specified")</f>
        <v>Registration timing not specified</v>
      </c>
      <c r="AE59">
        <v>1</v>
      </c>
      <c r="AF59" t="s">
        <v>262</v>
      </c>
      <c r="AH59">
        <v>0</v>
      </c>
      <c r="AQ59">
        <v>1</v>
      </c>
      <c r="AR59" t="s">
        <v>250</v>
      </c>
      <c r="AT59" t="str">
        <f t="shared" si="44"/>
        <v>Every prescription</v>
      </c>
      <c r="AU59" t="s">
        <v>263</v>
      </c>
      <c r="AW59" t="str">
        <f t="shared" si="45"/>
        <v>Every prescription</v>
      </c>
      <c r="AX59" t="s">
        <v>263</v>
      </c>
      <c r="AZ59" t="str">
        <f t="shared" si="46"/>
        <v>Terminally ill patients under the supervised care of a hospice program, Post-surgical prescriptions</v>
      </c>
      <c r="BA59" t="s">
        <v>250</v>
      </c>
      <c r="BC59">
        <v>1</v>
      </c>
      <c r="BD59" t="s">
        <v>263</v>
      </c>
      <c r="BF59" t="str">
        <f t="shared" si="47"/>
        <v>Initial prescriptions</v>
      </c>
      <c r="BG59" t="s">
        <v>263</v>
      </c>
      <c r="BI59" t="str">
        <f t="shared" si="48"/>
        <v>Terminally ill patients under the supervised care of a hospice program, Post-surgical prescriptions</v>
      </c>
      <c r="BJ59" t="s">
        <v>250</v>
      </c>
      <c r="BL59">
        <v>0</v>
      </c>
      <c r="CG59">
        <v>0</v>
      </c>
      <c r="CJ59">
        <v>0</v>
      </c>
      <c r="CM59">
        <v>0</v>
      </c>
      <c r="CS59">
        <v>1</v>
      </c>
      <c r="CT59" t="s">
        <v>259</v>
      </c>
      <c r="CV59" t="str">
        <f t="shared" si="43"/>
        <v>Authorized agent, delegate, or designee</v>
      </c>
      <c r="CW59" t="s">
        <v>259</v>
      </c>
      <c r="CY59">
        <v>1</v>
      </c>
      <c r="CZ59" t="s">
        <v>268</v>
      </c>
      <c r="DB59">
        <v>0</v>
      </c>
      <c r="DE59">
        <v>0</v>
      </c>
      <c r="DH59">
        <v>1</v>
      </c>
      <c r="DI59" t="s">
        <v>269</v>
      </c>
      <c r="DK59" t="str">
        <f t="shared" si="40"/>
        <v>None of the above restrictions</v>
      </c>
      <c r="DN59">
        <v>1</v>
      </c>
      <c r="DO59" t="s">
        <v>265</v>
      </c>
      <c r="DQ59" t="str">
        <f t="shared" si="41"/>
        <v>Granted access by issuance of a warrant</v>
      </c>
      <c r="DR59" t="s">
        <v>255</v>
      </c>
    </row>
    <row r="60" spans="1:122" x14ac:dyDescent="0.35">
      <c r="A60" t="s">
        <v>270</v>
      </c>
      <c r="B60" s="1">
        <v>41640</v>
      </c>
      <c r="C60" s="1">
        <v>42004</v>
      </c>
      <c r="D60">
        <v>1</v>
      </c>
      <c r="E60" t="s">
        <v>271</v>
      </c>
      <c r="G60" t="str">
        <f>("Department of Justice")</f>
        <v>Department of Justice</v>
      </c>
      <c r="H60" t="s">
        <v>272</v>
      </c>
      <c r="J60">
        <v>1</v>
      </c>
      <c r="K60" t="s">
        <v>272</v>
      </c>
      <c r="M60" t="str">
        <f t="shared" ref="M60:M66" si="49">("Every 7 days")</f>
        <v>Every 7 days</v>
      </c>
      <c r="N60" t="s">
        <v>272</v>
      </c>
      <c r="P60" t="str">
        <f t="shared" ref="P60:P66" si="50">("Schedule II, Schedule III, Schedule IV")</f>
        <v>Schedule II, Schedule III, Schedule IV</v>
      </c>
      <c r="Q60" t="s">
        <v>273</v>
      </c>
      <c r="S60" t="str">
        <f t="shared" ref="S60:S66" si="51">("Permitted to report to prescriber or dispenser")</f>
        <v>Permitted to report to prescriber or dispenser</v>
      </c>
      <c r="T60" t="s">
        <v>274</v>
      </c>
      <c r="V60">
        <v>0</v>
      </c>
      <c r="AE60">
        <v>0</v>
      </c>
      <c r="AH60">
        <v>0</v>
      </c>
      <c r="AQ60">
        <v>0</v>
      </c>
      <c r="BC60">
        <v>0</v>
      </c>
      <c r="BL60">
        <v>0</v>
      </c>
      <c r="CG60">
        <v>0</v>
      </c>
      <c r="CJ60">
        <v>0</v>
      </c>
      <c r="CM60">
        <v>0</v>
      </c>
      <c r="CS60">
        <v>1</v>
      </c>
      <c r="CT60" t="s">
        <v>271</v>
      </c>
      <c r="CV60" t="str">
        <f t="shared" ref="CV60:CV66" si="52">("Type of delegate not specified")</f>
        <v>Type of delegate not specified</v>
      </c>
      <c r="CY60">
        <v>0</v>
      </c>
      <c r="DB60">
        <v>0</v>
      </c>
      <c r="DE60">
        <v>0</v>
      </c>
      <c r="DH60">
        <v>0</v>
      </c>
      <c r="DN60">
        <v>1</v>
      </c>
      <c r="DO60" t="s">
        <v>275</v>
      </c>
      <c r="DQ60" t="str">
        <f t="shared" ref="DQ60:DQ66" si="53">("No restrictions on law enforcement access")</f>
        <v>No restrictions on law enforcement access</v>
      </c>
    </row>
    <row r="61" spans="1:122" x14ac:dyDescent="0.35">
      <c r="A61" t="s">
        <v>270</v>
      </c>
      <c r="B61" s="1">
        <v>42005</v>
      </c>
      <c r="C61" s="1">
        <v>42287</v>
      </c>
      <c r="D61">
        <v>1</v>
      </c>
      <c r="E61" t="s">
        <v>271</v>
      </c>
      <c r="G61" t="str">
        <f>("Consumer protection agency, Department of Justice")</f>
        <v>Consumer protection agency, Department of Justice</v>
      </c>
      <c r="H61" t="s">
        <v>272</v>
      </c>
      <c r="J61">
        <v>1</v>
      </c>
      <c r="K61" t="s">
        <v>272</v>
      </c>
      <c r="M61" t="str">
        <f t="shared" si="49"/>
        <v>Every 7 days</v>
      </c>
      <c r="N61" t="s">
        <v>272</v>
      </c>
      <c r="P61" t="str">
        <f t="shared" si="50"/>
        <v>Schedule II, Schedule III, Schedule IV</v>
      </c>
      <c r="Q61" t="s">
        <v>273</v>
      </c>
      <c r="S61" t="str">
        <f t="shared" si="51"/>
        <v>Permitted to report to prescriber or dispenser</v>
      </c>
      <c r="T61" t="s">
        <v>274</v>
      </c>
      <c r="V61">
        <v>0</v>
      </c>
      <c r="AE61">
        <v>0</v>
      </c>
      <c r="AH61">
        <v>0</v>
      </c>
      <c r="AQ61">
        <v>0</v>
      </c>
      <c r="BC61">
        <v>0</v>
      </c>
      <c r="BL61">
        <v>0</v>
      </c>
      <c r="CG61">
        <v>0</v>
      </c>
      <c r="CJ61">
        <v>0</v>
      </c>
      <c r="CM61">
        <v>0</v>
      </c>
      <c r="CS61">
        <v>1</v>
      </c>
      <c r="CT61" t="s">
        <v>271</v>
      </c>
      <c r="CV61" t="str">
        <f t="shared" si="52"/>
        <v>Type of delegate not specified</v>
      </c>
      <c r="CY61">
        <v>0</v>
      </c>
      <c r="DB61">
        <v>0</v>
      </c>
      <c r="DE61">
        <v>0</v>
      </c>
      <c r="DH61">
        <v>0</v>
      </c>
      <c r="DN61">
        <v>1</v>
      </c>
      <c r="DO61" t="s">
        <v>272</v>
      </c>
      <c r="DQ61" t="str">
        <f t="shared" si="53"/>
        <v>No restrictions on law enforcement access</v>
      </c>
    </row>
    <row r="62" spans="1:122" x14ac:dyDescent="0.35">
      <c r="A62" t="s">
        <v>270</v>
      </c>
      <c r="B62" s="1">
        <v>42288</v>
      </c>
      <c r="C62" s="1">
        <v>42369</v>
      </c>
      <c r="D62">
        <v>1</v>
      </c>
      <c r="E62" t="s">
        <v>271</v>
      </c>
      <c r="G62" t="str">
        <f>("Consumer protection agency, Department of Justice")</f>
        <v>Consumer protection agency, Department of Justice</v>
      </c>
      <c r="H62" t="s">
        <v>272</v>
      </c>
      <c r="J62">
        <v>1</v>
      </c>
      <c r="K62" t="s">
        <v>272</v>
      </c>
      <c r="M62" t="str">
        <f t="shared" si="49"/>
        <v>Every 7 days</v>
      </c>
      <c r="N62" t="s">
        <v>272</v>
      </c>
      <c r="P62" t="str">
        <f t="shared" si="50"/>
        <v>Schedule II, Schedule III, Schedule IV</v>
      </c>
      <c r="Q62" t="s">
        <v>273</v>
      </c>
      <c r="S62" t="str">
        <f t="shared" si="51"/>
        <v>Permitted to report to prescriber or dispenser</v>
      </c>
      <c r="T62" t="s">
        <v>274</v>
      </c>
      <c r="V62">
        <v>0</v>
      </c>
      <c r="AE62">
        <v>0</v>
      </c>
      <c r="AH62">
        <v>0</v>
      </c>
      <c r="AQ62">
        <v>0</v>
      </c>
      <c r="BC62">
        <v>0</v>
      </c>
      <c r="BL62">
        <v>0</v>
      </c>
      <c r="CG62">
        <v>0</v>
      </c>
      <c r="CJ62">
        <v>0</v>
      </c>
      <c r="CM62">
        <v>0</v>
      </c>
      <c r="CS62">
        <v>1</v>
      </c>
      <c r="CT62" t="s">
        <v>271</v>
      </c>
      <c r="CV62" t="str">
        <f t="shared" si="52"/>
        <v>Type of delegate not specified</v>
      </c>
      <c r="CY62">
        <v>0</v>
      </c>
      <c r="DB62">
        <v>0</v>
      </c>
      <c r="DE62">
        <v>0</v>
      </c>
      <c r="DH62">
        <v>0</v>
      </c>
      <c r="DN62">
        <v>1</v>
      </c>
      <c r="DO62" t="s">
        <v>272</v>
      </c>
      <c r="DQ62" t="str">
        <f t="shared" si="53"/>
        <v>No restrictions on law enforcement access</v>
      </c>
    </row>
    <row r="63" spans="1:122" x14ac:dyDescent="0.35">
      <c r="A63" t="s">
        <v>270</v>
      </c>
      <c r="B63" s="1">
        <v>42370</v>
      </c>
      <c r="C63" s="1">
        <v>42735</v>
      </c>
      <c r="D63">
        <v>1</v>
      </c>
      <c r="E63" t="s">
        <v>271</v>
      </c>
      <c r="G63" t="str">
        <f>("Consumer protection agency, Department of Justice")</f>
        <v>Consumer protection agency, Department of Justice</v>
      </c>
      <c r="H63" t="s">
        <v>272</v>
      </c>
      <c r="J63">
        <v>1</v>
      </c>
      <c r="K63" t="s">
        <v>272</v>
      </c>
      <c r="M63" t="str">
        <f t="shared" si="49"/>
        <v>Every 7 days</v>
      </c>
      <c r="N63" t="s">
        <v>272</v>
      </c>
      <c r="P63" t="str">
        <f t="shared" si="50"/>
        <v>Schedule II, Schedule III, Schedule IV</v>
      </c>
      <c r="Q63" t="s">
        <v>273</v>
      </c>
      <c r="S63" t="str">
        <f t="shared" si="51"/>
        <v>Permitted to report to prescriber or dispenser</v>
      </c>
      <c r="T63" t="s">
        <v>274</v>
      </c>
      <c r="V63">
        <v>1</v>
      </c>
      <c r="W63" t="s">
        <v>274</v>
      </c>
      <c r="Y63" t="str">
        <f>("Physician prescribers, Nurse Practitioners, Physician assistants, Optometrists, Podiatrists, Dentists, Pharmacists")</f>
        <v>Physician prescribers, Nurse Practitioners, Physician assistants, Optometrists, Podiatrists, Dentists, Pharmacists</v>
      </c>
      <c r="Z63" t="s">
        <v>276</v>
      </c>
      <c r="AB63" t="str">
        <f>("Upon renewal of license, Specified date, Prior to accessing the PDMP")</f>
        <v>Upon renewal of license, Specified date, Prior to accessing the PDMP</v>
      </c>
      <c r="AC63" t="s">
        <v>277</v>
      </c>
      <c r="AE63">
        <v>0</v>
      </c>
      <c r="AH63">
        <v>0</v>
      </c>
      <c r="AQ63">
        <v>0</v>
      </c>
      <c r="BC63">
        <v>0</v>
      </c>
      <c r="BL63">
        <v>0</v>
      </c>
      <c r="CG63">
        <v>0</v>
      </c>
      <c r="CJ63">
        <v>0</v>
      </c>
      <c r="CM63">
        <v>0</v>
      </c>
      <c r="CS63">
        <v>1</v>
      </c>
      <c r="CT63" t="s">
        <v>271</v>
      </c>
      <c r="CV63" t="str">
        <f t="shared" si="52"/>
        <v>Type of delegate not specified</v>
      </c>
      <c r="CY63">
        <v>0</v>
      </c>
      <c r="DB63">
        <v>0</v>
      </c>
      <c r="DE63">
        <v>0</v>
      </c>
      <c r="DH63">
        <v>0</v>
      </c>
      <c r="DN63">
        <v>1</v>
      </c>
      <c r="DO63" t="s">
        <v>272</v>
      </c>
      <c r="DQ63" t="str">
        <f t="shared" si="53"/>
        <v>No restrictions on law enforcement access</v>
      </c>
    </row>
    <row r="64" spans="1:122" x14ac:dyDescent="0.35">
      <c r="A64" t="s">
        <v>270</v>
      </c>
      <c r="B64" s="1">
        <v>42736</v>
      </c>
      <c r="C64" s="1">
        <v>43016</v>
      </c>
      <c r="D64">
        <v>1</v>
      </c>
      <c r="E64" t="s">
        <v>271</v>
      </c>
      <c r="G64" t="str">
        <f>("Consumer protection agency, Department of Justice")</f>
        <v>Consumer protection agency, Department of Justice</v>
      </c>
      <c r="H64" t="s">
        <v>272</v>
      </c>
      <c r="J64">
        <v>1</v>
      </c>
      <c r="K64" t="s">
        <v>272</v>
      </c>
      <c r="M64" t="str">
        <f t="shared" si="49"/>
        <v>Every 7 days</v>
      </c>
      <c r="N64" t="s">
        <v>272</v>
      </c>
      <c r="P64" t="str">
        <f t="shared" si="50"/>
        <v>Schedule II, Schedule III, Schedule IV</v>
      </c>
      <c r="Q64" t="s">
        <v>273</v>
      </c>
      <c r="S64" t="str">
        <f t="shared" si="51"/>
        <v>Permitted to report to prescriber or dispenser</v>
      </c>
      <c r="T64" t="s">
        <v>274</v>
      </c>
      <c r="V64">
        <v>1</v>
      </c>
      <c r="W64" t="s">
        <v>274</v>
      </c>
      <c r="Y64" t="str">
        <f>("Physician prescribers, Nurse Practitioners, Physician assistants, Optometrists, Podiatrists, Dentists, Pharmacists")</f>
        <v>Physician prescribers, Nurse Practitioners, Physician assistants, Optometrists, Podiatrists, Dentists, Pharmacists</v>
      </c>
      <c r="Z64" t="s">
        <v>276</v>
      </c>
      <c r="AB64" t="str">
        <f>("Upon renewal of license, Specified date, Prior to accessing the PDMP")</f>
        <v>Upon renewal of license, Specified date, Prior to accessing the PDMP</v>
      </c>
      <c r="AC64" t="s">
        <v>277</v>
      </c>
      <c r="AE64">
        <v>1</v>
      </c>
      <c r="AF64" t="s">
        <v>278</v>
      </c>
      <c r="AH64">
        <v>0</v>
      </c>
      <c r="AQ64">
        <v>0</v>
      </c>
      <c r="BC64">
        <v>0</v>
      </c>
      <c r="BL64">
        <v>1</v>
      </c>
      <c r="BM64" t="s">
        <v>279</v>
      </c>
      <c r="BO64" t="str">
        <f>("Schedule II, Schedule III, Schedule IV")</f>
        <v>Schedule II, Schedule III, Schedule IV</v>
      </c>
      <c r="BP64" t="s">
        <v>279</v>
      </c>
      <c r="BR64" t="str">
        <f>("Initial prescriptions, Every 4 months")</f>
        <v>Initial prescriptions, Every 4 months</v>
      </c>
      <c r="BS64" t="s">
        <v>279</v>
      </c>
      <c r="BU64" t="str">
        <f>("Initial prescriptions, Every 4 months")</f>
        <v>Initial prescriptions, Every 4 months</v>
      </c>
      <c r="BV64" t="s">
        <v>279</v>
      </c>
      <c r="BX64" t="str">
        <f>("Initial prescriptions, Every 4 months")</f>
        <v>Initial prescriptions, Every 4 months</v>
      </c>
      <c r="BY64" t="s">
        <v>279</v>
      </c>
      <c r="CA64" t="str">
        <f>("Prescriber not required to check for a Schedule V substance")</f>
        <v>Prescriber not required to check for a Schedule V substance</v>
      </c>
      <c r="CD64" t="str">
        <f>("Terminally ill patients under the supervised care of a hospice program, Post-surgical prescriptions")</f>
        <v>Terminally ill patients under the supervised care of a hospice program, Post-surgical prescriptions</v>
      </c>
      <c r="CE64" t="s">
        <v>279</v>
      </c>
      <c r="CG64">
        <v>0</v>
      </c>
      <c r="CJ64">
        <v>1</v>
      </c>
      <c r="CK64" t="s">
        <v>280</v>
      </c>
      <c r="CM64">
        <v>0</v>
      </c>
      <c r="CS64">
        <v>1</v>
      </c>
      <c r="CT64" t="s">
        <v>271</v>
      </c>
      <c r="CV64" t="str">
        <f t="shared" si="52"/>
        <v>Type of delegate not specified</v>
      </c>
      <c r="CY64">
        <v>0</v>
      </c>
      <c r="DB64">
        <v>0</v>
      </c>
      <c r="DE64">
        <v>0</v>
      </c>
      <c r="DH64">
        <v>0</v>
      </c>
      <c r="DN64">
        <v>1</v>
      </c>
      <c r="DO64" t="s">
        <v>272</v>
      </c>
      <c r="DQ64" t="str">
        <f t="shared" si="53"/>
        <v>No restrictions on law enforcement access</v>
      </c>
    </row>
    <row r="65" spans="1:122" x14ac:dyDescent="0.35">
      <c r="A65" t="s">
        <v>270</v>
      </c>
      <c r="B65" s="1">
        <v>43017</v>
      </c>
      <c r="C65" s="1">
        <v>43465</v>
      </c>
      <c r="D65">
        <v>1</v>
      </c>
      <c r="E65" t="s">
        <v>271</v>
      </c>
      <c r="G65" t="str">
        <f>("Consumer protection agency, Department of Justice")</f>
        <v>Consumer protection agency, Department of Justice</v>
      </c>
      <c r="H65" t="s">
        <v>272</v>
      </c>
      <c r="J65">
        <v>1</v>
      </c>
      <c r="K65" t="s">
        <v>272</v>
      </c>
      <c r="M65" t="str">
        <f t="shared" si="49"/>
        <v>Every 7 days</v>
      </c>
      <c r="N65" t="s">
        <v>272</v>
      </c>
      <c r="P65" t="str">
        <f t="shared" si="50"/>
        <v>Schedule II, Schedule III, Schedule IV</v>
      </c>
      <c r="Q65" t="s">
        <v>273</v>
      </c>
      <c r="S65" t="str">
        <f t="shared" si="51"/>
        <v>Permitted to report to prescriber or dispenser</v>
      </c>
      <c r="T65" t="s">
        <v>274</v>
      </c>
      <c r="V65">
        <v>1</v>
      </c>
      <c r="W65" t="s">
        <v>277</v>
      </c>
      <c r="Y65" t="str">
        <f>("Physician prescribers, Nurse Practitioners, Physician assistants, Optometrists, Podiatrists, Dentists, Pharmacists")</f>
        <v>Physician prescribers, Nurse Practitioners, Physician assistants, Optometrists, Podiatrists, Dentists, Pharmacists</v>
      </c>
      <c r="Z65" t="s">
        <v>276</v>
      </c>
      <c r="AB65" t="str">
        <f>("Upon renewal of license, Specified date, Prior to accessing the PDMP")</f>
        <v>Upon renewal of license, Specified date, Prior to accessing the PDMP</v>
      </c>
      <c r="AC65" t="s">
        <v>277</v>
      </c>
      <c r="AE65">
        <v>1</v>
      </c>
      <c r="AF65" t="s">
        <v>278</v>
      </c>
      <c r="AH65">
        <v>0</v>
      </c>
      <c r="AQ65">
        <v>0</v>
      </c>
      <c r="BC65">
        <v>0</v>
      </c>
      <c r="BL65">
        <v>1</v>
      </c>
      <c r="BM65" t="s">
        <v>279</v>
      </c>
      <c r="BO65" t="str">
        <f>("Schedule II, Schedule III, Schedule IV")</f>
        <v>Schedule II, Schedule III, Schedule IV</v>
      </c>
      <c r="BP65" t="s">
        <v>279</v>
      </c>
      <c r="BR65" t="str">
        <f>("Initial prescriptions, Every 4 months")</f>
        <v>Initial prescriptions, Every 4 months</v>
      </c>
      <c r="BS65" t="s">
        <v>279</v>
      </c>
      <c r="BU65" t="str">
        <f>("Initial prescriptions, Every 4 months")</f>
        <v>Initial prescriptions, Every 4 months</v>
      </c>
      <c r="BV65" t="s">
        <v>279</v>
      </c>
      <c r="BX65" t="str">
        <f>("Initial prescriptions, Every 4 months")</f>
        <v>Initial prescriptions, Every 4 months</v>
      </c>
      <c r="BY65" t="s">
        <v>279</v>
      </c>
      <c r="CA65" t="str">
        <f>("Prescriber not required to check for a Schedule V substance")</f>
        <v>Prescriber not required to check for a Schedule V substance</v>
      </c>
      <c r="CD65" t="str">
        <f>("Terminally ill patients under the supervised care of a hospice program, Post-surgical prescriptions")</f>
        <v>Terminally ill patients under the supervised care of a hospice program, Post-surgical prescriptions</v>
      </c>
      <c r="CE65" t="s">
        <v>279</v>
      </c>
      <c r="CG65">
        <v>0</v>
      </c>
      <c r="CJ65">
        <v>1</v>
      </c>
      <c r="CK65" t="s">
        <v>280</v>
      </c>
      <c r="CM65">
        <v>0</v>
      </c>
      <c r="CS65">
        <v>1</v>
      </c>
      <c r="CT65" t="s">
        <v>271</v>
      </c>
      <c r="CV65" t="str">
        <f t="shared" si="52"/>
        <v>Type of delegate not specified</v>
      </c>
      <c r="CY65">
        <v>0</v>
      </c>
      <c r="DB65">
        <v>0</v>
      </c>
      <c r="DE65">
        <v>0</v>
      </c>
      <c r="DH65">
        <v>0</v>
      </c>
      <c r="DN65">
        <v>1</v>
      </c>
      <c r="DO65" t="s">
        <v>272</v>
      </c>
      <c r="DQ65" t="str">
        <f t="shared" si="53"/>
        <v>No restrictions on law enforcement access</v>
      </c>
    </row>
    <row r="66" spans="1:122" x14ac:dyDescent="0.35">
      <c r="A66" t="s">
        <v>270</v>
      </c>
      <c r="B66" s="1">
        <v>43466</v>
      </c>
      <c r="C66" s="1">
        <v>43830</v>
      </c>
      <c r="D66">
        <v>1</v>
      </c>
      <c r="E66" t="s">
        <v>271</v>
      </c>
      <c r="G66" t="str">
        <f>("Department of Public Safety, Consumer protection agency, Department of Justice")</f>
        <v>Department of Public Safety, Consumer protection agency, Department of Justice</v>
      </c>
      <c r="H66" t="s">
        <v>272</v>
      </c>
      <c r="J66">
        <v>1</v>
      </c>
      <c r="K66" t="s">
        <v>272</v>
      </c>
      <c r="M66" t="str">
        <f t="shared" si="49"/>
        <v>Every 7 days</v>
      </c>
      <c r="N66" t="s">
        <v>272</v>
      </c>
      <c r="P66" t="str">
        <f t="shared" si="50"/>
        <v>Schedule II, Schedule III, Schedule IV</v>
      </c>
      <c r="Q66" t="s">
        <v>273</v>
      </c>
      <c r="S66" t="str">
        <f t="shared" si="51"/>
        <v>Permitted to report to prescriber or dispenser</v>
      </c>
      <c r="T66" t="s">
        <v>274</v>
      </c>
      <c r="V66">
        <v>1</v>
      </c>
      <c r="W66" t="s">
        <v>277</v>
      </c>
      <c r="Y66" t="str">
        <f>("Physician prescribers, Nurse Practitioners, Physician assistants, Optometrists, Podiatrists, Dentists, Pharmacists")</f>
        <v>Physician prescribers, Nurse Practitioners, Physician assistants, Optometrists, Podiatrists, Dentists, Pharmacists</v>
      </c>
      <c r="Z66" t="s">
        <v>276</v>
      </c>
      <c r="AB66" t="str">
        <f>("Upon renewal of license, Specified date, Prior to accessing the PDMP")</f>
        <v>Upon renewal of license, Specified date, Prior to accessing the PDMP</v>
      </c>
      <c r="AC66" t="s">
        <v>281</v>
      </c>
      <c r="AE66">
        <v>1</v>
      </c>
      <c r="AF66" t="s">
        <v>278</v>
      </c>
      <c r="AH66">
        <v>0</v>
      </c>
      <c r="AQ66">
        <v>0</v>
      </c>
      <c r="BC66">
        <v>0</v>
      </c>
      <c r="BL66">
        <v>1</v>
      </c>
      <c r="BM66" t="s">
        <v>279</v>
      </c>
      <c r="BO66" t="str">
        <f>("Schedule II, Schedule III, Schedule IV")</f>
        <v>Schedule II, Schedule III, Schedule IV</v>
      </c>
      <c r="BP66" t="s">
        <v>279</v>
      </c>
      <c r="BR66" t="str">
        <f>("Initial prescriptions, Every 4 months")</f>
        <v>Initial prescriptions, Every 4 months</v>
      </c>
      <c r="BS66" t="s">
        <v>279</v>
      </c>
      <c r="BU66" t="str">
        <f>("Initial prescriptions, Every 4 months")</f>
        <v>Initial prescriptions, Every 4 months</v>
      </c>
      <c r="BV66" t="s">
        <v>279</v>
      </c>
      <c r="BX66" t="str">
        <f>("Initial prescriptions, Every 4 months")</f>
        <v>Initial prescriptions, Every 4 months</v>
      </c>
      <c r="BY66" t="s">
        <v>279</v>
      </c>
      <c r="CA66" t="str">
        <f>("Prescriber not required to check for a Schedule V substance")</f>
        <v>Prescriber not required to check for a Schedule V substance</v>
      </c>
      <c r="CD66" t="str">
        <f>("Terminally ill patients under the supervised care of a hospice program, Post-surgical prescriptions")</f>
        <v>Terminally ill patients under the supervised care of a hospice program, Post-surgical prescriptions</v>
      </c>
      <c r="CE66" t="s">
        <v>279</v>
      </c>
      <c r="CG66">
        <v>0</v>
      </c>
      <c r="CJ66">
        <v>1</v>
      </c>
      <c r="CK66" t="s">
        <v>280</v>
      </c>
      <c r="CM66">
        <v>0</v>
      </c>
      <c r="CS66">
        <v>1</v>
      </c>
      <c r="CT66" t="s">
        <v>271</v>
      </c>
      <c r="CV66" t="str">
        <f t="shared" si="52"/>
        <v>Type of delegate not specified</v>
      </c>
      <c r="CY66">
        <v>0</v>
      </c>
      <c r="DB66">
        <v>0</v>
      </c>
      <c r="DE66">
        <v>0</v>
      </c>
      <c r="DH66">
        <v>1</v>
      </c>
      <c r="DI66" t="s">
        <v>272</v>
      </c>
      <c r="DK66" t="str">
        <f>("Only if other state has PDMP laws consistent with or similar to this state")</f>
        <v>Only if other state has PDMP laws consistent with or similar to this state</v>
      </c>
      <c r="DL66" t="s">
        <v>272</v>
      </c>
      <c r="DN66">
        <v>1</v>
      </c>
      <c r="DO66" t="s">
        <v>272</v>
      </c>
      <c r="DQ66" t="str">
        <f t="shared" si="53"/>
        <v>No restrictions on law enforcement access</v>
      </c>
    </row>
    <row r="67" spans="1:122" x14ac:dyDescent="0.35">
      <c r="A67" t="s">
        <v>282</v>
      </c>
      <c r="B67" s="1">
        <v>41640</v>
      </c>
      <c r="C67" s="1">
        <v>41779</v>
      </c>
      <c r="D67">
        <v>1</v>
      </c>
      <c r="E67" t="s">
        <v>283</v>
      </c>
      <c r="G67" t="str">
        <f t="shared" ref="G67:G85" si="54">("Professional licensing authority")</f>
        <v>Professional licensing authority</v>
      </c>
      <c r="H67" t="s">
        <v>283</v>
      </c>
      <c r="J67">
        <v>1</v>
      </c>
      <c r="K67" t="s">
        <v>284</v>
      </c>
      <c r="M67" t="str">
        <f>("Between 8 and 27 days")</f>
        <v>Between 8 and 27 days</v>
      </c>
      <c r="N67" t="s">
        <v>285</v>
      </c>
      <c r="O67" t="s">
        <v>286</v>
      </c>
      <c r="P67" t="str">
        <f t="shared" ref="P67:P98" si="55">("Schedule II, Schedule III, Schedule IV, Schedule V")</f>
        <v>Schedule II, Schedule III, Schedule IV, Schedule V</v>
      </c>
      <c r="Q67" t="s">
        <v>287</v>
      </c>
      <c r="S67" t="str">
        <f>("No action specified in the law")</f>
        <v>No action specified in the law</v>
      </c>
      <c r="V67">
        <v>0</v>
      </c>
      <c r="AE67">
        <v>0</v>
      </c>
      <c r="AH67">
        <v>0</v>
      </c>
      <c r="AQ67">
        <v>0</v>
      </c>
      <c r="BC67">
        <v>0</v>
      </c>
      <c r="BL67">
        <v>0</v>
      </c>
      <c r="CG67">
        <v>0</v>
      </c>
      <c r="CJ67">
        <v>0</v>
      </c>
      <c r="CM67">
        <v>0</v>
      </c>
      <c r="CS67">
        <v>0</v>
      </c>
      <c r="CY67">
        <v>0</v>
      </c>
      <c r="DB67">
        <v>0</v>
      </c>
      <c r="DE67">
        <v>0</v>
      </c>
      <c r="DH67">
        <v>0</v>
      </c>
      <c r="DN67">
        <v>1</v>
      </c>
      <c r="DO67" t="s">
        <v>288</v>
      </c>
      <c r="DQ67" t="str">
        <f t="shared" ref="DQ67:DQ85" si="56">("Active investigations, Granted access by a subpoena")</f>
        <v>Active investigations, Granted access by a subpoena</v>
      </c>
      <c r="DR67" t="s">
        <v>288</v>
      </c>
    </row>
    <row r="68" spans="1:122" x14ac:dyDescent="0.35">
      <c r="A68" t="s">
        <v>282</v>
      </c>
      <c r="B68" s="1">
        <v>41780</v>
      </c>
      <c r="C68" s="1">
        <v>41789</v>
      </c>
      <c r="D68">
        <v>1</v>
      </c>
      <c r="E68" t="s">
        <v>283</v>
      </c>
      <c r="G68" t="str">
        <f t="shared" si="54"/>
        <v>Professional licensing authority</v>
      </c>
      <c r="H68" t="s">
        <v>283</v>
      </c>
      <c r="J68">
        <v>1</v>
      </c>
      <c r="K68" t="s">
        <v>285</v>
      </c>
      <c r="M68" t="str">
        <f>("Between 8 and 27 days")</f>
        <v>Between 8 and 27 days</v>
      </c>
      <c r="N68" t="s">
        <v>285</v>
      </c>
      <c r="O68" t="s">
        <v>286</v>
      </c>
      <c r="P68" t="str">
        <f t="shared" si="55"/>
        <v>Schedule II, Schedule III, Schedule IV, Schedule V</v>
      </c>
      <c r="Q68" t="s">
        <v>287</v>
      </c>
      <c r="S68" t="str">
        <f t="shared" ref="S68:S85" si="57">("Must report to prescriber or dispenser")</f>
        <v>Must report to prescriber or dispenser</v>
      </c>
      <c r="T68" t="s">
        <v>289</v>
      </c>
      <c r="V68">
        <v>0</v>
      </c>
      <c r="AE68">
        <v>0</v>
      </c>
      <c r="AH68">
        <v>0</v>
      </c>
      <c r="AQ68">
        <v>0</v>
      </c>
      <c r="BC68">
        <v>0</v>
      </c>
      <c r="BL68">
        <v>0</v>
      </c>
      <c r="CG68">
        <v>0</v>
      </c>
      <c r="CJ68">
        <v>0</v>
      </c>
      <c r="CM68">
        <v>0</v>
      </c>
      <c r="CS68">
        <v>0</v>
      </c>
      <c r="CY68">
        <v>0</v>
      </c>
      <c r="DB68">
        <v>0</v>
      </c>
      <c r="DE68">
        <v>0</v>
      </c>
      <c r="DH68">
        <v>0</v>
      </c>
      <c r="DN68">
        <v>1</v>
      </c>
      <c r="DO68" t="s">
        <v>288</v>
      </c>
      <c r="DQ68" t="str">
        <f t="shared" si="56"/>
        <v>Active investigations, Granted access by a subpoena</v>
      </c>
      <c r="DR68" t="s">
        <v>288</v>
      </c>
    </row>
    <row r="69" spans="1:122" x14ac:dyDescent="0.35">
      <c r="A69" t="s">
        <v>282</v>
      </c>
      <c r="B69" s="1">
        <v>41790</v>
      </c>
      <c r="C69" s="1">
        <v>41926</v>
      </c>
      <c r="D69">
        <v>1</v>
      </c>
      <c r="E69" t="s">
        <v>283</v>
      </c>
      <c r="G69" t="str">
        <f t="shared" si="54"/>
        <v>Professional licensing authority</v>
      </c>
      <c r="H69" t="s">
        <v>283</v>
      </c>
      <c r="J69">
        <v>1</v>
      </c>
      <c r="K69" t="s">
        <v>285</v>
      </c>
      <c r="M69" t="str">
        <f>("Between 8 and 27 days")</f>
        <v>Between 8 and 27 days</v>
      </c>
      <c r="N69" t="s">
        <v>285</v>
      </c>
      <c r="O69" t="s">
        <v>286</v>
      </c>
      <c r="P69" t="str">
        <f t="shared" si="55"/>
        <v>Schedule II, Schedule III, Schedule IV, Schedule V</v>
      </c>
      <c r="Q69" t="s">
        <v>287</v>
      </c>
      <c r="S69" t="str">
        <f t="shared" si="57"/>
        <v>Must report to prescriber or dispenser</v>
      </c>
      <c r="T69" t="s">
        <v>289</v>
      </c>
      <c r="V69">
        <v>0</v>
      </c>
      <c r="AE69">
        <v>0</v>
      </c>
      <c r="AH69">
        <v>0</v>
      </c>
      <c r="AQ69">
        <v>0</v>
      </c>
      <c r="BC69">
        <v>0</v>
      </c>
      <c r="BL69">
        <v>0</v>
      </c>
      <c r="CG69">
        <v>0</v>
      </c>
      <c r="CJ69">
        <v>0</v>
      </c>
      <c r="CM69">
        <v>0</v>
      </c>
      <c r="CS69">
        <v>0</v>
      </c>
      <c r="CY69">
        <v>0</v>
      </c>
      <c r="DB69">
        <v>0</v>
      </c>
      <c r="DE69">
        <v>0</v>
      </c>
      <c r="DH69">
        <v>0</v>
      </c>
      <c r="DN69">
        <v>1</v>
      </c>
      <c r="DO69" t="s">
        <v>288</v>
      </c>
      <c r="DQ69" t="str">
        <f t="shared" si="56"/>
        <v>Active investigations, Granted access by a subpoena</v>
      </c>
      <c r="DR69" t="s">
        <v>288</v>
      </c>
    </row>
    <row r="70" spans="1:122" x14ac:dyDescent="0.35">
      <c r="A70" t="s">
        <v>282</v>
      </c>
      <c r="B70" s="1">
        <v>41927</v>
      </c>
      <c r="C70" s="1">
        <v>42004</v>
      </c>
      <c r="D70">
        <v>1</v>
      </c>
      <c r="E70" t="s">
        <v>283</v>
      </c>
      <c r="G70" t="str">
        <f t="shared" si="54"/>
        <v>Professional licensing authority</v>
      </c>
      <c r="H70" t="s">
        <v>283</v>
      </c>
      <c r="J70">
        <v>1</v>
      </c>
      <c r="K70" t="s">
        <v>284</v>
      </c>
      <c r="M70" t="str">
        <f t="shared" ref="M70:M85" si="58">("Next business day")</f>
        <v>Next business day</v>
      </c>
      <c r="N70" t="s">
        <v>285</v>
      </c>
      <c r="O70" t="s">
        <v>290</v>
      </c>
      <c r="P70" t="str">
        <f t="shared" si="55"/>
        <v>Schedule II, Schedule III, Schedule IV, Schedule V</v>
      </c>
      <c r="Q70" t="s">
        <v>287</v>
      </c>
      <c r="S70" t="str">
        <f t="shared" si="57"/>
        <v>Must report to prescriber or dispenser</v>
      </c>
      <c r="T70" t="s">
        <v>289</v>
      </c>
      <c r="V70">
        <v>0</v>
      </c>
      <c r="AE70">
        <v>0</v>
      </c>
      <c r="AH70">
        <v>0</v>
      </c>
      <c r="AQ70">
        <v>0</v>
      </c>
      <c r="BC70">
        <v>0</v>
      </c>
      <c r="BL70">
        <v>0</v>
      </c>
      <c r="CG70">
        <v>0</v>
      </c>
      <c r="CJ70">
        <v>0</v>
      </c>
      <c r="CM70">
        <v>0</v>
      </c>
      <c r="CS70">
        <v>0</v>
      </c>
      <c r="CY70">
        <v>0</v>
      </c>
      <c r="DB70">
        <v>0</v>
      </c>
      <c r="DE70">
        <v>0</v>
      </c>
      <c r="DH70">
        <v>0</v>
      </c>
      <c r="DN70">
        <v>1</v>
      </c>
      <c r="DO70" t="s">
        <v>288</v>
      </c>
      <c r="DQ70" t="str">
        <f t="shared" si="56"/>
        <v>Active investigations, Granted access by a subpoena</v>
      </c>
      <c r="DR70" t="s">
        <v>288</v>
      </c>
    </row>
    <row r="71" spans="1:122" x14ac:dyDescent="0.35">
      <c r="A71" t="s">
        <v>282</v>
      </c>
      <c r="B71" s="1">
        <v>42005</v>
      </c>
      <c r="C71" s="1">
        <v>42092</v>
      </c>
      <c r="D71">
        <v>1</v>
      </c>
      <c r="E71" t="s">
        <v>283</v>
      </c>
      <c r="G71" t="str">
        <f t="shared" si="54"/>
        <v>Professional licensing authority</v>
      </c>
      <c r="H71" t="s">
        <v>283</v>
      </c>
      <c r="J71">
        <v>1</v>
      </c>
      <c r="K71" t="s">
        <v>284</v>
      </c>
      <c r="M71" t="str">
        <f t="shared" si="58"/>
        <v>Next business day</v>
      </c>
      <c r="N71" t="s">
        <v>284</v>
      </c>
      <c r="O71" t="s">
        <v>290</v>
      </c>
      <c r="P71" t="str">
        <f t="shared" si="55"/>
        <v>Schedule II, Schedule III, Schedule IV, Schedule V</v>
      </c>
      <c r="Q71" t="s">
        <v>287</v>
      </c>
      <c r="S71" t="str">
        <f t="shared" si="57"/>
        <v>Must report to prescriber or dispenser</v>
      </c>
      <c r="T71" t="s">
        <v>291</v>
      </c>
      <c r="V71">
        <v>1</v>
      </c>
      <c r="W71" t="s">
        <v>292</v>
      </c>
      <c r="Y71" t="str">
        <f>("Physician prescribers, Physician assistants, Dentists, Pharmacists")</f>
        <v>Physician prescribers, Physician assistants, Dentists, Pharmacists</v>
      </c>
      <c r="Z71" t="s">
        <v>293</v>
      </c>
      <c r="AB71" t="str">
        <f t="shared" ref="AB71:AB85" si="59">("Specified date")</f>
        <v>Specified date</v>
      </c>
      <c r="AC71" t="s">
        <v>283</v>
      </c>
      <c r="AE71">
        <v>0</v>
      </c>
      <c r="AH71">
        <v>0</v>
      </c>
      <c r="AQ71">
        <v>0</v>
      </c>
      <c r="BC71">
        <v>0</v>
      </c>
      <c r="BL71">
        <v>0</v>
      </c>
      <c r="CG71">
        <v>0</v>
      </c>
      <c r="CJ71">
        <v>0</v>
      </c>
      <c r="CM71">
        <v>0</v>
      </c>
      <c r="CS71">
        <v>1</v>
      </c>
      <c r="CT71" t="s">
        <v>292</v>
      </c>
      <c r="CV71" t="str">
        <f t="shared" ref="CV71:CV85" si="60">("Authorized agent, delegate, or designee")</f>
        <v>Authorized agent, delegate, or designee</v>
      </c>
      <c r="CW71" t="s">
        <v>292</v>
      </c>
      <c r="CY71">
        <v>0</v>
      </c>
      <c r="DB71">
        <v>0</v>
      </c>
      <c r="DE71">
        <v>0</v>
      </c>
      <c r="DH71">
        <v>0</v>
      </c>
      <c r="DN71">
        <v>1</v>
      </c>
      <c r="DO71" t="s">
        <v>288</v>
      </c>
      <c r="DQ71" t="str">
        <f t="shared" si="56"/>
        <v>Active investigations, Granted access by a subpoena</v>
      </c>
      <c r="DR71" t="s">
        <v>288</v>
      </c>
    </row>
    <row r="72" spans="1:122" x14ac:dyDescent="0.35">
      <c r="A72" t="s">
        <v>282</v>
      </c>
      <c r="B72" s="1">
        <v>42093</v>
      </c>
      <c r="C72" s="1">
        <v>42247</v>
      </c>
      <c r="D72">
        <v>1</v>
      </c>
      <c r="E72" t="s">
        <v>283</v>
      </c>
      <c r="G72" t="str">
        <f t="shared" si="54"/>
        <v>Professional licensing authority</v>
      </c>
      <c r="H72" t="s">
        <v>283</v>
      </c>
      <c r="J72">
        <v>1</v>
      </c>
      <c r="K72" t="s">
        <v>285</v>
      </c>
      <c r="M72" t="str">
        <f t="shared" si="58"/>
        <v>Next business day</v>
      </c>
      <c r="N72" t="s">
        <v>284</v>
      </c>
      <c r="O72" t="s">
        <v>290</v>
      </c>
      <c r="P72" t="str">
        <f t="shared" si="55"/>
        <v>Schedule II, Schedule III, Schedule IV, Schedule V</v>
      </c>
      <c r="Q72" t="s">
        <v>287</v>
      </c>
      <c r="S72" t="str">
        <f t="shared" si="57"/>
        <v>Must report to prescriber or dispenser</v>
      </c>
      <c r="T72" t="s">
        <v>291</v>
      </c>
      <c r="V72">
        <v>1</v>
      </c>
      <c r="W72" t="s">
        <v>294</v>
      </c>
      <c r="Y72" t="str">
        <f>("Physician prescribers, Physician assistants, Dentists, Pharmacists")</f>
        <v>Physician prescribers, Physician assistants, Dentists, Pharmacists</v>
      </c>
      <c r="Z72" t="s">
        <v>295</v>
      </c>
      <c r="AB72" t="str">
        <f t="shared" si="59"/>
        <v>Specified date</v>
      </c>
      <c r="AC72" t="s">
        <v>283</v>
      </c>
      <c r="AE72">
        <v>0</v>
      </c>
      <c r="AH72">
        <v>0</v>
      </c>
      <c r="AQ72">
        <v>0</v>
      </c>
      <c r="BC72">
        <v>0</v>
      </c>
      <c r="BL72">
        <v>0</v>
      </c>
      <c r="CG72">
        <v>0</v>
      </c>
      <c r="CJ72">
        <v>0</v>
      </c>
      <c r="CM72">
        <v>0</v>
      </c>
      <c r="CS72">
        <v>1</v>
      </c>
      <c r="CT72" t="s">
        <v>296</v>
      </c>
      <c r="CV72" t="str">
        <f t="shared" si="60"/>
        <v>Authorized agent, delegate, or designee</v>
      </c>
      <c r="CW72" t="s">
        <v>297</v>
      </c>
      <c r="CY72">
        <v>0</v>
      </c>
      <c r="DB72">
        <v>0</v>
      </c>
      <c r="DE72">
        <v>0</v>
      </c>
      <c r="DH72">
        <v>0</v>
      </c>
      <c r="DN72">
        <v>1</v>
      </c>
      <c r="DO72" t="s">
        <v>288</v>
      </c>
      <c r="DQ72" t="str">
        <f t="shared" si="56"/>
        <v>Active investigations, Granted access by a subpoena</v>
      </c>
      <c r="DR72" t="s">
        <v>288</v>
      </c>
    </row>
    <row r="73" spans="1:122" x14ac:dyDescent="0.35">
      <c r="A73" t="s">
        <v>282</v>
      </c>
      <c r="B73" s="1">
        <v>42248</v>
      </c>
      <c r="C73" s="1">
        <v>42260</v>
      </c>
      <c r="D73">
        <v>1</v>
      </c>
      <c r="E73" t="s">
        <v>283</v>
      </c>
      <c r="G73" t="str">
        <f t="shared" si="54"/>
        <v>Professional licensing authority</v>
      </c>
      <c r="H73" t="s">
        <v>283</v>
      </c>
      <c r="J73">
        <v>1</v>
      </c>
      <c r="K73" t="s">
        <v>284</v>
      </c>
      <c r="M73" t="str">
        <f t="shared" si="58"/>
        <v>Next business day</v>
      </c>
      <c r="N73" t="s">
        <v>285</v>
      </c>
      <c r="O73" t="s">
        <v>290</v>
      </c>
      <c r="P73" t="str">
        <f t="shared" si="55"/>
        <v>Schedule II, Schedule III, Schedule IV, Schedule V</v>
      </c>
      <c r="Q73" t="s">
        <v>287</v>
      </c>
      <c r="S73" t="str">
        <f t="shared" si="57"/>
        <v>Must report to prescriber or dispenser</v>
      </c>
      <c r="T73" t="s">
        <v>291</v>
      </c>
      <c r="V73">
        <v>1</v>
      </c>
      <c r="W73" t="s">
        <v>298</v>
      </c>
      <c r="Y73" t="str">
        <f t="shared" ref="Y73:Y85" si="61">("Physician prescribers, Nurse Practitioners, Physician assistants, Dentists, Pharmacists")</f>
        <v>Physician prescribers, Nurse Practitioners, Physician assistants, Dentists, Pharmacists</v>
      </c>
      <c r="Z73" t="s">
        <v>299</v>
      </c>
      <c r="AB73" t="str">
        <f t="shared" si="59"/>
        <v>Specified date</v>
      </c>
      <c r="AC73" t="s">
        <v>283</v>
      </c>
      <c r="AE73">
        <v>0</v>
      </c>
      <c r="AH73">
        <v>0</v>
      </c>
      <c r="AQ73">
        <v>0</v>
      </c>
      <c r="BC73">
        <v>0</v>
      </c>
      <c r="BL73">
        <v>0</v>
      </c>
      <c r="CG73">
        <v>0</v>
      </c>
      <c r="CJ73">
        <v>0</v>
      </c>
      <c r="CM73">
        <v>0</v>
      </c>
      <c r="CS73">
        <v>1</v>
      </c>
      <c r="CT73" t="s">
        <v>297</v>
      </c>
      <c r="CV73" t="str">
        <f t="shared" si="60"/>
        <v>Authorized agent, delegate, or designee</v>
      </c>
      <c r="CW73" t="s">
        <v>297</v>
      </c>
      <c r="CY73">
        <v>0</v>
      </c>
      <c r="DB73">
        <v>0</v>
      </c>
      <c r="DE73">
        <v>0</v>
      </c>
      <c r="DH73">
        <v>0</v>
      </c>
      <c r="DN73">
        <v>1</v>
      </c>
      <c r="DO73" t="s">
        <v>288</v>
      </c>
      <c r="DQ73" t="str">
        <f t="shared" si="56"/>
        <v>Active investigations, Granted access by a subpoena</v>
      </c>
      <c r="DR73" t="s">
        <v>288</v>
      </c>
    </row>
    <row r="74" spans="1:122" x14ac:dyDescent="0.35">
      <c r="A74" t="s">
        <v>282</v>
      </c>
      <c r="B74" s="1">
        <v>42261</v>
      </c>
      <c r="C74" s="1">
        <v>42550</v>
      </c>
      <c r="D74">
        <v>1</v>
      </c>
      <c r="E74" t="s">
        <v>283</v>
      </c>
      <c r="G74" t="str">
        <f t="shared" si="54"/>
        <v>Professional licensing authority</v>
      </c>
      <c r="H74" t="s">
        <v>283</v>
      </c>
      <c r="J74">
        <v>1</v>
      </c>
      <c r="K74" t="s">
        <v>284</v>
      </c>
      <c r="M74" t="str">
        <f t="shared" si="58"/>
        <v>Next business day</v>
      </c>
      <c r="N74" t="s">
        <v>285</v>
      </c>
      <c r="O74" t="s">
        <v>290</v>
      </c>
      <c r="P74" t="str">
        <f t="shared" si="55"/>
        <v>Schedule II, Schedule III, Schedule IV, Schedule V</v>
      </c>
      <c r="Q74" t="s">
        <v>287</v>
      </c>
      <c r="S74" t="str">
        <f t="shared" si="57"/>
        <v>Must report to prescriber or dispenser</v>
      </c>
      <c r="T74" t="s">
        <v>291</v>
      </c>
      <c r="V74">
        <v>1</v>
      </c>
      <c r="W74" t="s">
        <v>298</v>
      </c>
      <c r="Y74" t="str">
        <f t="shared" si="61"/>
        <v>Physician prescribers, Nurse Practitioners, Physician assistants, Dentists, Pharmacists</v>
      </c>
      <c r="Z74" t="s">
        <v>299</v>
      </c>
      <c r="AB74" t="str">
        <f t="shared" si="59"/>
        <v>Specified date</v>
      </c>
      <c r="AC74" t="s">
        <v>283</v>
      </c>
      <c r="AE74">
        <v>0</v>
      </c>
      <c r="AH74">
        <v>0</v>
      </c>
      <c r="AQ74">
        <v>0</v>
      </c>
      <c r="BC74">
        <v>0</v>
      </c>
      <c r="BL74">
        <v>0</v>
      </c>
      <c r="CG74">
        <v>0</v>
      </c>
      <c r="CJ74">
        <v>0</v>
      </c>
      <c r="CM74">
        <v>0</v>
      </c>
      <c r="CS74">
        <v>1</v>
      </c>
      <c r="CT74" t="s">
        <v>300</v>
      </c>
      <c r="CV74" t="str">
        <f t="shared" si="60"/>
        <v>Authorized agent, delegate, or designee</v>
      </c>
      <c r="CW74" t="s">
        <v>300</v>
      </c>
      <c r="CY74">
        <v>0</v>
      </c>
      <c r="DB74">
        <v>0</v>
      </c>
      <c r="DE74">
        <v>0</v>
      </c>
      <c r="DH74">
        <v>0</v>
      </c>
      <c r="DN74">
        <v>1</v>
      </c>
      <c r="DO74" t="s">
        <v>288</v>
      </c>
      <c r="DQ74" t="str">
        <f t="shared" si="56"/>
        <v>Active investigations, Granted access by a subpoena</v>
      </c>
      <c r="DR74" t="s">
        <v>288</v>
      </c>
    </row>
    <row r="75" spans="1:122" x14ac:dyDescent="0.35">
      <c r="A75" t="s">
        <v>282</v>
      </c>
      <c r="B75" s="1">
        <v>42551</v>
      </c>
      <c r="C75" s="1">
        <v>42591</v>
      </c>
      <c r="D75">
        <v>1</v>
      </c>
      <c r="E75" t="s">
        <v>283</v>
      </c>
      <c r="G75" t="str">
        <f t="shared" si="54"/>
        <v>Professional licensing authority</v>
      </c>
      <c r="H75" t="s">
        <v>283</v>
      </c>
      <c r="J75">
        <v>1</v>
      </c>
      <c r="K75" t="s">
        <v>284</v>
      </c>
      <c r="M75" t="str">
        <f t="shared" si="58"/>
        <v>Next business day</v>
      </c>
      <c r="N75" t="s">
        <v>285</v>
      </c>
      <c r="O75" t="s">
        <v>290</v>
      </c>
      <c r="P75" t="str">
        <f t="shared" si="55"/>
        <v>Schedule II, Schedule III, Schedule IV, Schedule V</v>
      </c>
      <c r="Q75" t="s">
        <v>287</v>
      </c>
      <c r="S75" t="str">
        <f t="shared" si="57"/>
        <v>Must report to prescriber or dispenser</v>
      </c>
      <c r="T75" t="s">
        <v>291</v>
      </c>
      <c r="V75">
        <v>1</v>
      </c>
      <c r="W75" t="s">
        <v>301</v>
      </c>
      <c r="Y75" t="str">
        <f t="shared" si="61"/>
        <v>Physician prescribers, Nurse Practitioners, Physician assistants, Dentists, Pharmacists</v>
      </c>
      <c r="Z75" t="s">
        <v>299</v>
      </c>
      <c r="AB75" t="str">
        <f t="shared" si="59"/>
        <v>Specified date</v>
      </c>
      <c r="AC75" t="s">
        <v>283</v>
      </c>
      <c r="AE75">
        <v>0</v>
      </c>
      <c r="AH75">
        <v>0</v>
      </c>
      <c r="AQ75">
        <v>0</v>
      </c>
      <c r="BC75">
        <v>0</v>
      </c>
      <c r="BL75">
        <v>0</v>
      </c>
      <c r="CG75">
        <v>0</v>
      </c>
      <c r="CJ75">
        <v>0</v>
      </c>
      <c r="CM75">
        <v>0</v>
      </c>
      <c r="CS75">
        <v>1</v>
      </c>
      <c r="CT75" t="s">
        <v>300</v>
      </c>
      <c r="CV75" t="str">
        <f t="shared" si="60"/>
        <v>Authorized agent, delegate, or designee</v>
      </c>
      <c r="CW75" t="s">
        <v>300</v>
      </c>
      <c r="CY75">
        <v>0</v>
      </c>
      <c r="DB75">
        <v>0</v>
      </c>
      <c r="DE75">
        <v>0</v>
      </c>
      <c r="DH75">
        <v>0</v>
      </c>
      <c r="DN75">
        <v>1</v>
      </c>
      <c r="DO75" t="s">
        <v>288</v>
      </c>
      <c r="DQ75" t="str">
        <f t="shared" si="56"/>
        <v>Active investigations, Granted access by a subpoena</v>
      </c>
      <c r="DR75" t="s">
        <v>288</v>
      </c>
    </row>
    <row r="76" spans="1:122" x14ac:dyDescent="0.35">
      <c r="A76" t="s">
        <v>282</v>
      </c>
      <c r="B76" s="1">
        <v>42592</v>
      </c>
      <c r="C76" s="1">
        <v>42705</v>
      </c>
      <c r="D76">
        <v>1</v>
      </c>
      <c r="E76" t="s">
        <v>283</v>
      </c>
      <c r="G76" t="str">
        <f t="shared" si="54"/>
        <v>Professional licensing authority</v>
      </c>
      <c r="H76" t="s">
        <v>283</v>
      </c>
      <c r="J76">
        <v>1</v>
      </c>
      <c r="K76" t="s">
        <v>284</v>
      </c>
      <c r="M76" t="str">
        <f t="shared" si="58"/>
        <v>Next business day</v>
      </c>
      <c r="N76" t="s">
        <v>285</v>
      </c>
      <c r="O76" t="s">
        <v>290</v>
      </c>
      <c r="P76" t="str">
        <f t="shared" si="55"/>
        <v>Schedule II, Schedule III, Schedule IV, Schedule V</v>
      </c>
      <c r="Q76" t="s">
        <v>287</v>
      </c>
      <c r="S76" t="str">
        <f t="shared" si="57"/>
        <v>Must report to prescriber or dispenser</v>
      </c>
      <c r="T76" t="s">
        <v>289</v>
      </c>
      <c r="V76">
        <v>1</v>
      </c>
      <c r="W76" t="s">
        <v>302</v>
      </c>
      <c r="Y76" t="str">
        <f t="shared" si="61"/>
        <v>Physician prescribers, Nurse Practitioners, Physician assistants, Dentists, Pharmacists</v>
      </c>
      <c r="Z76" t="s">
        <v>303</v>
      </c>
      <c r="AB76" t="str">
        <f t="shared" si="59"/>
        <v>Specified date</v>
      </c>
      <c r="AC76" t="s">
        <v>283</v>
      </c>
      <c r="AE76">
        <v>0</v>
      </c>
      <c r="AH76">
        <v>0</v>
      </c>
      <c r="AQ76">
        <v>0</v>
      </c>
      <c r="BC76">
        <v>0</v>
      </c>
      <c r="BL76">
        <v>0</v>
      </c>
      <c r="CG76">
        <v>0</v>
      </c>
      <c r="CJ76">
        <v>0</v>
      </c>
      <c r="CM76">
        <v>0</v>
      </c>
      <c r="CS76">
        <v>1</v>
      </c>
      <c r="CT76" t="s">
        <v>297</v>
      </c>
      <c r="CV76" t="str">
        <f t="shared" si="60"/>
        <v>Authorized agent, delegate, or designee</v>
      </c>
      <c r="CW76" t="s">
        <v>297</v>
      </c>
      <c r="CY76">
        <v>0</v>
      </c>
      <c r="DB76">
        <v>0</v>
      </c>
      <c r="DE76">
        <v>0</v>
      </c>
      <c r="DH76">
        <v>0</v>
      </c>
      <c r="DN76">
        <v>1</v>
      </c>
      <c r="DO76" t="s">
        <v>288</v>
      </c>
      <c r="DQ76" t="str">
        <f t="shared" si="56"/>
        <v>Active investigations, Granted access by a subpoena</v>
      </c>
      <c r="DR76" t="s">
        <v>288</v>
      </c>
    </row>
    <row r="77" spans="1:122" x14ac:dyDescent="0.35">
      <c r="A77" t="s">
        <v>282</v>
      </c>
      <c r="B77" s="1">
        <v>42706</v>
      </c>
      <c r="C77" s="1">
        <v>42764</v>
      </c>
      <c r="D77">
        <v>1</v>
      </c>
      <c r="E77" t="s">
        <v>283</v>
      </c>
      <c r="G77" t="str">
        <f t="shared" si="54"/>
        <v>Professional licensing authority</v>
      </c>
      <c r="H77" t="s">
        <v>283</v>
      </c>
      <c r="J77">
        <v>1</v>
      </c>
      <c r="K77" t="s">
        <v>284</v>
      </c>
      <c r="M77" t="str">
        <f t="shared" si="58"/>
        <v>Next business day</v>
      </c>
      <c r="N77" t="s">
        <v>285</v>
      </c>
      <c r="O77" t="s">
        <v>290</v>
      </c>
      <c r="P77" t="str">
        <f t="shared" si="55"/>
        <v>Schedule II, Schedule III, Schedule IV, Schedule V</v>
      </c>
      <c r="Q77" t="s">
        <v>287</v>
      </c>
      <c r="S77" t="str">
        <f t="shared" si="57"/>
        <v>Must report to prescriber or dispenser</v>
      </c>
      <c r="T77" t="s">
        <v>291</v>
      </c>
      <c r="V77">
        <v>1</v>
      </c>
      <c r="W77" t="s">
        <v>302</v>
      </c>
      <c r="Y77" t="str">
        <f t="shared" si="61"/>
        <v>Physician prescribers, Nurse Practitioners, Physician assistants, Dentists, Pharmacists</v>
      </c>
      <c r="Z77" t="s">
        <v>303</v>
      </c>
      <c r="AB77" t="str">
        <f t="shared" si="59"/>
        <v>Specified date</v>
      </c>
      <c r="AC77" t="s">
        <v>283</v>
      </c>
      <c r="AE77">
        <v>0</v>
      </c>
      <c r="AH77">
        <v>0</v>
      </c>
      <c r="AQ77">
        <v>0</v>
      </c>
      <c r="BC77">
        <v>0</v>
      </c>
      <c r="BL77">
        <v>0</v>
      </c>
      <c r="CG77">
        <v>0</v>
      </c>
      <c r="CJ77">
        <v>0</v>
      </c>
      <c r="CM77">
        <v>0</v>
      </c>
      <c r="CS77">
        <v>1</v>
      </c>
      <c r="CT77" t="s">
        <v>297</v>
      </c>
      <c r="CV77" t="str">
        <f t="shared" si="60"/>
        <v>Authorized agent, delegate, or designee</v>
      </c>
      <c r="CW77" t="s">
        <v>297</v>
      </c>
      <c r="CY77">
        <v>0</v>
      </c>
      <c r="DB77">
        <v>0</v>
      </c>
      <c r="DE77">
        <v>0</v>
      </c>
      <c r="DH77">
        <v>0</v>
      </c>
      <c r="DN77">
        <v>1</v>
      </c>
      <c r="DO77" t="s">
        <v>288</v>
      </c>
      <c r="DQ77" t="str">
        <f t="shared" si="56"/>
        <v>Active investigations, Granted access by a subpoena</v>
      </c>
      <c r="DR77" t="s">
        <v>288</v>
      </c>
    </row>
    <row r="78" spans="1:122" x14ac:dyDescent="0.35">
      <c r="A78" t="s">
        <v>282</v>
      </c>
      <c r="B78" s="1">
        <v>42765</v>
      </c>
      <c r="C78" s="1">
        <v>42830</v>
      </c>
      <c r="D78">
        <v>1</v>
      </c>
      <c r="E78" t="s">
        <v>283</v>
      </c>
      <c r="G78" t="str">
        <f t="shared" si="54"/>
        <v>Professional licensing authority</v>
      </c>
      <c r="H78" t="s">
        <v>283</v>
      </c>
      <c r="J78">
        <v>1</v>
      </c>
      <c r="K78" t="s">
        <v>284</v>
      </c>
      <c r="M78" t="str">
        <f t="shared" si="58"/>
        <v>Next business day</v>
      </c>
      <c r="N78" t="s">
        <v>285</v>
      </c>
      <c r="O78" t="s">
        <v>290</v>
      </c>
      <c r="P78" t="str">
        <f t="shared" si="55"/>
        <v>Schedule II, Schedule III, Schedule IV, Schedule V</v>
      </c>
      <c r="Q78" t="s">
        <v>287</v>
      </c>
      <c r="S78" t="str">
        <f t="shared" si="57"/>
        <v>Must report to prescriber or dispenser</v>
      </c>
      <c r="T78" t="s">
        <v>291</v>
      </c>
      <c r="V78">
        <v>1</v>
      </c>
      <c r="W78" t="s">
        <v>302</v>
      </c>
      <c r="Y78" t="str">
        <f t="shared" si="61"/>
        <v>Physician prescribers, Nurse Practitioners, Physician assistants, Dentists, Pharmacists</v>
      </c>
      <c r="Z78" t="s">
        <v>303</v>
      </c>
      <c r="AB78" t="str">
        <f t="shared" si="59"/>
        <v>Specified date</v>
      </c>
      <c r="AC78" t="s">
        <v>283</v>
      </c>
      <c r="AE78">
        <v>0</v>
      </c>
      <c r="AH78">
        <v>0</v>
      </c>
      <c r="AQ78">
        <v>0</v>
      </c>
      <c r="BC78">
        <v>0</v>
      </c>
      <c r="BL78">
        <v>0</v>
      </c>
      <c r="CG78">
        <v>0</v>
      </c>
      <c r="CJ78">
        <v>0</v>
      </c>
      <c r="CM78">
        <v>0</v>
      </c>
      <c r="CS78">
        <v>1</v>
      </c>
      <c r="CT78" t="s">
        <v>297</v>
      </c>
      <c r="CV78" t="str">
        <f t="shared" si="60"/>
        <v>Authorized agent, delegate, or designee</v>
      </c>
      <c r="CW78" t="s">
        <v>297</v>
      </c>
      <c r="CY78">
        <v>0</v>
      </c>
      <c r="DB78">
        <v>0</v>
      </c>
      <c r="DE78">
        <v>0</v>
      </c>
      <c r="DH78">
        <v>0</v>
      </c>
      <c r="DN78">
        <v>1</v>
      </c>
      <c r="DO78" t="s">
        <v>288</v>
      </c>
      <c r="DQ78" t="str">
        <f t="shared" si="56"/>
        <v>Active investigations, Granted access by a subpoena</v>
      </c>
      <c r="DR78" t="s">
        <v>288</v>
      </c>
    </row>
    <row r="79" spans="1:122" x14ac:dyDescent="0.35">
      <c r="A79" t="s">
        <v>282</v>
      </c>
      <c r="B79" s="1">
        <v>42831</v>
      </c>
      <c r="C79" s="1">
        <v>42879</v>
      </c>
      <c r="D79">
        <v>1</v>
      </c>
      <c r="E79" t="s">
        <v>283</v>
      </c>
      <c r="G79" t="str">
        <f t="shared" si="54"/>
        <v>Professional licensing authority</v>
      </c>
      <c r="H79" t="s">
        <v>283</v>
      </c>
      <c r="J79">
        <v>1</v>
      </c>
      <c r="K79" t="s">
        <v>284</v>
      </c>
      <c r="M79" t="str">
        <f t="shared" si="58"/>
        <v>Next business day</v>
      </c>
      <c r="N79" t="s">
        <v>285</v>
      </c>
      <c r="O79" t="s">
        <v>290</v>
      </c>
      <c r="P79" t="str">
        <f t="shared" si="55"/>
        <v>Schedule II, Schedule III, Schedule IV, Schedule V</v>
      </c>
      <c r="Q79" t="s">
        <v>287</v>
      </c>
      <c r="S79" t="str">
        <f t="shared" si="57"/>
        <v>Must report to prescriber or dispenser</v>
      </c>
      <c r="T79" t="s">
        <v>291</v>
      </c>
      <c r="V79">
        <v>1</v>
      </c>
      <c r="W79" t="s">
        <v>302</v>
      </c>
      <c r="Y79" t="str">
        <f t="shared" si="61"/>
        <v>Physician prescribers, Nurse Practitioners, Physician assistants, Dentists, Pharmacists</v>
      </c>
      <c r="Z79" t="s">
        <v>303</v>
      </c>
      <c r="AB79" t="str">
        <f t="shared" si="59"/>
        <v>Specified date</v>
      </c>
      <c r="AC79" t="s">
        <v>283</v>
      </c>
      <c r="AE79">
        <v>0</v>
      </c>
      <c r="AH79">
        <v>0</v>
      </c>
      <c r="AQ79">
        <v>0</v>
      </c>
      <c r="BC79">
        <v>0</v>
      </c>
      <c r="BL79">
        <v>0</v>
      </c>
      <c r="CG79">
        <v>0</v>
      </c>
      <c r="CJ79">
        <v>0</v>
      </c>
      <c r="CM79">
        <v>0</v>
      </c>
      <c r="CS79">
        <v>1</v>
      </c>
      <c r="CT79" t="s">
        <v>297</v>
      </c>
      <c r="CV79" t="str">
        <f t="shared" si="60"/>
        <v>Authorized agent, delegate, or designee</v>
      </c>
      <c r="CW79" t="s">
        <v>297</v>
      </c>
      <c r="CY79">
        <v>0</v>
      </c>
      <c r="DB79">
        <v>0</v>
      </c>
      <c r="DE79">
        <v>0</v>
      </c>
      <c r="DH79">
        <v>0</v>
      </c>
      <c r="DN79">
        <v>1</v>
      </c>
      <c r="DO79" t="s">
        <v>288</v>
      </c>
      <c r="DQ79" t="str">
        <f t="shared" si="56"/>
        <v>Active investigations, Granted access by a subpoena</v>
      </c>
      <c r="DR79" t="s">
        <v>288</v>
      </c>
    </row>
    <row r="80" spans="1:122" x14ac:dyDescent="0.35">
      <c r="A80" t="s">
        <v>282</v>
      </c>
      <c r="B80" s="1">
        <v>42880</v>
      </c>
      <c r="C80" s="1">
        <v>42991</v>
      </c>
      <c r="D80">
        <v>1</v>
      </c>
      <c r="E80" t="s">
        <v>283</v>
      </c>
      <c r="G80" t="str">
        <f t="shared" si="54"/>
        <v>Professional licensing authority</v>
      </c>
      <c r="H80" t="s">
        <v>283</v>
      </c>
      <c r="J80">
        <v>1</v>
      </c>
      <c r="K80" t="s">
        <v>284</v>
      </c>
      <c r="M80" t="str">
        <f t="shared" si="58"/>
        <v>Next business day</v>
      </c>
      <c r="N80" t="s">
        <v>285</v>
      </c>
      <c r="O80" t="s">
        <v>290</v>
      </c>
      <c r="P80" t="str">
        <f t="shared" si="55"/>
        <v>Schedule II, Schedule III, Schedule IV, Schedule V</v>
      </c>
      <c r="Q80" t="s">
        <v>287</v>
      </c>
      <c r="S80" t="str">
        <f t="shared" si="57"/>
        <v>Must report to prescriber or dispenser</v>
      </c>
      <c r="T80" t="s">
        <v>291</v>
      </c>
      <c r="V80">
        <v>1</v>
      </c>
      <c r="W80" t="s">
        <v>302</v>
      </c>
      <c r="Y80" t="str">
        <f t="shared" si="61"/>
        <v>Physician prescribers, Nurse Practitioners, Physician assistants, Dentists, Pharmacists</v>
      </c>
      <c r="Z80" t="s">
        <v>304</v>
      </c>
      <c r="AB80" t="str">
        <f t="shared" si="59"/>
        <v>Specified date</v>
      </c>
      <c r="AC80" t="s">
        <v>283</v>
      </c>
      <c r="AE80">
        <v>0</v>
      </c>
      <c r="AH80">
        <v>0</v>
      </c>
      <c r="AQ80">
        <v>0</v>
      </c>
      <c r="BC80">
        <v>0</v>
      </c>
      <c r="BL80">
        <v>0</v>
      </c>
      <c r="CG80">
        <v>0</v>
      </c>
      <c r="CJ80">
        <v>0</v>
      </c>
      <c r="CM80">
        <v>0</v>
      </c>
      <c r="CS80">
        <v>1</v>
      </c>
      <c r="CT80" t="s">
        <v>297</v>
      </c>
      <c r="CV80" t="str">
        <f t="shared" si="60"/>
        <v>Authorized agent, delegate, or designee</v>
      </c>
      <c r="CW80" t="s">
        <v>297</v>
      </c>
      <c r="CY80">
        <v>0</v>
      </c>
      <c r="DB80">
        <v>0</v>
      </c>
      <c r="DE80">
        <v>0</v>
      </c>
      <c r="DH80">
        <v>0</v>
      </c>
      <c r="DN80">
        <v>1</v>
      </c>
      <c r="DO80" t="s">
        <v>305</v>
      </c>
      <c r="DQ80" t="str">
        <f t="shared" si="56"/>
        <v>Active investigations, Granted access by a subpoena</v>
      </c>
      <c r="DR80" t="s">
        <v>305</v>
      </c>
    </row>
    <row r="81" spans="1:122" x14ac:dyDescent="0.35">
      <c r="A81" t="s">
        <v>282</v>
      </c>
      <c r="B81" s="1">
        <v>42992</v>
      </c>
      <c r="C81" s="1">
        <v>43052</v>
      </c>
      <c r="D81">
        <v>1</v>
      </c>
      <c r="E81" t="s">
        <v>283</v>
      </c>
      <c r="G81" t="str">
        <f t="shared" si="54"/>
        <v>Professional licensing authority</v>
      </c>
      <c r="H81" t="s">
        <v>283</v>
      </c>
      <c r="J81">
        <v>1</v>
      </c>
      <c r="K81" t="s">
        <v>284</v>
      </c>
      <c r="M81" t="str">
        <f t="shared" si="58"/>
        <v>Next business day</v>
      </c>
      <c r="N81" t="s">
        <v>285</v>
      </c>
      <c r="O81" t="s">
        <v>290</v>
      </c>
      <c r="P81" t="str">
        <f t="shared" si="55"/>
        <v>Schedule II, Schedule III, Schedule IV, Schedule V</v>
      </c>
      <c r="Q81" t="s">
        <v>287</v>
      </c>
      <c r="S81" t="str">
        <f t="shared" si="57"/>
        <v>Must report to prescriber or dispenser</v>
      </c>
      <c r="T81" t="s">
        <v>291</v>
      </c>
      <c r="V81">
        <v>1</v>
      </c>
      <c r="W81" t="s">
        <v>302</v>
      </c>
      <c r="Y81" t="str">
        <f t="shared" si="61"/>
        <v>Physician prescribers, Nurse Practitioners, Physician assistants, Dentists, Pharmacists</v>
      </c>
      <c r="Z81" t="s">
        <v>306</v>
      </c>
      <c r="AB81" t="str">
        <f t="shared" si="59"/>
        <v>Specified date</v>
      </c>
      <c r="AC81" t="s">
        <v>283</v>
      </c>
      <c r="AE81">
        <v>0</v>
      </c>
      <c r="AH81">
        <v>0</v>
      </c>
      <c r="AQ81">
        <v>0</v>
      </c>
      <c r="BC81">
        <v>0</v>
      </c>
      <c r="BL81">
        <v>0</v>
      </c>
      <c r="CG81">
        <v>0</v>
      </c>
      <c r="CJ81">
        <v>0</v>
      </c>
      <c r="CM81">
        <v>0</v>
      </c>
      <c r="CS81">
        <v>1</v>
      </c>
      <c r="CT81" t="s">
        <v>297</v>
      </c>
      <c r="CV81" t="str">
        <f t="shared" si="60"/>
        <v>Authorized agent, delegate, or designee</v>
      </c>
      <c r="CW81" t="s">
        <v>297</v>
      </c>
      <c r="CY81">
        <v>0</v>
      </c>
      <c r="DB81">
        <v>0</v>
      </c>
      <c r="DE81">
        <v>0</v>
      </c>
      <c r="DH81">
        <v>0</v>
      </c>
      <c r="DN81">
        <v>1</v>
      </c>
      <c r="DO81" t="s">
        <v>305</v>
      </c>
      <c r="DQ81" t="str">
        <f t="shared" si="56"/>
        <v>Active investigations, Granted access by a subpoena</v>
      </c>
      <c r="DR81" t="s">
        <v>305</v>
      </c>
    </row>
    <row r="82" spans="1:122" x14ac:dyDescent="0.35">
      <c r="A82" t="s">
        <v>282</v>
      </c>
      <c r="B82" s="1">
        <v>43053</v>
      </c>
      <c r="C82" s="1">
        <v>43240</v>
      </c>
      <c r="D82">
        <v>1</v>
      </c>
      <c r="E82" t="s">
        <v>283</v>
      </c>
      <c r="G82" t="str">
        <f t="shared" si="54"/>
        <v>Professional licensing authority</v>
      </c>
      <c r="H82" t="s">
        <v>283</v>
      </c>
      <c r="J82">
        <v>1</v>
      </c>
      <c r="K82" t="s">
        <v>284</v>
      </c>
      <c r="M82" t="str">
        <f t="shared" si="58"/>
        <v>Next business day</v>
      </c>
      <c r="N82" t="s">
        <v>285</v>
      </c>
      <c r="O82" t="s">
        <v>290</v>
      </c>
      <c r="P82" t="str">
        <f t="shared" si="55"/>
        <v>Schedule II, Schedule III, Schedule IV, Schedule V</v>
      </c>
      <c r="Q82" t="s">
        <v>287</v>
      </c>
      <c r="S82" t="str">
        <f t="shared" si="57"/>
        <v>Must report to prescriber or dispenser</v>
      </c>
      <c r="T82" t="s">
        <v>291</v>
      </c>
      <c r="V82">
        <v>1</v>
      </c>
      <c r="W82" t="s">
        <v>302</v>
      </c>
      <c r="Y82" t="str">
        <f t="shared" si="61"/>
        <v>Physician prescribers, Nurse Practitioners, Physician assistants, Dentists, Pharmacists</v>
      </c>
      <c r="Z82" t="s">
        <v>306</v>
      </c>
      <c r="AB82" t="str">
        <f t="shared" si="59"/>
        <v>Specified date</v>
      </c>
      <c r="AC82" t="s">
        <v>283</v>
      </c>
      <c r="AE82">
        <v>0</v>
      </c>
      <c r="AH82">
        <v>0</v>
      </c>
      <c r="AQ82">
        <v>0</v>
      </c>
      <c r="BC82">
        <v>0</v>
      </c>
      <c r="BL82">
        <v>0</v>
      </c>
      <c r="CG82">
        <v>0</v>
      </c>
      <c r="CJ82">
        <v>0</v>
      </c>
      <c r="CM82">
        <v>0</v>
      </c>
      <c r="CS82">
        <v>1</v>
      </c>
      <c r="CT82" t="s">
        <v>297</v>
      </c>
      <c r="CV82" t="str">
        <f t="shared" si="60"/>
        <v>Authorized agent, delegate, or designee</v>
      </c>
      <c r="CW82" t="s">
        <v>297</v>
      </c>
      <c r="CY82">
        <v>0</v>
      </c>
      <c r="DB82">
        <v>0</v>
      </c>
      <c r="DE82">
        <v>0</v>
      </c>
      <c r="DH82">
        <v>0</v>
      </c>
      <c r="DN82">
        <v>1</v>
      </c>
      <c r="DO82" t="s">
        <v>305</v>
      </c>
      <c r="DQ82" t="str">
        <f t="shared" si="56"/>
        <v>Active investigations, Granted access by a subpoena</v>
      </c>
      <c r="DR82" t="s">
        <v>305</v>
      </c>
    </row>
    <row r="83" spans="1:122" x14ac:dyDescent="0.35">
      <c r="A83" t="s">
        <v>282</v>
      </c>
      <c r="B83" s="1">
        <v>43241</v>
      </c>
      <c r="C83" s="1">
        <v>43738</v>
      </c>
      <c r="D83">
        <v>1</v>
      </c>
      <c r="E83" t="s">
        <v>283</v>
      </c>
      <c r="G83" t="str">
        <f t="shared" si="54"/>
        <v>Professional licensing authority</v>
      </c>
      <c r="H83" t="s">
        <v>283</v>
      </c>
      <c r="J83">
        <v>1</v>
      </c>
      <c r="K83" t="s">
        <v>284</v>
      </c>
      <c r="M83" t="str">
        <f t="shared" si="58"/>
        <v>Next business day</v>
      </c>
      <c r="N83" t="s">
        <v>285</v>
      </c>
      <c r="O83" t="s">
        <v>290</v>
      </c>
      <c r="P83" t="str">
        <f t="shared" si="55"/>
        <v>Schedule II, Schedule III, Schedule IV, Schedule V</v>
      </c>
      <c r="Q83" t="s">
        <v>287</v>
      </c>
      <c r="S83" t="str">
        <f t="shared" si="57"/>
        <v>Must report to prescriber or dispenser</v>
      </c>
      <c r="T83" t="s">
        <v>291</v>
      </c>
      <c r="V83">
        <v>1</v>
      </c>
      <c r="W83" t="s">
        <v>302</v>
      </c>
      <c r="Y83" t="str">
        <f t="shared" si="61"/>
        <v>Physician prescribers, Nurse Practitioners, Physician assistants, Dentists, Pharmacists</v>
      </c>
      <c r="Z83" t="s">
        <v>306</v>
      </c>
      <c r="AB83" t="str">
        <f t="shared" si="59"/>
        <v>Specified date</v>
      </c>
      <c r="AC83" t="s">
        <v>283</v>
      </c>
      <c r="AE83">
        <v>1</v>
      </c>
      <c r="AF83" t="s">
        <v>289</v>
      </c>
      <c r="AH83">
        <v>0</v>
      </c>
      <c r="AQ83">
        <v>1</v>
      </c>
      <c r="AR83" t="s">
        <v>289</v>
      </c>
      <c r="AT83" t="str">
        <f>("Frequency of PDMP checks not required for new patients")</f>
        <v>Frequency of PDMP checks not required for new patients</v>
      </c>
      <c r="AW83" t="str">
        <f>("Authorizing refills")</f>
        <v>Authorizing refills</v>
      </c>
      <c r="AX83" t="s">
        <v>289</v>
      </c>
      <c r="AZ83" t="str">
        <f>("Terminally ill patients under the supervised care of a hospice program, Prescriptions related to cancer treatment, Post-surgical prescriptions")</f>
        <v>Terminally ill patients under the supervised care of a hospice program, Prescriptions related to cancer treatment, Post-surgical prescriptions</v>
      </c>
      <c r="BA83" t="s">
        <v>307</v>
      </c>
      <c r="BC83">
        <v>0</v>
      </c>
      <c r="BL83">
        <v>0</v>
      </c>
      <c r="CG83">
        <v>0</v>
      </c>
      <c r="CJ83">
        <v>0</v>
      </c>
      <c r="CM83">
        <v>0</v>
      </c>
      <c r="CS83">
        <v>1</v>
      </c>
      <c r="CT83" t="s">
        <v>308</v>
      </c>
      <c r="CV83" t="str">
        <f t="shared" si="60"/>
        <v>Authorized agent, delegate, or designee</v>
      </c>
      <c r="CW83" t="s">
        <v>308</v>
      </c>
      <c r="CY83">
        <v>0</v>
      </c>
      <c r="DB83">
        <v>0</v>
      </c>
      <c r="DE83">
        <v>0</v>
      </c>
      <c r="DH83">
        <v>0</v>
      </c>
      <c r="DN83">
        <v>1</v>
      </c>
      <c r="DO83" t="s">
        <v>305</v>
      </c>
      <c r="DQ83" t="str">
        <f t="shared" si="56"/>
        <v>Active investigations, Granted access by a subpoena</v>
      </c>
      <c r="DR83" t="s">
        <v>305</v>
      </c>
    </row>
    <row r="84" spans="1:122" x14ac:dyDescent="0.35">
      <c r="A84" t="s">
        <v>282</v>
      </c>
      <c r="B84" s="1">
        <v>43739</v>
      </c>
      <c r="C84" s="1">
        <v>43798</v>
      </c>
      <c r="D84">
        <v>1</v>
      </c>
      <c r="E84" t="s">
        <v>309</v>
      </c>
      <c r="G84" t="str">
        <f t="shared" si="54"/>
        <v>Professional licensing authority</v>
      </c>
      <c r="H84" t="s">
        <v>309</v>
      </c>
      <c r="J84">
        <v>1</v>
      </c>
      <c r="K84" t="s">
        <v>284</v>
      </c>
      <c r="M84" t="str">
        <f t="shared" si="58"/>
        <v>Next business day</v>
      </c>
      <c r="N84" t="s">
        <v>285</v>
      </c>
      <c r="O84" t="s">
        <v>290</v>
      </c>
      <c r="P84" t="str">
        <f t="shared" si="55"/>
        <v>Schedule II, Schedule III, Schedule IV, Schedule V</v>
      </c>
      <c r="Q84" t="s">
        <v>310</v>
      </c>
      <c r="S84" t="str">
        <f t="shared" si="57"/>
        <v>Must report to prescriber or dispenser</v>
      </c>
      <c r="T84" t="s">
        <v>311</v>
      </c>
      <c r="V84">
        <v>1</v>
      </c>
      <c r="W84" t="s">
        <v>312</v>
      </c>
      <c r="Y84" t="str">
        <f t="shared" si="61"/>
        <v>Physician prescribers, Nurse Practitioners, Physician assistants, Dentists, Pharmacists</v>
      </c>
      <c r="Z84" t="s">
        <v>312</v>
      </c>
      <c r="AB84" t="str">
        <f t="shared" si="59"/>
        <v>Specified date</v>
      </c>
      <c r="AC84" t="s">
        <v>309</v>
      </c>
      <c r="AE84">
        <v>1</v>
      </c>
      <c r="AF84" t="s">
        <v>313</v>
      </c>
      <c r="AH84">
        <v>0</v>
      </c>
      <c r="AQ84">
        <v>1</v>
      </c>
      <c r="AR84" t="s">
        <v>313</v>
      </c>
      <c r="AT84" t="str">
        <f>("Frequency of PDMP checks not required for new patients")</f>
        <v>Frequency of PDMP checks not required for new patients</v>
      </c>
      <c r="AW84" t="str">
        <f>("Authorizing refills")</f>
        <v>Authorizing refills</v>
      </c>
      <c r="AX84" t="s">
        <v>313</v>
      </c>
      <c r="AZ84" t="str">
        <f>("Terminally ill patients under the supervised care of a hospice program, Prescriptions related to cancer treatment, Post-surgical prescriptions")</f>
        <v>Terminally ill patients under the supervised care of a hospice program, Prescriptions related to cancer treatment, Post-surgical prescriptions</v>
      </c>
      <c r="BA84" t="s">
        <v>314</v>
      </c>
      <c r="BC84">
        <v>0</v>
      </c>
      <c r="BL84">
        <v>0</v>
      </c>
      <c r="CG84">
        <v>0</v>
      </c>
      <c r="CJ84">
        <v>0</v>
      </c>
      <c r="CM84">
        <v>0</v>
      </c>
      <c r="CS84">
        <v>1</v>
      </c>
      <c r="CT84" t="s">
        <v>315</v>
      </c>
      <c r="CV84" t="str">
        <f t="shared" si="60"/>
        <v>Authorized agent, delegate, or designee</v>
      </c>
      <c r="CW84" t="s">
        <v>315</v>
      </c>
      <c r="CY84">
        <v>0</v>
      </c>
      <c r="DB84">
        <v>0</v>
      </c>
      <c r="DE84">
        <v>0</v>
      </c>
      <c r="DH84">
        <v>0</v>
      </c>
      <c r="DN84">
        <v>1</v>
      </c>
      <c r="DO84" t="s">
        <v>316</v>
      </c>
      <c r="DQ84" t="str">
        <f t="shared" si="56"/>
        <v>Active investigations, Granted access by a subpoena</v>
      </c>
      <c r="DR84" t="s">
        <v>316</v>
      </c>
    </row>
    <row r="85" spans="1:122" x14ac:dyDescent="0.35">
      <c r="A85" t="s">
        <v>282</v>
      </c>
      <c r="B85" s="1">
        <v>43799</v>
      </c>
      <c r="C85" s="1">
        <v>43830</v>
      </c>
      <c r="D85">
        <v>1</v>
      </c>
      <c r="E85" t="s">
        <v>309</v>
      </c>
      <c r="G85" t="str">
        <f t="shared" si="54"/>
        <v>Professional licensing authority</v>
      </c>
      <c r="H85" t="s">
        <v>309</v>
      </c>
      <c r="J85">
        <v>1</v>
      </c>
      <c r="K85" t="s">
        <v>284</v>
      </c>
      <c r="M85" t="str">
        <f t="shared" si="58"/>
        <v>Next business day</v>
      </c>
      <c r="N85" t="s">
        <v>285</v>
      </c>
      <c r="O85" t="s">
        <v>290</v>
      </c>
      <c r="P85" t="str">
        <f t="shared" si="55"/>
        <v>Schedule II, Schedule III, Schedule IV, Schedule V</v>
      </c>
      <c r="Q85" t="s">
        <v>310</v>
      </c>
      <c r="S85" t="str">
        <f t="shared" si="57"/>
        <v>Must report to prescriber or dispenser</v>
      </c>
      <c r="T85" t="s">
        <v>311</v>
      </c>
      <c r="V85">
        <v>1</v>
      </c>
      <c r="W85" t="s">
        <v>312</v>
      </c>
      <c r="Y85" t="str">
        <f t="shared" si="61"/>
        <v>Physician prescribers, Nurse Practitioners, Physician assistants, Dentists, Pharmacists</v>
      </c>
      <c r="Z85" t="s">
        <v>312</v>
      </c>
      <c r="AB85" t="str">
        <f t="shared" si="59"/>
        <v>Specified date</v>
      </c>
      <c r="AC85" t="s">
        <v>309</v>
      </c>
      <c r="AE85">
        <v>1</v>
      </c>
      <c r="AF85" t="s">
        <v>313</v>
      </c>
      <c r="AH85">
        <v>0</v>
      </c>
      <c r="AQ85">
        <v>1</v>
      </c>
      <c r="AR85" t="s">
        <v>313</v>
      </c>
      <c r="AT85" t="str">
        <f>("Frequency of PDMP checks not required for new patients")</f>
        <v>Frequency of PDMP checks not required for new patients</v>
      </c>
      <c r="AW85" t="str">
        <f>("Authorizing refills")</f>
        <v>Authorizing refills</v>
      </c>
      <c r="AX85" t="s">
        <v>313</v>
      </c>
      <c r="AZ85" t="str">
        <f>("Terminally ill patients under the supervised care of a hospice program, Prescriptions related to cancer treatment, Post-surgical prescriptions")</f>
        <v>Terminally ill patients under the supervised care of a hospice program, Prescriptions related to cancer treatment, Post-surgical prescriptions</v>
      </c>
      <c r="BA85" t="s">
        <v>314</v>
      </c>
      <c r="BC85">
        <v>0</v>
      </c>
      <c r="BL85">
        <v>0</v>
      </c>
      <c r="CG85">
        <v>0</v>
      </c>
      <c r="CJ85">
        <v>0</v>
      </c>
      <c r="CM85">
        <v>0</v>
      </c>
      <c r="CS85">
        <v>1</v>
      </c>
      <c r="CT85" t="s">
        <v>317</v>
      </c>
      <c r="CV85" t="str">
        <f t="shared" si="60"/>
        <v>Authorized agent, delegate, or designee</v>
      </c>
      <c r="CW85" t="s">
        <v>317</v>
      </c>
      <c r="CY85">
        <v>0</v>
      </c>
      <c r="DB85">
        <v>0</v>
      </c>
      <c r="DE85">
        <v>0</v>
      </c>
      <c r="DH85">
        <v>0</v>
      </c>
      <c r="DN85">
        <v>1</v>
      </c>
      <c r="DO85" t="s">
        <v>318</v>
      </c>
      <c r="DQ85" t="str">
        <f t="shared" si="56"/>
        <v>Active investigations, Granted access by a subpoena</v>
      </c>
      <c r="DR85" t="s">
        <v>318</v>
      </c>
    </row>
    <row r="86" spans="1:122" x14ac:dyDescent="0.35">
      <c r="A86" t="s">
        <v>319</v>
      </c>
      <c r="B86" s="1">
        <v>41640</v>
      </c>
      <c r="C86" s="1">
        <v>42185</v>
      </c>
      <c r="D86">
        <v>1</v>
      </c>
      <c r="E86" t="s">
        <v>320</v>
      </c>
      <c r="G86" t="str">
        <f t="shared" ref="G86:G99" si="62">("Consumer protection agency")</f>
        <v>Consumer protection agency</v>
      </c>
      <c r="H86" t="s">
        <v>321</v>
      </c>
      <c r="J86">
        <v>1</v>
      </c>
      <c r="K86" t="s">
        <v>322</v>
      </c>
      <c r="M86" t="str">
        <f>("Every 7 days")</f>
        <v>Every 7 days</v>
      </c>
      <c r="N86" t="s">
        <v>320</v>
      </c>
      <c r="O86" t="s">
        <v>323</v>
      </c>
      <c r="P86" t="str">
        <f t="shared" si="55"/>
        <v>Schedule II, Schedule III, Schedule IV, Schedule V</v>
      </c>
      <c r="Q86" t="s">
        <v>322</v>
      </c>
      <c r="S86" t="str">
        <f t="shared" ref="S86:S99" si="63">("No action specified in the law")</f>
        <v>No action specified in the law</v>
      </c>
      <c r="V86">
        <v>1</v>
      </c>
      <c r="W86" t="s">
        <v>324</v>
      </c>
      <c r="Y86" t="str">
        <f t="shared" ref="Y86:Y99" si="64">("Physician prescribers, Nurse Practitioners, Physician assistants, Optometrists, Podiatrists, Dentists, Pharmacists")</f>
        <v>Physician prescribers, Nurse Practitioners, Physician assistants, Optometrists, Podiatrists, Dentists, Pharmacists</v>
      </c>
      <c r="Z86" t="s">
        <v>325</v>
      </c>
      <c r="AB86" t="str">
        <f t="shared" ref="AB86:AB99" si="65">("Registration timing not specified")</f>
        <v>Registration timing not specified</v>
      </c>
      <c r="AE86">
        <v>0</v>
      </c>
      <c r="AH86">
        <v>0</v>
      </c>
      <c r="AQ86">
        <v>0</v>
      </c>
      <c r="BC86">
        <v>0</v>
      </c>
      <c r="BL86">
        <v>0</v>
      </c>
      <c r="CG86">
        <v>0</v>
      </c>
      <c r="CJ86">
        <v>0</v>
      </c>
      <c r="CM86">
        <v>0</v>
      </c>
      <c r="CS86">
        <v>0</v>
      </c>
      <c r="CY86">
        <v>0</v>
      </c>
      <c r="DB86">
        <v>0</v>
      </c>
      <c r="DE86">
        <v>0</v>
      </c>
      <c r="DH86">
        <v>0</v>
      </c>
      <c r="DN86">
        <v>1</v>
      </c>
      <c r="DO86" t="s">
        <v>326</v>
      </c>
      <c r="DQ86" t="str">
        <f t="shared" ref="DQ86:DQ99" si="66">("No restrictions on law enforcement access")</f>
        <v>No restrictions on law enforcement access</v>
      </c>
    </row>
    <row r="87" spans="1:122" x14ac:dyDescent="0.35">
      <c r="A87" t="s">
        <v>319</v>
      </c>
      <c r="B87" s="1">
        <v>42186</v>
      </c>
      <c r="C87" s="1">
        <v>42277</v>
      </c>
      <c r="D87">
        <v>1</v>
      </c>
      <c r="E87" t="s">
        <v>320</v>
      </c>
      <c r="G87" t="str">
        <f t="shared" si="62"/>
        <v>Consumer protection agency</v>
      </c>
      <c r="H87" t="s">
        <v>321</v>
      </c>
      <c r="J87">
        <v>1</v>
      </c>
      <c r="K87" t="s">
        <v>322</v>
      </c>
      <c r="M87" t="str">
        <f>("Every 7 days")</f>
        <v>Every 7 days</v>
      </c>
      <c r="N87" t="s">
        <v>320</v>
      </c>
      <c r="O87" t="s">
        <v>323</v>
      </c>
      <c r="P87" t="str">
        <f t="shared" si="55"/>
        <v>Schedule II, Schedule III, Schedule IV, Schedule V</v>
      </c>
      <c r="Q87" t="s">
        <v>322</v>
      </c>
      <c r="S87" t="str">
        <f t="shared" si="63"/>
        <v>No action specified in the law</v>
      </c>
      <c r="V87">
        <v>1</v>
      </c>
      <c r="W87" t="s">
        <v>324</v>
      </c>
      <c r="Y87" t="str">
        <f t="shared" si="64"/>
        <v>Physician prescribers, Nurse Practitioners, Physician assistants, Optometrists, Podiatrists, Dentists, Pharmacists</v>
      </c>
      <c r="Z87" t="s">
        <v>325</v>
      </c>
      <c r="AB87" t="str">
        <f t="shared" si="65"/>
        <v>Registration timing not specified</v>
      </c>
      <c r="AE87">
        <v>0</v>
      </c>
      <c r="AH87">
        <v>0</v>
      </c>
      <c r="AQ87">
        <v>0</v>
      </c>
      <c r="BC87">
        <v>0</v>
      </c>
      <c r="BL87">
        <v>0</v>
      </c>
      <c r="CG87">
        <v>0</v>
      </c>
      <c r="CJ87">
        <v>0</v>
      </c>
      <c r="CM87">
        <v>0</v>
      </c>
      <c r="CS87">
        <v>0</v>
      </c>
      <c r="CY87">
        <v>0</v>
      </c>
      <c r="DB87">
        <v>0</v>
      </c>
      <c r="DE87">
        <v>0</v>
      </c>
      <c r="DH87">
        <v>0</v>
      </c>
      <c r="DN87">
        <v>1</v>
      </c>
      <c r="DO87" t="s">
        <v>326</v>
      </c>
      <c r="DQ87" t="str">
        <f t="shared" si="66"/>
        <v>No restrictions on law enforcement access</v>
      </c>
    </row>
    <row r="88" spans="1:122" x14ac:dyDescent="0.35">
      <c r="A88" t="s">
        <v>319</v>
      </c>
      <c r="B88" s="1">
        <v>42278</v>
      </c>
      <c r="C88" s="1">
        <v>42551</v>
      </c>
      <c r="D88">
        <v>1</v>
      </c>
      <c r="E88" t="s">
        <v>320</v>
      </c>
      <c r="G88" t="str">
        <f t="shared" si="62"/>
        <v>Consumer protection agency</v>
      </c>
      <c r="H88" t="s">
        <v>327</v>
      </c>
      <c r="J88">
        <v>1</v>
      </c>
      <c r="K88" t="s">
        <v>322</v>
      </c>
      <c r="M88" t="str">
        <f>("Every 7 days")</f>
        <v>Every 7 days</v>
      </c>
      <c r="N88" t="s">
        <v>320</v>
      </c>
      <c r="O88" t="s">
        <v>323</v>
      </c>
      <c r="P88" t="str">
        <f t="shared" si="55"/>
        <v>Schedule II, Schedule III, Schedule IV, Schedule V</v>
      </c>
      <c r="Q88" t="s">
        <v>328</v>
      </c>
      <c r="S88" t="str">
        <f t="shared" si="63"/>
        <v>No action specified in the law</v>
      </c>
      <c r="V88">
        <v>1</v>
      </c>
      <c r="W88" t="s">
        <v>324</v>
      </c>
      <c r="Y88" t="str">
        <f t="shared" si="64"/>
        <v>Physician prescribers, Nurse Practitioners, Physician assistants, Optometrists, Podiatrists, Dentists, Pharmacists</v>
      </c>
      <c r="Z88" t="s">
        <v>325</v>
      </c>
      <c r="AB88" t="str">
        <f t="shared" si="65"/>
        <v>Registration timing not specified</v>
      </c>
      <c r="AE88">
        <v>1</v>
      </c>
      <c r="AF88" t="s">
        <v>320</v>
      </c>
      <c r="AH88">
        <v>1</v>
      </c>
      <c r="AI88" t="s">
        <v>320</v>
      </c>
      <c r="AK88" t="str">
        <f t="shared" ref="AK88:AK99" si="67">("Every 3 months, Prescribing more than a 72-hour supply")</f>
        <v>Every 3 months, Prescribing more than a 72-hour supply</v>
      </c>
      <c r="AL88" t="s">
        <v>320</v>
      </c>
      <c r="AN88" t="str">
        <f t="shared" ref="AN88:AN99" si="68">("No exceptions from the mandate to check the PDMP")</f>
        <v>No exceptions from the mandate to check the PDMP</v>
      </c>
      <c r="AQ88">
        <v>0</v>
      </c>
      <c r="BC88">
        <v>0</v>
      </c>
      <c r="BL88">
        <v>0</v>
      </c>
      <c r="CG88">
        <v>0</v>
      </c>
      <c r="CJ88">
        <v>0</v>
      </c>
      <c r="CM88">
        <v>0</v>
      </c>
      <c r="CS88">
        <v>1</v>
      </c>
      <c r="CT88" t="s">
        <v>320</v>
      </c>
      <c r="CV88" t="str">
        <f t="shared" ref="CV88:CV118" si="69">("Authorized agent, delegate, or designee")</f>
        <v>Authorized agent, delegate, or designee</v>
      </c>
      <c r="CW88" t="s">
        <v>320</v>
      </c>
      <c r="CY88">
        <v>0</v>
      </c>
      <c r="DB88">
        <v>0</v>
      </c>
      <c r="DE88">
        <v>0</v>
      </c>
      <c r="DH88">
        <v>0</v>
      </c>
      <c r="DN88">
        <v>1</v>
      </c>
      <c r="DO88" t="s">
        <v>326</v>
      </c>
      <c r="DQ88" t="str">
        <f t="shared" si="66"/>
        <v>No restrictions on law enforcement access</v>
      </c>
    </row>
    <row r="89" spans="1:122" x14ac:dyDescent="0.35">
      <c r="A89" t="s">
        <v>319</v>
      </c>
      <c r="B89" s="1">
        <v>42552</v>
      </c>
      <c r="C89" s="1">
        <v>42643</v>
      </c>
      <c r="D89">
        <v>1</v>
      </c>
      <c r="E89" t="s">
        <v>320</v>
      </c>
      <c r="G89" t="str">
        <f t="shared" si="62"/>
        <v>Consumer protection agency</v>
      </c>
      <c r="H89" t="s">
        <v>327</v>
      </c>
      <c r="J89">
        <v>1</v>
      </c>
      <c r="K89" t="s">
        <v>329</v>
      </c>
      <c r="M89" t="str">
        <f t="shared" ref="M89:M99" si="70">("Next business day")</f>
        <v>Next business day</v>
      </c>
      <c r="N89" t="s">
        <v>320</v>
      </c>
      <c r="O89" t="s">
        <v>330</v>
      </c>
      <c r="P89" t="str">
        <f t="shared" si="55"/>
        <v>Schedule II, Schedule III, Schedule IV, Schedule V</v>
      </c>
      <c r="Q89" t="s">
        <v>328</v>
      </c>
      <c r="S89" t="str">
        <f t="shared" si="63"/>
        <v>No action specified in the law</v>
      </c>
      <c r="V89">
        <v>1</v>
      </c>
      <c r="W89" t="s">
        <v>324</v>
      </c>
      <c r="Y89" t="str">
        <f t="shared" si="64"/>
        <v>Physician prescribers, Nurse Practitioners, Physician assistants, Optometrists, Podiatrists, Dentists, Pharmacists</v>
      </c>
      <c r="Z89" t="s">
        <v>325</v>
      </c>
      <c r="AB89" t="str">
        <f t="shared" si="65"/>
        <v>Registration timing not specified</v>
      </c>
      <c r="AE89">
        <v>1</v>
      </c>
      <c r="AF89" t="s">
        <v>320</v>
      </c>
      <c r="AH89">
        <v>1</v>
      </c>
      <c r="AI89" t="s">
        <v>320</v>
      </c>
      <c r="AK89" t="str">
        <f t="shared" si="67"/>
        <v>Every 3 months, Prescribing more than a 72-hour supply</v>
      </c>
      <c r="AL89" t="s">
        <v>320</v>
      </c>
      <c r="AN89" t="str">
        <f t="shared" si="68"/>
        <v>No exceptions from the mandate to check the PDMP</v>
      </c>
      <c r="AQ89">
        <v>0</v>
      </c>
      <c r="BC89">
        <v>0</v>
      </c>
      <c r="BL89">
        <v>1</v>
      </c>
      <c r="BM89" t="s">
        <v>320</v>
      </c>
      <c r="BO89" t="str">
        <f t="shared" ref="BO89:BO99" si="71">("Schedule V")</f>
        <v>Schedule V</v>
      </c>
      <c r="BP89" t="s">
        <v>320</v>
      </c>
      <c r="BR89" t="str">
        <f t="shared" ref="BR89:BR99" si="72">("Prescriber not required to check for a Schedule II substance")</f>
        <v>Prescriber not required to check for a Schedule II substance</v>
      </c>
      <c r="BU89" t="str">
        <f t="shared" ref="BU89:BU99" si="73">("Prescriber not required to check for a Schedule III substance")</f>
        <v>Prescriber not required to check for a Schedule III substance</v>
      </c>
      <c r="BX89" t="str">
        <f t="shared" ref="BX89:BX99" si="74">("Prescriber not required to check for a Schedule IV substance")</f>
        <v>Prescriber not required to check for a Schedule IV substance</v>
      </c>
      <c r="CA89" t="str">
        <f t="shared" ref="CA89:CA99" si="75">("Every 12 months")</f>
        <v>Every 12 months</v>
      </c>
      <c r="CB89" t="s">
        <v>320</v>
      </c>
      <c r="CD89" t="str">
        <f t="shared" ref="CD89:CD99" si="76">("No exceptions from the mandate to check the PDMP")</f>
        <v>No exceptions from the mandate to check the PDMP</v>
      </c>
      <c r="CG89">
        <v>0</v>
      </c>
      <c r="CJ89">
        <v>0</v>
      </c>
      <c r="CM89">
        <v>0</v>
      </c>
      <c r="CS89">
        <v>1</v>
      </c>
      <c r="CT89" t="s">
        <v>320</v>
      </c>
      <c r="CV89" t="str">
        <f t="shared" si="69"/>
        <v>Authorized agent, delegate, or designee</v>
      </c>
      <c r="CW89" t="s">
        <v>320</v>
      </c>
      <c r="CY89">
        <v>0</v>
      </c>
      <c r="DB89">
        <v>0</v>
      </c>
      <c r="DE89">
        <v>0</v>
      </c>
      <c r="DH89">
        <v>0</v>
      </c>
      <c r="DN89">
        <v>1</v>
      </c>
      <c r="DO89" t="s">
        <v>326</v>
      </c>
      <c r="DQ89" t="str">
        <f t="shared" si="66"/>
        <v>No restrictions on law enforcement access</v>
      </c>
    </row>
    <row r="90" spans="1:122" x14ac:dyDescent="0.35">
      <c r="A90" t="s">
        <v>319</v>
      </c>
      <c r="B90" s="1">
        <v>42644</v>
      </c>
      <c r="C90" s="1">
        <v>42915</v>
      </c>
      <c r="D90">
        <v>1</v>
      </c>
      <c r="E90" t="s">
        <v>320</v>
      </c>
      <c r="G90" t="str">
        <f t="shared" si="62"/>
        <v>Consumer protection agency</v>
      </c>
      <c r="H90" t="s">
        <v>327</v>
      </c>
      <c r="J90">
        <v>1</v>
      </c>
      <c r="K90" t="s">
        <v>329</v>
      </c>
      <c r="M90" t="str">
        <f t="shared" si="70"/>
        <v>Next business day</v>
      </c>
      <c r="N90" t="s">
        <v>320</v>
      </c>
      <c r="O90" t="s">
        <v>330</v>
      </c>
      <c r="P90" t="str">
        <f t="shared" si="55"/>
        <v>Schedule II, Schedule III, Schedule IV, Schedule V</v>
      </c>
      <c r="Q90" t="s">
        <v>328</v>
      </c>
      <c r="S90" t="str">
        <f t="shared" si="63"/>
        <v>No action specified in the law</v>
      </c>
      <c r="V90">
        <v>1</v>
      </c>
      <c r="W90" t="s">
        <v>324</v>
      </c>
      <c r="Y90" t="str">
        <f t="shared" si="64"/>
        <v>Physician prescribers, Nurse Practitioners, Physician assistants, Optometrists, Podiatrists, Dentists, Pharmacists</v>
      </c>
      <c r="Z90" t="s">
        <v>325</v>
      </c>
      <c r="AB90" t="str">
        <f t="shared" si="65"/>
        <v>Registration timing not specified</v>
      </c>
      <c r="AE90">
        <v>1</v>
      </c>
      <c r="AF90" t="s">
        <v>320</v>
      </c>
      <c r="AH90">
        <v>1</v>
      </c>
      <c r="AI90" t="s">
        <v>320</v>
      </c>
      <c r="AK90" t="str">
        <f t="shared" si="67"/>
        <v>Every 3 months, Prescribing more than a 72-hour supply</v>
      </c>
      <c r="AL90" t="s">
        <v>320</v>
      </c>
      <c r="AN90" t="str">
        <f t="shared" si="68"/>
        <v>No exceptions from the mandate to check the PDMP</v>
      </c>
      <c r="AQ90">
        <v>0</v>
      </c>
      <c r="BC90">
        <v>0</v>
      </c>
      <c r="BL90">
        <v>1</v>
      </c>
      <c r="BM90" t="s">
        <v>320</v>
      </c>
      <c r="BO90" t="str">
        <f t="shared" si="71"/>
        <v>Schedule V</v>
      </c>
      <c r="BP90" t="s">
        <v>320</v>
      </c>
      <c r="BR90" t="str">
        <f t="shared" si="72"/>
        <v>Prescriber not required to check for a Schedule II substance</v>
      </c>
      <c r="BU90" t="str">
        <f t="shared" si="73"/>
        <v>Prescriber not required to check for a Schedule III substance</v>
      </c>
      <c r="BX90" t="str">
        <f t="shared" si="74"/>
        <v>Prescriber not required to check for a Schedule IV substance</v>
      </c>
      <c r="CA90" t="str">
        <f t="shared" si="75"/>
        <v>Every 12 months</v>
      </c>
      <c r="CB90" t="s">
        <v>320</v>
      </c>
      <c r="CD90" t="str">
        <f t="shared" si="76"/>
        <v>No exceptions from the mandate to check the PDMP</v>
      </c>
      <c r="CG90">
        <v>0</v>
      </c>
      <c r="CJ90">
        <v>0</v>
      </c>
      <c r="CM90">
        <v>0</v>
      </c>
      <c r="CS90">
        <v>1</v>
      </c>
      <c r="CT90" t="s">
        <v>320</v>
      </c>
      <c r="CV90" t="str">
        <f t="shared" si="69"/>
        <v>Authorized agent, delegate, or designee</v>
      </c>
      <c r="CW90" t="s">
        <v>320</v>
      </c>
      <c r="CY90">
        <v>0</v>
      </c>
      <c r="DB90">
        <v>0</v>
      </c>
      <c r="DE90">
        <v>0</v>
      </c>
      <c r="DH90">
        <v>0</v>
      </c>
      <c r="DN90">
        <v>1</v>
      </c>
      <c r="DO90" t="s">
        <v>326</v>
      </c>
      <c r="DQ90" t="str">
        <f t="shared" si="66"/>
        <v>No restrictions on law enforcement access</v>
      </c>
    </row>
    <row r="91" spans="1:122" x14ac:dyDescent="0.35">
      <c r="A91" t="s">
        <v>319</v>
      </c>
      <c r="B91" s="1">
        <v>42916</v>
      </c>
      <c r="C91" s="1">
        <v>43008</v>
      </c>
      <c r="D91">
        <v>1</v>
      </c>
      <c r="E91" t="s">
        <v>320</v>
      </c>
      <c r="G91" t="str">
        <f t="shared" si="62"/>
        <v>Consumer protection agency</v>
      </c>
      <c r="H91" t="s">
        <v>327</v>
      </c>
      <c r="J91">
        <v>1</v>
      </c>
      <c r="K91" t="s">
        <v>329</v>
      </c>
      <c r="M91" t="str">
        <f t="shared" si="70"/>
        <v>Next business day</v>
      </c>
      <c r="N91" t="s">
        <v>320</v>
      </c>
      <c r="O91" t="s">
        <v>330</v>
      </c>
      <c r="P91" t="str">
        <f t="shared" si="55"/>
        <v>Schedule II, Schedule III, Schedule IV, Schedule V</v>
      </c>
      <c r="Q91" t="s">
        <v>328</v>
      </c>
      <c r="S91" t="str">
        <f t="shared" si="63"/>
        <v>No action specified in the law</v>
      </c>
      <c r="V91">
        <v>1</v>
      </c>
      <c r="W91" t="s">
        <v>324</v>
      </c>
      <c r="Y91" t="str">
        <f t="shared" si="64"/>
        <v>Physician prescribers, Nurse Practitioners, Physician assistants, Optometrists, Podiatrists, Dentists, Pharmacists</v>
      </c>
      <c r="Z91" t="s">
        <v>325</v>
      </c>
      <c r="AB91" t="str">
        <f t="shared" si="65"/>
        <v>Registration timing not specified</v>
      </c>
      <c r="AE91">
        <v>1</v>
      </c>
      <c r="AF91" t="s">
        <v>320</v>
      </c>
      <c r="AH91">
        <v>1</v>
      </c>
      <c r="AI91" t="s">
        <v>320</v>
      </c>
      <c r="AK91" t="str">
        <f t="shared" si="67"/>
        <v>Every 3 months, Prescribing more than a 72-hour supply</v>
      </c>
      <c r="AL91" t="s">
        <v>320</v>
      </c>
      <c r="AN91" t="str">
        <f t="shared" si="68"/>
        <v>No exceptions from the mandate to check the PDMP</v>
      </c>
      <c r="AQ91">
        <v>0</v>
      </c>
      <c r="BC91">
        <v>0</v>
      </c>
      <c r="BL91">
        <v>1</v>
      </c>
      <c r="BM91" t="s">
        <v>320</v>
      </c>
      <c r="BO91" t="str">
        <f t="shared" si="71"/>
        <v>Schedule V</v>
      </c>
      <c r="BP91" t="s">
        <v>320</v>
      </c>
      <c r="BR91" t="str">
        <f t="shared" si="72"/>
        <v>Prescriber not required to check for a Schedule II substance</v>
      </c>
      <c r="BU91" t="str">
        <f t="shared" si="73"/>
        <v>Prescriber not required to check for a Schedule III substance</v>
      </c>
      <c r="BX91" t="str">
        <f t="shared" si="74"/>
        <v>Prescriber not required to check for a Schedule IV substance</v>
      </c>
      <c r="CA91" t="str">
        <f t="shared" si="75"/>
        <v>Every 12 months</v>
      </c>
      <c r="CB91" t="s">
        <v>320</v>
      </c>
      <c r="CD91" t="str">
        <f t="shared" si="76"/>
        <v>No exceptions from the mandate to check the PDMP</v>
      </c>
      <c r="CG91">
        <v>0</v>
      </c>
      <c r="CJ91">
        <v>0</v>
      </c>
      <c r="CM91">
        <v>0</v>
      </c>
      <c r="CS91">
        <v>1</v>
      </c>
      <c r="CT91" t="s">
        <v>320</v>
      </c>
      <c r="CV91" t="str">
        <f t="shared" si="69"/>
        <v>Authorized agent, delegate, or designee</v>
      </c>
      <c r="CW91" t="s">
        <v>320</v>
      </c>
      <c r="CY91">
        <v>0</v>
      </c>
      <c r="DB91">
        <v>0</v>
      </c>
      <c r="DE91">
        <v>0</v>
      </c>
      <c r="DH91">
        <v>0</v>
      </c>
      <c r="DN91">
        <v>1</v>
      </c>
      <c r="DO91" t="s">
        <v>326</v>
      </c>
      <c r="DQ91" t="str">
        <f t="shared" si="66"/>
        <v>No restrictions on law enforcement access</v>
      </c>
    </row>
    <row r="92" spans="1:122" x14ac:dyDescent="0.35">
      <c r="A92" t="s">
        <v>319</v>
      </c>
      <c r="B92" s="1">
        <v>43009</v>
      </c>
      <c r="C92" s="1">
        <v>43263</v>
      </c>
      <c r="D92">
        <v>1</v>
      </c>
      <c r="E92" t="s">
        <v>320</v>
      </c>
      <c r="G92" t="str">
        <f t="shared" si="62"/>
        <v>Consumer protection agency</v>
      </c>
      <c r="H92" t="s">
        <v>327</v>
      </c>
      <c r="J92">
        <v>1</v>
      </c>
      <c r="K92" t="s">
        <v>329</v>
      </c>
      <c r="M92" t="str">
        <f t="shared" si="70"/>
        <v>Next business day</v>
      </c>
      <c r="N92" t="s">
        <v>320</v>
      </c>
      <c r="O92" t="s">
        <v>330</v>
      </c>
      <c r="P92" t="str">
        <f t="shared" si="55"/>
        <v>Schedule II, Schedule III, Schedule IV, Schedule V</v>
      </c>
      <c r="Q92" t="s">
        <v>328</v>
      </c>
      <c r="S92" t="str">
        <f t="shared" si="63"/>
        <v>No action specified in the law</v>
      </c>
      <c r="V92">
        <v>1</v>
      </c>
      <c r="W92" t="s">
        <v>324</v>
      </c>
      <c r="Y92" t="str">
        <f t="shared" si="64"/>
        <v>Physician prescribers, Nurse Practitioners, Physician assistants, Optometrists, Podiatrists, Dentists, Pharmacists</v>
      </c>
      <c r="Z92" t="s">
        <v>325</v>
      </c>
      <c r="AB92" t="str">
        <f t="shared" si="65"/>
        <v>Registration timing not specified</v>
      </c>
      <c r="AE92">
        <v>1</v>
      </c>
      <c r="AF92" t="s">
        <v>320</v>
      </c>
      <c r="AH92">
        <v>1</v>
      </c>
      <c r="AI92" t="s">
        <v>320</v>
      </c>
      <c r="AK92" t="str">
        <f t="shared" si="67"/>
        <v>Every 3 months, Prescribing more than a 72-hour supply</v>
      </c>
      <c r="AL92" t="s">
        <v>320</v>
      </c>
      <c r="AN92" t="str">
        <f t="shared" si="68"/>
        <v>No exceptions from the mandate to check the PDMP</v>
      </c>
      <c r="AQ92">
        <v>0</v>
      </c>
      <c r="BC92">
        <v>0</v>
      </c>
      <c r="BL92">
        <v>1</v>
      </c>
      <c r="BM92" t="s">
        <v>320</v>
      </c>
      <c r="BO92" t="str">
        <f t="shared" si="71"/>
        <v>Schedule V</v>
      </c>
      <c r="BP92" t="s">
        <v>320</v>
      </c>
      <c r="BR92" t="str">
        <f t="shared" si="72"/>
        <v>Prescriber not required to check for a Schedule II substance</v>
      </c>
      <c r="BU92" t="str">
        <f t="shared" si="73"/>
        <v>Prescriber not required to check for a Schedule III substance</v>
      </c>
      <c r="BX92" t="str">
        <f t="shared" si="74"/>
        <v>Prescriber not required to check for a Schedule IV substance</v>
      </c>
      <c r="CA92" t="str">
        <f t="shared" si="75"/>
        <v>Every 12 months</v>
      </c>
      <c r="CB92" t="s">
        <v>320</v>
      </c>
      <c r="CD92" t="str">
        <f t="shared" si="76"/>
        <v>No exceptions from the mandate to check the PDMP</v>
      </c>
      <c r="CG92">
        <v>0</v>
      </c>
      <c r="CJ92">
        <v>0</v>
      </c>
      <c r="CM92">
        <v>0</v>
      </c>
      <c r="CS92">
        <v>1</v>
      </c>
      <c r="CT92" t="s">
        <v>320</v>
      </c>
      <c r="CV92" t="str">
        <f t="shared" si="69"/>
        <v>Authorized agent, delegate, or designee</v>
      </c>
      <c r="CW92" t="s">
        <v>320</v>
      </c>
      <c r="CY92">
        <v>0</v>
      </c>
      <c r="DB92">
        <v>0</v>
      </c>
      <c r="DE92">
        <v>0</v>
      </c>
      <c r="DH92">
        <v>0</v>
      </c>
      <c r="DN92">
        <v>1</v>
      </c>
      <c r="DO92" t="s">
        <v>326</v>
      </c>
      <c r="DQ92" t="str">
        <f t="shared" si="66"/>
        <v>No restrictions on law enforcement access</v>
      </c>
    </row>
    <row r="93" spans="1:122" x14ac:dyDescent="0.35">
      <c r="A93" t="s">
        <v>319</v>
      </c>
      <c r="B93" s="1">
        <v>43264</v>
      </c>
      <c r="C93" s="1">
        <v>43281</v>
      </c>
      <c r="D93">
        <v>1</v>
      </c>
      <c r="E93" t="s">
        <v>320</v>
      </c>
      <c r="G93" t="str">
        <f t="shared" si="62"/>
        <v>Consumer protection agency</v>
      </c>
      <c r="H93" t="s">
        <v>327</v>
      </c>
      <c r="J93">
        <v>1</v>
      </c>
      <c r="K93" t="s">
        <v>329</v>
      </c>
      <c r="M93" t="str">
        <f t="shared" si="70"/>
        <v>Next business day</v>
      </c>
      <c r="N93" t="s">
        <v>320</v>
      </c>
      <c r="O93" t="s">
        <v>330</v>
      </c>
      <c r="P93" t="str">
        <f t="shared" si="55"/>
        <v>Schedule II, Schedule III, Schedule IV, Schedule V</v>
      </c>
      <c r="Q93" t="s">
        <v>328</v>
      </c>
      <c r="S93" t="str">
        <f t="shared" si="63"/>
        <v>No action specified in the law</v>
      </c>
      <c r="V93">
        <v>1</v>
      </c>
      <c r="W93" t="s">
        <v>324</v>
      </c>
      <c r="Y93" t="str">
        <f t="shared" si="64"/>
        <v>Physician prescribers, Nurse Practitioners, Physician assistants, Optometrists, Podiatrists, Dentists, Pharmacists</v>
      </c>
      <c r="Z93" t="s">
        <v>325</v>
      </c>
      <c r="AB93" t="str">
        <f t="shared" si="65"/>
        <v>Registration timing not specified</v>
      </c>
      <c r="AE93">
        <v>1</v>
      </c>
      <c r="AF93" t="s">
        <v>320</v>
      </c>
      <c r="AH93">
        <v>1</v>
      </c>
      <c r="AI93" t="s">
        <v>320</v>
      </c>
      <c r="AK93" t="str">
        <f t="shared" si="67"/>
        <v>Every 3 months, Prescribing more than a 72-hour supply</v>
      </c>
      <c r="AL93" t="s">
        <v>320</v>
      </c>
      <c r="AN93" t="str">
        <f t="shared" si="68"/>
        <v>No exceptions from the mandate to check the PDMP</v>
      </c>
      <c r="AQ93">
        <v>0</v>
      </c>
      <c r="BC93">
        <v>0</v>
      </c>
      <c r="BL93">
        <v>1</v>
      </c>
      <c r="BM93" t="s">
        <v>320</v>
      </c>
      <c r="BO93" t="str">
        <f t="shared" si="71"/>
        <v>Schedule V</v>
      </c>
      <c r="BP93" t="s">
        <v>320</v>
      </c>
      <c r="BR93" t="str">
        <f t="shared" si="72"/>
        <v>Prescriber not required to check for a Schedule II substance</v>
      </c>
      <c r="BU93" t="str">
        <f t="shared" si="73"/>
        <v>Prescriber not required to check for a Schedule III substance</v>
      </c>
      <c r="BX93" t="str">
        <f t="shared" si="74"/>
        <v>Prescriber not required to check for a Schedule IV substance</v>
      </c>
      <c r="CA93" t="str">
        <f t="shared" si="75"/>
        <v>Every 12 months</v>
      </c>
      <c r="CB93" t="s">
        <v>320</v>
      </c>
      <c r="CD93" t="str">
        <f t="shared" si="76"/>
        <v>No exceptions from the mandate to check the PDMP</v>
      </c>
      <c r="CG93">
        <v>0</v>
      </c>
      <c r="CJ93">
        <v>0</v>
      </c>
      <c r="CM93">
        <v>0</v>
      </c>
      <c r="CS93">
        <v>1</v>
      </c>
      <c r="CT93" t="s">
        <v>320</v>
      </c>
      <c r="CV93" t="str">
        <f t="shared" si="69"/>
        <v>Authorized agent, delegate, or designee</v>
      </c>
      <c r="CW93" t="s">
        <v>320</v>
      </c>
      <c r="CY93">
        <v>0</v>
      </c>
      <c r="DB93">
        <v>0</v>
      </c>
      <c r="DE93">
        <v>0</v>
      </c>
      <c r="DH93">
        <v>0</v>
      </c>
      <c r="DN93">
        <v>1</v>
      </c>
      <c r="DO93" t="s">
        <v>326</v>
      </c>
      <c r="DQ93" t="str">
        <f t="shared" si="66"/>
        <v>No restrictions on law enforcement access</v>
      </c>
    </row>
    <row r="94" spans="1:122" x14ac:dyDescent="0.35">
      <c r="A94" t="s">
        <v>319</v>
      </c>
      <c r="B94" s="1">
        <v>43282</v>
      </c>
      <c r="C94" s="1">
        <v>43465</v>
      </c>
      <c r="D94">
        <v>1</v>
      </c>
      <c r="E94" t="s">
        <v>320</v>
      </c>
      <c r="G94" t="str">
        <f t="shared" si="62"/>
        <v>Consumer protection agency</v>
      </c>
      <c r="H94" t="s">
        <v>327</v>
      </c>
      <c r="J94">
        <v>1</v>
      </c>
      <c r="K94" t="s">
        <v>329</v>
      </c>
      <c r="M94" t="str">
        <f t="shared" si="70"/>
        <v>Next business day</v>
      </c>
      <c r="N94" t="s">
        <v>320</v>
      </c>
      <c r="O94" t="s">
        <v>330</v>
      </c>
      <c r="P94" t="str">
        <f t="shared" si="55"/>
        <v>Schedule II, Schedule III, Schedule IV, Schedule V</v>
      </c>
      <c r="Q94" t="s">
        <v>328</v>
      </c>
      <c r="S94" t="str">
        <f t="shared" si="63"/>
        <v>No action specified in the law</v>
      </c>
      <c r="V94">
        <v>1</v>
      </c>
      <c r="W94" t="s">
        <v>324</v>
      </c>
      <c r="Y94" t="str">
        <f t="shared" si="64"/>
        <v>Physician prescribers, Nurse Practitioners, Physician assistants, Optometrists, Podiatrists, Dentists, Pharmacists</v>
      </c>
      <c r="Z94" t="s">
        <v>331</v>
      </c>
      <c r="AB94" t="str">
        <f t="shared" si="65"/>
        <v>Registration timing not specified</v>
      </c>
      <c r="AE94">
        <v>1</v>
      </c>
      <c r="AF94" t="s">
        <v>320</v>
      </c>
      <c r="AH94">
        <v>1</v>
      </c>
      <c r="AI94" t="s">
        <v>320</v>
      </c>
      <c r="AK94" t="str">
        <f t="shared" si="67"/>
        <v>Every 3 months, Prescribing more than a 72-hour supply</v>
      </c>
      <c r="AL94" t="s">
        <v>320</v>
      </c>
      <c r="AN94" t="str">
        <f t="shared" si="68"/>
        <v>No exceptions from the mandate to check the PDMP</v>
      </c>
      <c r="AQ94">
        <v>0</v>
      </c>
      <c r="BC94">
        <v>0</v>
      </c>
      <c r="BL94">
        <v>1</v>
      </c>
      <c r="BM94" t="s">
        <v>320</v>
      </c>
      <c r="BO94" t="str">
        <f t="shared" si="71"/>
        <v>Schedule V</v>
      </c>
      <c r="BP94" t="s">
        <v>320</v>
      </c>
      <c r="BR94" t="str">
        <f t="shared" si="72"/>
        <v>Prescriber not required to check for a Schedule II substance</v>
      </c>
      <c r="BU94" t="str">
        <f t="shared" si="73"/>
        <v>Prescriber not required to check for a Schedule III substance</v>
      </c>
      <c r="BX94" t="str">
        <f t="shared" si="74"/>
        <v>Prescriber not required to check for a Schedule IV substance</v>
      </c>
      <c r="CA94" t="str">
        <f t="shared" si="75"/>
        <v>Every 12 months</v>
      </c>
      <c r="CB94" t="s">
        <v>320</v>
      </c>
      <c r="CD94" t="str">
        <f t="shared" si="76"/>
        <v>No exceptions from the mandate to check the PDMP</v>
      </c>
      <c r="CG94">
        <v>0</v>
      </c>
      <c r="CJ94">
        <v>0</v>
      </c>
      <c r="CM94">
        <v>0</v>
      </c>
      <c r="CS94">
        <v>1</v>
      </c>
      <c r="CT94" t="s">
        <v>320</v>
      </c>
      <c r="CV94" t="str">
        <f t="shared" si="69"/>
        <v>Authorized agent, delegate, or designee</v>
      </c>
      <c r="CW94" t="s">
        <v>320</v>
      </c>
      <c r="CY94">
        <v>0</v>
      </c>
      <c r="DB94">
        <v>0</v>
      </c>
      <c r="DE94">
        <v>0</v>
      </c>
      <c r="DH94">
        <v>0</v>
      </c>
      <c r="DN94">
        <v>1</v>
      </c>
      <c r="DO94" t="s">
        <v>326</v>
      </c>
      <c r="DQ94" t="str">
        <f t="shared" si="66"/>
        <v>No restrictions on law enforcement access</v>
      </c>
    </row>
    <row r="95" spans="1:122" x14ac:dyDescent="0.35">
      <c r="A95" t="s">
        <v>319</v>
      </c>
      <c r="B95" s="1">
        <v>43466</v>
      </c>
      <c r="C95" s="1">
        <v>43593</v>
      </c>
      <c r="D95">
        <v>1</v>
      </c>
      <c r="E95" t="s">
        <v>320</v>
      </c>
      <c r="G95" t="str">
        <f t="shared" si="62"/>
        <v>Consumer protection agency</v>
      </c>
      <c r="H95" t="s">
        <v>327</v>
      </c>
      <c r="J95">
        <v>1</v>
      </c>
      <c r="K95" t="s">
        <v>329</v>
      </c>
      <c r="M95" t="str">
        <f t="shared" si="70"/>
        <v>Next business day</v>
      </c>
      <c r="N95" t="s">
        <v>320</v>
      </c>
      <c r="O95" t="s">
        <v>330</v>
      </c>
      <c r="P95" t="str">
        <f t="shared" si="55"/>
        <v>Schedule II, Schedule III, Schedule IV, Schedule V</v>
      </c>
      <c r="Q95" t="s">
        <v>328</v>
      </c>
      <c r="S95" t="str">
        <f t="shared" si="63"/>
        <v>No action specified in the law</v>
      </c>
      <c r="V95">
        <v>1</v>
      </c>
      <c r="W95" t="s">
        <v>324</v>
      </c>
      <c r="Y95" t="str">
        <f t="shared" si="64"/>
        <v>Physician prescribers, Nurse Practitioners, Physician assistants, Optometrists, Podiatrists, Dentists, Pharmacists</v>
      </c>
      <c r="Z95" t="s">
        <v>331</v>
      </c>
      <c r="AB95" t="str">
        <f t="shared" si="65"/>
        <v>Registration timing not specified</v>
      </c>
      <c r="AE95">
        <v>1</v>
      </c>
      <c r="AF95" t="s">
        <v>320</v>
      </c>
      <c r="AH95">
        <v>1</v>
      </c>
      <c r="AI95" t="s">
        <v>320</v>
      </c>
      <c r="AK95" t="str">
        <f t="shared" si="67"/>
        <v>Every 3 months, Prescribing more than a 72-hour supply</v>
      </c>
      <c r="AL95" t="s">
        <v>320</v>
      </c>
      <c r="AN95" t="str">
        <f t="shared" si="68"/>
        <v>No exceptions from the mandate to check the PDMP</v>
      </c>
      <c r="AQ95">
        <v>0</v>
      </c>
      <c r="BC95">
        <v>0</v>
      </c>
      <c r="BL95">
        <v>1</v>
      </c>
      <c r="BM95" t="s">
        <v>320</v>
      </c>
      <c r="BO95" t="str">
        <f t="shared" si="71"/>
        <v>Schedule V</v>
      </c>
      <c r="BP95" t="s">
        <v>320</v>
      </c>
      <c r="BR95" t="str">
        <f t="shared" si="72"/>
        <v>Prescriber not required to check for a Schedule II substance</v>
      </c>
      <c r="BU95" t="str">
        <f t="shared" si="73"/>
        <v>Prescriber not required to check for a Schedule III substance</v>
      </c>
      <c r="BX95" t="str">
        <f t="shared" si="74"/>
        <v>Prescriber not required to check for a Schedule IV substance</v>
      </c>
      <c r="CA95" t="str">
        <f t="shared" si="75"/>
        <v>Every 12 months</v>
      </c>
      <c r="CB95" t="s">
        <v>320</v>
      </c>
      <c r="CD95" t="str">
        <f t="shared" si="76"/>
        <v>No exceptions from the mandate to check the PDMP</v>
      </c>
      <c r="CG95">
        <v>0</v>
      </c>
      <c r="CJ95">
        <v>0</v>
      </c>
      <c r="CM95">
        <v>0</v>
      </c>
      <c r="CS95">
        <v>1</v>
      </c>
      <c r="CT95" t="s">
        <v>320</v>
      </c>
      <c r="CV95" t="str">
        <f t="shared" si="69"/>
        <v>Authorized agent, delegate, or designee</v>
      </c>
      <c r="CW95" t="s">
        <v>320</v>
      </c>
      <c r="CY95">
        <v>0</v>
      </c>
      <c r="DB95">
        <v>0</v>
      </c>
      <c r="DE95">
        <v>0</v>
      </c>
      <c r="DH95">
        <v>0</v>
      </c>
      <c r="DN95">
        <v>1</v>
      </c>
      <c r="DO95" t="s">
        <v>326</v>
      </c>
      <c r="DQ95" t="str">
        <f t="shared" si="66"/>
        <v>No restrictions on law enforcement access</v>
      </c>
    </row>
    <row r="96" spans="1:122" x14ac:dyDescent="0.35">
      <c r="A96" t="s">
        <v>319</v>
      </c>
      <c r="B96" s="1">
        <v>43594</v>
      </c>
      <c r="C96" s="1">
        <v>43643</v>
      </c>
      <c r="D96">
        <v>1</v>
      </c>
      <c r="E96" t="s">
        <v>320</v>
      </c>
      <c r="G96" t="str">
        <f t="shared" si="62"/>
        <v>Consumer protection agency</v>
      </c>
      <c r="H96" t="s">
        <v>327</v>
      </c>
      <c r="J96">
        <v>1</v>
      </c>
      <c r="K96" t="s">
        <v>329</v>
      </c>
      <c r="M96" t="str">
        <f t="shared" si="70"/>
        <v>Next business day</v>
      </c>
      <c r="N96" t="s">
        <v>320</v>
      </c>
      <c r="O96" t="s">
        <v>330</v>
      </c>
      <c r="P96" t="str">
        <f t="shared" si="55"/>
        <v>Schedule II, Schedule III, Schedule IV, Schedule V</v>
      </c>
      <c r="Q96" t="s">
        <v>328</v>
      </c>
      <c r="S96" t="str">
        <f t="shared" si="63"/>
        <v>No action specified in the law</v>
      </c>
      <c r="V96">
        <v>1</v>
      </c>
      <c r="W96" t="s">
        <v>324</v>
      </c>
      <c r="Y96" t="str">
        <f t="shared" si="64"/>
        <v>Physician prescribers, Nurse Practitioners, Physician assistants, Optometrists, Podiatrists, Dentists, Pharmacists</v>
      </c>
      <c r="Z96" t="s">
        <v>331</v>
      </c>
      <c r="AB96" t="str">
        <f t="shared" si="65"/>
        <v>Registration timing not specified</v>
      </c>
      <c r="AE96">
        <v>1</v>
      </c>
      <c r="AF96" t="s">
        <v>320</v>
      </c>
      <c r="AH96">
        <v>1</v>
      </c>
      <c r="AI96" t="s">
        <v>320</v>
      </c>
      <c r="AK96" t="str">
        <f t="shared" si="67"/>
        <v>Every 3 months, Prescribing more than a 72-hour supply</v>
      </c>
      <c r="AL96" t="s">
        <v>320</v>
      </c>
      <c r="AN96" t="str">
        <f t="shared" si="68"/>
        <v>No exceptions from the mandate to check the PDMP</v>
      </c>
      <c r="AQ96">
        <v>0</v>
      </c>
      <c r="BC96">
        <v>0</v>
      </c>
      <c r="BL96">
        <v>1</v>
      </c>
      <c r="BM96" t="s">
        <v>320</v>
      </c>
      <c r="BO96" t="str">
        <f t="shared" si="71"/>
        <v>Schedule V</v>
      </c>
      <c r="BP96" t="s">
        <v>320</v>
      </c>
      <c r="BR96" t="str">
        <f t="shared" si="72"/>
        <v>Prescriber not required to check for a Schedule II substance</v>
      </c>
      <c r="BU96" t="str">
        <f t="shared" si="73"/>
        <v>Prescriber not required to check for a Schedule III substance</v>
      </c>
      <c r="BX96" t="str">
        <f t="shared" si="74"/>
        <v>Prescriber not required to check for a Schedule IV substance</v>
      </c>
      <c r="CA96" t="str">
        <f t="shared" si="75"/>
        <v>Every 12 months</v>
      </c>
      <c r="CB96" t="s">
        <v>320</v>
      </c>
      <c r="CD96" t="str">
        <f t="shared" si="76"/>
        <v>No exceptions from the mandate to check the PDMP</v>
      </c>
      <c r="CG96">
        <v>0</v>
      </c>
      <c r="CJ96">
        <v>0</v>
      </c>
      <c r="CM96">
        <v>0</v>
      </c>
      <c r="CS96">
        <v>1</v>
      </c>
      <c r="CT96" t="s">
        <v>320</v>
      </c>
      <c r="CV96" t="str">
        <f t="shared" si="69"/>
        <v>Authorized agent, delegate, or designee</v>
      </c>
      <c r="CW96" t="s">
        <v>320</v>
      </c>
      <c r="CY96">
        <v>0</v>
      </c>
      <c r="DB96">
        <v>0</v>
      </c>
      <c r="DE96">
        <v>0</v>
      </c>
      <c r="DH96">
        <v>0</v>
      </c>
      <c r="DN96">
        <v>1</v>
      </c>
      <c r="DO96" t="s">
        <v>326</v>
      </c>
      <c r="DQ96" t="str">
        <f t="shared" si="66"/>
        <v>No restrictions on law enforcement access</v>
      </c>
    </row>
    <row r="97" spans="1:122" x14ac:dyDescent="0.35">
      <c r="A97" t="s">
        <v>319</v>
      </c>
      <c r="B97" s="1">
        <v>43644</v>
      </c>
      <c r="C97" s="1">
        <v>43654</v>
      </c>
      <c r="D97">
        <v>1</v>
      </c>
      <c r="E97" t="s">
        <v>320</v>
      </c>
      <c r="G97" t="str">
        <f t="shared" si="62"/>
        <v>Consumer protection agency</v>
      </c>
      <c r="H97" t="s">
        <v>327</v>
      </c>
      <c r="J97">
        <v>1</v>
      </c>
      <c r="K97" t="s">
        <v>329</v>
      </c>
      <c r="M97" t="str">
        <f t="shared" si="70"/>
        <v>Next business day</v>
      </c>
      <c r="N97" t="s">
        <v>320</v>
      </c>
      <c r="O97" t="s">
        <v>330</v>
      </c>
      <c r="P97" t="str">
        <f t="shared" si="55"/>
        <v>Schedule II, Schedule III, Schedule IV, Schedule V</v>
      </c>
      <c r="Q97" t="s">
        <v>328</v>
      </c>
      <c r="S97" t="str">
        <f t="shared" si="63"/>
        <v>No action specified in the law</v>
      </c>
      <c r="V97">
        <v>1</v>
      </c>
      <c r="W97" t="s">
        <v>324</v>
      </c>
      <c r="Y97" t="str">
        <f t="shared" si="64"/>
        <v>Physician prescribers, Nurse Practitioners, Physician assistants, Optometrists, Podiatrists, Dentists, Pharmacists</v>
      </c>
      <c r="Z97" t="s">
        <v>331</v>
      </c>
      <c r="AB97" t="str">
        <f t="shared" si="65"/>
        <v>Registration timing not specified</v>
      </c>
      <c r="AE97">
        <v>1</v>
      </c>
      <c r="AF97" t="s">
        <v>320</v>
      </c>
      <c r="AH97">
        <v>1</v>
      </c>
      <c r="AI97" t="s">
        <v>320</v>
      </c>
      <c r="AK97" t="str">
        <f t="shared" si="67"/>
        <v>Every 3 months, Prescribing more than a 72-hour supply</v>
      </c>
      <c r="AL97" t="s">
        <v>320</v>
      </c>
      <c r="AN97" t="str">
        <f t="shared" si="68"/>
        <v>No exceptions from the mandate to check the PDMP</v>
      </c>
      <c r="AQ97">
        <v>0</v>
      </c>
      <c r="BC97">
        <v>0</v>
      </c>
      <c r="BL97">
        <v>1</v>
      </c>
      <c r="BM97" t="s">
        <v>320</v>
      </c>
      <c r="BO97" t="str">
        <f t="shared" si="71"/>
        <v>Schedule V</v>
      </c>
      <c r="BP97" t="s">
        <v>320</v>
      </c>
      <c r="BR97" t="str">
        <f t="shared" si="72"/>
        <v>Prescriber not required to check for a Schedule II substance</v>
      </c>
      <c r="BU97" t="str">
        <f t="shared" si="73"/>
        <v>Prescriber not required to check for a Schedule III substance</v>
      </c>
      <c r="BX97" t="str">
        <f t="shared" si="74"/>
        <v>Prescriber not required to check for a Schedule IV substance</v>
      </c>
      <c r="CA97" t="str">
        <f t="shared" si="75"/>
        <v>Every 12 months</v>
      </c>
      <c r="CB97" t="s">
        <v>320</v>
      </c>
      <c r="CD97" t="str">
        <f t="shared" si="76"/>
        <v>No exceptions from the mandate to check the PDMP</v>
      </c>
      <c r="CG97">
        <v>0</v>
      </c>
      <c r="CJ97">
        <v>0</v>
      </c>
      <c r="CM97">
        <v>0</v>
      </c>
      <c r="CS97">
        <v>1</v>
      </c>
      <c r="CT97" t="s">
        <v>320</v>
      </c>
      <c r="CV97" t="str">
        <f t="shared" si="69"/>
        <v>Authorized agent, delegate, or designee</v>
      </c>
      <c r="CW97" t="s">
        <v>320</v>
      </c>
      <c r="CY97">
        <v>0</v>
      </c>
      <c r="DB97">
        <v>0</v>
      </c>
      <c r="DE97">
        <v>0</v>
      </c>
      <c r="DH97">
        <v>0</v>
      </c>
      <c r="DN97">
        <v>1</v>
      </c>
      <c r="DO97" t="s">
        <v>326</v>
      </c>
      <c r="DQ97" t="str">
        <f t="shared" si="66"/>
        <v>No restrictions on law enforcement access</v>
      </c>
    </row>
    <row r="98" spans="1:122" x14ac:dyDescent="0.35">
      <c r="A98" t="s">
        <v>319</v>
      </c>
      <c r="B98" s="1">
        <v>43655</v>
      </c>
      <c r="C98" s="1">
        <v>43738</v>
      </c>
      <c r="D98">
        <v>1</v>
      </c>
      <c r="E98" t="s">
        <v>320</v>
      </c>
      <c r="G98" t="str">
        <f t="shared" si="62"/>
        <v>Consumer protection agency</v>
      </c>
      <c r="H98" t="s">
        <v>327</v>
      </c>
      <c r="J98">
        <v>1</v>
      </c>
      <c r="K98" t="s">
        <v>329</v>
      </c>
      <c r="M98" t="str">
        <f t="shared" si="70"/>
        <v>Next business day</v>
      </c>
      <c r="N98" t="s">
        <v>320</v>
      </c>
      <c r="O98" t="s">
        <v>330</v>
      </c>
      <c r="P98" t="str">
        <f t="shared" si="55"/>
        <v>Schedule II, Schedule III, Schedule IV, Schedule V</v>
      </c>
      <c r="Q98" t="s">
        <v>328</v>
      </c>
      <c r="S98" t="str">
        <f t="shared" si="63"/>
        <v>No action specified in the law</v>
      </c>
      <c r="V98">
        <v>1</v>
      </c>
      <c r="W98" t="s">
        <v>324</v>
      </c>
      <c r="Y98" t="str">
        <f t="shared" si="64"/>
        <v>Physician prescribers, Nurse Practitioners, Physician assistants, Optometrists, Podiatrists, Dentists, Pharmacists</v>
      </c>
      <c r="Z98" t="s">
        <v>331</v>
      </c>
      <c r="AB98" t="str">
        <f t="shared" si="65"/>
        <v>Registration timing not specified</v>
      </c>
      <c r="AE98">
        <v>1</v>
      </c>
      <c r="AF98" t="s">
        <v>320</v>
      </c>
      <c r="AH98">
        <v>1</v>
      </c>
      <c r="AI98" t="s">
        <v>320</v>
      </c>
      <c r="AK98" t="str">
        <f t="shared" si="67"/>
        <v>Every 3 months, Prescribing more than a 72-hour supply</v>
      </c>
      <c r="AL98" t="s">
        <v>320</v>
      </c>
      <c r="AN98" t="str">
        <f t="shared" si="68"/>
        <v>No exceptions from the mandate to check the PDMP</v>
      </c>
      <c r="AQ98">
        <v>0</v>
      </c>
      <c r="BC98">
        <v>0</v>
      </c>
      <c r="BL98">
        <v>1</v>
      </c>
      <c r="BM98" t="s">
        <v>320</v>
      </c>
      <c r="BO98" t="str">
        <f t="shared" si="71"/>
        <v>Schedule V</v>
      </c>
      <c r="BP98" t="s">
        <v>320</v>
      </c>
      <c r="BR98" t="str">
        <f t="shared" si="72"/>
        <v>Prescriber not required to check for a Schedule II substance</v>
      </c>
      <c r="BU98" t="str">
        <f t="shared" si="73"/>
        <v>Prescriber not required to check for a Schedule III substance</v>
      </c>
      <c r="BX98" t="str">
        <f t="shared" si="74"/>
        <v>Prescriber not required to check for a Schedule IV substance</v>
      </c>
      <c r="CA98" t="str">
        <f t="shared" si="75"/>
        <v>Every 12 months</v>
      </c>
      <c r="CB98" t="s">
        <v>320</v>
      </c>
      <c r="CD98" t="str">
        <f t="shared" si="76"/>
        <v>No exceptions from the mandate to check the PDMP</v>
      </c>
      <c r="CG98">
        <v>0</v>
      </c>
      <c r="CJ98">
        <v>0</v>
      </c>
      <c r="CM98">
        <v>0</v>
      </c>
      <c r="CS98">
        <v>1</v>
      </c>
      <c r="CT98" t="s">
        <v>320</v>
      </c>
      <c r="CV98" t="str">
        <f t="shared" si="69"/>
        <v>Authorized agent, delegate, or designee</v>
      </c>
      <c r="CW98" t="s">
        <v>320</v>
      </c>
      <c r="CY98">
        <v>1</v>
      </c>
      <c r="CZ98" t="s">
        <v>320</v>
      </c>
      <c r="DB98">
        <v>0</v>
      </c>
      <c r="DE98">
        <v>0</v>
      </c>
      <c r="DH98">
        <v>0</v>
      </c>
      <c r="DN98">
        <v>1</v>
      </c>
      <c r="DO98" t="s">
        <v>326</v>
      </c>
      <c r="DQ98" t="str">
        <f t="shared" si="66"/>
        <v>No restrictions on law enforcement access</v>
      </c>
    </row>
    <row r="99" spans="1:122" x14ac:dyDescent="0.35">
      <c r="A99" t="s">
        <v>319</v>
      </c>
      <c r="B99" s="1">
        <v>43739</v>
      </c>
      <c r="C99" s="1">
        <v>43830</v>
      </c>
      <c r="D99">
        <v>1</v>
      </c>
      <c r="E99" t="s">
        <v>320</v>
      </c>
      <c r="G99" t="str">
        <f t="shared" si="62"/>
        <v>Consumer protection agency</v>
      </c>
      <c r="H99" t="s">
        <v>327</v>
      </c>
      <c r="J99">
        <v>1</v>
      </c>
      <c r="K99" t="s">
        <v>329</v>
      </c>
      <c r="M99" t="str">
        <f t="shared" si="70"/>
        <v>Next business day</v>
      </c>
      <c r="N99" t="s">
        <v>320</v>
      </c>
      <c r="O99" t="s">
        <v>330</v>
      </c>
      <c r="P99" t="str">
        <f t="shared" ref="P99:P118" si="77">("Schedule II, Schedule III, Schedule IV, Schedule V")</f>
        <v>Schedule II, Schedule III, Schedule IV, Schedule V</v>
      </c>
      <c r="Q99" t="s">
        <v>328</v>
      </c>
      <c r="S99" t="str">
        <f t="shared" si="63"/>
        <v>No action specified in the law</v>
      </c>
      <c r="V99">
        <v>1</v>
      </c>
      <c r="W99" t="s">
        <v>324</v>
      </c>
      <c r="Y99" t="str">
        <f t="shared" si="64"/>
        <v>Physician prescribers, Nurse Practitioners, Physician assistants, Optometrists, Podiatrists, Dentists, Pharmacists</v>
      </c>
      <c r="Z99" t="s">
        <v>331</v>
      </c>
      <c r="AB99" t="str">
        <f t="shared" si="65"/>
        <v>Registration timing not specified</v>
      </c>
      <c r="AE99">
        <v>1</v>
      </c>
      <c r="AF99" t="s">
        <v>320</v>
      </c>
      <c r="AH99">
        <v>1</v>
      </c>
      <c r="AI99" t="s">
        <v>320</v>
      </c>
      <c r="AK99" t="str">
        <f t="shared" si="67"/>
        <v>Every 3 months, Prescribing more than a 72-hour supply</v>
      </c>
      <c r="AL99" t="s">
        <v>320</v>
      </c>
      <c r="AN99" t="str">
        <f t="shared" si="68"/>
        <v>No exceptions from the mandate to check the PDMP</v>
      </c>
      <c r="AQ99">
        <v>0</v>
      </c>
      <c r="BC99">
        <v>0</v>
      </c>
      <c r="BL99">
        <v>1</v>
      </c>
      <c r="BM99" t="s">
        <v>320</v>
      </c>
      <c r="BO99" t="str">
        <f t="shared" si="71"/>
        <v>Schedule V</v>
      </c>
      <c r="BP99" t="s">
        <v>320</v>
      </c>
      <c r="BR99" t="str">
        <f t="shared" si="72"/>
        <v>Prescriber not required to check for a Schedule II substance</v>
      </c>
      <c r="BU99" t="str">
        <f t="shared" si="73"/>
        <v>Prescriber not required to check for a Schedule III substance</v>
      </c>
      <c r="BX99" t="str">
        <f t="shared" si="74"/>
        <v>Prescriber not required to check for a Schedule IV substance</v>
      </c>
      <c r="CA99" t="str">
        <f t="shared" si="75"/>
        <v>Every 12 months</v>
      </c>
      <c r="CB99" t="s">
        <v>320</v>
      </c>
      <c r="CD99" t="str">
        <f t="shared" si="76"/>
        <v>No exceptions from the mandate to check the PDMP</v>
      </c>
      <c r="CG99">
        <v>0</v>
      </c>
      <c r="CJ99">
        <v>0</v>
      </c>
      <c r="CM99">
        <v>0</v>
      </c>
      <c r="CS99">
        <v>1</v>
      </c>
      <c r="CT99" t="s">
        <v>320</v>
      </c>
      <c r="CV99" t="str">
        <f t="shared" si="69"/>
        <v>Authorized agent, delegate, or designee</v>
      </c>
      <c r="CW99" t="s">
        <v>320</v>
      </c>
      <c r="CY99">
        <v>1</v>
      </c>
      <c r="CZ99" t="s">
        <v>320</v>
      </c>
      <c r="DB99">
        <v>0</v>
      </c>
      <c r="DE99">
        <v>0</v>
      </c>
      <c r="DH99">
        <v>0</v>
      </c>
      <c r="DN99">
        <v>1</v>
      </c>
      <c r="DO99" t="s">
        <v>326</v>
      </c>
      <c r="DQ99" t="str">
        <f t="shared" si="66"/>
        <v>No restrictions on law enforcement access</v>
      </c>
    </row>
    <row r="100" spans="1:122" x14ac:dyDescent="0.35">
      <c r="A100" t="s">
        <v>332</v>
      </c>
      <c r="B100" s="1">
        <v>41640</v>
      </c>
      <c r="C100" s="1">
        <v>41683</v>
      </c>
      <c r="D100">
        <v>1</v>
      </c>
      <c r="E100" t="s">
        <v>333</v>
      </c>
      <c r="G100" t="str">
        <f t="shared" ref="G100:G118" si="78">("Professional licensing authority")</f>
        <v>Professional licensing authority</v>
      </c>
      <c r="H100" t="s">
        <v>334</v>
      </c>
      <c r="J100">
        <v>1</v>
      </c>
      <c r="K100" t="s">
        <v>334</v>
      </c>
      <c r="M100" t="str">
        <f t="shared" ref="M100:M118" si="79">("No time specified")</f>
        <v>No time specified</v>
      </c>
      <c r="P100" t="str">
        <f t="shared" si="77"/>
        <v>Schedule II, Schedule III, Schedule IV, Schedule V</v>
      </c>
      <c r="Q100" t="s">
        <v>333</v>
      </c>
      <c r="S100" t="str">
        <f t="shared" ref="S100:S118" si="80">("Must report to law enforcement, Must report to professional licensing body")</f>
        <v>Must report to law enforcement, Must report to professional licensing body</v>
      </c>
      <c r="T100" t="s">
        <v>334</v>
      </c>
      <c r="V100">
        <v>0</v>
      </c>
      <c r="AE100">
        <v>1</v>
      </c>
      <c r="AF100" t="s">
        <v>334</v>
      </c>
      <c r="AH100">
        <v>0</v>
      </c>
      <c r="AQ100">
        <v>0</v>
      </c>
      <c r="BC100">
        <v>0</v>
      </c>
      <c r="BL100">
        <v>0</v>
      </c>
      <c r="CG100">
        <v>1</v>
      </c>
      <c r="CH100" t="s">
        <v>334</v>
      </c>
      <c r="CJ100">
        <v>1</v>
      </c>
      <c r="CK100" t="s">
        <v>333</v>
      </c>
      <c r="CM100">
        <v>0</v>
      </c>
      <c r="CS100">
        <v>1</v>
      </c>
      <c r="CT100" t="s">
        <v>333</v>
      </c>
      <c r="CV100" t="str">
        <f t="shared" si="69"/>
        <v>Authorized agent, delegate, or designee</v>
      </c>
      <c r="CW100" t="s">
        <v>333</v>
      </c>
      <c r="CY100">
        <v>1</v>
      </c>
      <c r="CZ100" t="s">
        <v>333</v>
      </c>
      <c r="DB100">
        <v>0</v>
      </c>
      <c r="DE100">
        <v>0</v>
      </c>
      <c r="DH100">
        <v>0</v>
      </c>
      <c r="DN100">
        <v>1</v>
      </c>
      <c r="DO100" t="s">
        <v>333</v>
      </c>
      <c r="DQ100" t="str">
        <f t="shared" ref="DQ100:DQ118" si="81">("Active investigations")</f>
        <v>Active investigations</v>
      </c>
      <c r="DR100" t="s">
        <v>335</v>
      </c>
    </row>
    <row r="101" spans="1:122" x14ac:dyDescent="0.35">
      <c r="A101" t="s">
        <v>332</v>
      </c>
      <c r="B101" s="1">
        <v>41684</v>
      </c>
      <c r="C101" s="1">
        <v>41698</v>
      </c>
      <c r="D101">
        <v>1</v>
      </c>
      <c r="E101" t="s">
        <v>333</v>
      </c>
      <c r="G101" t="str">
        <f t="shared" si="78"/>
        <v>Professional licensing authority</v>
      </c>
      <c r="H101" t="s">
        <v>334</v>
      </c>
      <c r="J101">
        <v>1</v>
      </c>
      <c r="K101" t="s">
        <v>334</v>
      </c>
      <c r="M101" t="str">
        <f t="shared" si="79"/>
        <v>No time specified</v>
      </c>
      <c r="P101" t="str">
        <f t="shared" si="77"/>
        <v>Schedule II, Schedule III, Schedule IV, Schedule V</v>
      </c>
      <c r="Q101" t="s">
        <v>333</v>
      </c>
      <c r="S101" t="str">
        <f t="shared" si="80"/>
        <v>Must report to law enforcement, Must report to professional licensing body</v>
      </c>
      <c r="T101" t="s">
        <v>334</v>
      </c>
      <c r="V101">
        <v>0</v>
      </c>
      <c r="AE101">
        <v>1</v>
      </c>
      <c r="AF101" t="s">
        <v>334</v>
      </c>
      <c r="AH101">
        <v>0</v>
      </c>
      <c r="AQ101">
        <v>0</v>
      </c>
      <c r="BC101">
        <v>0</v>
      </c>
      <c r="BL101">
        <v>0</v>
      </c>
      <c r="CG101">
        <v>1</v>
      </c>
      <c r="CH101" t="s">
        <v>334</v>
      </c>
      <c r="CJ101">
        <v>1</v>
      </c>
      <c r="CK101" t="s">
        <v>333</v>
      </c>
      <c r="CM101">
        <v>0</v>
      </c>
      <c r="CS101">
        <v>1</v>
      </c>
      <c r="CT101" t="s">
        <v>333</v>
      </c>
      <c r="CV101" t="str">
        <f t="shared" si="69"/>
        <v>Authorized agent, delegate, or designee</v>
      </c>
      <c r="CW101" t="s">
        <v>333</v>
      </c>
      <c r="CY101">
        <v>1</v>
      </c>
      <c r="CZ101" t="s">
        <v>333</v>
      </c>
      <c r="DB101">
        <v>0</v>
      </c>
      <c r="DE101">
        <v>0</v>
      </c>
      <c r="DH101">
        <v>0</v>
      </c>
      <c r="DN101">
        <v>1</v>
      </c>
      <c r="DO101" t="s">
        <v>333</v>
      </c>
      <c r="DQ101" t="str">
        <f t="shared" si="81"/>
        <v>Active investigations</v>
      </c>
      <c r="DR101" t="s">
        <v>335</v>
      </c>
    </row>
    <row r="102" spans="1:122" x14ac:dyDescent="0.35">
      <c r="A102" t="s">
        <v>332</v>
      </c>
      <c r="B102" s="1">
        <v>41699</v>
      </c>
      <c r="C102" s="1">
        <v>42214</v>
      </c>
      <c r="D102">
        <v>1</v>
      </c>
      <c r="E102" t="s">
        <v>334</v>
      </c>
      <c r="G102" t="str">
        <f t="shared" si="78"/>
        <v>Professional licensing authority</v>
      </c>
      <c r="H102" t="s">
        <v>334</v>
      </c>
      <c r="J102">
        <v>1</v>
      </c>
      <c r="K102" t="s">
        <v>334</v>
      </c>
      <c r="M102" t="str">
        <f t="shared" si="79"/>
        <v>No time specified</v>
      </c>
      <c r="P102" t="str">
        <f t="shared" si="77"/>
        <v>Schedule II, Schedule III, Schedule IV, Schedule V</v>
      </c>
      <c r="Q102" t="s">
        <v>333</v>
      </c>
      <c r="S102" t="str">
        <f t="shared" si="80"/>
        <v>Must report to law enforcement, Must report to professional licensing body</v>
      </c>
      <c r="T102" t="s">
        <v>334</v>
      </c>
      <c r="V102">
        <v>1</v>
      </c>
      <c r="W102" t="s">
        <v>334</v>
      </c>
      <c r="Y102" t="str">
        <f>("Physician prescribers, Dentists, Pharmacists")</f>
        <v>Physician prescribers, Dentists, Pharmacists</v>
      </c>
      <c r="Z102" t="s">
        <v>336</v>
      </c>
      <c r="AB102" t="str">
        <f t="shared" ref="AB102:AB111" si="82">("Specified date")</f>
        <v>Specified date</v>
      </c>
      <c r="AC102" t="s">
        <v>334</v>
      </c>
      <c r="AE102">
        <v>1</v>
      </c>
      <c r="AF102" t="s">
        <v>333</v>
      </c>
      <c r="AH102">
        <v>0</v>
      </c>
      <c r="AQ102">
        <v>0</v>
      </c>
      <c r="BC102">
        <v>0</v>
      </c>
      <c r="BL102">
        <v>0</v>
      </c>
      <c r="CG102">
        <v>1</v>
      </c>
      <c r="CH102" t="s">
        <v>334</v>
      </c>
      <c r="CJ102">
        <v>1</v>
      </c>
      <c r="CK102" t="s">
        <v>333</v>
      </c>
      <c r="CM102">
        <v>0</v>
      </c>
      <c r="CS102">
        <v>1</v>
      </c>
      <c r="CT102" t="s">
        <v>333</v>
      </c>
      <c r="CV102" t="str">
        <f t="shared" si="69"/>
        <v>Authorized agent, delegate, or designee</v>
      </c>
      <c r="CW102" t="s">
        <v>333</v>
      </c>
      <c r="CY102">
        <v>1</v>
      </c>
      <c r="CZ102" t="s">
        <v>333</v>
      </c>
      <c r="DB102">
        <v>0</v>
      </c>
      <c r="DE102">
        <v>0</v>
      </c>
      <c r="DH102">
        <v>1</v>
      </c>
      <c r="DI102" t="s">
        <v>334</v>
      </c>
      <c r="DK102" t="str">
        <f t="shared" ref="DK102:DK118" si="83">("None of the above restrictions")</f>
        <v>None of the above restrictions</v>
      </c>
      <c r="DN102">
        <v>1</v>
      </c>
      <c r="DO102" t="s">
        <v>333</v>
      </c>
      <c r="DQ102" t="str">
        <f t="shared" si="81"/>
        <v>Active investigations</v>
      </c>
      <c r="DR102" t="s">
        <v>335</v>
      </c>
    </row>
    <row r="103" spans="1:122" x14ac:dyDescent="0.35">
      <c r="A103" t="s">
        <v>332</v>
      </c>
      <c r="B103" s="1">
        <v>42215</v>
      </c>
      <c r="C103" s="1">
        <v>42232</v>
      </c>
      <c r="D103">
        <v>1</v>
      </c>
      <c r="E103" t="s">
        <v>335</v>
      </c>
      <c r="G103" t="str">
        <f t="shared" si="78"/>
        <v>Professional licensing authority</v>
      </c>
      <c r="H103" t="s">
        <v>334</v>
      </c>
      <c r="J103">
        <v>1</v>
      </c>
      <c r="K103" t="s">
        <v>334</v>
      </c>
      <c r="M103" t="str">
        <f t="shared" si="79"/>
        <v>No time specified</v>
      </c>
      <c r="P103" t="str">
        <f t="shared" si="77"/>
        <v>Schedule II, Schedule III, Schedule IV, Schedule V</v>
      </c>
      <c r="Q103" t="s">
        <v>333</v>
      </c>
      <c r="S103" t="str">
        <f t="shared" si="80"/>
        <v>Must report to law enforcement, Must report to professional licensing body</v>
      </c>
      <c r="T103" t="s">
        <v>334</v>
      </c>
      <c r="V103">
        <v>1</v>
      </c>
      <c r="W103" t="s">
        <v>334</v>
      </c>
      <c r="Y103" t="str">
        <f>("Physician prescribers, Dentists, Pharmacists")</f>
        <v>Physician prescribers, Dentists, Pharmacists</v>
      </c>
      <c r="Z103" t="s">
        <v>336</v>
      </c>
      <c r="AB103" t="str">
        <f t="shared" si="82"/>
        <v>Specified date</v>
      </c>
      <c r="AC103" t="s">
        <v>334</v>
      </c>
      <c r="AE103">
        <v>1</v>
      </c>
      <c r="AF103" t="s">
        <v>333</v>
      </c>
      <c r="AH103">
        <v>0</v>
      </c>
      <c r="AQ103">
        <v>0</v>
      </c>
      <c r="BC103">
        <v>0</v>
      </c>
      <c r="BL103">
        <v>0</v>
      </c>
      <c r="CG103">
        <v>1</v>
      </c>
      <c r="CH103" t="s">
        <v>334</v>
      </c>
      <c r="CJ103">
        <v>1</v>
      </c>
      <c r="CK103" t="s">
        <v>333</v>
      </c>
      <c r="CM103">
        <v>0</v>
      </c>
      <c r="CS103">
        <v>1</v>
      </c>
      <c r="CT103" t="s">
        <v>333</v>
      </c>
      <c r="CV103" t="str">
        <f t="shared" si="69"/>
        <v>Authorized agent, delegate, or designee</v>
      </c>
      <c r="CW103" t="s">
        <v>333</v>
      </c>
      <c r="CY103">
        <v>1</v>
      </c>
      <c r="CZ103" t="s">
        <v>333</v>
      </c>
      <c r="DB103">
        <v>0</v>
      </c>
      <c r="DE103">
        <v>0</v>
      </c>
      <c r="DH103">
        <v>1</v>
      </c>
      <c r="DI103" t="s">
        <v>334</v>
      </c>
      <c r="DK103" t="str">
        <f t="shared" si="83"/>
        <v>None of the above restrictions</v>
      </c>
      <c r="DN103">
        <v>1</v>
      </c>
      <c r="DO103" t="s">
        <v>333</v>
      </c>
      <c r="DQ103" t="str">
        <f t="shared" si="81"/>
        <v>Active investigations</v>
      </c>
      <c r="DR103" t="s">
        <v>335</v>
      </c>
    </row>
    <row r="104" spans="1:122" x14ac:dyDescent="0.35">
      <c r="A104" t="s">
        <v>332</v>
      </c>
      <c r="B104" s="1">
        <v>42233</v>
      </c>
      <c r="C104" s="1">
        <v>42247</v>
      </c>
      <c r="D104">
        <v>1</v>
      </c>
      <c r="E104" t="s">
        <v>334</v>
      </c>
      <c r="G104" t="str">
        <f t="shared" si="78"/>
        <v>Professional licensing authority</v>
      </c>
      <c r="H104" t="s">
        <v>334</v>
      </c>
      <c r="J104">
        <v>1</v>
      </c>
      <c r="K104" t="s">
        <v>334</v>
      </c>
      <c r="M104" t="str">
        <f t="shared" si="79"/>
        <v>No time specified</v>
      </c>
      <c r="P104" t="str">
        <f t="shared" si="77"/>
        <v>Schedule II, Schedule III, Schedule IV, Schedule V</v>
      </c>
      <c r="Q104" t="s">
        <v>333</v>
      </c>
      <c r="S104" t="str">
        <f t="shared" si="80"/>
        <v>Must report to law enforcement, Must report to professional licensing body</v>
      </c>
      <c r="T104" t="s">
        <v>334</v>
      </c>
      <c r="V104">
        <v>1</v>
      </c>
      <c r="W104" t="s">
        <v>334</v>
      </c>
      <c r="Y104" t="str">
        <f>("Physician prescribers, Dentists, Pharmacists")</f>
        <v>Physician prescribers, Dentists, Pharmacists</v>
      </c>
      <c r="Z104" t="s">
        <v>336</v>
      </c>
      <c r="AB104" t="str">
        <f t="shared" si="82"/>
        <v>Specified date</v>
      </c>
      <c r="AC104" t="s">
        <v>334</v>
      </c>
      <c r="AE104">
        <v>1</v>
      </c>
      <c r="AF104" t="s">
        <v>333</v>
      </c>
      <c r="AH104">
        <v>0</v>
      </c>
      <c r="AQ104">
        <v>0</v>
      </c>
      <c r="BC104">
        <v>0</v>
      </c>
      <c r="BL104">
        <v>0</v>
      </c>
      <c r="CG104">
        <v>1</v>
      </c>
      <c r="CH104" t="s">
        <v>334</v>
      </c>
      <c r="CJ104">
        <v>1</v>
      </c>
      <c r="CK104" t="s">
        <v>333</v>
      </c>
      <c r="CM104">
        <v>0</v>
      </c>
      <c r="CS104">
        <v>1</v>
      </c>
      <c r="CT104" t="s">
        <v>333</v>
      </c>
      <c r="CV104" t="str">
        <f t="shared" si="69"/>
        <v>Authorized agent, delegate, or designee</v>
      </c>
      <c r="CW104" t="s">
        <v>333</v>
      </c>
      <c r="CY104">
        <v>1</v>
      </c>
      <c r="CZ104" t="s">
        <v>333</v>
      </c>
      <c r="DB104">
        <v>0</v>
      </c>
      <c r="DE104">
        <v>0</v>
      </c>
      <c r="DH104">
        <v>1</v>
      </c>
      <c r="DI104" t="s">
        <v>334</v>
      </c>
      <c r="DK104" t="str">
        <f t="shared" si="83"/>
        <v>None of the above restrictions</v>
      </c>
      <c r="DN104">
        <v>1</v>
      </c>
      <c r="DO104" t="s">
        <v>333</v>
      </c>
      <c r="DQ104" t="str">
        <f t="shared" si="81"/>
        <v>Active investigations</v>
      </c>
      <c r="DR104" t="s">
        <v>335</v>
      </c>
    </row>
    <row r="105" spans="1:122" x14ac:dyDescent="0.35">
      <c r="A105" t="s">
        <v>332</v>
      </c>
      <c r="B105" s="1">
        <v>42248</v>
      </c>
      <c r="C105" s="1">
        <v>42355</v>
      </c>
      <c r="D105">
        <v>1</v>
      </c>
      <c r="E105" t="s">
        <v>333</v>
      </c>
      <c r="G105" t="str">
        <f t="shared" si="78"/>
        <v>Professional licensing authority</v>
      </c>
      <c r="H105" t="s">
        <v>334</v>
      </c>
      <c r="J105">
        <v>1</v>
      </c>
      <c r="K105" t="s">
        <v>334</v>
      </c>
      <c r="M105" t="str">
        <f t="shared" si="79"/>
        <v>No time specified</v>
      </c>
      <c r="P105" t="str">
        <f t="shared" si="77"/>
        <v>Schedule II, Schedule III, Schedule IV, Schedule V</v>
      </c>
      <c r="Q105" t="s">
        <v>333</v>
      </c>
      <c r="S105" t="str">
        <f t="shared" si="80"/>
        <v>Must report to law enforcement, Must report to professional licensing body</v>
      </c>
      <c r="T105" t="s">
        <v>334</v>
      </c>
      <c r="V105">
        <v>1</v>
      </c>
      <c r="W105" t="s">
        <v>334</v>
      </c>
      <c r="Y105" t="str">
        <f>("Physician prescribers, Nurse Practitioners, Dentists, Pharmacists")</f>
        <v>Physician prescribers, Nurse Practitioners, Dentists, Pharmacists</v>
      </c>
      <c r="Z105" t="s">
        <v>337</v>
      </c>
      <c r="AB105" t="str">
        <f t="shared" si="82"/>
        <v>Specified date</v>
      </c>
      <c r="AC105" t="s">
        <v>334</v>
      </c>
      <c r="AE105">
        <v>1</v>
      </c>
      <c r="AF105" t="s">
        <v>333</v>
      </c>
      <c r="AH105">
        <v>0</v>
      </c>
      <c r="AQ105">
        <v>0</v>
      </c>
      <c r="BC105">
        <v>0</v>
      </c>
      <c r="BL105">
        <v>0</v>
      </c>
      <c r="CG105">
        <v>1</v>
      </c>
      <c r="CH105" t="s">
        <v>333</v>
      </c>
      <c r="CJ105">
        <v>1</v>
      </c>
      <c r="CK105" t="s">
        <v>335</v>
      </c>
      <c r="CM105">
        <v>0</v>
      </c>
      <c r="CS105">
        <v>1</v>
      </c>
      <c r="CT105" t="s">
        <v>333</v>
      </c>
      <c r="CV105" t="str">
        <f t="shared" si="69"/>
        <v>Authorized agent, delegate, or designee</v>
      </c>
      <c r="CW105" t="s">
        <v>333</v>
      </c>
      <c r="CY105">
        <v>1</v>
      </c>
      <c r="CZ105" t="s">
        <v>333</v>
      </c>
      <c r="DB105">
        <v>0</v>
      </c>
      <c r="DE105">
        <v>0</v>
      </c>
      <c r="DH105">
        <v>1</v>
      </c>
      <c r="DI105" t="s">
        <v>334</v>
      </c>
      <c r="DK105" t="str">
        <f t="shared" si="83"/>
        <v>None of the above restrictions</v>
      </c>
      <c r="DN105">
        <v>1</v>
      </c>
      <c r="DO105" t="s">
        <v>335</v>
      </c>
      <c r="DQ105" t="str">
        <f t="shared" si="81"/>
        <v>Active investigations</v>
      </c>
      <c r="DR105" t="s">
        <v>335</v>
      </c>
    </row>
    <row r="106" spans="1:122" x14ac:dyDescent="0.35">
      <c r="A106" t="s">
        <v>332</v>
      </c>
      <c r="B106" s="1">
        <v>42356</v>
      </c>
      <c r="C106" s="1">
        <v>42584</v>
      </c>
      <c r="D106">
        <v>1</v>
      </c>
      <c r="E106" t="s">
        <v>333</v>
      </c>
      <c r="G106" t="str">
        <f t="shared" si="78"/>
        <v>Professional licensing authority</v>
      </c>
      <c r="H106" t="s">
        <v>334</v>
      </c>
      <c r="J106">
        <v>1</v>
      </c>
      <c r="K106" t="s">
        <v>334</v>
      </c>
      <c r="M106" t="str">
        <f t="shared" si="79"/>
        <v>No time specified</v>
      </c>
      <c r="P106" t="str">
        <f t="shared" si="77"/>
        <v>Schedule II, Schedule III, Schedule IV, Schedule V</v>
      </c>
      <c r="Q106" t="s">
        <v>333</v>
      </c>
      <c r="S106" t="str">
        <f t="shared" si="80"/>
        <v>Must report to law enforcement, Must report to professional licensing body</v>
      </c>
      <c r="T106" t="s">
        <v>334</v>
      </c>
      <c r="V106">
        <v>1</v>
      </c>
      <c r="W106" t="s">
        <v>338</v>
      </c>
      <c r="Y106" t="str">
        <f>("Physician prescribers, Nurse Practitioners, Dentists, Pharmacists")</f>
        <v>Physician prescribers, Nurse Practitioners, Dentists, Pharmacists</v>
      </c>
      <c r="Z106" t="s">
        <v>339</v>
      </c>
      <c r="AB106" t="str">
        <f t="shared" si="82"/>
        <v>Specified date</v>
      </c>
      <c r="AC106" t="s">
        <v>334</v>
      </c>
      <c r="AE106">
        <v>1</v>
      </c>
      <c r="AF106" t="s">
        <v>333</v>
      </c>
      <c r="AH106">
        <v>0</v>
      </c>
      <c r="AQ106">
        <v>0</v>
      </c>
      <c r="BC106">
        <v>0</v>
      </c>
      <c r="BL106">
        <v>0</v>
      </c>
      <c r="CG106">
        <v>1</v>
      </c>
      <c r="CH106" t="s">
        <v>333</v>
      </c>
      <c r="CJ106">
        <v>1</v>
      </c>
      <c r="CK106" t="s">
        <v>333</v>
      </c>
      <c r="CM106">
        <v>0</v>
      </c>
      <c r="CS106">
        <v>1</v>
      </c>
      <c r="CT106" t="s">
        <v>333</v>
      </c>
      <c r="CV106" t="str">
        <f t="shared" si="69"/>
        <v>Authorized agent, delegate, or designee</v>
      </c>
      <c r="CW106" t="s">
        <v>333</v>
      </c>
      <c r="CY106">
        <v>1</v>
      </c>
      <c r="CZ106" t="s">
        <v>333</v>
      </c>
      <c r="DB106">
        <v>0</v>
      </c>
      <c r="DE106">
        <v>0</v>
      </c>
      <c r="DH106">
        <v>1</v>
      </c>
      <c r="DI106" t="s">
        <v>334</v>
      </c>
      <c r="DK106" t="str">
        <f t="shared" si="83"/>
        <v>None of the above restrictions</v>
      </c>
      <c r="DN106">
        <v>1</v>
      </c>
      <c r="DO106" t="s">
        <v>333</v>
      </c>
      <c r="DQ106" t="str">
        <f t="shared" si="81"/>
        <v>Active investigations</v>
      </c>
      <c r="DR106" t="s">
        <v>335</v>
      </c>
    </row>
    <row r="107" spans="1:122" x14ac:dyDescent="0.35">
      <c r="A107" t="s">
        <v>332</v>
      </c>
      <c r="B107" s="1">
        <v>42585</v>
      </c>
      <c r="C107" s="1">
        <v>42835</v>
      </c>
      <c r="D107">
        <v>1</v>
      </c>
      <c r="E107" t="s">
        <v>335</v>
      </c>
      <c r="G107" t="str">
        <f t="shared" si="78"/>
        <v>Professional licensing authority</v>
      </c>
      <c r="H107" t="s">
        <v>334</v>
      </c>
      <c r="J107">
        <v>1</v>
      </c>
      <c r="K107" t="s">
        <v>334</v>
      </c>
      <c r="M107" t="str">
        <f t="shared" si="79"/>
        <v>No time specified</v>
      </c>
      <c r="P107" t="str">
        <f t="shared" si="77"/>
        <v>Schedule II, Schedule III, Schedule IV, Schedule V</v>
      </c>
      <c r="Q107" t="s">
        <v>333</v>
      </c>
      <c r="S107" t="str">
        <f t="shared" si="80"/>
        <v>Must report to law enforcement, Must report to professional licensing body</v>
      </c>
      <c r="T107" t="s">
        <v>334</v>
      </c>
      <c r="V107">
        <v>1</v>
      </c>
      <c r="W107" t="s">
        <v>338</v>
      </c>
      <c r="Y107" t="str">
        <f>("Physician prescribers, Nurse Practitioners, Optometrists, Dentists, Pharmacists")</f>
        <v>Physician prescribers, Nurse Practitioners, Optometrists, Dentists, Pharmacists</v>
      </c>
      <c r="Z107" t="s">
        <v>340</v>
      </c>
      <c r="AB107" t="str">
        <f t="shared" si="82"/>
        <v>Specified date</v>
      </c>
      <c r="AC107" t="s">
        <v>334</v>
      </c>
      <c r="AE107">
        <v>1</v>
      </c>
      <c r="AF107" t="s">
        <v>333</v>
      </c>
      <c r="AH107">
        <v>0</v>
      </c>
      <c r="AQ107">
        <v>0</v>
      </c>
      <c r="BC107">
        <v>0</v>
      </c>
      <c r="BL107">
        <v>0</v>
      </c>
      <c r="CG107">
        <v>1</v>
      </c>
      <c r="CH107" t="s">
        <v>333</v>
      </c>
      <c r="CJ107">
        <v>1</v>
      </c>
      <c r="CK107" t="s">
        <v>333</v>
      </c>
      <c r="CM107">
        <v>0</v>
      </c>
      <c r="CS107">
        <v>1</v>
      </c>
      <c r="CT107" t="s">
        <v>333</v>
      </c>
      <c r="CV107" t="str">
        <f t="shared" si="69"/>
        <v>Authorized agent, delegate, or designee</v>
      </c>
      <c r="CW107" t="s">
        <v>333</v>
      </c>
      <c r="CY107">
        <v>1</v>
      </c>
      <c r="CZ107" t="s">
        <v>333</v>
      </c>
      <c r="DB107">
        <v>0</v>
      </c>
      <c r="DE107">
        <v>0</v>
      </c>
      <c r="DH107">
        <v>1</v>
      </c>
      <c r="DI107" t="s">
        <v>334</v>
      </c>
      <c r="DK107" t="str">
        <f t="shared" si="83"/>
        <v>None of the above restrictions</v>
      </c>
      <c r="DN107">
        <v>1</v>
      </c>
      <c r="DO107" t="s">
        <v>333</v>
      </c>
      <c r="DQ107" t="str">
        <f t="shared" si="81"/>
        <v>Active investigations</v>
      </c>
      <c r="DR107" t="s">
        <v>335</v>
      </c>
    </row>
    <row r="108" spans="1:122" x14ac:dyDescent="0.35">
      <c r="A108" t="s">
        <v>332</v>
      </c>
      <c r="B108" s="1">
        <v>42836</v>
      </c>
      <c r="C108" s="1">
        <v>42884</v>
      </c>
      <c r="D108">
        <v>1</v>
      </c>
      <c r="E108" t="s">
        <v>334</v>
      </c>
      <c r="G108" t="str">
        <f t="shared" si="78"/>
        <v>Professional licensing authority</v>
      </c>
      <c r="H108" t="s">
        <v>334</v>
      </c>
      <c r="J108">
        <v>1</v>
      </c>
      <c r="K108" t="s">
        <v>334</v>
      </c>
      <c r="M108" t="str">
        <f t="shared" si="79"/>
        <v>No time specified</v>
      </c>
      <c r="P108" t="str">
        <f t="shared" si="77"/>
        <v>Schedule II, Schedule III, Schedule IV, Schedule V</v>
      </c>
      <c r="Q108" t="s">
        <v>333</v>
      </c>
      <c r="S108" t="str">
        <f t="shared" si="80"/>
        <v>Must report to law enforcement, Must report to professional licensing body</v>
      </c>
      <c r="T108" t="s">
        <v>334</v>
      </c>
      <c r="V108">
        <v>1</v>
      </c>
      <c r="W108" t="s">
        <v>338</v>
      </c>
      <c r="Y108" t="str">
        <f t="shared" ref="Y108:Y118" si="84">("Physician prescribers, Nurse Practitioners, Physician assistants, Optometrists, Podiatrists, Dentists, Pharmacists")</f>
        <v>Physician prescribers, Nurse Practitioners, Physician assistants, Optometrists, Podiatrists, Dentists, Pharmacists</v>
      </c>
      <c r="Z108" t="s">
        <v>341</v>
      </c>
      <c r="AB108" t="str">
        <f t="shared" si="82"/>
        <v>Specified date</v>
      </c>
      <c r="AC108" t="s">
        <v>334</v>
      </c>
      <c r="AE108">
        <v>1</v>
      </c>
      <c r="AF108" t="s">
        <v>342</v>
      </c>
      <c r="AG108" t="s">
        <v>343</v>
      </c>
      <c r="AH108">
        <v>0</v>
      </c>
      <c r="AQ108">
        <v>1</v>
      </c>
      <c r="AR108" t="s">
        <v>344</v>
      </c>
      <c r="AT108" t="str">
        <f t="shared" ref="AT108:AT118" si="85">("Initial prescriptions")</f>
        <v>Initial prescriptions</v>
      </c>
      <c r="AU108" t="s">
        <v>345</v>
      </c>
      <c r="AV108" t="s">
        <v>346</v>
      </c>
      <c r="AW108" t="str">
        <f t="shared" ref="AW108:AW118" si="86">("Every prescription, Every 6 months")</f>
        <v>Every prescription, Every 6 months</v>
      </c>
      <c r="AX108" t="s">
        <v>345</v>
      </c>
      <c r="AY108" t="s">
        <v>347</v>
      </c>
      <c r="AZ108" t="str">
        <f>("Terminally ill patients under the supervised care of a hospice program, Prescriptions related to cancer treatment, Post-surgical prescriptions")</f>
        <v>Terminally ill patients under the supervised care of a hospice program, Prescriptions related to cancer treatment, Post-surgical prescriptions</v>
      </c>
      <c r="BA108" t="s">
        <v>345</v>
      </c>
      <c r="BB108" t="s">
        <v>348</v>
      </c>
      <c r="BC108">
        <v>1</v>
      </c>
      <c r="BD108" t="s">
        <v>349</v>
      </c>
      <c r="BE108" t="s">
        <v>343</v>
      </c>
      <c r="BF108" t="str">
        <f t="shared" ref="BF108:BF118" si="87">("Every prescription")</f>
        <v>Every prescription</v>
      </c>
      <c r="BG108" t="s">
        <v>349</v>
      </c>
      <c r="BI108" t="str">
        <f t="shared" ref="BI108:BI118" si="88">("Terminally ill patients under the supervised care of a hospice program, Prescriptions related to cancer treatment")</f>
        <v>Terminally ill patients under the supervised care of a hospice program, Prescriptions related to cancer treatment</v>
      </c>
      <c r="BJ108" t="s">
        <v>349</v>
      </c>
      <c r="BL108">
        <v>0</v>
      </c>
      <c r="CG108">
        <v>1</v>
      </c>
      <c r="CH108" t="s">
        <v>333</v>
      </c>
      <c r="CJ108">
        <v>1</v>
      </c>
      <c r="CK108" t="s">
        <v>333</v>
      </c>
      <c r="CM108">
        <v>0</v>
      </c>
      <c r="CS108">
        <v>1</v>
      </c>
      <c r="CT108" t="s">
        <v>333</v>
      </c>
      <c r="CV108" t="str">
        <f t="shared" si="69"/>
        <v>Authorized agent, delegate, or designee</v>
      </c>
      <c r="CW108" t="s">
        <v>333</v>
      </c>
      <c r="CY108">
        <v>1</v>
      </c>
      <c r="CZ108" t="s">
        <v>333</v>
      </c>
      <c r="DB108">
        <v>0</v>
      </c>
      <c r="DE108">
        <v>0</v>
      </c>
      <c r="DH108">
        <v>1</v>
      </c>
      <c r="DI108" t="s">
        <v>334</v>
      </c>
      <c r="DK108" t="str">
        <f t="shared" si="83"/>
        <v>None of the above restrictions</v>
      </c>
      <c r="DN108">
        <v>1</v>
      </c>
      <c r="DO108" t="s">
        <v>333</v>
      </c>
      <c r="DQ108" t="str">
        <f t="shared" si="81"/>
        <v>Active investigations</v>
      </c>
      <c r="DR108" t="s">
        <v>335</v>
      </c>
    </row>
    <row r="109" spans="1:122" x14ac:dyDescent="0.35">
      <c r="A109" t="s">
        <v>332</v>
      </c>
      <c r="B109" s="1">
        <v>42885</v>
      </c>
      <c r="C109" s="1">
        <v>42901</v>
      </c>
      <c r="D109">
        <v>1</v>
      </c>
      <c r="E109" t="s">
        <v>334</v>
      </c>
      <c r="G109" t="str">
        <f t="shared" si="78"/>
        <v>Professional licensing authority</v>
      </c>
      <c r="H109" t="s">
        <v>334</v>
      </c>
      <c r="J109">
        <v>1</v>
      </c>
      <c r="K109" t="s">
        <v>334</v>
      </c>
      <c r="M109" t="str">
        <f t="shared" si="79"/>
        <v>No time specified</v>
      </c>
      <c r="P109" t="str">
        <f t="shared" si="77"/>
        <v>Schedule II, Schedule III, Schedule IV, Schedule V</v>
      </c>
      <c r="Q109" t="s">
        <v>333</v>
      </c>
      <c r="S109" t="str">
        <f t="shared" si="80"/>
        <v>Must report to law enforcement, Must report to professional licensing body</v>
      </c>
      <c r="T109" t="s">
        <v>334</v>
      </c>
      <c r="V109">
        <v>1</v>
      </c>
      <c r="W109" t="s">
        <v>350</v>
      </c>
      <c r="Y109" t="str">
        <f t="shared" si="84"/>
        <v>Physician prescribers, Nurse Practitioners, Physician assistants, Optometrists, Podiatrists, Dentists, Pharmacists</v>
      </c>
      <c r="Z109" t="s">
        <v>351</v>
      </c>
      <c r="AB109" t="str">
        <f t="shared" si="82"/>
        <v>Specified date</v>
      </c>
      <c r="AC109" t="s">
        <v>334</v>
      </c>
      <c r="AE109">
        <v>1</v>
      </c>
      <c r="AF109" t="s">
        <v>352</v>
      </c>
      <c r="AG109" t="s">
        <v>343</v>
      </c>
      <c r="AH109">
        <v>0</v>
      </c>
      <c r="AQ109">
        <v>1</v>
      </c>
      <c r="AR109" t="s">
        <v>344</v>
      </c>
      <c r="AT109" t="str">
        <f t="shared" si="85"/>
        <v>Initial prescriptions</v>
      </c>
      <c r="AU109" t="s">
        <v>345</v>
      </c>
      <c r="AV109" t="s">
        <v>346</v>
      </c>
      <c r="AW109" t="str">
        <f t="shared" si="86"/>
        <v>Every prescription, Every 6 months</v>
      </c>
      <c r="AX109" t="s">
        <v>345</v>
      </c>
      <c r="AY109" t="s">
        <v>347</v>
      </c>
      <c r="AZ109" t="str">
        <f>("Terminally ill patients under the supervised care of a hospice program, Prescriptions related to cancer treatment, Post-surgical prescriptions")</f>
        <v>Terminally ill patients under the supervised care of a hospice program, Prescriptions related to cancer treatment, Post-surgical prescriptions</v>
      </c>
      <c r="BA109" t="s">
        <v>349</v>
      </c>
      <c r="BB109" t="s">
        <v>348</v>
      </c>
      <c r="BC109">
        <v>1</v>
      </c>
      <c r="BD109" t="s">
        <v>349</v>
      </c>
      <c r="BE109" t="s">
        <v>343</v>
      </c>
      <c r="BF109" t="str">
        <f t="shared" si="87"/>
        <v>Every prescription</v>
      </c>
      <c r="BG109" t="s">
        <v>349</v>
      </c>
      <c r="BI109" t="str">
        <f t="shared" si="88"/>
        <v>Terminally ill patients under the supervised care of a hospice program, Prescriptions related to cancer treatment</v>
      </c>
      <c r="BJ109" t="s">
        <v>349</v>
      </c>
      <c r="BL109">
        <v>0</v>
      </c>
      <c r="CG109">
        <v>1</v>
      </c>
      <c r="CH109" t="s">
        <v>333</v>
      </c>
      <c r="CJ109">
        <v>1</v>
      </c>
      <c r="CK109" t="s">
        <v>333</v>
      </c>
      <c r="CM109">
        <v>0</v>
      </c>
      <c r="CS109">
        <v>1</v>
      </c>
      <c r="CT109" t="s">
        <v>333</v>
      </c>
      <c r="CV109" t="str">
        <f t="shared" si="69"/>
        <v>Authorized agent, delegate, or designee</v>
      </c>
      <c r="CW109" t="s">
        <v>333</v>
      </c>
      <c r="CY109">
        <v>1</v>
      </c>
      <c r="CZ109" t="s">
        <v>333</v>
      </c>
      <c r="DB109">
        <v>0</v>
      </c>
      <c r="DE109">
        <v>0</v>
      </c>
      <c r="DH109">
        <v>1</v>
      </c>
      <c r="DI109" t="s">
        <v>334</v>
      </c>
      <c r="DK109" t="str">
        <f t="shared" si="83"/>
        <v>None of the above restrictions</v>
      </c>
      <c r="DN109">
        <v>1</v>
      </c>
      <c r="DO109" t="s">
        <v>333</v>
      </c>
      <c r="DQ109" t="str">
        <f t="shared" si="81"/>
        <v>Active investigations</v>
      </c>
      <c r="DR109" t="s">
        <v>335</v>
      </c>
    </row>
    <row r="110" spans="1:122" x14ac:dyDescent="0.35">
      <c r="A110" t="s">
        <v>332</v>
      </c>
      <c r="B110" s="1">
        <v>42902</v>
      </c>
      <c r="C110" s="1">
        <v>42932</v>
      </c>
      <c r="D110">
        <v>1</v>
      </c>
      <c r="E110" t="s">
        <v>334</v>
      </c>
      <c r="G110" t="str">
        <f t="shared" si="78"/>
        <v>Professional licensing authority</v>
      </c>
      <c r="H110" t="s">
        <v>334</v>
      </c>
      <c r="J110">
        <v>1</v>
      </c>
      <c r="K110" t="s">
        <v>334</v>
      </c>
      <c r="M110" t="str">
        <f t="shared" si="79"/>
        <v>No time specified</v>
      </c>
      <c r="P110" t="str">
        <f t="shared" si="77"/>
        <v>Schedule II, Schedule III, Schedule IV, Schedule V</v>
      </c>
      <c r="Q110" t="s">
        <v>333</v>
      </c>
      <c r="S110" t="str">
        <f t="shared" si="80"/>
        <v>Must report to law enforcement, Must report to professional licensing body</v>
      </c>
      <c r="T110" t="s">
        <v>334</v>
      </c>
      <c r="V110">
        <v>1</v>
      </c>
      <c r="W110" t="s">
        <v>350</v>
      </c>
      <c r="Y110" t="str">
        <f t="shared" si="84"/>
        <v>Physician prescribers, Nurse Practitioners, Physician assistants, Optometrists, Podiatrists, Dentists, Pharmacists</v>
      </c>
      <c r="Z110" t="s">
        <v>351</v>
      </c>
      <c r="AB110" t="str">
        <f t="shared" si="82"/>
        <v>Specified date</v>
      </c>
      <c r="AC110" t="s">
        <v>334</v>
      </c>
      <c r="AE110">
        <v>1</v>
      </c>
      <c r="AF110" t="s">
        <v>353</v>
      </c>
      <c r="AG110" t="s">
        <v>343</v>
      </c>
      <c r="AH110">
        <v>0</v>
      </c>
      <c r="AQ110">
        <v>1</v>
      </c>
      <c r="AR110" t="s">
        <v>344</v>
      </c>
      <c r="AT110" t="str">
        <f t="shared" si="85"/>
        <v>Initial prescriptions</v>
      </c>
      <c r="AU110" t="s">
        <v>345</v>
      </c>
      <c r="AV110" t="s">
        <v>346</v>
      </c>
      <c r="AW110" t="str">
        <f t="shared" si="86"/>
        <v>Every prescription, Every 6 months</v>
      </c>
      <c r="AX110" t="s">
        <v>345</v>
      </c>
      <c r="AY110" t="s">
        <v>347</v>
      </c>
      <c r="AZ110" t="str">
        <f t="shared" ref="AZ110:AZ118" si="89">("Post-surgical prescriptions")</f>
        <v>Post-surgical prescriptions</v>
      </c>
      <c r="BA110" t="s">
        <v>349</v>
      </c>
      <c r="BB110" t="s">
        <v>348</v>
      </c>
      <c r="BC110">
        <v>1</v>
      </c>
      <c r="BD110" t="s">
        <v>349</v>
      </c>
      <c r="BE110" t="s">
        <v>343</v>
      </c>
      <c r="BF110" t="str">
        <f t="shared" si="87"/>
        <v>Every prescription</v>
      </c>
      <c r="BG110" t="s">
        <v>349</v>
      </c>
      <c r="BI110" t="str">
        <f t="shared" si="88"/>
        <v>Terminally ill patients under the supervised care of a hospice program, Prescriptions related to cancer treatment</v>
      </c>
      <c r="BJ110" t="s">
        <v>349</v>
      </c>
      <c r="BL110">
        <v>0</v>
      </c>
      <c r="CG110">
        <v>1</v>
      </c>
      <c r="CH110" t="s">
        <v>333</v>
      </c>
      <c r="CJ110">
        <v>1</v>
      </c>
      <c r="CK110" t="s">
        <v>333</v>
      </c>
      <c r="CM110">
        <v>0</v>
      </c>
      <c r="CS110">
        <v>1</v>
      </c>
      <c r="CT110" t="s">
        <v>333</v>
      </c>
      <c r="CV110" t="str">
        <f t="shared" si="69"/>
        <v>Authorized agent, delegate, or designee</v>
      </c>
      <c r="CW110" t="s">
        <v>333</v>
      </c>
      <c r="CY110">
        <v>1</v>
      </c>
      <c r="CZ110" t="s">
        <v>333</v>
      </c>
      <c r="DB110">
        <v>0</v>
      </c>
      <c r="DE110">
        <v>0</v>
      </c>
      <c r="DH110">
        <v>1</v>
      </c>
      <c r="DI110" t="s">
        <v>334</v>
      </c>
      <c r="DK110" t="str">
        <f t="shared" si="83"/>
        <v>None of the above restrictions</v>
      </c>
      <c r="DN110">
        <v>1</v>
      </c>
      <c r="DO110" t="s">
        <v>333</v>
      </c>
      <c r="DQ110" t="str">
        <f t="shared" si="81"/>
        <v>Active investigations</v>
      </c>
      <c r="DR110" t="s">
        <v>335</v>
      </c>
    </row>
    <row r="111" spans="1:122" x14ac:dyDescent="0.35">
      <c r="A111" t="s">
        <v>332</v>
      </c>
      <c r="B111" s="1">
        <v>42933</v>
      </c>
      <c r="C111" s="1">
        <v>42936</v>
      </c>
      <c r="D111">
        <v>1</v>
      </c>
      <c r="E111" t="s">
        <v>334</v>
      </c>
      <c r="G111" t="str">
        <f t="shared" si="78"/>
        <v>Professional licensing authority</v>
      </c>
      <c r="H111" t="s">
        <v>334</v>
      </c>
      <c r="J111">
        <v>1</v>
      </c>
      <c r="K111" t="s">
        <v>334</v>
      </c>
      <c r="M111" t="str">
        <f t="shared" si="79"/>
        <v>No time specified</v>
      </c>
      <c r="P111" t="str">
        <f t="shared" si="77"/>
        <v>Schedule II, Schedule III, Schedule IV, Schedule V</v>
      </c>
      <c r="Q111" t="s">
        <v>333</v>
      </c>
      <c r="S111" t="str">
        <f t="shared" si="80"/>
        <v>Must report to law enforcement, Must report to professional licensing body</v>
      </c>
      <c r="T111" t="s">
        <v>334</v>
      </c>
      <c r="V111">
        <v>1</v>
      </c>
      <c r="W111" t="s">
        <v>350</v>
      </c>
      <c r="Y111" t="str">
        <f t="shared" si="84"/>
        <v>Physician prescribers, Nurse Practitioners, Physician assistants, Optometrists, Podiatrists, Dentists, Pharmacists</v>
      </c>
      <c r="Z111" t="s">
        <v>351</v>
      </c>
      <c r="AB111" t="str">
        <f t="shared" si="82"/>
        <v>Specified date</v>
      </c>
      <c r="AC111" t="s">
        <v>334</v>
      </c>
      <c r="AE111">
        <v>1</v>
      </c>
      <c r="AF111" t="s">
        <v>353</v>
      </c>
      <c r="AG111" t="s">
        <v>343</v>
      </c>
      <c r="AH111">
        <v>0</v>
      </c>
      <c r="AQ111">
        <v>1</v>
      </c>
      <c r="AR111" t="s">
        <v>344</v>
      </c>
      <c r="AT111" t="str">
        <f t="shared" si="85"/>
        <v>Initial prescriptions</v>
      </c>
      <c r="AU111" t="s">
        <v>345</v>
      </c>
      <c r="AV111" t="s">
        <v>346</v>
      </c>
      <c r="AW111" t="str">
        <f t="shared" si="86"/>
        <v>Every prescription, Every 6 months</v>
      </c>
      <c r="AX111" t="s">
        <v>345</v>
      </c>
      <c r="AY111" t="s">
        <v>347</v>
      </c>
      <c r="AZ111" t="str">
        <f t="shared" si="89"/>
        <v>Post-surgical prescriptions</v>
      </c>
      <c r="BA111" t="s">
        <v>349</v>
      </c>
      <c r="BB111" t="s">
        <v>348</v>
      </c>
      <c r="BC111">
        <v>1</v>
      </c>
      <c r="BD111" t="s">
        <v>349</v>
      </c>
      <c r="BE111" t="s">
        <v>343</v>
      </c>
      <c r="BF111" t="str">
        <f t="shared" si="87"/>
        <v>Every prescription</v>
      </c>
      <c r="BG111" t="s">
        <v>349</v>
      </c>
      <c r="BI111" t="str">
        <f t="shared" si="88"/>
        <v>Terminally ill patients under the supervised care of a hospice program, Prescriptions related to cancer treatment</v>
      </c>
      <c r="BJ111" t="s">
        <v>349</v>
      </c>
      <c r="BL111">
        <v>0</v>
      </c>
      <c r="CG111">
        <v>1</v>
      </c>
      <c r="CH111" t="s">
        <v>333</v>
      </c>
      <c r="CJ111">
        <v>1</v>
      </c>
      <c r="CK111" t="s">
        <v>333</v>
      </c>
      <c r="CM111">
        <v>0</v>
      </c>
      <c r="CS111">
        <v>1</v>
      </c>
      <c r="CT111" t="s">
        <v>333</v>
      </c>
      <c r="CV111" t="str">
        <f t="shared" si="69"/>
        <v>Authorized agent, delegate, or designee</v>
      </c>
      <c r="CW111" t="s">
        <v>333</v>
      </c>
      <c r="CY111">
        <v>1</v>
      </c>
      <c r="CZ111" t="s">
        <v>333</v>
      </c>
      <c r="DB111">
        <v>0</v>
      </c>
      <c r="DE111">
        <v>0</v>
      </c>
      <c r="DH111">
        <v>1</v>
      </c>
      <c r="DI111" t="s">
        <v>334</v>
      </c>
      <c r="DK111" t="str">
        <f t="shared" si="83"/>
        <v>None of the above restrictions</v>
      </c>
      <c r="DN111">
        <v>1</v>
      </c>
      <c r="DO111" t="s">
        <v>333</v>
      </c>
      <c r="DQ111" t="str">
        <f t="shared" si="81"/>
        <v>Active investigations</v>
      </c>
      <c r="DR111" t="s">
        <v>335</v>
      </c>
    </row>
    <row r="112" spans="1:122" x14ac:dyDescent="0.35">
      <c r="A112" t="s">
        <v>332</v>
      </c>
      <c r="B112" s="1">
        <v>42937</v>
      </c>
      <c r="C112" s="1">
        <v>43340</v>
      </c>
      <c r="D112">
        <v>1</v>
      </c>
      <c r="E112" t="s">
        <v>334</v>
      </c>
      <c r="G112" t="str">
        <f t="shared" si="78"/>
        <v>Professional licensing authority</v>
      </c>
      <c r="H112" t="s">
        <v>334</v>
      </c>
      <c r="J112">
        <v>1</v>
      </c>
      <c r="K112" t="s">
        <v>334</v>
      </c>
      <c r="M112" t="str">
        <f t="shared" si="79"/>
        <v>No time specified</v>
      </c>
      <c r="P112" t="str">
        <f t="shared" si="77"/>
        <v>Schedule II, Schedule III, Schedule IV, Schedule V</v>
      </c>
      <c r="Q112" t="s">
        <v>333</v>
      </c>
      <c r="S112" t="str">
        <f t="shared" si="80"/>
        <v>Must report to law enforcement, Must report to professional licensing body</v>
      </c>
      <c r="T112" t="s">
        <v>334</v>
      </c>
      <c r="V112">
        <v>1</v>
      </c>
      <c r="W112" t="s">
        <v>350</v>
      </c>
      <c r="Y112" t="str">
        <f t="shared" si="84"/>
        <v>Physician prescribers, Nurse Practitioners, Physician assistants, Optometrists, Podiatrists, Dentists, Pharmacists</v>
      </c>
      <c r="Z112" t="s">
        <v>351</v>
      </c>
      <c r="AB112" t="str">
        <f t="shared" ref="AB112:AB118" si="90">("Initial licensure")</f>
        <v>Initial licensure</v>
      </c>
      <c r="AC112" t="s">
        <v>334</v>
      </c>
      <c r="AD112" t="s">
        <v>354</v>
      </c>
      <c r="AE112">
        <v>1</v>
      </c>
      <c r="AF112" t="s">
        <v>353</v>
      </c>
      <c r="AG112" t="s">
        <v>343</v>
      </c>
      <c r="AH112">
        <v>0</v>
      </c>
      <c r="AQ112">
        <v>1</v>
      </c>
      <c r="AR112" t="s">
        <v>344</v>
      </c>
      <c r="AT112" t="str">
        <f t="shared" si="85"/>
        <v>Initial prescriptions</v>
      </c>
      <c r="AU112" t="s">
        <v>345</v>
      </c>
      <c r="AV112" t="s">
        <v>346</v>
      </c>
      <c r="AW112" t="str">
        <f t="shared" si="86"/>
        <v>Every prescription, Every 6 months</v>
      </c>
      <c r="AX112" t="s">
        <v>345</v>
      </c>
      <c r="AY112" t="s">
        <v>347</v>
      </c>
      <c r="AZ112" t="str">
        <f t="shared" si="89"/>
        <v>Post-surgical prescriptions</v>
      </c>
      <c r="BA112" t="s">
        <v>349</v>
      </c>
      <c r="BB112" t="s">
        <v>348</v>
      </c>
      <c r="BC112">
        <v>1</v>
      </c>
      <c r="BD112" t="s">
        <v>349</v>
      </c>
      <c r="BE112" t="s">
        <v>343</v>
      </c>
      <c r="BF112" t="str">
        <f t="shared" si="87"/>
        <v>Every prescription</v>
      </c>
      <c r="BG112" t="s">
        <v>349</v>
      </c>
      <c r="BI112" t="str">
        <f t="shared" si="88"/>
        <v>Terminally ill patients under the supervised care of a hospice program, Prescriptions related to cancer treatment</v>
      </c>
      <c r="BJ112" t="s">
        <v>349</v>
      </c>
      <c r="BL112">
        <v>0</v>
      </c>
      <c r="CG112">
        <v>1</v>
      </c>
      <c r="CH112" t="s">
        <v>333</v>
      </c>
      <c r="CJ112">
        <v>1</v>
      </c>
      <c r="CK112" t="s">
        <v>333</v>
      </c>
      <c r="CM112">
        <v>0</v>
      </c>
      <c r="CS112">
        <v>1</v>
      </c>
      <c r="CT112" t="s">
        <v>333</v>
      </c>
      <c r="CV112" t="str">
        <f t="shared" si="69"/>
        <v>Authorized agent, delegate, or designee</v>
      </c>
      <c r="CW112" t="s">
        <v>333</v>
      </c>
      <c r="CY112">
        <v>1</v>
      </c>
      <c r="CZ112" t="s">
        <v>333</v>
      </c>
      <c r="DB112">
        <v>0</v>
      </c>
      <c r="DE112">
        <v>0</v>
      </c>
      <c r="DH112">
        <v>1</v>
      </c>
      <c r="DI112" t="s">
        <v>334</v>
      </c>
      <c r="DK112" t="str">
        <f t="shared" si="83"/>
        <v>None of the above restrictions</v>
      </c>
      <c r="DN112">
        <v>1</v>
      </c>
      <c r="DO112" t="s">
        <v>333</v>
      </c>
      <c r="DQ112" t="str">
        <f t="shared" si="81"/>
        <v>Active investigations</v>
      </c>
      <c r="DR112" t="s">
        <v>335</v>
      </c>
    </row>
    <row r="113" spans="1:122" x14ac:dyDescent="0.35">
      <c r="A113" t="s">
        <v>332</v>
      </c>
      <c r="B113" s="1">
        <v>43341</v>
      </c>
      <c r="C113" s="1">
        <v>43346</v>
      </c>
      <c r="D113">
        <v>1</v>
      </c>
      <c r="E113" t="s">
        <v>334</v>
      </c>
      <c r="G113" t="str">
        <f t="shared" si="78"/>
        <v>Professional licensing authority</v>
      </c>
      <c r="H113" t="s">
        <v>334</v>
      </c>
      <c r="J113">
        <v>1</v>
      </c>
      <c r="K113" t="s">
        <v>334</v>
      </c>
      <c r="M113" t="str">
        <f t="shared" si="79"/>
        <v>No time specified</v>
      </c>
      <c r="P113" t="str">
        <f t="shared" si="77"/>
        <v>Schedule II, Schedule III, Schedule IV, Schedule V</v>
      </c>
      <c r="Q113" t="s">
        <v>333</v>
      </c>
      <c r="S113" t="str">
        <f t="shared" si="80"/>
        <v>Must report to law enforcement, Must report to professional licensing body</v>
      </c>
      <c r="T113" t="s">
        <v>334</v>
      </c>
      <c r="V113">
        <v>1</v>
      </c>
      <c r="W113" t="s">
        <v>350</v>
      </c>
      <c r="Y113" t="str">
        <f t="shared" si="84"/>
        <v>Physician prescribers, Nurse Practitioners, Physician assistants, Optometrists, Podiatrists, Dentists, Pharmacists</v>
      </c>
      <c r="Z113" t="s">
        <v>351</v>
      </c>
      <c r="AB113" t="str">
        <f t="shared" si="90"/>
        <v>Initial licensure</v>
      </c>
      <c r="AC113" t="s">
        <v>334</v>
      </c>
      <c r="AD113" t="s">
        <v>354</v>
      </c>
      <c r="AE113">
        <v>1</v>
      </c>
      <c r="AF113" t="s">
        <v>353</v>
      </c>
      <c r="AG113" t="s">
        <v>343</v>
      </c>
      <c r="AH113">
        <v>0</v>
      </c>
      <c r="AQ113">
        <v>1</v>
      </c>
      <c r="AR113" t="s">
        <v>344</v>
      </c>
      <c r="AT113" t="str">
        <f t="shared" si="85"/>
        <v>Initial prescriptions</v>
      </c>
      <c r="AU113" t="s">
        <v>345</v>
      </c>
      <c r="AV113" t="s">
        <v>346</v>
      </c>
      <c r="AW113" t="str">
        <f t="shared" si="86"/>
        <v>Every prescription, Every 6 months</v>
      </c>
      <c r="AX113" t="s">
        <v>345</v>
      </c>
      <c r="AY113" t="s">
        <v>347</v>
      </c>
      <c r="AZ113" t="str">
        <f t="shared" si="89"/>
        <v>Post-surgical prescriptions</v>
      </c>
      <c r="BA113" t="s">
        <v>349</v>
      </c>
      <c r="BB113" t="s">
        <v>348</v>
      </c>
      <c r="BC113">
        <v>1</v>
      </c>
      <c r="BD113" t="s">
        <v>349</v>
      </c>
      <c r="BE113" t="s">
        <v>343</v>
      </c>
      <c r="BF113" t="str">
        <f t="shared" si="87"/>
        <v>Every prescription</v>
      </c>
      <c r="BG113" t="s">
        <v>349</v>
      </c>
      <c r="BI113" t="str">
        <f t="shared" si="88"/>
        <v>Terminally ill patients under the supervised care of a hospice program, Prescriptions related to cancer treatment</v>
      </c>
      <c r="BJ113" t="s">
        <v>349</v>
      </c>
      <c r="BL113">
        <v>0</v>
      </c>
      <c r="CG113">
        <v>1</v>
      </c>
      <c r="CH113" t="s">
        <v>333</v>
      </c>
      <c r="CJ113">
        <v>1</v>
      </c>
      <c r="CK113" t="s">
        <v>333</v>
      </c>
      <c r="CM113">
        <v>0</v>
      </c>
      <c r="CS113">
        <v>1</v>
      </c>
      <c r="CT113" t="s">
        <v>333</v>
      </c>
      <c r="CV113" t="str">
        <f t="shared" si="69"/>
        <v>Authorized agent, delegate, or designee</v>
      </c>
      <c r="CW113" t="s">
        <v>333</v>
      </c>
      <c r="CY113">
        <v>1</v>
      </c>
      <c r="CZ113" t="s">
        <v>333</v>
      </c>
      <c r="DB113">
        <v>0</v>
      </c>
      <c r="DE113">
        <v>0</v>
      </c>
      <c r="DH113">
        <v>1</v>
      </c>
      <c r="DI113" t="s">
        <v>334</v>
      </c>
      <c r="DK113" t="str">
        <f t="shared" si="83"/>
        <v>None of the above restrictions</v>
      </c>
      <c r="DN113">
        <v>1</v>
      </c>
      <c r="DO113" t="s">
        <v>333</v>
      </c>
      <c r="DQ113" t="str">
        <f t="shared" si="81"/>
        <v>Active investigations</v>
      </c>
      <c r="DR113" t="s">
        <v>335</v>
      </c>
    </row>
    <row r="114" spans="1:122" x14ac:dyDescent="0.35">
      <c r="A114" t="s">
        <v>332</v>
      </c>
      <c r="B114" s="1">
        <v>43347</v>
      </c>
      <c r="C114" s="1">
        <v>43352</v>
      </c>
      <c r="D114">
        <v>1</v>
      </c>
      <c r="E114" t="s">
        <v>334</v>
      </c>
      <c r="G114" t="str">
        <f t="shared" si="78"/>
        <v>Professional licensing authority</v>
      </c>
      <c r="H114" t="s">
        <v>334</v>
      </c>
      <c r="J114">
        <v>1</v>
      </c>
      <c r="K114" t="s">
        <v>334</v>
      </c>
      <c r="M114" t="str">
        <f t="shared" si="79"/>
        <v>No time specified</v>
      </c>
      <c r="P114" t="str">
        <f t="shared" si="77"/>
        <v>Schedule II, Schedule III, Schedule IV, Schedule V</v>
      </c>
      <c r="Q114" t="s">
        <v>333</v>
      </c>
      <c r="S114" t="str">
        <f t="shared" si="80"/>
        <v>Must report to law enforcement, Must report to professional licensing body</v>
      </c>
      <c r="T114" t="s">
        <v>334</v>
      </c>
      <c r="V114">
        <v>1</v>
      </c>
      <c r="W114" t="s">
        <v>350</v>
      </c>
      <c r="Y114" t="str">
        <f t="shared" si="84"/>
        <v>Physician prescribers, Nurse Practitioners, Physician assistants, Optometrists, Podiatrists, Dentists, Pharmacists</v>
      </c>
      <c r="Z114" t="s">
        <v>355</v>
      </c>
      <c r="AB114" t="str">
        <f t="shared" si="90"/>
        <v>Initial licensure</v>
      </c>
      <c r="AC114" t="s">
        <v>334</v>
      </c>
      <c r="AD114" t="s">
        <v>354</v>
      </c>
      <c r="AE114">
        <v>1</v>
      </c>
      <c r="AF114" t="s">
        <v>353</v>
      </c>
      <c r="AG114" t="s">
        <v>343</v>
      </c>
      <c r="AH114">
        <v>0</v>
      </c>
      <c r="AQ114">
        <v>1</v>
      </c>
      <c r="AR114" t="s">
        <v>344</v>
      </c>
      <c r="AT114" t="str">
        <f t="shared" si="85"/>
        <v>Initial prescriptions</v>
      </c>
      <c r="AU114" t="s">
        <v>345</v>
      </c>
      <c r="AV114" t="s">
        <v>346</v>
      </c>
      <c r="AW114" t="str">
        <f t="shared" si="86"/>
        <v>Every prescription, Every 6 months</v>
      </c>
      <c r="AX114" t="s">
        <v>345</v>
      </c>
      <c r="AY114" t="s">
        <v>347</v>
      </c>
      <c r="AZ114" t="str">
        <f t="shared" si="89"/>
        <v>Post-surgical prescriptions</v>
      </c>
      <c r="BA114" t="s">
        <v>349</v>
      </c>
      <c r="BB114" t="s">
        <v>348</v>
      </c>
      <c r="BC114">
        <v>1</v>
      </c>
      <c r="BD114" t="s">
        <v>349</v>
      </c>
      <c r="BE114" t="s">
        <v>343</v>
      </c>
      <c r="BF114" t="str">
        <f t="shared" si="87"/>
        <v>Every prescription</v>
      </c>
      <c r="BG114" t="s">
        <v>349</v>
      </c>
      <c r="BI114" t="str">
        <f t="shared" si="88"/>
        <v>Terminally ill patients under the supervised care of a hospice program, Prescriptions related to cancer treatment</v>
      </c>
      <c r="BJ114" t="s">
        <v>349</v>
      </c>
      <c r="BL114">
        <v>0</v>
      </c>
      <c r="CG114">
        <v>1</v>
      </c>
      <c r="CH114" t="s">
        <v>333</v>
      </c>
      <c r="CJ114">
        <v>1</v>
      </c>
      <c r="CK114" t="s">
        <v>333</v>
      </c>
      <c r="CM114">
        <v>0</v>
      </c>
      <c r="CS114">
        <v>1</v>
      </c>
      <c r="CT114" t="s">
        <v>333</v>
      </c>
      <c r="CV114" t="str">
        <f t="shared" si="69"/>
        <v>Authorized agent, delegate, or designee</v>
      </c>
      <c r="CW114" t="s">
        <v>333</v>
      </c>
      <c r="CY114">
        <v>1</v>
      </c>
      <c r="CZ114" t="s">
        <v>333</v>
      </c>
      <c r="DB114">
        <v>0</v>
      </c>
      <c r="DE114">
        <v>0</v>
      </c>
      <c r="DH114">
        <v>1</v>
      </c>
      <c r="DI114" t="s">
        <v>334</v>
      </c>
      <c r="DK114" t="str">
        <f t="shared" si="83"/>
        <v>None of the above restrictions</v>
      </c>
      <c r="DN114">
        <v>1</v>
      </c>
      <c r="DO114" t="s">
        <v>333</v>
      </c>
      <c r="DQ114" t="str">
        <f t="shared" si="81"/>
        <v>Active investigations</v>
      </c>
      <c r="DR114" t="s">
        <v>335</v>
      </c>
    </row>
    <row r="115" spans="1:122" x14ac:dyDescent="0.35">
      <c r="A115" t="s">
        <v>332</v>
      </c>
      <c r="B115" s="1">
        <v>43353</v>
      </c>
      <c r="C115" s="1">
        <v>43532</v>
      </c>
      <c r="D115">
        <v>1</v>
      </c>
      <c r="E115" t="s">
        <v>334</v>
      </c>
      <c r="G115" t="str">
        <f t="shared" si="78"/>
        <v>Professional licensing authority</v>
      </c>
      <c r="H115" t="s">
        <v>334</v>
      </c>
      <c r="J115">
        <v>1</v>
      </c>
      <c r="K115" t="s">
        <v>334</v>
      </c>
      <c r="M115" t="str">
        <f t="shared" si="79"/>
        <v>No time specified</v>
      </c>
      <c r="P115" t="str">
        <f t="shared" si="77"/>
        <v>Schedule II, Schedule III, Schedule IV, Schedule V</v>
      </c>
      <c r="Q115" t="s">
        <v>333</v>
      </c>
      <c r="S115" t="str">
        <f t="shared" si="80"/>
        <v>Must report to law enforcement, Must report to professional licensing body</v>
      </c>
      <c r="T115" t="s">
        <v>334</v>
      </c>
      <c r="V115">
        <v>1</v>
      </c>
      <c r="W115" t="s">
        <v>350</v>
      </c>
      <c r="Y115" t="str">
        <f t="shared" si="84"/>
        <v>Physician prescribers, Nurse Practitioners, Physician assistants, Optometrists, Podiatrists, Dentists, Pharmacists</v>
      </c>
      <c r="Z115" t="s">
        <v>355</v>
      </c>
      <c r="AB115" t="str">
        <f t="shared" si="90"/>
        <v>Initial licensure</v>
      </c>
      <c r="AC115" t="s">
        <v>334</v>
      </c>
      <c r="AD115" t="s">
        <v>354</v>
      </c>
      <c r="AE115">
        <v>1</v>
      </c>
      <c r="AF115" t="s">
        <v>353</v>
      </c>
      <c r="AG115" t="s">
        <v>343</v>
      </c>
      <c r="AH115">
        <v>0</v>
      </c>
      <c r="AQ115">
        <v>1</v>
      </c>
      <c r="AR115" t="s">
        <v>344</v>
      </c>
      <c r="AT115" t="str">
        <f t="shared" si="85"/>
        <v>Initial prescriptions</v>
      </c>
      <c r="AU115" t="s">
        <v>345</v>
      </c>
      <c r="AV115" t="s">
        <v>346</v>
      </c>
      <c r="AW115" t="str">
        <f t="shared" si="86"/>
        <v>Every prescription, Every 6 months</v>
      </c>
      <c r="AX115" t="s">
        <v>345</v>
      </c>
      <c r="AY115" t="s">
        <v>347</v>
      </c>
      <c r="AZ115" t="str">
        <f t="shared" si="89"/>
        <v>Post-surgical prescriptions</v>
      </c>
      <c r="BA115" t="s">
        <v>349</v>
      </c>
      <c r="BB115" t="s">
        <v>348</v>
      </c>
      <c r="BC115">
        <v>1</v>
      </c>
      <c r="BD115" t="s">
        <v>349</v>
      </c>
      <c r="BE115" t="s">
        <v>343</v>
      </c>
      <c r="BF115" t="str">
        <f t="shared" si="87"/>
        <v>Every prescription</v>
      </c>
      <c r="BG115" t="s">
        <v>349</v>
      </c>
      <c r="BI115" t="str">
        <f t="shared" si="88"/>
        <v>Terminally ill patients under the supervised care of a hospice program, Prescriptions related to cancer treatment</v>
      </c>
      <c r="BJ115" t="s">
        <v>349</v>
      </c>
      <c r="BL115">
        <v>0</v>
      </c>
      <c r="CG115">
        <v>1</v>
      </c>
      <c r="CH115" t="s">
        <v>333</v>
      </c>
      <c r="CJ115">
        <v>1</v>
      </c>
      <c r="CK115" t="s">
        <v>333</v>
      </c>
      <c r="CM115">
        <v>0</v>
      </c>
      <c r="CS115">
        <v>1</v>
      </c>
      <c r="CT115" t="s">
        <v>333</v>
      </c>
      <c r="CV115" t="str">
        <f t="shared" si="69"/>
        <v>Authorized agent, delegate, or designee</v>
      </c>
      <c r="CW115" t="s">
        <v>333</v>
      </c>
      <c r="CY115">
        <v>1</v>
      </c>
      <c r="CZ115" t="s">
        <v>333</v>
      </c>
      <c r="DB115">
        <v>0</v>
      </c>
      <c r="DE115">
        <v>0</v>
      </c>
      <c r="DH115">
        <v>1</v>
      </c>
      <c r="DI115" t="s">
        <v>334</v>
      </c>
      <c r="DK115" t="str">
        <f t="shared" si="83"/>
        <v>None of the above restrictions</v>
      </c>
      <c r="DN115">
        <v>1</v>
      </c>
      <c r="DO115" t="s">
        <v>333</v>
      </c>
      <c r="DQ115" t="str">
        <f t="shared" si="81"/>
        <v>Active investigations</v>
      </c>
      <c r="DR115" t="s">
        <v>335</v>
      </c>
    </row>
    <row r="116" spans="1:122" x14ac:dyDescent="0.35">
      <c r="A116" t="s">
        <v>332</v>
      </c>
      <c r="B116" s="1">
        <v>43533</v>
      </c>
      <c r="C116" s="1">
        <v>43627</v>
      </c>
      <c r="D116">
        <v>1</v>
      </c>
      <c r="E116" t="s">
        <v>334</v>
      </c>
      <c r="G116" t="str">
        <f t="shared" si="78"/>
        <v>Professional licensing authority</v>
      </c>
      <c r="H116" t="s">
        <v>334</v>
      </c>
      <c r="J116">
        <v>1</v>
      </c>
      <c r="K116" t="s">
        <v>334</v>
      </c>
      <c r="M116" t="str">
        <f t="shared" si="79"/>
        <v>No time specified</v>
      </c>
      <c r="P116" t="str">
        <f t="shared" si="77"/>
        <v>Schedule II, Schedule III, Schedule IV, Schedule V</v>
      </c>
      <c r="Q116" t="s">
        <v>333</v>
      </c>
      <c r="S116" t="str">
        <f t="shared" si="80"/>
        <v>Must report to law enforcement, Must report to professional licensing body</v>
      </c>
      <c r="T116" t="s">
        <v>334</v>
      </c>
      <c r="V116">
        <v>1</v>
      </c>
      <c r="W116" t="s">
        <v>350</v>
      </c>
      <c r="Y116" t="str">
        <f t="shared" si="84"/>
        <v>Physician prescribers, Nurse Practitioners, Physician assistants, Optometrists, Podiatrists, Dentists, Pharmacists</v>
      </c>
      <c r="Z116" t="s">
        <v>355</v>
      </c>
      <c r="AB116" t="str">
        <f t="shared" si="90"/>
        <v>Initial licensure</v>
      </c>
      <c r="AC116" t="s">
        <v>334</v>
      </c>
      <c r="AD116" t="s">
        <v>354</v>
      </c>
      <c r="AE116">
        <v>1</v>
      </c>
      <c r="AF116" t="s">
        <v>353</v>
      </c>
      <c r="AG116" t="s">
        <v>343</v>
      </c>
      <c r="AH116">
        <v>0</v>
      </c>
      <c r="AQ116">
        <v>1</v>
      </c>
      <c r="AR116" t="s">
        <v>344</v>
      </c>
      <c r="AT116" t="str">
        <f t="shared" si="85"/>
        <v>Initial prescriptions</v>
      </c>
      <c r="AU116" t="s">
        <v>345</v>
      </c>
      <c r="AV116" t="s">
        <v>346</v>
      </c>
      <c r="AW116" t="str">
        <f t="shared" si="86"/>
        <v>Every prescription, Every 6 months</v>
      </c>
      <c r="AX116" t="s">
        <v>345</v>
      </c>
      <c r="AY116" t="s">
        <v>347</v>
      </c>
      <c r="AZ116" t="str">
        <f t="shared" si="89"/>
        <v>Post-surgical prescriptions</v>
      </c>
      <c r="BA116" t="s">
        <v>349</v>
      </c>
      <c r="BB116" t="s">
        <v>348</v>
      </c>
      <c r="BC116">
        <v>1</v>
      </c>
      <c r="BD116" t="s">
        <v>349</v>
      </c>
      <c r="BE116" t="s">
        <v>343</v>
      </c>
      <c r="BF116" t="str">
        <f t="shared" si="87"/>
        <v>Every prescription</v>
      </c>
      <c r="BG116" t="s">
        <v>349</v>
      </c>
      <c r="BI116" t="str">
        <f t="shared" si="88"/>
        <v>Terminally ill patients under the supervised care of a hospice program, Prescriptions related to cancer treatment</v>
      </c>
      <c r="BJ116" t="s">
        <v>349</v>
      </c>
      <c r="BL116">
        <v>0</v>
      </c>
      <c r="CG116">
        <v>1</v>
      </c>
      <c r="CH116" t="s">
        <v>333</v>
      </c>
      <c r="CJ116">
        <v>1</v>
      </c>
      <c r="CK116" t="s">
        <v>333</v>
      </c>
      <c r="CM116">
        <v>0</v>
      </c>
      <c r="CS116">
        <v>1</v>
      </c>
      <c r="CT116" t="s">
        <v>333</v>
      </c>
      <c r="CV116" t="str">
        <f t="shared" si="69"/>
        <v>Authorized agent, delegate, or designee</v>
      </c>
      <c r="CW116" t="s">
        <v>333</v>
      </c>
      <c r="CY116">
        <v>1</v>
      </c>
      <c r="CZ116" t="s">
        <v>333</v>
      </c>
      <c r="DB116">
        <v>0</v>
      </c>
      <c r="DE116">
        <v>0</v>
      </c>
      <c r="DH116">
        <v>1</v>
      </c>
      <c r="DI116" t="s">
        <v>334</v>
      </c>
      <c r="DK116" t="str">
        <f t="shared" si="83"/>
        <v>None of the above restrictions</v>
      </c>
      <c r="DN116">
        <v>1</v>
      </c>
      <c r="DO116" t="s">
        <v>333</v>
      </c>
      <c r="DQ116" t="str">
        <f t="shared" si="81"/>
        <v>Active investigations</v>
      </c>
      <c r="DR116" t="s">
        <v>335</v>
      </c>
    </row>
    <row r="117" spans="1:122" x14ac:dyDescent="0.35">
      <c r="A117" t="s">
        <v>332</v>
      </c>
      <c r="B117" s="1">
        <v>43628</v>
      </c>
      <c r="C117" s="1">
        <v>43813</v>
      </c>
      <c r="D117">
        <v>1</v>
      </c>
      <c r="E117" t="s">
        <v>334</v>
      </c>
      <c r="G117" t="str">
        <f t="shared" si="78"/>
        <v>Professional licensing authority</v>
      </c>
      <c r="H117" t="s">
        <v>334</v>
      </c>
      <c r="J117">
        <v>1</v>
      </c>
      <c r="K117" t="s">
        <v>334</v>
      </c>
      <c r="M117" t="str">
        <f t="shared" si="79"/>
        <v>No time specified</v>
      </c>
      <c r="P117" t="str">
        <f t="shared" si="77"/>
        <v>Schedule II, Schedule III, Schedule IV, Schedule V</v>
      </c>
      <c r="Q117" t="s">
        <v>333</v>
      </c>
      <c r="S117" t="str">
        <f t="shared" si="80"/>
        <v>Must report to law enforcement, Must report to professional licensing body</v>
      </c>
      <c r="T117" t="s">
        <v>334</v>
      </c>
      <c r="V117">
        <v>1</v>
      </c>
      <c r="W117" t="s">
        <v>350</v>
      </c>
      <c r="Y117" t="str">
        <f t="shared" si="84"/>
        <v>Physician prescribers, Nurse Practitioners, Physician assistants, Optometrists, Podiatrists, Dentists, Pharmacists</v>
      </c>
      <c r="Z117" t="s">
        <v>355</v>
      </c>
      <c r="AB117" t="str">
        <f t="shared" si="90"/>
        <v>Initial licensure</v>
      </c>
      <c r="AC117" t="s">
        <v>334</v>
      </c>
      <c r="AD117" t="s">
        <v>354</v>
      </c>
      <c r="AE117">
        <v>1</v>
      </c>
      <c r="AF117" t="s">
        <v>353</v>
      </c>
      <c r="AG117" t="s">
        <v>343</v>
      </c>
      <c r="AH117">
        <v>0</v>
      </c>
      <c r="AQ117">
        <v>1</v>
      </c>
      <c r="AR117" t="s">
        <v>344</v>
      </c>
      <c r="AT117" t="str">
        <f t="shared" si="85"/>
        <v>Initial prescriptions</v>
      </c>
      <c r="AU117" t="s">
        <v>345</v>
      </c>
      <c r="AV117" t="s">
        <v>346</v>
      </c>
      <c r="AW117" t="str">
        <f t="shared" si="86"/>
        <v>Every prescription, Every 6 months</v>
      </c>
      <c r="AX117" t="s">
        <v>345</v>
      </c>
      <c r="AY117" t="s">
        <v>347</v>
      </c>
      <c r="AZ117" t="str">
        <f t="shared" si="89"/>
        <v>Post-surgical prescriptions</v>
      </c>
      <c r="BA117" t="s">
        <v>349</v>
      </c>
      <c r="BB117" t="s">
        <v>348</v>
      </c>
      <c r="BC117">
        <v>1</v>
      </c>
      <c r="BD117" t="s">
        <v>349</v>
      </c>
      <c r="BE117" t="s">
        <v>343</v>
      </c>
      <c r="BF117" t="str">
        <f t="shared" si="87"/>
        <v>Every prescription</v>
      </c>
      <c r="BG117" t="s">
        <v>349</v>
      </c>
      <c r="BI117" t="str">
        <f t="shared" si="88"/>
        <v>Terminally ill patients under the supervised care of a hospice program, Prescriptions related to cancer treatment</v>
      </c>
      <c r="BJ117" t="s">
        <v>349</v>
      </c>
      <c r="BL117">
        <v>0</v>
      </c>
      <c r="CG117">
        <v>1</v>
      </c>
      <c r="CH117" t="s">
        <v>333</v>
      </c>
      <c r="CJ117">
        <v>1</v>
      </c>
      <c r="CK117" t="s">
        <v>333</v>
      </c>
      <c r="CM117">
        <v>0</v>
      </c>
      <c r="CS117">
        <v>1</v>
      </c>
      <c r="CT117" t="s">
        <v>333</v>
      </c>
      <c r="CV117" t="str">
        <f t="shared" si="69"/>
        <v>Authorized agent, delegate, or designee</v>
      </c>
      <c r="CW117" t="s">
        <v>333</v>
      </c>
      <c r="CY117">
        <v>1</v>
      </c>
      <c r="CZ117" t="s">
        <v>333</v>
      </c>
      <c r="DB117">
        <v>0</v>
      </c>
      <c r="DE117">
        <v>0</v>
      </c>
      <c r="DH117">
        <v>1</v>
      </c>
      <c r="DI117" t="s">
        <v>334</v>
      </c>
      <c r="DK117" t="str">
        <f t="shared" si="83"/>
        <v>None of the above restrictions</v>
      </c>
      <c r="DN117">
        <v>1</v>
      </c>
      <c r="DO117" t="s">
        <v>333</v>
      </c>
      <c r="DQ117" t="str">
        <f t="shared" si="81"/>
        <v>Active investigations</v>
      </c>
      <c r="DR117" t="s">
        <v>335</v>
      </c>
    </row>
    <row r="118" spans="1:122" x14ac:dyDescent="0.35">
      <c r="A118" t="s">
        <v>332</v>
      </c>
      <c r="B118" s="1">
        <v>43814</v>
      </c>
      <c r="C118" s="1">
        <v>43830</v>
      </c>
      <c r="D118">
        <v>1</v>
      </c>
      <c r="E118" t="s">
        <v>334</v>
      </c>
      <c r="G118" t="str">
        <f t="shared" si="78"/>
        <v>Professional licensing authority</v>
      </c>
      <c r="H118" t="s">
        <v>334</v>
      </c>
      <c r="J118">
        <v>1</v>
      </c>
      <c r="K118" t="s">
        <v>334</v>
      </c>
      <c r="M118" t="str">
        <f t="shared" si="79"/>
        <v>No time specified</v>
      </c>
      <c r="P118" t="str">
        <f t="shared" si="77"/>
        <v>Schedule II, Schedule III, Schedule IV, Schedule V</v>
      </c>
      <c r="Q118" t="s">
        <v>333</v>
      </c>
      <c r="S118" t="str">
        <f t="shared" si="80"/>
        <v>Must report to law enforcement, Must report to professional licensing body</v>
      </c>
      <c r="T118" t="s">
        <v>334</v>
      </c>
      <c r="V118">
        <v>1</v>
      </c>
      <c r="W118" t="s">
        <v>350</v>
      </c>
      <c r="Y118" t="str">
        <f t="shared" si="84"/>
        <v>Physician prescribers, Nurse Practitioners, Physician assistants, Optometrists, Podiatrists, Dentists, Pharmacists</v>
      </c>
      <c r="Z118" t="s">
        <v>355</v>
      </c>
      <c r="AB118" t="str">
        <f t="shared" si="90"/>
        <v>Initial licensure</v>
      </c>
      <c r="AC118" t="s">
        <v>334</v>
      </c>
      <c r="AD118" t="s">
        <v>354</v>
      </c>
      <c r="AE118">
        <v>1</v>
      </c>
      <c r="AF118" t="s">
        <v>353</v>
      </c>
      <c r="AG118" t="s">
        <v>343</v>
      </c>
      <c r="AH118">
        <v>0</v>
      </c>
      <c r="AQ118">
        <v>1</v>
      </c>
      <c r="AR118" t="s">
        <v>344</v>
      </c>
      <c r="AT118" t="str">
        <f t="shared" si="85"/>
        <v>Initial prescriptions</v>
      </c>
      <c r="AU118" t="s">
        <v>345</v>
      </c>
      <c r="AV118" t="s">
        <v>346</v>
      </c>
      <c r="AW118" t="str">
        <f t="shared" si="86"/>
        <v>Every prescription, Every 6 months</v>
      </c>
      <c r="AX118" t="s">
        <v>345</v>
      </c>
      <c r="AY118" t="s">
        <v>347</v>
      </c>
      <c r="AZ118" t="str">
        <f t="shared" si="89"/>
        <v>Post-surgical prescriptions</v>
      </c>
      <c r="BA118" t="s">
        <v>349</v>
      </c>
      <c r="BB118" t="s">
        <v>348</v>
      </c>
      <c r="BC118">
        <v>1</v>
      </c>
      <c r="BD118" t="s">
        <v>349</v>
      </c>
      <c r="BE118" t="s">
        <v>343</v>
      </c>
      <c r="BF118" t="str">
        <f t="shared" si="87"/>
        <v>Every prescription</v>
      </c>
      <c r="BG118" t="s">
        <v>349</v>
      </c>
      <c r="BI118" t="str">
        <f t="shared" si="88"/>
        <v>Terminally ill patients under the supervised care of a hospice program, Prescriptions related to cancer treatment</v>
      </c>
      <c r="BJ118" t="s">
        <v>349</v>
      </c>
      <c r="BL118">
        <v>0</v>
      </c>
      <c r="CG118">
        <v>1</v>
      </c>
      <c r="CH118" t="s">
        <v>333</v>
      </c>
      <c r="CJ118">
        <v>1</v>
      </c>
      <c r="CK118" t="s">
        <v>333</v>
      </c>
      <c r="CM118">
        <v>0</v>
      </c>
      <c r="CS118">
        <v>1</v>
      </c>
      <c r="CT118" t="s">
        <v>333</v>
      </c>
      <c r="CV118" t="str">
        <f t="shared" si="69"/>
        <v>Authorized agent, delegate, or designee</v>
      </c>
      <c r="CW118" t="s">
        <v>333</v>
      </c>
      <c r="CY118">
        <v>1</v>
      </c>
      <c r="CZ118" t="s">
        <v>333</v>
      </c>
      <c r="DB118">
        <v>0</v>
      </c>
      <c r="DE118">
        <v>0</v>
      </c>
      <c r="DH118">
        <v>1</v>
      </c>
      <c r="DI118" t="s">
        <v>334</v>
      </c>
      <c r="DK118" t="str">
        <f t="shared" si="83"/>
        <v>None of the above restrictions</v>
      </c>
      <c r="DN118">
        <v>1</v>
      </c>
      <c r="DO118" t="s">
        <v>333</v>
      </c>
      <c r="DQ118" t="str">
        <f t="shared" si="81"/>
        <v>Active investigations</v>
      </c>
      <c r="DR118" t="s">
        <v>335</v>
      </c>
    </row>
    <row r="119" spans="1:122" x14ac:dyDescent="0.35">
      <c r="A119" t="s">
        <v>356</v>
      </c>
      <c r="B119" s="1">
        <v>41640</v>
      </c>
      <c r="C119" s="1">
        <v>41691</v>
      </c>
      <c r="D119">
        <v>0</v>
      </c>
    </row>
    <row r="120" spans="1:122" x14ac:dyDescent="0.35">
      <c r="A120" t="s">
        <v>356</v>
      </c>
      <c r="B120" s="1">
        <v>41692</v>
      </c>
      <c r="C120" s="1">
        <v>42170</v>
      </c>
      <c r="D120">
        <v>1</v>
      </c>
      <c r="E120" t="s">
        <v>357</v>
      </c>
      <c r="G120" t="str">
        <f t="shared" ref="G120:G146" si="91">("Department of Health ")</f>
        <v xml:space="preserve">Department of Health </v>
      </c>
      <c r="H120" t="s">
        <v>358</v>
      </c>
      <c r="J120">
        <v>1</v>
      </c>
      <c r="K120" t="s">
        <v>359</v>
      </c>
      <c r="M120" t="str">
        <f>("Every day")</f>
        <v>Every day</v>
      </c>
      <c r="N120" t="s">
        <v>359</v>
      </c>
      <c r="P120" t="str">
        <f>("Schedule II, Schedule III, Schedule IV, Schedule V")</f>
        <v>Schedule II, Schedule III, Schedule IV, Schedule V</v>
      </c>
      <c r="Q120" t="s">
        <v>360</v>
      </c>
      <c r="S120" t="str">
        <f>("Permitted to report to prescriber or dispenser")</f>
        <v>Permitted to report to prescriber or dispenser</v>
      </c>
      <c r="T120" t="s">
        <v>361</v>
      </c>
      <c r="V120">
        <v>0</v>
      </c>
      <c r="AE120">
        <v>0</v>
      </c>
      <c r="AH120">
        <v>0</v>
      </c>
      <c r="AQ120">
        <v>0</v>
      </c>
      <c r="BC120">
        <v>0</v>
      </c>
      <c r="BL120">
        <v>0</v>
      </c>
      <c r="CG120">
        <v>0</v>
      </c>
      <c r="CJ120">
        <v>0</v>
      </c>
      <c r="CM120">
        <v>0</v>
      </c>
      <c r="CS120">
        <v>1</v>
      </c>
      <c r="CT120" t="s">
        <v>362</v>
      </c>
      <c r="CV120" t="str">
        <f>("Health care professionals")</f>
        <v>Health care professionals</v>
      </c>
      <c r="CW120" t="s">
        <v>362</v>
      </c>
      <c r="CX120" t="s">
        <v>363</v>
      </c>
      <c r="CY120">
        <v>1</v>
      </c>
      <c r="CZ120" t="s">
        <v>364</v>
      </c>
      <c r="DB120">
        <v>0</v>
      </c>
      <c r="DE120">
        <v>0</v>
      </c>
      <c r="DH120">
        <v>1</v>
      </c>
      <c r="DI120" t="s">
        <v>365</v>
      </c>
      <c r="DK120" t="str">
        <f>("Receiving state must allow reciprocity with this state, Must have bilateral memorandum of understanding or data sharing agreement")</f>
        <v>Receiving state must allow reciprocity with this state, Must have bilateral memorandum of understanding or data sharing agreement</v>
      </c>
      <c r="DL120" t="s">
        <v>365</v>
      </c>
      <c r="DN120">
        <v>1</v>
      </c>
      <c r="DO120" t="s">
        <v>364</v>
      </c>
      <c r="DQ120" t="str">
        <f t="shared" ref="DQ120:DQ146" si="92">("Active investigations")</f>
        <v>Active investigations</v>
      </c>
      <c r="DR120" t="s">
        <v>364</v>
      </c>
    </row>
    <row r="121" spans="1:122" x14ac:dyDescent="0.35">
      <c r="A121" t="s">
        <v>356</v>
      </c>
      <c r="B121" s="1">
        <v>42171</v>
      </c>
      <c r="C121" s="1">
        <v>42348</v>
      </c>
      <c r="D121">
        <v>1</v>
      </c>
      <c r="E121" t="s">
        <v>357</v>
      </c>
      <c r="G121" t="str">
        <f t="shared" si="91"/>
        <v xml:space="preserve">Department of Health </v>
      </c>
      <c r="H121" t="s">
        <v>358</v>
      </c>
      <c r="J121">
        <v>1</v>
      </c>
      <c r="K121" t="s">
        <v>359</v>
      </c>
      <c r="M121" t="str">
        <f>("Every day")</f>
        <v>Every day</v>
      </c>
      <c r="N121" t="s">
        <v>359</v>
      </c>
      <c r="P121" t="str">
        <f>("Schedule II, Schedule III, Schedule IV, Schedule V")</f>
        <v>Schedule II, Schedule III, Schedule IV, Schedule V</v>
      </c>
      <c r="Q121" t="s">
        <v>360</v>
      </c>
      <c r="S121" t="str">
        <f>("Permitted to report to prescriber or dispenser")</f>
        <v>Permitted to report to prescriber or dispenser</v>
      </c>
      <c r="T121" t="s">
        <v>366</v>
      </c>
      <c r="V121">
        <v>0</v>
      </c>
      <c r="AE121">
        <v>0</v>
      </c>
      <c r="AH121">
        <v>0</v>
      </c>
      <c r="AQ121">
        <v>0</v>
      </c>
      <c r="BC121">
        <v>0</v>
      </c>
      <c r="BL121">
        <v>0</v>
      </c>
      <c r="CG121">
        <v>0</v>
      </c>
      <c r="CJ121">
        <v>0</v>
      </c>
      <c r="CM121">
        <v>0</v>
      </c>
      <c r="CS121">
        <v>1</v>
      </c>
      <c r="CT121" t="s">
        <v>362</v>
      </c>
      <c r="CV121" t="str">
        <f>("Health care professionals")</f>
        <v>Health care professionals</v>
      </c>
      <c r="CW121" t="s">
        <v>362</v>
      </c>
      <c r="CX121" t="s">
        <v>363</v>
      </c>
      <c r="CY121">
        <v>1</v>
      </c>
      <c r="CZ121" t="s">
        <v>364</v>
      </c>
      <c r="DB121">
        <v>0</v>
      </c>
      <c r="DE121">
        <v>0</v>
      </c>
      <c r="DH121">
        <v>1</v>
      </c>
      <c r="DI121" t="s">
        <v>365</v>
      </c>
      <c r="DK121" t="str">
        <f>("Receiving state must allow reciprocity with this state, Must have bilateral memorandum of understanding or data sharing agreement")</f>
        <v>Receiving state must allow reciprocity with this state, Must have bilateral memorandum of understanding or data sharing agreement</v>
      </c>
      <c r="DL121" t="s">
        <v>365</v>
      </c>
      <c r="DN121">
        <v>1</v>
      </c>
      <c r="DO121" t="s">
        <v>364</v>
      </c>
      <c r="DQ121" t="str">
        <f t="shared" si="92"/>
        <v>Active investigations</v>
      </c>
      <c r="DR121" t="s">
        <v>364</v>
      </c>
    </row>
    <row r="122" spans="1:122" x14ac:dyDescent="0.35">
      <c r="A122" t="s">
        <v>356</v>
      </c>
      <c r="B122" s="1">
        <v>42349</v>
      </c>
      <c r="C122" s="1">
        <v>43536</v>
      </c>
      <c r="D122">
        <v>1</v>
      </c>
      <c r="E122" t="s">
        <v>367</v>
      </c>
      <c r="G122" t="str">
        <f t="shared" si="91"/>
        <v xml:space="preserve">Department of Health </v>
      </c>
      <c r="H122" t="s">
        <v>368</v>
      </c>
      <c r="J122">
        <v>1</v>
      </c>
      <c r="K122" t="s">
        <v>369</v>
      </c>
      <c r="M122" t="str">
        <f>("Every day")</f>
        <v>Every day</v>
      </c>
      <c r="N122" t="s">
        <v>369</v>
      </c>
      <c r="P122" t="str">
        <f>("Schedule II, Schedule III, Schedule IV, Schedule V")</f>
        <v>Schedule II, Schedule III, Schedule IV, Schedule V</v>
      </c>
      <c r="Q122" t="s">
        <v>370</v>
      </c>
      <c r="R122" t="s">
        <v>371</v>
      </c>
      <c r="S122" t="str">
        <f>("Permitted to report to prescriber or dispenser")</f>
        <v>Permitted to report to prescriber or dispenser</v>
      </c>
      <c r="T122" t="s">
        <v>372</v>
      </c>
      <c r="V122">
        <v>1</v>
      </c>
      <c r="W122" t="s">
        <v>373</v>
      </c>
      <c r="Y122" t="str">
        <f>("Physician prescribers, Nurse Practitioners, Dentists, Pharmacists")</f>
        <v>Physician prescribers, Nurse Practitioners, Dentists, Pharmacists</v>
      </c>
      <c r="Z122" t="s">
        <v>374</v>
      </c>
      <c r="AB122" t="str">
        <f>("Prior to accessing the PDMP")</f>
        <v>Prior to accessing the PDMP</v>
      </c>
      <c r="AC122" t="s">
        <v>373</v>
      </c>
      <c r="AE122">
        <v>0</v>
      </c>
      <c r="AH122">
        <v>0</v>
      </c>
      <c r="AQ122">
        <v>0</v>
      </c>
      <c r="BC122">
        <v>0</v>
      </c>
      <c r="BL122">
        <v>0</v>
      </c>
      <c r="CG122">
        <v>0</v>
      </c>
      <c r="CJ122">
        <v>1</v>
      </c>
      <c r="CK122" t="s">
        <v>375</v>
      </c>
      <c r="CM122">
        <v>0</v>
      </c>
      <c r="CS122">
        <v>1</v>
      </c>
      <c r="CT122" t="s">
        <v>362</v>
      </c>
      <c r="CV122" t="str">
        <f>("Health care professionals")</f>
        <v>Health care professionals</v>
      </c>
      <c r="CW122" t="s">
        <v>362</v>
      </c>
      <c r="CX122" t="s">
        <v>363</v>
      </c>
      <c r="CY122">
        <v>1</v>
      </c>
      <c r="CZ122" t="s">
        <v>364</v>
      </c>
      <c r="DB122">
        <v>0</v>
      </c>
      <c r="DE122">
        <v>0</v>
      </c>
      <c r="DH122">
        <v>1</v>
      </c>
      <c r="DI122" t="s">
        <v>376</v>
      </c>
      <c r="DK122" t="str">
        <f>("Receiving state must allow reciprocity with this state, Must have bilateral memorandum of understanding or data sharing agreement")</f>
        <v>Receiving state must allow reciprocity with this state, Must have bilateral memorandum of understanding or data sharing agreement</v>
      </c>
      <c r="DL122" t="s">
        <v>376</v>
      </c>
      <c r="DN122">
        <v>1</v>
      </c>
      <c r="DO122" t="s">
        <v>377</v>
      </c>
      <c r="DQ122" t="str">
        <f t="shared" si="92"/>
        <v>Active investigations</v>
      </c>
      <c r="DR122" t="s">
        <v>377</v>
      </c>
    </row>
    <row r="123" spans="1:122" x14ac:dyDescent="0.35">
      <c r="A123" t="s">
        <v>356</v>
      </c>
      <c r="B123" s="1">
        <v>43537</v>
      </c>
      <c r="C123" s="1">
        <v>43565</v>
      </c>
      <c r="D123">
        <v>1</v>
      </c>
      <c r="E123" t="s">
        <v>367</v>
      </c>
      <c r="G123" t="str">
        <f t="shared" si="91"/>
        <v xml:space="preserve">Department of Health </v>
      </c>
      <c r="H123" t="s">
        <v>368</v>
      </c>
      <c r="J123">
        <v>1</v>
      </c>
      <c r="K123" t="s">
        <v>369</v>
      </c>
      <c r="M123" t="str">
        <f>("Every day")</f>
        <v>Every day</v>
      </c>
      <c r="N123" t="s">
        <v>369</v>
      </c>
      <c r="P123" t="str">
        <f>("Schedule II, Schedule III, Schedule IV, Schedule V")</f>
        <v>Schedule II, Schedule III, Schedule IV, Schedule V</v>
      </c>
      <c r="Q123" t="s">
        <v>370</v>
      </c>
      <c r="R123" t="s">
        <v>371</v>
      </c>
      <c r="S123" t="str">
        <f>("Permitted to report to prescriber or dispenser")</f>
        <v>Permitted to report to prescriber or dispenser</v>
      </c>
      <c r="T123" t="s">
        <v>372</v>
      </c>
      <c r="V123">
        <v>1</v>
      </c>
      <c r="W123" t="s">
        <v>373</v>
      </c>
      <c r="Y123" t="str">
        <f>("Physician prescribers, Nurse Practitioners, Dentists, Pharmacists")</f>
        <v>Physician prescribers, Nurse Practitioners, Dentists, Pharmacists</v>
      </c>
      <c r="Z123" t="s">
        <v>374</v>
      </c>
      <c r="AB123" t="str">
        <f>("Prior to accessing the PDMP")</f>
        <v>Prior to accessing the PDMP</v>
      </c>
      <c r="AC123" t="s">
        <v>373</v>
      </c>
      <c r="AE123">
        <v>0</v>
      </c>
      <c r="AH123">
        <v>0</v>
      </c>
      <c r="AQ123">
        <v>0</v>
      </c>
      <c r="BC123">
        <v>0</v>
      </c>
      <c r="BL123">
        <v>0</v>
      </c>
      <c r="CG123">
        <v>0</v>
      </c>
      <c r="CJ123">
        <v>1</v>
      </c>
      <c r="CK123" t="s">
        <v>375</v>
      </c>
      <c r="CM123">
        <v>0</v>
      </c>
      <c r="CS123">
        <v>1</v>
      </c>
      <c r="CT123" t="s">
        <v>362</v>
      </c>
      <c r="CV123" t="str">
        <f>("Health care professionals")</f>
        <v>Health care professionals</v>
      </c>
      <c r="CW123" t="s">
        <v>362</v>
      </c>
      <c r="CX123" t="s">
        <v>363</v>
      </c>
      <c r="CY123">
        <v>1</v>
      </c>
      <c r="CZ123" t="s">
        <v>364</v>
      </c>
      <c r="DB123">
        <v>0</v>
      </c>
      <c r="DE123">
        <v>0</v>
      </c>
      <c r="DH123">
        <v>1</v>
      </c>
      <c r="DI123" t="s">
        <v>376</v>
      </c>
      <c r="DK123" t="str">
        <f>("Receiving state must allow reciprocity with this state, Must have bilateral memorandum of understanding or data sharing agreement")</f>
        <v>Receiving state must allow reciprocity with this state, Must have bilateral memorandum of understanding or data sharing agreement</v>
      </c>
      <c r="DL123" t="s">
        <v>376</v>
      </c>
      <c r="DN123">
        <v>1</v>
      </c>
      <c r="DO123" t="s">
        <v>377</v>
      </c>
      <c r="DQ123" t="str">
        <f t="shared" si="92"/>
        <v>Active investigations</v>
      </c>
      <c r="DR123" t="s">
        <v>377</v>
      </c>
    </row>
    <row r="124" spans="1:122" x14ac:dyDescent="0.35">
      <c r="A124" t="s">
        <v>356</v>
      </c>
      <c r="B124" s="1">
        <v>43566</v>
      </c>
      <c r="C124" s="1">
        <v>43830</v>
      </c>
      <c r="D124">
        <v>1</v>
      </c>
      <c r="E124" t="s">
        <v>367</v>
      </c>
      <c r="G124" t="str">
        <f t="shared" si="91"/>
        <v xml:space="preserve">Department of Health </v>
      </c>
      <c r="H124" t="s">
        <v>368</v>
      </c>
      <c r="J124">
        <v>1</v>
      </c>
      <c r="K124" t="s">
        <v>369</v>
      </c>
      <c r="M124" t="str">
        <f>("Every day")</f>
        <v>Every day</v>
      </c>
      <c r="N124" t="s">
        <v>369</v>
      </c>
      <c r="P124" t="str">
        <f>("Schedule II, Schedule III, Schedule IV, Schedule V")</f>
        <v>Schedule II, Schedule III, Schedule IV, Schedule V</v>
      </c>
      <c r="Q124" t="s">
        <v>370</v>
      </c>
      <c r="R124" t="s">
        <v>371</v>
      </c>
      <c r="S124" t="str">
        <f>("Permitted to report to prescriber or dispenser")</f>
        <v>Permitted to report to prescriber or dispenser</v>
      </c>
      <c r="T124" t="s">
        <v>372</v>
      </c>
      <c r="V124">
        <v>1</v>
      </c>
      <c r="W124" t="s">
        <v>373</v>
      </c>
      <c r="Y124" t="str">
        <f>("Physician prescribers, Nurse Practitioners, Dentists, Pharmacists")</f>
        <v>Physician prescribers, Nurse Practitioners, Dentists, Pharmacists</v>
      </c>
      <c r="Z124" t="s">
        <v>374</v>
      </c>
      <c r="AB124" t="str">
        <f>("Prior to accessing the PDMP")</f>
        <v>Prior to accessing the PDMP</v>
      </c>
      <c r="AC124" t="s">
        <v>373</v>
      </c>
      <c r="AE124">
        <v>0</v>
      </c>
      <c r="AH124">
        <v>0</v>
      </c>
      <c r="AQ124">
        <v>0</v>
      </c>
      <c r="BC124">
        <v>0</v>
      </c>
      <c r="BL124">
        <v>0</v>
      </c>
      <c r="CG124">
        <v>0</v>
      </c>
      <c r="CJ124">
        <v>1</v>
      </c>
      <c r="CK124" t="s">
        <v>375</v>
      </c>
      <c r="CM124">
        <v>0</v>
      </c>
      <c r="CS124">
        <v>1</v>
      </c>
      <c r="CT124" t="s">
        <v>362</v>
      </c>
      <c r="CV124" t="str">
        <f>("Health care professionals")</f>
        <v>Health care professionals</v>
      </c>
      <c r="CW124" t="s">
        <v>362</v>
      </c>
      <c r="CX124" t="s">
        <v>363</v>
      </c>
      <c r="CY124">
        <v>1</v>
      </c>
      <c r="CZ124" t="s">
        <v>364</v>
      </c>
      <c r="DB124">
        <v>0</v>
      </c>
      <c r="DE124">
        <v>0</v>
      </c>
      <c r="DH124">
        <v>1</v>
      </c>
      <c r="DI124" t="s">
        <v>376</v>
      </c>
      <c r="DK124" t="str">
        <f>("Receiving state must allow reciprocity with this state, Must have bilateral memorandum of understanding or data sharing agreement")</f>
        <v>Receiving state must allow reciprocity with this state, Must have bilateral memorandum of understanding or data sharing agreement</v>
      </c>
      <c r="DL124" t="s">
        <v>376</v>
      </c>
      <c r="DN124">
        <v>1</v>
      </c>
      <c r="DO124" t="s">
        <v>377</v>
      </c>
      <c r="DQ124" t="str">
        <f t="shared" si="92"/>
        <v>Active investigations</v>
      </c>
      <c r="DR124" t="s">
        <v>377</v>
      </c>
    </row>
    <row r="125" spans="1:122" x14ac:dyDescent="0.35">
      <c r="A125" t="s">
        <v>378</v>
      </c>
      <c r="B125" s="1">
        <v>41640</v>
      </c>
      <c r="C125" s="1">
        <v>41699</v>
      </c>
      <c r="D125">
        <v>1</v>
      </c>
      <c r="E125" t="s">
        <v>379</v>
      </c>
      <c r="G125" t="str">
        <f t="shared" si="91"/>
        <v xml:space="preserve">Department of Health </v>
      </c>
      <c r="H125" t="s">
        <v>380</v>
      </c>
      <c r="J125">
        <v>1</v>
      </c>
      <c r="K125" t="s">
        <v>379</v>
      </c>
      <c r="M125" t="str">
        <f t="shared" ref="M125:M137" si="93">("Every 7 days")</f>
        <v>Every 7 days</v>
      </c>
      <c r="N125" t="s">
        <v>381</v>
      </c>
      <c r="P125" t="str">
        <f t="shared" ref="P125:P139" si="94">("Schedule II, Schedule III, Schedule IV")</f>
        <v>Schedule II, Schedule III, Schedule IV</v>
      </c>
      <c r="Q125" t="s">
        <v>382</v>
      </c>
      <c r="S125" t="str">
        <f t="shared" ref="S125:S146" si="95">("Permitted to report to law enforcement, Permitted to report to prescriber or dispenser")</f>
        <v>Permitted to report to law enforcement, Permitted to report to prescriber or dispenser</v>
      </c>
      <c r="T125" t="s">
        <v>383</v>
      </c>
      <c r="V125">
        <v>0</v>
      </c>
      <c r="AE125">
        <v>0</v>
      </c>
      <c r="AH125">
        <v>0</v>
      </c>
      <c r="AQ125">
        <v>0</v>
      </c>
      <c r="BC125">
        <v>0</v>
      </c>
      <c r="BL125">
        <v>0</v>
      </c>
      <c r="CG125">
        <v>0</v>
      </c>
      <c r="CJ125">
        <v>0</v>
      </c>
      <c r="CM125">
        <v>0</v>
      </c>
      <c r="CS125">
        <v>0</v>
      </c>
      <c r="CY125">
        <v>1</v>
      </c>
      <c r="CZ125" t="s">
        <v>379</v>
      </c>
      <c r="DB125">
        <v>0</v>
      </c>
      <c r="DE125">
        <v>0</v>
      </c>
      <c r="DH125">
        <v>0</v>
      </c>
      <c r="DN125">
        <v>1</v>
      </c>
      <c r="DO125" t="s">
        <v>379</v>
      </c>
      <c r="DQ125" t="str">
        <f t="shared" si="92"/>
        <v>Active investigations</v>
      </c>
      <c r="DR125" t="s">
        <v>379</v>
      </c>
    </row>
    <row r="126" spans="1:122" x14ac:dyDescent="0.35">
      <c r="A126" t="s">
        <v>378</v>
      </c>
      <c r="B126" s="1">
        <v>41700</v>
      </c>
      <c r="C126" s="1">
        <v>41802</v>
      </c>
      <c r="D126">
        <v>1</v>
      </c>
      <c r="E126" t="s">
        <v>379</v>
      </c>
      <c r="G126" t="str">
        <f t="shared" si="91"/>
        <v xml:space="preserve">Department of Health </v>
      </c>
      <c r="H126" t="s">
        <v>380</v>
      </c>
      <c r="J126">
        <v>1</v>
      </c>
      <c r="K126" t="s">
        <v>379</v>
      </c>
      <c r="M126" t="str">
        <f t="shared" si="93"/>
        <v>Every 7 days</v>
      </c>
      <c r="N126" t="s">
        <v>381</v>
      </c>
      <c r="P126" t="str">
        <f t="shared" si="94"/>
        <v>Schedule II, Schedule III, Schedule IV</v>
      </c>
      <c r="Q126" t="s">
        <v>382</v>
      </c>
      <c r="S126" t="str">
        <f t="shared" si="95"/>
        <v>Permitted to report to law enforcement, Permitted to report to prescriber or dispenser</v>
      </c>
      <c r="T126" t="s">
        <v>383</v>
      </c>
      <c r="V126">
        <v>0</v>
      </c>
      <c r="AE126">
        <v>0</v>
      </c>
      <c r="AH126">
        <v>0</v>
      </c>
      <c r="AQ126">
        <v>0</v>
      </c>
      <c r="BC126">
        <v>0</v>
      </c>
      <c r="BL126">
        <v>0</v>
      </c>
      <c r="CG126">
        <v>0</v>
      </c>
      <c r="CJ126">
        <v>0</v>
      </c>
      <c r="CM126">
        <v>0</v>
      </c>
      <c r="CS126">
        <v>0</v>
      </c>
      <c r="CY126">
        <v>1</v>
      </c>
      <c r="CZ126" t="s">
        <v>379</v>
      </c>
      <c r="DB126">
        <v>0</v>
      </c>
      <c r="DE126">
        <v>0</v>
      </c>
      <c r="DH126">
        <v>0</v>
      </c>
      <c r="DN126">
        <v>1</v>
      </c>
      <c r="DO126" t="s">
        <v>379</v>
      </c>
      <c r="DQ126" t="str">
        <f t="shared" si="92"/>
        <v>Active investigations</v>
      </c>
      <c r="DR126" t="s">
        <v>379</v>
      </c>
    </row>
    <row r="127" spans="1:122" x14ac:dyDescent="0.35">
      <c r="A127" t="s">
        <v>378</v>
      </c>
      <c r="B127" s="1">
        <v>41803</v>
      </c>
      <c r="C127" s="1">
        <v>41805</v>
      </c>
      <c r="D127">
        <v>1</v>
      </c>
      <c r="E127" t="s">
        <v>379</v>
      </c>
      <c r="G127" t="str">
        <f t="shared" si="91"/>
        <v xml:space="preserve">Department of Health </v>
      </c>
      <c r="H127" t="s">
        <v>380</v>
      </c>
      <c r="J127">
        <v>1</v>
      </c>
      <c r="K127" t="s">
        <v>379</v>
      </c>
      <c r="M127" t="str">
        <f t="shared" si="93"/>
        <v>Every 7 days</v>
      </c>
      <c r="N127" t="s">
        <v>381</v>
      </c>
      <c r="P127" t="str">
        <f t="shared" si="94"/>
        <v>Schedule II, Schedule III, Schedule IV</v>
      </c>
      <c r="Q127" t="s">
        <v>382</v>
      </c>
      <c r="S127" t="str">
        <f t="shared" si="95"/>
        <v>Permitted to report to law enforcement, Permitted to report to prescriber or dispenser</v>
      </c>
      <c r="T127" t="s">
        <v>383</v>
      </c>
      <c r="V127">
        <v>0</v>
      </c>
      <c r="AE127">
        <v>0</v>
      </c>
      <c r="AH127">
        <v>0</v>
      </c>
      <c r="AQ127">
        <v>0</v>
      </c>
      <c r="BC127">
        <v>0</v>
      </c>
      <c r="BL127">
        <v>0</v>
      </c>
      <c r="CG127">
        <v>0</v>
      </c>
      <c r="CJ127">
        <v>0</v>
      </c>
      <c r="CM127">
        <v>0</v>
      </c>
      <c r="CS127">
        <v>0</v>
      </c>
      <c r="CY127">
        <v>1</v>
      </c>
      <c r="CZ127" t="s">
        <v>379</v>
      </c>
      <c r="DB127">
        <v>0</v>
      </c>
      <c r="DE127">
        <v>0</v>
      </c>
      <c r="DH127">
        <v>0</v>
      </c>
      <c r="DN127">
        <v>1</v>
      </c>
      <c r="DO127" t="s">
        <v>379</v>
      </c>
      <c r="DQ127" t="str">
        <f t="shared" si="92"/>
        <v>Active investigations</v>
      </c>
      <c r="DR127" t="s">
        <v>379</v>
      </c>
    </row>
    <row r="128" spans="1:122" x14ac:dyDescent="0.35">
      <c r="A128" t="s">
        <v>378</v>
      </c>
      <c r="B128" s="1">
        <v>41806</v>
      </c>
      <c r="C128" s="1">
        <v>41820</v>
      </c>
      <c r="D128">
        <v>1</v>
      </c>
      <c r="E128" t="s">
        <v>379</v>
      </c>
      <c r="G128" t="str">
        <f t="shared" si="91"/>
        <v xml:space="preserve">Department of Health </v>
      </c>
      <c r="H128" t="s">
        <v>380</v>
      </c>
      <c r="J128">
        <v>1</v>
      </c>
      <c r="K128" t="s">
        <v>379</v>
      </c>
      <c r="M128" t="str">
        <f t="shared" si="93"/>
        <v>Every 7 days</v>
      </c>
      <c r="N128" t="s">
        <v>381</v>
      </c>
      <c r="P128" t="str">
        <f t="shared" si="94"/>
        <v>Schedule II, Schedule III, Schedule IV</v>
      </c>
      <c r="Q128" t="s">
        <v>382</v>
      </c>
      <c r="S128" t="str">
        <f t="shared" si="95"/>
        <v>Permitted to report to law enforcement, Permitted to report to prescriber or dispenser</v>
      </c>
      <c r="T128" t="s">
        <v>383</v>
      </c>
      <c r="V128">
        <v>0</v>
      </c>
      <c r="AE128">
        <v>0</v>
      </c>
      <c r="AH128">
        <v>0</v>
      </c>
      <c r="AQ128">
        <v>0</v>
      </c>
      <c r="BC128">
        <v>0</v>
      </c>
      <c r="BL128">
        <v>0</v>
      </c>
      <c r="CG128">
        <v>0</v>
      </c>
      <c r="CJ128">
        <v>0</v>
      </c>
      <c r="CM128">
        <v>0</v>
      </c>
      <c r="CS128">
        <v>0</v>
      </c>
      <c r="CY128">
        <v>1</v>
      </c>
      <c r="CZ128" t="s">
        <v>379</v>
      </c>
      <c r="DB128">
        <v>0</v>
      </c>
      <c r="DE128">
        <v>0</v>
      </c>
      <c r="DH128">
        <v>0</v>
      </c>
      <c r="DN128">
        <v>1</v>
      </c>
      <c r="DO128" t="s">
        <v>379</v>
      </c>
      <c r="DQ128" t="str">
        <f t="shared" si="92"/>
        <v>Active investigations</v>
      </c>
      <c r="DR128" t="s">
        <v>379</v>
      </c>
    </row>
    <row r="129" spans="1:122" x14ac:dyDescent="0.35">
      <c r="A129" t="s">
        <v>378</v>
      </c>
      <c r="B129" s="1">
        <v>41821</v>
      </c>
      <c r="C129" s="1">
        <v>41912</v>
      </c>
      <c r="D129">
        <v>1</v>
      </c>
      <c r="E129" t="s">
        <v>379</v>
      </c>
      <c r="G129" t="str">
        <f t="shared" si="91"/>
        <v xml:space="preserve">Department of Health </v>
      </c>
      <c r="H129" t="s">
        <v>380</v>
      </c>
      <c r="J129">
        <v>1</v>
      </c>
      <c r="K129" t="s">
        <v>379</v>
      </c>
      <c r="M129" t="str">
        <f t="shared" si="93"/>
        <v>Every 7 days</v>
      </c>
      <c r="N129" t="s">
        <v>381</v>
      </c>
      <c r="P129" t="str">
        <f t="shared" si="94"/>
        <v>Schedule II, Schedule III, Schedule IV</v>
      </c>
      <c r="Q129" t="s">
        <v>382</v>
      </c>
      <c r="S129" t="str">
        <f t="shared" si="95"/>
        <v>Permitted to report to law enforcement, Permitted to report to prescriber or dispenser</v>
      </c>
      <c r="T129" t="s">
        <v>383</v>
      </c>
      <c r="V129">
        <v>0</v>
      </c>
      <c r="AE129">
        <v>0</v>
      </c>
      <c r="AH129">
        <v>0</v>
      </c>
      <c r="AQ129">
        <v>0</v>
      </c>
      <c r="BC129">
        <v>0</v>
      </c>
      <c r="BL129">
        <v>0</v>
      </c>
      <c r="CG129">
        <v>0</v>
      </c>
      <c r="CJ129">
        <v>0</v>
      </c>
      <c r="CM129">
        <v>0</v>
      </c>
      <c r="CS129">
        <v>0</v>
      </c>
      <c r="CY129">
        <v>1</v>
      </c>
      <c r="CZ129" t="s">
        <v>379</v>
      </c>
      <c r="DB129">
        <v>0</v>
      </c>
      <c r="DE129">
        <v>0</v>
      </c>
      <c r="DH129">
        <v>0</v>
      </c>
      <c r="DN129">
        <v>1</v>
      </c>
      <c r="DO129" t="s">
        <v>379</v>
      </c>
      <c r="DQ129" t="str">
        <f t="shared" si="92"/>
        <v>Active investigations</v>
      </c>
      <c r="DR129" t="s">
        <v>379</v>
      </c>
    </row>
    <row r="130" spans="1:122" x14ac:dyDescent="0.35">
      <c r="A130" t="s">
        <v>378</v>
      </c>
      <c r="B130" s="1">
        <v>41913</v>
      </c>
      <c r="C130" s="1">
        <v>42185</v>
      </c>
      <c r="D130">
        <v>1</v>
      </c>
      <c r="E130" t="s">
        <v>379</v>
      </c>
      <c r="G130" t="str">
        <f t="shared" si="91"/>
        <v xml:space="preserve">Department of Health </v>
      </c>
      <c r="H130" t="s">
        <v>380</v>
      </c>
      <c r="J130">
        <v>1</v>
      </c>
      <c r="K130" t="s">
        <v>379</v>
      </c>
      <c r="M130" t="str">
        <f t="shared" si="93"/>
        <v>Every 7 days</v>
      </c>
      <c r="N130" t="s">
        <v>381</v>
      </c>
      <c r="P130" t="str">
        <f t="shared" si="94"/>
        <v>Schedule II, Schedule III, Schedule IV</v>
      </c>
      <c r="Q130" t="s">
        <v>382</v>
      </c>
      <c r="S130" t="str">
        <f t="shared" si="95"/>
        <v>Permitted to report to law enforcement, Permitted to report to prescriber or dispenser</v>
      </c>
      <c r="T130" t="s">
        <v>383</v>
      </c>
      <c r="V130">
        <v>0</v>
      </c>
      <c r="AE130">
        <v>0</v>
      </c>
      <c r="AH130">
        <v>0</v>
      </c>
      <c r="AQ130">
        <v>0</v>
      </c>
      <c r="BC130">
        <v>0</v>
      </c>
      <c r="BL130">
        <v>0</v>
      </c>
      <c r="CG130">
        <v>0</v>
      </c>
      <c r="CJ130">
        <v>0</v>
      </c>
      <c r="CM130">
        <v>0</v>
      </c>
      <c r="CS130">
        <v>0</v>
      </c>
      <c r="CY130">
        <v>1</v>
      </c>
      <c r="CZ130" t="s">
        <v>384</v>
      </c>
      <c r="DB130">
        <v>0</v>
      </c>
      <c r="DE130">
        <v>0</v>
      </c>
      <c r="DH130">
        <v>0</v>
      </c>
      <c r="DN130">
        <v>1</v>
      </c>
      <c r="DO130" t="s">
        <v>379</v>
      </c>
      <c r="DQ130" t="str">
        <f t="shared" si="92"/>
        <v>Active investigations</v>
      </c>
      <c r="DR130" t="s">
        <v>379</v>
      </c>
    </row>
    <row r="131" spans="1:122" x14ac:dyDescent="0.35">
      <c r="A131" t="s">
        <v>378</v>
      </c>
      <c r="B131" s="1">
        <v>42186</v>
      </c>
      <c r="C131" s="1">
        <v>42416</v>
      </c>
      <c r="D131">
        <v>1</v>
      </c>
      <c r="E131" t="s">
        <v>379</v>
      </c>
      <c r="G131" t="str">
        <f t="shared" si="91"/>
        <v xml:space="preserve">Department of Health </v>
      </c>
      <c r="H131" t="s">
        <v>380</v>
      </c>
      <c r="J131">
        <v>1</v>
      </c>
      <c r="K131" t="s">
        <v>379</v>
      </c>
      <c r="M131" t="str">
        <f t="shared" si="93"/>
        <v>Every 7 days</v>
      </c>
      <c r="N131" t="s">
        <v>381</v>
      </c>
      <c r="P131" t="str">
        <f t="shared" si="94"/>
        <v>Schedule II, Schedule III, Schedule IV</v>
      </c>
      <c r="Q131" t="s">
        <v>382</v>
      </c>
      <c r="S131" t="str">
        <f t="shared" si="95"/>
        <v>Permitted to report to law enforcement, Permitted to report to prescriber or dispenser</v>
      </c>
      <c r="T131" t="s">
        <v>383</v>
      </c>
      <c r="V131">
        <v>0</v>
      </c>
      <c r="AE131">
        <v>0</v>
      </c>
      <c r="AH131">
        <v>0</v>
      </c>
      <c r="AQ131">
        <v>0</v>
      </c>
      <c r="BC131">
        <v>0</v>
      </c>
      <c r="BL131">
        <v>0</v>
      </c>
      <c r="CG131">
        <v>0</v>
      </c>
      <c r="CJ131">
        <v>0</v>
      </c>
      <c r="CM131">
        <v>0</v>
      </c>
      <c r="CS131">
        <v>0</v>
      </c>
      <c r="CY131">
        <v>1</v>
      </c>
      <c r="CZ131" t="s">
        <v>384</v>
      </c>
      <c r="DB131">
        <v>0</v>
      </c>
      <c r="DE131">
        <v>0</v>
      </c>
      <c r="DH131">
        <v>0</v>
      </c>
      <c r="DN131">
        <v>1</v>
      </c>
      <c r="DO131" t="s">
        <v>379</v>
      </c>
      <c r="DQ131" t="str">
        <f t="shared" si="92"/>
        <v>Active investigations</v>
      </c>
      <c r="DR131" t="s">
        <v>379</v>
      </c>
    </row>
    <row r="132" spans="1:122" x14ac:dyDescent="0.35">
      <c r="A132" t="s">
        <v>378</v>
      </c>
      <c r="B132" s="1">
        <v>42417</v>
      </c>
      <c r="C132" s="1">
        <v>42473</v>
      </c>
      <c r="D132">
        <v>1</v>
      </c>
      <c r="E132" t="s">
        <v>379</v>
      </c>
      <c r="G132" t="str">
        <f t="shared" si="91"/>
        <v xml:space="preserve">Department of Health </v>
      </c>
      <c r="H132" t="s">
        <v>380</v>
      </c>
      <c r="J132">
        <v>1</v>
      </c>
      <c r="K132" t="s">
        <v>379</v>
      </c>
      <c r="M132" t="str">
        <f t="shared" si="93"/>
        <v>Every 7 days</v>
      </c>
      <c r="N132" t="s">
        <v>385</v>
      </c>
      <c r="P132" t="str">
        <f t="shared" si="94"/>
        <v>Schedule II, Schedule III, Schedule IV</v>
      </c>
      <c r="Q132" t="s">
        <v>382</v>
      </c>
      <c r="S132" t="str">
        <f t="shared" si="95"/>
        <v>Permitted to report to law enforcement, Permitted to report to prescriber or dispenser</v>
      </c>
      <c r="T132" t="s">
        <v>383</v>
      </c>
      <c r="V132">
        <v>1</v>
      </c>
      <c r="W132" t="s">
        <v>386</v>
      </c>
      <c r="Y132" t="str">
        <f t="shared" ref="Y132:Y146" si="96">("Pharmacists")</f>
        <v>Pharmacists</v>
      </c>
      <c r="Z132" t="s">
        <v>386</v>
      </c>
      <c r="AB132" t="str">
        <f t="shared" ref="AB132:AB146" si="97">("Registration timing not specified")</f>
        <v>Registration timing not specified</v>
      </c>
      <c r="AE132">
        <v>0</v>
      </c>
      <c r="AH132">
        <v>0</v>
      </c>
      <c r="AQ132">
        <v>0</v>
      </c>
      <c r="BC132">
        <v>0</v>
      </c>
      <c r="BL132">
        <v>0</v>
      </c>
      <c r="CG132">
        <v>0</v>
      </c>
      <c r="CJ132">
        <v>0</v>
      </c>
      <c r="CM132">
        <v>0</v>
      </c>
      <c r="CS132">
        <v>0</v>
      </c>
      <c r="CY132">
        <v>1</v>
      </c>
      <c r="CZ132" t="s">
        <v>384</v>
      </c>
      <c r="DB132">
        <v>0</v>
      </c>
      <c r="DE132">
        <v>0</v>
      </c>
      <c r="DH132">
        <v>0</v>
      </c>
      <c r="DN132">
        <v>1</v>
      </c>
      <c r="DO132" t="s">
        <v>379</v>
      </c>
      <c r="DQ132" t="str">
        <f t="shared" si="92"/>
        <v>Active investigations</v>
      </c>
      <c r="DR132" t="s">
        <v>379</v>
      </c>
    </row>
    <row r="133" spans="1:122" x14ac:dyDescent="0.35">
      <c r="A133" t="s">
        <v>378</v>
      </c>
      <c r="B133" s="1">
        <v>42474</v>
      </c>
      <c r="C133" s="1">
        <v>42551</v>
      </c>
      <c r="D133">
        <v>1</v>
      </c>
      <c r="E133" t="s">
        <v>379</v>
      </c>
      <c r="G133" t="str">
        <f t="shared" si="91"/>
        <v xml:space="preserve">Department of Health </v>
      </c>
      <c r="H133" t="s">
        <v>380</v>
      </c>
      <c r="J133">
        <v>1</v>
      </c>
      <c r="K133" t="s">
        <v>379</v>
      </c>
      <c r="M133" t="str">
        <f t="shared" si="93"/>
        <v>Every 7 days</v>
      </c>
      <c r="N133" t="s">
        <v>385</v>
      </c>
      <c r="P133" t="str">
        <f t="shared" si="94"/>
        <v>Schedule II, Schedule III, Schedule IV</v>
      </c>
      <c r="Q133" t="s">
        <v>382</v>
      </c>
      <c r="S133" t="str">
        <f t="shared" si="95"/>
        <v>Permitted to report to law enforcement, Permitted to report to prescriber or dispenser</v>
      </c>
      <c r="T133" t="s">
        <v>383</v>
      </c>
      <c r="V133">
        <v>1</v>
      </c>
      <c r="W133" t="s">
        <v>386</v>
      </c>
      <c r="Y133" t="str">
        <f t="shared" si="96"/>
        <v>Pharmacists</v>
      </c>
      <c r="Z133" t="s">
        <v>386</v>
      </c>
      <c r="AB133" t="str">
        <f t="shared" si="97"/>
        <v>Registration timing not specified</v>
      </c>
      <c r="AE133">
        <v>0</v>
      </c>
      <c r="AH133">
        <v>0</v>
      </c>
      <c r="AQ133">
        <v>0</v>
      </c>
      <c r="BC133">
        <v>0</v>
      </c>
      <c r="BL133">
        <v>0</v>
      </c>
      <c r="CG133">
        <v>0</v>
      </c>
      <c r="CJ133">
        <v>0</v>
      </c>
      <c r="CM133">
        <v>0</v>
      </c>
      <c r="CS133">
        <v>0</v>
      </c>
      <c r="CY133">
        <v>1</v>
      </c>
      <c r="CZ133" t="s">
        <v>384</v>
      </c>
      <c r="DB133">
        <v>0</v>
      </c>
      <c r="DE133">
        <v>0</v>
      </c>
      <c r="DH133">
        <v>0</v>
      </c>
      <c r="DN133">
        <v>1</v>
      </c>
      <c r="DO133" t="s">
        <v>379</v>
      </c>
      <c r="DQ133" t="str">
        <f t="shared" si="92"/>
        <v>Active investigations</v>
      </c>
      <c r="DR133" t="s">
        <v>379</v>
      </c>
    </row>
    <row r="134" spans="1:122" x14ac:dyDescent="0.35">
      <c r="A134" t="s">
        <v>378</v>
      </c>
      <c r="B134" s="1">
        <v>42552</v>
      </c>
      <c r="C134" s="1">
        <v>42746</v>
      </c>
      <c r="D134">
        <v>1</v>
      </c>
      <c r="E134" t="s">
        <v>379</v>
      </c>
      <c r="G134" t="str">
        <f t="shared" si="91"/>
        <v xml:space="preserve">Department of Health </v>
      </c>
      <c r="H134" t="s">
        <v>380</v>
      </c>
      <c r="J134">
        <v>1</v>
      </c>
      <c r="K134" t="s">
        <v>379</v>
      </c>
      <c r="M134" t="str">
        <f t="shared" si="93"/>
        <v>Every 7 days</v>
      </c>
      <c r="N134" t="s">
        <v>385</v>
      </c>
      <c r="P134" t="str">
        <f t="shared" si="94"/>
        <v>Schedule II, Schedule III, Schedule IV</v>
      </c>
      <c r="Q134" t="s">
        <v>382</v>
      </c>
      <c r="S134" t="str">
        <f t="shared" si="95"/>
        <v>Permitted to report to law enforcement, Permitted to report to prescriber or dispenser</v>
      </c>
      <c r="T134" t="s">
        <v>383</v>
      </c>
      <c r="V134">
        <v>1</v>
      </c>
      <c r="W134" t="s">
        <v>386</v>
      </c>
      <c r="Y134" t="str">
        <f t="shared" si="96"/>
        <v>Pharmacists</v>
      </c>
      <c r="Z134" t="s">
        <v>386</v>
      </c>
      <c r="AB134" t="str">
        <f t="shared" si="97"/>
        <v>Registration timing not specified</v>
      </c>
      <c r="AE134">
        <v>0</v>
      </c>
      <c r="AH134">
        <v>0</v>
      </c>
      <c r="AQ134">
        <v>0</v>
      </c>
      <c r="BC134">
        <v>0</v>
      </c>
      <c r="BL134">
        <v>0</v>
      </c>
      <c r="CG134">
        <v>0</v>
      </c>
      <c r="CJ134">
        <v>0</v>
      </c>
      <c r="CM134">
        <v>0</v>
      </c>
      <c r="CS134">
        <v>1</v>
      </c>
      <c r="CT134" t="s">
        <v>379</v>
      </c>
      <c r="CV134" t="str">
        <f t="shared" ref="CV134:CV146" si="98">("Authorized agent, delegate, or designee")</f>
        <v>Authorized agent, delegate, or designee</v>
      </c>
      <c r="CW134" t="s">
        <v>379</v>
      </c>
      <c r="CY134">
        <v>1</v>
      </c>
      <c r="CZ134" t="s">
        <v>387</v>
      </c>
      <c r="DB134">
        <v>0</v>
      </c>
      <c r="DE134">
        <v>0</v>
      </c>
      <c r="DH134">
        <v>0</v>
      </c>
      <c r="DN134">
        <v>1</v>
      </c>
      <c r="DO134" t="s">
        <v>388</v>
      </c>
      <c r="DQ134" t="str">
        <f t="shared" si="92"/>
        <v>Active investigations</v>
      </c>
      <c r="DR134" t="s">
        <v>387</v>
      </c>
    </row>
    <row r="135" spans="1:122" x14ac:dyDescent="0.35">
      <c r="A135" t="s">
        <v>378</v>
      </c>
      <c r="B135" s="1">
        <v>42747</v>
      </c>
      <c r="C135" s="1">
        <v>42779</v>
      </c>
      <c r="D135">
        <v>1</v>
      </c>
      <c r="E135" t="s">
        <v>379</v>
      </c>
      <c r="G135" t="str">
        <f t="shared" si="91"/>
        <v xml:space="preserve">Department of Health </v>
      </c>
      <c r="H135" t="s">
        <v>380</v>
      </c>
      <c r="J135">
        <v>1</v>
      </c>
      <c r="K135" t="s">
        <v>379</v>
      </c>
      <c r="M135" t="str">
        <f t="shared" si="93"/>
        <v>Every 7 days</v>
      </c>
      <c r="N135" t="s">
        <v>385</v>
      </c>
      <c r="P135" t="str">
        <f t="shared" si="94"/>
        <v>Schedule II, Schedule III, Schedule IV</v>
      </c>
      <c r="Q135" t="s">
        <v>382</v>
      </c>
      <c r="S135" t="str">
        <f t="shared" si="95"/>
        <v>Permitted to report to law enforcement, Permitted to report to prescriber or dispenser</v>
      </c>
      <c r="T135" t="s">
        <v>383</v>
      </c>
      <c r="V135">
        <v>1</v>
      </c>
      <c r="W135" t="s">
        <v>386</v>
      </c>
      <c r="Y135" t="str">
        <f t="shared" si="96"/>
        <v>Pharmacists</v>
      </c>
      <c r="Z135" t="s">
        <v>386</v>
      </c>
      <c r="AB135" t="str">
        <f t="shared" si="97"/>
        <v>Registration timing not specified</v>
      </c>
      <c r="AE135">
        <v>0</v>
      </c>
      <c r="AH135">
        <v>0</v>
      </c>
      <c r="AQ135">
        <v>0</v>
      </c>
      <c r="BC135">
        <v>0</v>
      </c>
      <c r="BL135">
        <v>0</v>
      </c>
      <c r="CG135">
        <v>0</v>
      </c>
      <c r="CJ135">
        <v>0</v>
      </c>
      <c r="CM135">
        <v>0</v>
      </c>
      <c r="CS135">
        <v>1</v>
      </c>
      <c r="CT135" t="s">
        <v>389</v>
      </c>
      <c r="CV135" t="str">
        <f t="shared" si="98"/>
        <v>Authorized agent, delegate, or designee</v>
      </c>
      <c r="CW135" t="s">
        <v>379</v>
      </c>
      <c r="CY135">
        <v>1</v>
      </c>
      <c r="CZ135" t="s">
        <v>387</v>
      </c>
      <c r="DB135">
        <v>0</v>
      </c>
      <c r="DE135">
        <v>0</v>
      </c>
      <c r="DH135">
        <v>0</v>
      </c>
      <c r="DN135">
        <v>1</v>
      </c>
      <c r="DO135" t="s">
        <v>388</v>
      </c>
      <c r="DQ135" t="str">
        <f t="shared" si="92"/>
        <v>Active investigations</v>
      </c>
      <c r="DR135" t="s">
        <v>387</v>
      </c>
    </row>
    <row r="136" spans="1:122" x14ac:dyDescent="0.35">
      <c r="A136" t="s">
        <v>378</v>
      </c>
      <c r="B136" s="1">
        <v>42780</v>
      </c>
      <c r="C136" s="1">
        <v>42908</v>
      </c>
      <c r="D136">
        <v>1</v>
      </c>
      <c r="E136" t="s">
        <v>379</v>
      </c>
      <c r="G136" t="str">
        <f t="shared" si="91"/>
        <v xml:space="preserve">Department of Health </v>
      </c>
      <c r="H136" t="s">
        <v>380</v>
      </c>
      <c r="J136">
        <v>1</v>
      </c>
      <c r="K136" t="s">
        <v>379</v>
      </c>
      <c r="M136" t="str">
        <f t="shared" si="93"/>
        <v>Every 7 days</v>
      </c>
      <c r="N136" t="s">
        <v>385</v>
      </c>
      <c r="P136" t="str">
        <f t="shared" si="94"/>
        <v>Schedule II, Schedule III, Schedule IV</v>
      </c>
      <c r="Q136" t="s">
        <v>382</v>
      </c>
      <c r="S136" t="str">
        <f t="shared" si="95"/>
        <v>Permitted to report to law enforcement, Permitted to report to prescriber or dispenser</v>
      </c>
      <c r="T136" t="s">
        <v>383</v>
      </c>
      <c r="V136">
        <v>1</v>
      </c>
      <c r="W136" t="s">
        <v>386</v>
      </c>
      <c r="Y136" t="str">
        <f t="shared" si="96"/>
        <v>Pharmacists</v>
      </c>
      <c r="Z136" t="s">
        <v>386</v>
      </c>
      <c r="AB136" t="str">
        <f t="shared" si="97"/>
        <v>Registration timing not specified</v>
      </c>
      <c r="AE136">
        <v>0</v>
      </c>
      <c r="AH136">
        <v>0</v>
      </c>
      <c r="AQ136">
        <v>0</v>
      </c>
      <c r="BC136">
        <v>0</v>
      </c>
      <c r="BL136">
        <v>0</v>
      </c>
      <c r="CG136">
        <v>0</v>
      </c>
      <c r="CJ136">
        <v>0</v>
      </c>
      <c r="CM136">
        <v>0</v>
      </c>
      <c r="CS136">
        <v>1</v>
      </c>
      <c r="CT136" t="s">
        <v>389</v>
      </c>
      <c r="CV136" t="str">
        <f t="shared" si="98"/>
        <v>Authorized agent, delegate, or designee</v>
      </c>
      <c r="CW136" t="s">
        <v>389</v>
      </c>
      <c r="CX136" t="s">
        <v>390</v>
      </c>
      <c r="CY136">
        <v>1</v>
      </c>
      <c r="CZ136" t="s">
        <v>387</v>
      </c>
      <c r="DB136">
        <v>0</v>
      </c>
      <c r="DE136">
        <v>0</v>
      </c>
      <c r="DH136">
        <v>0</v>
      </c>
      <c r="DN136">
        <v>1</v>
      </c>
      <c r="DO136" t="s">
        <v>388</v>
      </c>
      <c r="DQ136" t="str">
        <f t="shared" si="92"/>
        <v>Active investigations</v>
      </c>
      <c r="DR136" t="s">
        <v>387</v>
      </c>
    </row>
    <row r="137" spans="1:122" x14ac:dyDescent="0.35">
      <c r="A137" t="s">
        <v>378</v>
      </c>
      <c r="B137" s="1">
        <v>42909</v>
      </c>
      <c r="C137" s="1">
        <v>42916</v>
      </c>
      <c r="D137">
        <v>1</v>
      </c>
      <c r="E137" t="s">
        <v>379</v>
      </c>
      <c r="G137" t="str">
        <f t="shared" si="91"/>
        <v xml:space="preserve">Department of Health </v>
      </c>
      <c r="H137" t="s">
        <v>380</v>
      </c>
      <c r="J137">
        <v>1</v>
      </c>
      <c r="K137" t="s">
        <v>379</v>
      </c>
      <c r="M137" t="str">
        <f t="shared" si="93"/>
        <v>Every 7 days</v>
      </c>
      <c r="N137" t="s">
        <v>385</v>
      </c>
      <c r="P137" t="str">
        <f t="shared" si="94"/>
        <v>Schedule II, Schedule III, Schedule IV</v>
      </c>
      <c r="Q137" t="s">
        <v>382</v>
      </c>
      <c r="S137" t="str">
        <f t="shared" si="95"/>
        <v>Permitted to report to law enforcement, Permitted to report to prescriber or dispenser</v>
      </c>
      <c r="T137" t="s">
        <v>383</v>
      </c>
      <c r="V137">
        <v>1</v>
      </c>
      <c r="W137" t="s">
        <v>386</v>
      </c>
      <c r="Y137" t="str">
        <f t="shared" si="96"/>
        <v>Pharmacists</v>
      </c>
      <c r="Z137" t="s">
        <v>386</v>
      </c>
      <c r="AB137" t="str">
        <f t="shared" si="97"/>
        <v>Registration timing not specified</v>
      </c>
      <c r="AE137">
        <v>0</v>
      </c>
      <c r="AH137">
        <v>0</v>
      </c>
      <c r="AQ137">
        <v>0</v>
      </c>
      <c r="BC137">
        <v>0</v>
      </c>
      <c r="BL137">
        <v>0</v>
      </c>
      <c r="CG137">
        <v>0</v>
      </c>
      <c r="CJ137">
        <v>0</v>
      </c>
      <c r="CM137">
        <v>0</v>
      </c>
      <c r="CS137">
        <v>1</v>
      </c>
      <c r="CT137" t="s">
        <v>389</v>
      </c>
      <c r="CV137" t="str">
        <f t="shared" si="98"/>
        <v>Authorized agent, delegate, or designee</v>
      </c>
      <c r="CW137" t="s">
        <v>389</v>
      </c>
      <c r="CX137" t="s">
        <v>390</v>
      </c>
      <c r="CY137">
        <v>1</v>
      </c>
      <c r="CZ137" t="s">
        <v>387</v>
      </c>
      <c r="DB137">
        <v>0</v>
      </c>
      <c r="DE137">
        <v>0</v>
      </c>
      <c r="DH137">
        <v>0</v>
      </c>
      <c r="DN137">
        <v>1</v>
      </c>
      <c r="DO137" t="s">
        <v>388</v>
      </c>
      <c r="DQ137" t="str">
        <f t="shared" si="92"/>
        <v>Active investigations</v>
      </c>
      <c r="DR137" t="s">
        <v>387</v>
      </c>
    </row>
    <row r="138" spans="1:122" x14ac:dyDescent="0.35">
      <c r="A138" t="s">
        <v>378</v>
      </c>
      <c r="B138" s="1">
        <v>42917</v>
      </c>
      <c r="C138" s="1">
        <v>43229</v>
      </c>
      <c r="D138">
        <v>1</v>
      </c>
      <c r="E138" t="s">
        <v>379</v>
      </c>
      <c r="G138" t="str">
        <f t="shared" si="91"/>
        <v xml:space="preserve">Department of Health </v>
      </c>
      <c r="H138" t="s">
        <v>380</v>
      </c>
      <c r="J138">
        <v>1</v>
      </c>
      <c r="K138" t="s">
        <v>379</v>
      </c>
      <c r="M138" t="str">
        <f t="shared" ref="M138:M146" si="99">("Next business day")</f>
        <v>Next business day</v>
      </c>
      <c r="N138" t="s">
        <v>391</v>
      </c>
      <c r="P138" t="str">
        <f t="shared" si="94"/>
        <v>Schedule II, Schedule III, Schedule IV</v>
      </c>
      <c r="Q138" t="s">
        <v>382</v>
      </c>
      <c r="S138" t="str">
        <f t="shared" si="95"/>
        <v>Permitted to report to law enforcement, Permitted to report to prescriber or dispenser</v>
      </c>
      <c r="T138" t="s">
        <v>383</v>
      </c>
      <c r="V138">
        <v>1</v>
      </c>
      <c r="W138" t="s">
        <v>386</v>
      </c>
      <c r="Y138" t="str">
        <f t="shared" si="96"/>
        <v>Pharmacists</v>
      </c>
      <c r="Z138" t="s">
        <v>386</v>
      </c>
      <c r="AB138" t="str">
        <f t="shared" si="97"/>
        <v>Registration timing not specified</v>
      </c>
      <c r="AE138">
        <v>0</v>
      </c>
      <c r="AH138">
        <v>0</v>
      </c>
      <c r="AQ138">
        <v>0</v>
      </c>
      <c r="BC138">
        <v>0</v>
      </c>
      <c r="BL138">
        <v>0</v>
      </c>
      <c r="CG138">
        <v>0</v>
      </c>
      <c r="CJ138">
        <v>0</v>
      </c>
      <c r="CM138">
        <v>0</v>
      </c>
      <c r="CS138">
        <v>1</v>
      </c>
      <c r="CT138" t="s">
        <v>392</v>
      </c>
      <c r="CV138" t="str">
        <f t="shared" si="98"/>
        <v>Authorized agent, delegate, or designee</v>
      </c>
      <c r="CW138" t="s">
        <v>389</v>
      </c>
      <c r="CX138" t="s">
        <v>390</v>
      </c>
      <c r="CY138">
        <v>1</v>
      </c>
      <c r="CZ138" t="s">
        <v>387</v>
      </c>
      <c r="DB138">
        <v>0</v>
      </c>
      <c r="DE138">
        <v>0</v>
      </c>
      <c r="DH138">
        <v>0</v>
      </c>
      <c r="DN138">
        <v>1</v>
      </c>
      <c r="DO138" t="s">
        <v>388</v>
      </c>
      <c r="DQ138" t="str">
        <f t="shared" si="92"/>
        <v>Active investigations</v>
      </c>
      <c r="DR138" t="s">
        <v>387</v>
      </c>
    </row>
    <row r="139" spans="1:122" x14ac:dyDescent="0.35">
      <c r="A139" t="s">
        <v>378</v>
      </c>
      <c r="B139" s="1">
        <v>43230</v>
      </c>
      <c r="C139" s="1">
        <v>43281</v>
      </c>
      <c r="D139">
        <v>1</v>
      </c>
      <c r="E139" t="s">
        <v>379</v>
      </c>
      <c r="G139" t="str">
        <f t="shared" si="91"/>
        <v xml:space="preserve">Department of Health </v>
      </c>
      <c r="H139" t="s">
        <v>380</v>
      </c>
      <c r="J139">
        <v>1</v>
      </c>
      <c r="K139" t="s">
        <v>379</v>
      </c>
      <c r="M139" t="str">
        <f t="shared" si="99"/>
        <v>Next business day</v>
      </c>
      <c r="N139" t="s">
        <v>391</v>
      </c>
      <c r="P139" t="str">
        <f t="shared" si="94"/>
        <v>Schedule II, Schedule III, Schedule IV</v>
      </c>
      <c r="Q139" t="s">
        <v>382</v>
      </c>
      <c r="S139" t="str">
        <f t="shared" si="95"/>
        <v>Permitted to report to law enforcement, Permitted to report to prescriber or dispenser</v>
      </c>
      <c r="T139" t="s">
        <v>383</v>
      </c>
      <c r="V139">
        <v>1</v>
      </c>
      <c r="W139" t="s">
        <v>386</v>
      </c>
      <c r="Y139" t="str">
        <f t="shared" si="96"/>
        <v>Pharmacists</v>
      </c>
      <c r="Z139" t="s">
        <v>386</v>
      </c>
      <c r="AB139" t="str">
        <f t="shared" si="97"/>
        <v>Registration timing not specified</v>
      </c>
      <c r="AE139">
        <v>0</v>
      </c>
      <c r="AH139">
        <v>0</v>
      </c>
      <c r="AQ139">
        <v>0</v>
      </c>
      <c r="BC139">
        <v>0</v>
      </c>
      <c r="BL139">
        <v>0</v>
      </c>
      <c r="CG139">
        <v>0</v>
      </c>
      <c r="CJ139">
        <v>0</v>
      </c>
      <c r="CM139">
        <v>0</v>
      </c>
      <c r="CS139">
        <v>1</v>
      </c>
      <c r="CT139" t="s">
        <v>392</v>
      </c>
      <c r="CV139" t="str">
        <f t="shared" si="98"/>
        <v>Authorized agent, delegate, or designee</v>
      </c>
      <c r="CW139" t="s">
        <v>389</v>
      </c>
      <c r="CX139" t="s">
        <v>390</v>
      </c>
      <c r="CY139">
        <v>1</v>
      </c>
      <c r="CZ139" t="s">
        <v>387</v>
      </c>
      <c r="DB139">
        <v>0</v>
      </c>
      <c r="DE139">
        <v>0</v>
      </c>
      <c r="DH139">
        <v>0</v>
      </c>
      <c r="DN139">
        <v>1</v>
      </c>
      <c r="DO139" t="s">
        <v>388</v>
      </c>
      <c r="DQ139" t="str">
        <f t="shared" si="92"/>
        <v>Active investigations</v>
      </c>
      <c r="DR139" t="s">
        <v>387</v>
      </c>
    </row>
    <row r="140" spans="1:122" x14ac:dyDescent="0.35">
      <c r="A140" t="s">
        <v>378</v>
      </c>
      <c r="B140" s="1">
        <v>43282</v>
      </c>
      <c r="C140" s="1">
        <v>43373</v>
      </c>
      <c r="D140">
        <v>1</v>
      </c>
      <c r="E140" t="s">
        <v>379</v>
      </c>
      <c r="G140" t="str">
        <f t="shared" si="91"/>
        <v xml:space="preserve">Department of Health </v>
      </c>
      <c r="H140" t="s">
        <v>393</v>
      </c>
      <c r="J140">
        <v>1</v>
      </c>
      <c r="K140" t="s">
        <v>379</v>
      </c>
      <c r="M140" t="str">
        <f t="shared" si="99"/>
        <v>Next business day</v>
      </c>
      <c r="N140" t="s">
        <v>381</v>
      </c>
      <c r="P140" t="str">
        <f t="shared" ref="P140:P168" si="100">("Schedule II, Schedule III, Schedule IV, Schedule V")</f>
        <v>Schedule II, Schedule III, Schedule IV, Schedule V</v>
      </c>
      <c r="Q140" t="s">
        <v>394</v>
      </c>
      <c r="S140" t="str">
        <f t="shared" si="95"/>
        <v>Permitted to report to law enforcement, Permitted to report to prescriber or dispenser</v>
      </c>
      <c r="T140" t="s">
        <v>383</v>
      </c>
      <c r="V140">
        <v>1</v>
      </c>
      <c r="W140" t="s">
        <v>386</v>
      </c>
      <c r="Y140" t="str">
        <f t="shared" si="96"/>
        <v>Pharmacists</v>
      </c>
      <c r="Z140" t="s">
        <v>386</v>
      </c>
      <c r="AB140" t="str">
        <f t="shared" si="97"/>
        <v>Registration timing not specified</v>
      </c>
      <c r="AE140">
        <v>1</v>
      </c>
      <c r="AF140" t="s">
        <v>379</v>
      </c>
      <c r="AH140">
        <v>1</v>
      </c>
      <c r="AI140" t="s">
        <v>379</v>
      </c>
      <c r="AK140" t="str">
        <f t="shared" ref="AK140:AK146" si="101">("Every prescription")</f>
        <v>Every prescription</v>
      </c>
      <c r="AL140" t="s">
        <v>379</v>
      </c>
      <c r="AN140" t="str">
        <f>("No exceptions from the mandate to check the PDMP")</f>
        <v>No exceptions from the mandate to check the PDMP</v>
      </c>
      <c r="AP140" t="s">
        <v>395</v>
      </c>
      <c r="AQ140">
        <v>0</v>
      </c>
      <c r="BC140">
        <v>0</v>
      </c>
      <c r="BL140">
        <v>0</v>
      </c>
      <c r="CG140">
        <v>0</v>
      </c>
      <c r="CJ140">
        <v>0</v>
      </c>
      <c r="CM140">
        <v>1</v>
      </c>
      <c r="CN140" t="s">
        <v>379</v>
      </c>
      <c r="CP140" t="str">
        <f t="shared" ref="CP140:CP146" si="102">("Every patient, every time")</f>
        <v>Every patient, every time</v>
      </c>
      <c r="CQ140" t="s">
        <v>379</v>
      </c>
      <c r="CR140" t="s">
        <v>396</v>
      </c>
      <c r="CS140">
        <v>1</v>
      </c>
      <c r="CT140" t="s">
        <v>392</v>
      </c>
      <c r="CV140" t="str">
        <f t="shared" si="98"/>
        <v>Authorized agent, delegate, or designee</v>
      </c>
      <c r="CW140" t="s">
        <v>389</v>
      </c>
      <c r="CX140" t="s">
        <v>390</v>
      </c>
      <c r="CY140">
        <v>1</v>
      </c>
      <c r="CZ140" t="s">
        <v>387</v>
      </c>
      <c r="DB140">
        <v>0</v>
      </c>
      <c r="DE140">
        <v>0</v>
      </c>
      <c r="DH140">
        <v>1</v>
      </c>
      <c r="DI140" t="s">
        <v>379</v>
      </c>
      <c r="DK140" t="s">
        <v>397</v>
      </c>
      <c r="DL140" t="s">
        <v>379</v>
      </c>
      <c r="DN140">
        <v>1</v>
      </c>
      <c r="DO140" t="s">
        <v>398</v>
      </c>
      <c r="DQ140" t="str">
        <f t="shared" si="92"/>
        <v>Active investigations</v>
      </c>
      <c r="DR140" t="s">
        <v>384</v>
      </c>
    </row>
    <row r="141" spans="1:122" x14ac:dyDescent="0.35">
      <c r="A141" t="s">
        <v>378</v>
      </c>
      <c r="B141" s="1">
        <v>43374</v>
      </c>
      <c r="C141" s="1">
        <v>43452</v>
      </c>
      <c r="D141">
        <v>1</v>
      </c>
      <c r="E141" t="s">
        <v>379</v>
      </c>
      <c r="G141" t="str">
        <f t="shared" si="91"/>
        <v xml:space="preserve">Department of Health </v>
      </c>
      <c r="H141" t="s">
        <v>393</v>
      </c>
      <c r="J141">
        <v>1</v>
      </c>
      <c r="K141" t="s">
        <v>379</v>
      </c>
      <c r="M141" t="str">
        <f t="shared" si="99"/>
        <v>Next business day</v>
      </c>
      <c r="N141" t="s">
        <v>381</v>
      </c>
      <c r="P141" t="str">
        <f t="shared" si="100"/>
        <v>Schedule II, Schedule III, Schedule IV, Schedule V</v>
      </c>
      <c r="Q141" t="s">
        <v>394</v>
      </c>
      <c r="S141" t="str">
        <f t="shared" si="95"/>
        <v>Permitted to report to law enforcement, Permitted to report to prescriber or dispenser</v>
      </c>
      <c r="T141" t="s">
        <v>383</v>
      </c>
      <c r="V141">
        <v>1</v>
      </c>
      <c r="W141" t="s">
        <v>386</v>
      </c>
      <c r="Y141" t="str">
        <f t="shared" si="96"/>
        <v>Pharmacists</v>
      </c>
      <c r="Z141" t="s">
        <v>386</v>
      </c>
      <c r="AB141" t="str">
        <f t="shared" si="97"/>
        <v>Registration timing not specified</v>
      </c>
      <c r="AE141">
        <v>1</v>
      </c>
      <c r="AF141" t="s">
        <v>379</v>
      </c>
      <c r="AH141">
        <v>1</v>
      </c>
      <c r="AI141" t="s">
        <v>379</v>
      </c>
      <c r="AK141" t="str">
        <f t="shared" si="101"/>
        <v>Every prescription</v>
      </c>
      <c r="AL141" t="s">
        <v>379</v>
      </c>
      <c r="AN141" t="str">
        <f>("No exceptions from the mandate to check the PDMP")</f>
        <v>No exceptions from the mandate to check the PDMP</v>
      </c>
      <c r="AP141" t="s">
        <v>395</v>
      </c>
      <c r="AQ141">
        <v>0</v>
      </c>
      <c r="BC141">
        <v>0</v>
      </c>
      <c r="BL141">
        <v>0</v>
      </c>
      <c r="CG141">
        <v>0</v>
      </c>
      <c r="CJ141">
        <v>0</v>
      </c>
      <c r="CM141">
        <v>1</v>
      </c>
      <c r="CN141" t="s">
        <v>379</v>
      </c>
      <c r="CP141" t="str">
        <f t="shared" si="102"/>
        <v>Every patient, every time</v>
      </c>
      <c r="CQ141" t="s">
        <v>379</v>
      </c>
      <c r="CR141" t="s">
        <v>396</v>
      </c>
      <c r="CS141">
        <v>1</v>
      </c>
      <c r="CT141" t="s">
        <v>392</v>
      </c>
      <c r="CV141" t="str">
        <f t="shared" si="98"/>
        <v>Authorized agent, delegate, or designee</v>
      </c>
      <c r="CW141" t="s">
        <v>389</v>
      </c>
      <c r="CX141" t="s">
        <v>390</v>
      </c>
      <c r="CY141">
        <v>1</v>
      </c>
      <c r="CZ141" t="s">
        <v>387</v>
      </c>
      <c r="DB141">
        <v>0</v>
      </c>
      <c r="DE141">
        <v>0</v>
      </c>
      <c r="DH141">
        <v>1</v>
      </c>
      <c r="DI141" t="s">
        <v>379</v>
      </c>
      <c r="DK141" t="s">
        <v>397</v>
      </c>
      <c r="DL141" t="s">
        <v>379</v>
      </c>
      <c r="DN141">
        <v>1</v>
      </c>
      <c r="DO141" t="s">
        <v>398</v>
      </c>
      <c r="DQ141" t="str">
        <f t="shared" si="92"/>
        <v>Active investigations</v>
      </c>
      <c r="DR141" t="s">
        <v>384</v>
      </c>
    </row>
    <row r="142" spans="1:122" x14ac:dyDescent="0.35">
      <c r="A142" t="s">
        <v>378</v>
      </c>
      <c r="B142" s="1">
        <v>43453</v>
      </c>
      <c r="C142" s="1">
        <v>43643</v>
      </c>
      <c r="D142">
        <v>1</v>
      </c>
      <c r="E142" t="s">
        <v>379</v>
      </c>
      <c r="G142" t="str">
        <f t="shared" si="91"/>
        <v xml:space="preserve">Department of Health </v>
      </c>
      <c r="H142" t="s">
        <v>393</v>
      </c>
      <c r="J142">
        <v>1</v>
      </c>
      <c r="K142" t="s">
        <v>379</v>
      </c>
      <c r="M142" t="str">
        <f t="shared" si="99"/>
        <v>Next business day</v>
      </c>
      <c r="N142" t="s">
        <v>381</v>
      </c>
      <c r="P142" t="str">
        <f t="shared" si="100"/>
        <v>Schedule II, Schedule III, Schedule IV, Schedule V</v>
      </c>
      <c r="Q142" t="s">
        <v>394</v>
      </c>
      <c r="S142" t="str">
        <f t="shared" si="95"/>
        <v>Permitted to report to law enforcement, Permitted to report to prescriber or dispenser</v>
      </c>
      <c r="T142" t="s">
        <v>383</v>
      </c>
      <c r="V142">
        <v>1</v>
      </c>
      <c r="W142" t="s">
        <v>386</v>
      </c>
      <c r="Y142" t="str">
        <f t="shared" si="96"/>
        <v>Pharmacists</v>
      </c>
      <c r="Z142" t="s">
        <v>386</v>
      </c>
      <c r="AB142" t="str">
        <f t="shared" si="97"/>
        <v>Registration timing not specified</v>
      </c>
      <c r="AE142">
        <v>1</v>
      </c>
      <c r="AF142" t="s">
        <v>392</v>
      </c>
      <c r="AH142">
        <v>1</v>
      </c>
      <c r="AI142" t="s">
        <v>392</v>
      </c>
      <c r="AK142" t="str">
        <f t="shared" si="101"/>
        <v>Every prescription</v>
      </c>
      <c r="AL142" t="s">
        <v>392</v>
      </c>
      <c r="AN142" t="str">
        <f>("No exceptions from the mandate to check the PDMP")</f>
        <v>No exceptions from the mandate to check the PDMP</v>
      </c>
      <c r="AP142" t="s">
        <v>395</v>
      </c>
      <c r="AQ142">
        <v>0</v>
      </c>
      <c r="BC142">
        <v>0</v>
      </c>
      <c r="BL142">
        <v>0</v>
      </c>
      <c r="CG142">
        <v>0</v>
      </c>
      <c r="CJ142">
        <v>0</v>
      </c>
      <c r="CM142">
        <v>1</v>
      </c>
      <c r="CN142" t="s">
        <v>392</v>
      </c>
      <c r="CP142" t="str">
        <f t="shared" si="102"/>
        <v>Every patient, every time</v>
      </c>
      <c r="CQ142" t="s">
        <v>392</v>
      </c>
      <c r="CR142" t="s">
        <v>396</v>
      </c>
      <c r="CS142">
        <v>1</v>
      </c>
      <c r="CT142" t="s">
        <v>392</v>
      </c>
      <c r="CV142" t="str">
        <f t="shared" si="98"/>
        <v>Authorized agent, delegate, or designee</v>
      </c>
      <c r="CW142" t="s">
        <v>389</v>
      </c>
      <c r="CX142" t="s">
        <v>390</v>
      </c>
      <c r="CY142">
        <v>1</v>
      </c>
      <c r="CZ142" t="s">
        <v>387</v>
      </c>
      <c r="DB142">
        <v>0</v>
      </c>
      <c r="DE142">
        <v>0</v>
      </c>
      <c r="DH142">
        <v>1</v>
      </c>
      <c r="DI142" t="s">
        <v>379</v>
      </c>
      <c r="DK142" t="s">
        <v>397</v>
      </c>
      <c r="DL142" t="s">
        <v>379</v>
      </c>
      <c r="DN142">
        <v>1</v>
      </c>
      <c r="DO142" t="s">
        <v>399</v>
      </c>
      <c r="DQ142" t="str">
        <f t="shared" si="92"/>
        <v>Active investigations</v>
      </c>
      <c r="DR142" t="s">
        <v>400</v>
      </c>
    </row>
    <row r="143" spans="1:122" x14ac:dyDescent="0.35">
      <c r="A143" t="s">
        <v>378</v>
      </c>
      <c r="B143" s="1">
        <v>43644</v>
      </c>
      <c r="C143" s="1">
        <v>43646</v>
      </c>
      <c r="D143">
        <v>1</v>
      </c>
      <c r="E143" t="s">
        <v>379</v>
      </c>
      <c r="G143" t="str">
        <f t="shared" si="91"/>
        <v xml:space="preserve">Department of Health </v>
      </c>
      <c r="H143" t="s">
        <v>393</v>
      </c>
      <c r="J143">
        <v>1</v>
      </c>
      <c r="K143" t="s">
        <v>379</v>
      </c>
      <c r="M143" t="str">
        <f t="shared" si="99"/>
        <v>Next business day</v>
      </c>
      <c r="N143" t="s">
        <v>381</v>
      </c>
      <c r="P143" t="str">
        <f t="shared" si="100"/>
        <v>Schedule II, Schedule III, Schedule IV, Schedule V</v>
      </c>
      <c r="Q143" t="s">
        <v>394</v>
      </c>
      <c r="S143" t="str">
        <f t="shared" si="95"/>
        <v>Permitted to report to law enforcement, Permitted to report to prescriber or dispenser</v>
      </c>
      <c r="T143" t="s">
        <v>383</v>
      </c>
      <c r="V143">
        <v>1</v>
      </c>
      <c r="W143" t="s">
        <v>386</v>
      </c>
      <c r="Y143" t="str">
        <f t="shared" si="96"/>
        <v>Pharmacists</v>
      </c>
      <c r="Z143" t="s">
        <v>386</v>
      </c>
      <c r="AB143" t="str">
        <f t="shared" si="97"/>
        <v>Registration timing not specified</v>
      </c>
      <c r="AE143">
        <v>1</v>
      </c>
      <c r="AF143" t="s">
        <v>392</v>
      </c>
      <c r="AH143">
        <v>1</v>
      </c>
      <c r="AI143" t="s">
        <v>392</v>
      </c>
      <c r="AK143" t="str">
        <f t="shared" si="101"/>
        <v>Every prescription</v>
      </c>
      <c r="AL143" t="s">
        <v>392</v>
      </c>
      <c r="AN143" t="str">
        <f>("No exceptions from the mandate to check the PDMP")</f>
        <v>No exceptions from the mandate to check the PDMP</v>
      </c>
      <c r="AP143" t="s">
        <v>395</v>
      </c>
      <c r="AQ143">
        <v>0</v>
      </c>
      <c r="BC143">
        <v>0</v>
      </c>
      <c r="BL143">
        <v>0</v>
      </c>
      <c r="CG143">
        <v>0</v>
      </c>
      <c r="CJ143">
        <v>0</v>
      </c>
      <c r="CM143">
        <v>1</v>
      </c>
      <c r="CN143" t="s">
        <v>392</v>
      </c>
      <c r="CP143" t="str">
        <f t="shared" si="102"/>
        <v>Every patient, every time</v>
      </c>
      <c r="CQ143" t="s">
        <v>392</v>
      </c>
      <c r="CR143" t="s">
        <v>396</v>
      </c>
      <c r="CS143">
        <v>1</v>
      </c>
      <c r="CT143" t="s">
        <v>392</v>
      </c>
      <c r="CV143" t="str">
        <f t="shared" si="98"/>
        <v>Authorized agent, delegate, or designee</v>
      </c>
      <c r="CW143" t="s">
        <v>389</v>
      </c>
      <c r="CX143" t="s">
        <v>390</v>
      </c>
      <c r="CY143">
        <v>1</v>
      </c>
      <c r="CZ143" t="s">
        <v>387</v>
      </c>
      <c r="DB143">
        <v>0</v>
      </c>
      <c r="DE143">
        <v>0</v>
      </c>
      <c r="DH143">
        <v>1</v>
      </c>
      <c r="DI143" t="s">
        <v>379</v>
      </c>
      <c r="DK143" t="s">
        <v>397</v>
      </c>
      <c r="DL143" t="s">
        <v>379</v>
      </c>
      <c r="DN143">
        <v>1</v>
      </c>
      <c r="DO143" t="s">
        <v>399</v>
      </c>
      <c r="DQ143" t="str">
        <f t="shared" si="92"/>
        <v>Active investigations</v>
      </c>
      <c r="DR143" t="s">
        <v>400</v>
      </c>
    </row>
    <row r="144" spans="1:122" x14ac:dyDescent="0.35">
      <c r="A144" t="s">
        <v>378</v>
      </c>
      <c r="B144" s="1">
        <v>43647</v>
      </c>
      <c r="C144" s="1">
        <v>43648</v>
      </c>
      <c r="D144">
        <v>1</v>
      </c>
      <c r="E144" t="s">
        <v>379</v>
      </c>
      <c r="G144" t="str">
        <f t="shared" si="91"/>
        <v xml:space="preserve">Department of Health </v>
      </c>
      <c r="H144" t="s">
        <v>393</v>
      </c>
      <c r="J144">
        <v>1</v>
      </c>
      <c r="K144" t="s">
        <v>379</v>
      </c>
      <c r="M144" t="str">
        <f t="shared" si="99"/>
        <v>Next business day</v>
      </c>
      <c r="N144" t="s">
        <v>381</v>
      </c>
      <c r="P144" t="str">
        <f t="shared" si="100"/>
        <v>Schedule II, Schedule III, Schedule IV, Schedule V</v>
      </c>
      <c r="Q144" t="s">
        <v>394</v>
      </c>
      <c r="S144" t="str">
        <f t="shared" si="95"/>
        <v>Permitted to report to law enforcement, Permitted to report to prescriber or dispenser</v>
      </c>
      <c r="T144" t="s">
        <v>383</v>
      </c>
      <c r="V144">
        <v>1</v>
      </c>
      <c r="W144" t="s">
        <v>386</v>
      </c>
      <c r="Y144" t="str">
        <f t="shared" si="96"/>
        <v>Pharmacists</v>
      </c>
      <c r="Z144" t="s">
        <v>386</v>
      </c>
      <c r="AB144" t="str">
        <f t="shared" si="97"/>
        <v>Registration timing not specified</v>
      </c>
      <c r="AE144">
        <v>1</v>
      </c>
      <c r="AF144" t="s">
        <v>392</v>
      </c>
      <c r="AH144">
        <v>1</v>
      </c>
      <c r="AI144" t="s">
        <v>401</v>
      </c>
      <c r="AK144" t="str">
        <f t="shared" si="101"/>
        <v>Every prescription</v>
      </c>
      <c r="AL144" t="s">
        <v>401</v>
      </c>
      <c r="AN144" t="str">
        <f>("Terminally ill patients under the supervised care of a hospice program")</f>
        <v>Terminally ill patients under the supervised care of a hospice program</v>
      </c>
      <c r="AO144" t="s">
        <v>379</v>
      </c>
      <c r="AP144" t="s">
        <v>395</v>
      </c>
      <c r="AQ144">
        <v>0</v>
      </c>
      <c r="BC144">
        <v>0</v>
      </c>
      <c r="BL144">
        <v>0</v>
      </c>
      <c r="CG144">
        <v>0</v>
      </c>
      <c r="CJ144">
        <v>0</v>
      </c>
      <c r="CM144">
        <v>1</v>
      </c>
      <c r="CN144" t="s">
        <v>401</v>
      </c>
      <c r="CP144" t="str">
        <f t="shared" si="102"/>
        <v>Every patient, every time</v>
      </c>
      <c r="CQ144" t="s">
        <v>401</v>
      </c>
      <c r="CR144" t="s">
        <v>396</v>
      </c>
      <c r="CS144">
        <v>1</v>
      </c>
      <c r="CT144" t="s">
        <v>392</v>
      </c>
      <c r="CV144" t="str">
        <f t="shared" si="98"/>
        <v>Authorized agent, delegate, or designee</v>
      </c>
      <c r="CW144" t="s">
        <v>389</v>
      </c>
      <c r="CX144" t="s">
        <v>390</v>
      </c>
      <c r="CY144">
        <v>1</v>
      </c>
      <c r="CZ144" t="s">
        <v>384</v>
      </c>
      <c r="DB144">
        <v>0</v>
      </c>
      <c r="DE144">
        <v>0</v>
      </c>
      <c r="DH144">
        <v>1</v>
      </c>
      <c r="DI144" t="s">
        <v>379</v>
      </c>
      <c r="DK144" t="s">
        <v>397</v>
      </c>
      <c r="DL144" t="s">
        <v>379</v>
      </c>
      <c r="DN144">
        <v>1</v>
      </c>
      <c r="DO144" t="s">
        <v>399</v>
      </c>
      <c r="DQ144" t="str">
        <f t="shared" si="92"/>
        <v>Active investigations</v>
      </c>
      <c r="DR144" t="s">
        <v>402</v>
      </c>
    </row>
    <row r="145" spans="1:122" x14ac:dyDescent="0.35">
      <c r="A145" t="s">
        <v>378</v>
      </c>
      <c r="B145" s="1">
        <v>43649</v>
      </c>
      <c r="C145" s="1">
        <v>43809</v>
      </c>
      <c r="D145">
        <v>1</v>
      </c>
      <c r="E145" t="s">
        <v>379</v>
      </c>
      <c r="G145" t="str">
        <f t="shared" si="91"/>
        <v xml:space="preserve">Department of Health </v>
      </c>
      <c r="H145" t="s">
        <v>393</v>
      </c>
      <c r="J145">
        <v>1</v>
      </c>
      <c r="K145" t="s">
        <v>379</v>
      </c>
      <c r="M145" t="str">
        <f t="shared" si="99"/>
        <v>Next business day</v>
      </c>
      <c r="N145" t="s">
        <v>381</v>
      </c>
      <c r="P145" t="str">
        <f t="shared" si="100"/>
        <v>Schedule II, Schedule III, Schedule IV, Schedule V</v>
      </c>
      <c r="Q145" t="s">
        <v>394</v>
      </c>
      <c r="S145" t="str">
        <f t="shared" si="95"/>
        <v>Permitted to report to law enforcement, Permitted to report to prescriber or dispenser</v>
      </c>
      <c r="T145" t="s">
        <v>383</v>
      </c>
      <c r="V145">
        <v>1</v>
      </c>
      <c r="W145" t="s">
        <v>386</v>
      </c>
      <c r="Y145" t="str">
        <f t="shared" si="96"/>
        <v>Pharmacists</v>
      </c>
      <c r="Z145" t="s">
        <v>386</v>
      </c>
      <c r="AB145" t="str">
        <f t="shared" si="97"/>
        <v>Registration timing not specified</v>
      </c>
      <c r="AE145">
        <v>1</v>
      </c>
      <c r="AF145" t="s">
        <v>401</v>
      </c>
      <c r="AH145">
        <v>1</v>
      </c>
      <c r="AI145" t="s">
        <v>401</v>
      </c>
      <c r="AK145" t="str">
        <f t="shared" si="101"/>
        <v>Every prescription</v>
      </c>
      <c r="AL145" t="s">
        <v>401</v>
      </c>
      <c r="AN145" t="str">
        <f>("Terminally ill patients under the supervised care of a hospice program")</f>
        <v>Terminally ill patients under the supervised care of a hospice program</v>
      </c>
      <c r="AO145" t="s">
        <v>379</v>
      </c>
      <c r="AP145" t="s">
        <v>395</v>
      </c>
      <c r="AQ145">
        <v>0</v>
      </c>
      <c r="BC145">
        <v>0</v>
      </c>
      <c r="BL145">
        <v>0</v>
      </c>
      <c r="CG145">
        <v>0</v>
      </c>
      <c r="CJ145">
        <v>0</v>
      </c>
      <c r="CM145">
        <v>1</v>
      </c>
      <c r="CN145" t="s">
        <v>401</v>
      </c>
      <c r="CP145" t="str">
        <f t="shared" si="102"/>
        <v>Every patient, every time</v>
      </c>
      <c r="CQ145" t="s">
        <v>401</v>
      </c>
      <c r="CR145" t="s">
        <v>396</v>
      </c>
      <c r="CS145">
        <v>1</v>
      </c>
      <c r="CT145" t="s">
        <v>392</v>
      </c>
      <c r="CV145" t="str">
        <f t="shared" si="98"/>
        <v>Authorized agent, delegate, or designee</v>
      </c>
      <c r="CW145" t="s">
        <v>389</v>
      </c>
      <c r="CX145" t="s">
        <v>390</v>
      </c>
      <c r="CY145">
        <v>1</v>
      </c>
      <c r="CZ145" t="s">
        <v>384</v>
      </c>
      <c r="DB145">
        <v>0</v>
      </c>
      <c r="DE145">
        <v>0</v>
      </c>
      <c r="DH145">
        <v>1</v>
      </c>
      <c r="DI145" t="s">
        <v>379</v>
      </c>
      <c r="DK145" t="s">
        <v>397</v>
      </c>
      <c r="DL145" t="s">
        <v>379</v>
      </c>
      <c r="DN145">
        <v>1</v>
      </c>
      <c r="DO145" t="s">
        <v>399</v>
      </c>
      <c r="DQ145" t="str">
        <f t="shared" si="92"/>
        <v>Active investigations</v>
      </c>
      <c r="DR145" t="s">
        <v>400</v>
      </c>
    </row>
    <row r="146" spans="1:122" x14ac:dyDescent="0.35">
      <c r="A146" t="s">
        <v>378</v>
      </c>
      <c r="B146" s="1">
        <v>43810</v>
      </c>
      <c r="C146" s="1">
        <v>43830</v>
      </c>
      <c r="D146">
        <v>1</v>
      </c>
      <c r="E146" t="s">
        <v>379</v>
      </c>
      <c r="G146" t="str">
        <f t="shared" si="91"/>
        <v xml:space="preserve">Department of Health </v>
      </c>
      <c r="H146" t="s">
        <v>393</v>
      </c>
      <c r="J146">
        <v>1</v>
      </c>
      <c r="K146" t="s">
        <v>379</v>
      </c>
      <c r="M146" t="str">
        <f t="shared" si="99"/>
        <v>Next business day</v>
      </c>
      <c r="N146" t="s">
        <v>381</v>
      </c>
      <c r="P146" t="str">
        <f t="shared" si="100"/>
        <v>Schedule II, Schedule III, Schedule IV, Schedule V</v>
      </c>
      <c r="Q146" t="s">
        <v>403</v>
      </c>
      <c r="S146" t="str">
        <f t="shared" si="95"/>
        <v>Permitted to report to law enforcement, Permitted to report to prescriber or dispenser</v>
      </c>
      <c r="T146" t="s">
        <v>383</v>
      </c>
      <c r="V146">
        <v>1</v>
      </c>
      <c r="W146" t="s">
        <v>386</v>
      </c>
      <c r="Y146" t="str">
        <f t="shared" si="96"/>
        <v>Pharmacists</v>
      </c>
      <c r="Z146" t="s">
        <v>386</v>
      </c>
      <c r="AB146" t="str">
        <f t="shared" si="97"/>
        <v>Registration timing not specified</v>
      </c>
      <c r="AE146">
        <v>1</v>
      </c>
      <c r="AF146" t="s">
        <v>401</v>
      </c>
      <c r="AH146">
        <v>1</v>
      </c>
      <c r="AI146" t="s">
        <v>401</v>
      </c>
      <c r="AK146" t="str">
        <f t="shared" si="101"/>
        <v>Every prescription</v>
      </c>
      <c r="AL146" t="s">
        <v>401</v>
      </c>
      <c r="AN146" t="str">
        <f>("Terminally ill patients under the supervised care of a hospice program")</f>
        <v>Terminally ill patients under the supervised care of a hospice program</v>
      </c>
      <c r="AO146" t="s">
        <v>379</v>
      </c>
      <c r="AP146" t="s">
        <v>396</v>
      </c>
      <c r="AQ146">
        <v>0</v>
      </c>
      <c r="BC146">
        <v>0</v>
      </c>
      <c r="BL146">
        <v>0</v>
      </c>
      <c r="CG146">
        <v>0</v>
      </c>
      <c r="CJ146">
        <v>0</v>
      </c>
      <c r="CM146">
        <v>1</v>
      </c>
      <c r="CN146" t="s">
        <v>401</v>
      </c>
      <c r="CP146" t="str">
        <f t="shared" si="102"/>
        <v>Every patient, every time</v>
      </c>
      <c r="CQ146" t="s">
        <v>401</v>
      </c>
      <c r="CR146" t="s">
        <v>396</v>
      </c>
      <c r="CS146">
        <v>1</v>
      </c>
      <c r="CT146" t="s">
        <v>392</v>
      </c>
      <c r="CV146" t="str">
        <f t="shared" si="98"/>
        <v>Authorized agent, delegate, or designee</v>
      </c>
      <c r="CW146" t="s">
        <v>389</v>
      </c>
      <c r="CX146" t="s">
        <v>390</v>
      </c>
      <c r="CY146">
        <v>1</v>
      </c>
      <c r="CZ146" t="s">
        <v>384</v>
      </c>
      <c r="DB146">
        <v>0</v>
      </c>
      <c r="DE146">
        <v>0</v>
      </c>
      <c r="DH146">
        <v>1</v>
      </c>
      <c r="DI146" t="s">
        <v>379</v>
      </c>
      <c r="DK146" t="s">
        <v>397</v>
      </c>
      <c r="DL146" t="s">
        <v>379</v>
      </c>
      <c r="DN146">
        <v>1</v>
      </c>
      <c r="DO146" t="s">
        <v>399</v>
      </c>
      <c r="DQ146" t="str">
        <f t="shared" si="92"/>
        <v>Active investigations</v>
      </c>
      <c r="DR146" t="s">
        <v>400</v>
      </c>
    </row>
    <row r="147" spans="1:122" x14ac:dyDescent="0.35">
      <c r="A147" t="s">
        <v>404</v>
      </c>
      <c r="B147" s="1">
        <v>41640</v>
      </c>
      <c r="C147" s="1">
        <v>41757</v>
      </c>
      <c r="D147">
        <v>1</v>
      </c>
      <c r="E147" t="s">
        <v>405</v>
      </c>
      <c r="G147" t="str">
        <f t="shared" ref="G147:G155" si="103">("Department of Public Safety")</f>
        <v>Department of Public Safety</v>
      </c>
      <c r="H147" t="s">
        <v>406</v>
      </c>
      <c r="I147" t="s">
        <v>407</v>
      </c>
      <c r="J147">
        <v>1</v>
      </c>
      <c r="K147" t="s">
        <v>408</v>
      </c>
      <c r="M147" t="str">
        <f t="shared" ref="M147:M155" si="104">("Every 7 days")</f>
        <v>Every 7 days</v>
      </c>
      <c r="N147" t="s">
        <v>408</v>
      </c>
      <c r="P147" t="str">
        <f t="shared" si="100"/>
        <v>Schedule II, Schedule III, Schedule IV, Schedule V</v>
      </c>
      <c r="Q147" t="s">
        <v>408</v>
      </c>
      <c r="S147" t="str">
        <f t="shared" ref="S147:S177" si="105">("No action specified in the law")</f>
        <v>No action specified in the law</v>
      </c>
      <c r="V147">
        <v>0</v>
      </c>
      <c r="AE147">
        <v>0</v>
      </c>
      <c r="AH147">
        <v>0</v>
      </c>
      <c r="AQ147">
        <v>0</v>
      </c>
      <c r="BC147">
        <v>0</v>
      </c>
      <c r="BL147">
        <v>0</v>
      </c>
      <c r="CG147">
        <v>0</v>
      </c>
      <c r="CJ147">
        <v>1</v>
      </c>
      <c r="CK147" t="s">
        <v>409</v>
      </c>
      <c r="CM147">
        <v>0</v>
      </c>
      <c r="CS147">
        <v>0</v>
      </c>
      <c r="CY147">
        <v>0</v>
      </c>
      <c r="DB147">
        <v>0</v>
      </c>
      <c r="DE147">
        <v>0</v>
      </c>
      <c r="DH147">
        <v>0</v>
      </c>
      <c r="DN147">
        <v>1</v>
      </c>
      <c r="DO147" t="s">
        <v>410</v>
      </c>
      <c r="DQ147" t="str">
        <f t="shared" ref="DQ147:DQ152" si="106">("Granted access by issuance of a warrant")</f>
        <v>Granted access by issuance of a warrant</v>
      </c>
      <c r="DR147" t="s">
        <v>410</v>
      </c>
    </row>
    <row r="148" spans="1:122" x14ac:dyDescent="0.35">
      <c r="A148" t="s">
        <v>404</v>
      </c>
      <c r="B148" s="1">
        <v>41758</v>
      </c>
      <c r="C148" s="1">
        <v>41820</v>
      </c>
      <c r="D148">
        <v>1</v>
      </c>
      <c r="E148" t="s">
        <v>405</v>
      </c>
      <c r="G148" t="str">
        <f t="shared" si="103"/>
        <v>Department of Public Safety</v>
      </c>
      <c r="H148" t="s">
        <v>406</v>
      </c>
      <c r="I148" t="s">
        <v>407</v>
      </c>
      <c r="J148">
        <v>1</v>
      </c>
      <c r="K148" t="s">
        <v>408</v>
      </c>
      <c r="M148" t="str">
        <f t="shared" si="104"/>
        <v>Every 7 days</v>
      </c>
      <c r="N148" t="s">
        <v>408</v>
      </c>
      <c r="P148" t="str">
        <f t="shared" si="100"/>
        <v>Schedule II, Schedule III, Schedule IV, Schedule V</v>
      </c>
      <c r="Q148" t="s">
        <v>408</v>
      </c>
      <c r="S148" t="str">
        <f t="shared" si="105"/>
        <v>No action specified in the law</v>
      </c>
      <c r="V148">
        <v>0</v>
      </c>
      <c r="AE148">
        <v>0</v>
      </c>
      <c r="AH148">
        <v>0</v>
      </c>
      <c r="AQ148">
        <v>0</v>
      </c>
      <c r="BC148">
        <v>0</v>
      </c>
      <c r="BL148">
        <v>0</v>
      </c>
      <c r="CG148">
        <v>0</v>
      </c>
      <c r="CJ148">
        <v>1</v>
      </c>
      <c r="CK148" t="s">
        <v>409</v>
      </c>
      <c r="CM148">
        <v>0</v>
      </c>
      <c r="CS148">
        <v>0</v>
      </c>
      <c r="CY148">
        <v>0</v>
      </c>
      <c r="DB148">
        <v>0</v>
      </c>
      <c r="DE148">
        <v>0</v>
      </c>
      <c r="DH148">
        <v>0</v>
      </c>
      <c r="DN148">
        <v>1</v>
      </c>
      <c r="DO148" t="s">
        <v>410</v>
      </c>
      <c r="DQ148" t="str">
        <f t="shared" si="106"/>
        <v>Granted access by issuance of a warrant</v>
      </c>
      <c r="DR148" t="s">
        <v>410</v>
      </c>
    </row>
    <row r="149" spans="1:122" x14ac:dyDescent="0.35">
      <c r="A149" t="s">
        <v>404</v>
      </c>
      <c r="B149" s="1">
        <v>41821</v>
      </c>
      <c r="C149" s="1">
        <v>42075</v>
      </c>
      <c r="D149">
        <v>1</v>
      </c>
      <c r="E149" t="s">
        <v>405</v>
      </c>
      <c r="G149" t="str">
        <f t="shared" si="103"/>
        <v>Department of Public Safety</v>
      </c>
      <c r="H149" t="s">
        <v>406</v>
      </c>
      <c r="I149" t="s">
        <v>407</v>
      </c>
      <c r="J149">
        <v>1</v>
      </c>
      <c r="K149" t="s">
        <v>408</v>
      </c>
      <c r="M149" t="str">
        <f t="shared" si="104"/>
        <v>Every 7 days</v>
      </c>
      <c r="N149" t="s">
        <v>408</v>
      </c>
      <c r="P149" t="str">
        <f t="shared" si="100"/>
        <v>Schedule II, Schedule III, Schedule IV, Schedule V</v>
      </c>
      <c r="Q149" t="s">
        <v>408</v>
      </c>
      <c r="S149" t="str">
        <f t="shared" si="105"/>
        <v>No action specified in the law</v>
      </c>
      <c r="V149">
        <v>0</v>
      </c>
      <c r="AE149">
        <v>0</v>
      </c>
      <c r="AH149">
        <v>0</v>
      </c>
      <c r="AQ149">
        <v>0</v>
      </c>
      <c r="BC149">
        <v>0</v>
      </c>
      <c r="BL149">
        <v>0</v>
      </c>
      <c r="CG149">
        <v>0</v>
      </c>
      <c r="CJ149">
        <v>1</v>
      </c>
      <c r="CK149" t="s">
        <v>409</v>
      </c>
      <c r="CM149">
        <v>0</v>
      </c>
      <c r="CS149">
        <v>0</v>
      </c>
      <c r="CY149">
        <v>0</v>
      </c>
      <c r="DB149">
        <v>0</v>
      </c>
      <c r="DE149">
        <v>0</v>
      </c>
      <c r="DH149">
        <v>0</v>
      </c>
      <c r="DN149">
        <v>1</v>
      </c>
      <c r="DO149" t="s">
        <v>410</v>
      </c>
      <c r="DQ149" t="str">
        <f t="shared" si="106"/>
        <v>Granted access by issuance of a warrant</v>
      </c>
      <c r="DR149" t="s">
        <v>410</v>
      </c>
    </row>
    <row r="150" spans="1:122" x14ac:dyDescent="0.35">
      <c r="A150" t="s">
        <v>404</v>
      </c>
      <c r="B150" s="1">
        <v>42076</v>
      </c>
      <c r="C150" s="1">
        <v>42185</v>
      </c>
      <c r="D150">
        <v>1</v>
      </c>
      <c r="E150" t="s">
        <v>405</v>
      </c>
      <c r="G150" t="str">
        <f t="shared" si="103"/>
        <v>Department of Public Safety</v>
      </c>
      <c r="H150" t="s">
        <v>411</v>
      </c>
      <c r="I150" t="s">
        <v>407</v>
      </c>
      <c r="J150">
        <v>1</v>
      </c>
      <c r="K150" t="s">
        <v>408</v>
      </c>
      <c r="M150" t="str">
        <f t="shared" si="104"/>
        <v>Every 7 days</v>
      </c>
      <c r="N150" t="s">
        <v>408</v>
      </c>
      <c r="P150" t="str">
        <f t="shared" si="100"/>
        <v>Schedule II, Schedule III, Schedule IV, Schedule V</v>
      </c>
      <c r="Q150" t="s">
        <v>408</v>
      </c>
      <c r="S150" t="str">
        <f t="shared" si="105"/>
        <v>No action specified in the law</v>
      </c>
      <c r="V150">
        <v>0</v>
      </c>
      <c r="AE150">
        <v>0</v>
      </c>
      <c r="AH150">
        <v>0</v>
      </c>
      <c r="AQ150">
        <v>0</v>
      </c>
      <c r="BC150">
        <v>0</v>
      </c>
      <c r="BL150">
        <v>0</v>
      </c>
      <c r="CG150">
        <v>0</v>
      </c>
      <c r="CJ150">
        <v>1</v>
      </c>
      <c r="CK150" t="s">
        <v>409</v>
      </c>
      <c r="CM150">
        <v>0</v>
      </c>
      <c r="CS150">
        <v>0</v>
      </c>
      <c r="CY150">
        <v>0</v>
      </c>
      <c r="DB150">
        <v>0</v>
      </c>
      <c r="DE150">
        <v>0</v>
      </c>
      <c r="DH150">
        <v>0</v>
      </c>
      <c r="DN150">
        <v>1</v>
      </c>
      <c r="DO150" t="s">
        <v>410</v>
      </c>
      <c r="DQ150" t="str">
        <f t="shared" si="106"/>
        <v>Granted access by issuance of a warrant</v>
      </c>
      <c r="DR150" t="s">
        <v>410</v>
      </c>
    </row>
    <row r="151" spans="1:122" x14ac:dyDescent="0.35">
      <c r="A151" t="s">
        <v>404</v>
      </c>
      <c r="B151" s="1">
        <v>42186</v>
      </c>
      <c r="C151" s="1">
        <v>42231</v>
      </c>
      <c r="D151">
        <v>1</v>
      </c>
      <c r="E151" t="s">
        <v>405</v>
      </c>
      <c r="G151" t="str">
        <f t="shared" si="103"/>
        <v>Department of Public Safety</v>
      </c>
      <c r="H151" t="s">
        <v>411</v>
      </c>
      <c r="I151" t="s">
        <v>407</v>
      </c>
      <c r="J151">
        <v>1</v>
      </c>
      <c r="K151" t="s">
        <v>408</v>
      </c>
      <c r="M151" t="str">
        <f t="shared" si="104"/>
        <v>Every 7 days</v>
      </c>
      <c r="N151" t="s">
        <v>408</v>
      </c>
      <c r="P151" t="str">
        <f t="shared" si="100"/>
        <v>Schedule II, Schedule III, Schedule IV, Schedule V</v>
      </c>
      <c r="Q151" t="s">
        <v>408</v>
      </c>
      <c r="S151" t="str">
        <f t="shared" si="105"/>
        <v>No action specified in the law</v>
      </c>
      <c r="V151">
        <v>0</v>
      </c>
      <c r="AE151">
        <v>0</v>
      </c>
      <c r="AH151">
        <v>0</v>
      </c>
      <c r="AQ151">
        <v>0</v>
      </c>
      <c r="BC151">
        <v>0</v>
      </c>
      <c r="BL151">
        <v>0</v>
      </c>
      <c r="CG151">
        <v>0</v>
      </c>
      <c r="CJ151">
        <v>1</v>
      </c>
      <c r="CK151" t="s">
        <v>409</v>
      </c>
      <c r="CM151">
        <v>0</v>
      </c>
      <c r="CS151">
        <v>0</v>
      </c>
      <c r="CY151">
        <v>0</v>
      </c>
      <c r="DB151">
        <v>0</v>
      </c>
      <c r="DE151">
        <v>0</v>
      </c>
      <c r="DH151">
        <v>0</v>
      </c>
      <c r="DN151">
        <v>1</v>
      </c>
      <c r="DO151" t="s">
        <v>410</v>
      </c>
      <c r="DQ151" t="str">
        <f t="shared" si="106"/>
        <v>Granted access by issuance of a warrant</v>
      </c>
      <c r="DR151" t="s">
        <v>410</v>
      </c>
    </row>
    <row r="152" spans="1:122" x14ac:dyDescent="0.35">
      <c r="A152" t="s">
        <v>404</v>
      </c>
      <c r="B152" s="1">
        <v>42232</v>
      </c>
      <c r="C152" s="1">
        <v>42551</v>
      </c>
      <c r="D152">
        <v>1</v>
      </c>
      <c r="E152" t="s">
        <v>405</v>
      </c>
      <c r="G152" t="str">
        <f t="shared" si="103"/>
        <v>Department of Public Safety</v>
      </c>
      <c r="H152" t="s">
        <v>411</v>
      </c>
      <c r="I152" t="s">
        <v>407</v>
      </c>
      <c r="J152">
        <v>1</v>
      </c>
      <c r="K152" t="s">
        <v>408</v>
      </c>
      <c r="M152" t="str">
        <f t="shared" si="104"/>
        <v>Every 7 days</v>
      </c>
      <c r="N152" t="s">
        <v>408</v>
      </c>
      <c r="P152" t="str">
        <f t="shared" si="100"/>
        <v>Schedule II, Schedule III, Schedule IV, Schedule V</v>
      </c>
      <c r="Q152" t="s">
        <v>408</v>
      </c>
      <c r="S152" t="str">
        <f t="shared" si="105"/>
        <v>No action specified in the law</v>
      </c>
      <c r="V152">
        <v>0</v>
      </c>
      <c r="AE152">
        <v>0</v>
      </c>
      <c r="AH152">
        <v>0</v>
      </c>
      <c r="AQ152">
        <v>0</v>
      </c>
      <c r="BC152">
        <v>0</v>
      </c>
      <c r="BL152">
        <v>0</v>
      </c>
      <c r="CG152">
        <v>0</v>
      </c>
      <c r="CJ152">
        <v>1</v>
      </c>
      <c r="CK152" t="s">
        <v>409</v>
      </c>
      <c r="CM152">
        <v>0</v>
      </c>
      <c r="CS152">
        <v>0</v>
      </c>
      <c r="CY152">
        <v>0</v>
      </c>
      <c r="DB152">
        <v>0</v>
      </c>
      <c r="DE152">
        <v>0</v>
      </c>
      <c r="DH152">
        <v>0</v>
      </c>
      <c r="DN152">
        <v>1</v>
      </c>
      <c r="DO152" t="s">
        <v>410</v>
      </c>
      <c r="DQ152" t="str">
        <f t="shared" si="106"/>
        <v>Granted access by issuance of a warrant</v>
      </c>
      <c r="DR152" t="s">
        <v>410</v>
      </c>
    </row>
    <row r="153" spans="1:122" x14ac:dyDescent="0.35">
      <c r="A153" t="s">
        <v>404</v>
      </c>
      <c r="B153" s="1">
        <v>42552</v>
      </c>
      <c r="C153" s="1">
        <v>42841</v>
      </c>
      <c r="D153">
        <v>1</v>
      </c>
      <c r="E153" t="s">
        <v>405</v>
      </c>
      <c r="G153" t="str">
        <f t="shared" si="103"/>
        <v>Department of Public Safety</v>
      </c>
      <c r="H153" t="s">
        <v>411</v>
      </c>
      <c r="I153" t="s">
        <v>407</v>
      </c>
      <c r="J153">
        <v>1</v>
      </c>
      <c r="K153" t="s">
        <v>408</v>
      </c>
      <c r="M153" t="str">
        <f t="shared" si="104"/>
        <v>Every 7 days</v>
      </c>
      <c r="N153" t="s">
        <v>408</v>
      </c>
      <c r="P153" t="str">
        <f t="shared" si="100"/>
        <v>Schedule II, Schedule III, Schedule IV, Schedule V</v>
      </c>
      <c r="Q153" t="s">
        <v>408</v>
      </c>
      <c r="S153" t="str">
        <f t="shared" si="105"/>
        <v>No action specified in the law</v>
      </c>
      <c r="V153">
        <v>0</v>
      </c>
      <c r="AE153">
        <v>0</v>
      </c>
      <c r="AH153">
        <v>0</v>
      </c>
      <c r="AQ153">
        <v>0</v>
      </c>
      <c r="BC153">
        <v>0</v>
      </c>
      <c r="BL153">
        <v>0</v>
      </c>
      <c r="CG153">
        <v>0</v>
      </c>
      <c r="CJ153">
        <v>1</v>
      </c>
      <c r="CK153" t="s">
        <v>409</v>
      </c>
      <c r="CM153">
        <v>0</v>
      </c>
      <c r="CS153">
        <v>1</v>
      </c>
      <c r="CT153" t="s">
        <v>410</v>
      </c>
      <c r="CV153" t="str">
        <f>("Type of delegate not specified")</f>
        <v>Type of delegate not specified</v>
      </c>
      <c r="CY153">
        <v>1</v>
      </c>
      <c r="CZ153" t="s">
        <v>410</v>
      </c>
      <c r="DB153">
        <v>1</v>
      </c>
      <c r="DC153" t="s">
        <v>410</v>
      </c>
      <c r="DE153">
        <v>0</v>
      </c>
      <c r="DH153">
        <v>0</v>
      </c>
      <c r="DN153">
        <v>1</v>
      </c>
      <c r="DO153" t="s">
        <v>410</v>
      </c>
      <c r="DQ153" t="str">
        <f t="shared" ref="DQ153:DQ168" si="107">("Granted access by a subpoena, Granted access by issuance of a warrant")</f>
        <v>Granted access by a subpoena, Granted access by issuance of a warrant</v>
      </c>
      <c r="DR153" t="s">
        <v>410</v>
      </c>
    </row>
    <row r="154" spans="1:122" x14ac:dyDescent="0.35">
      <c r="A154" t="s">
        <v>404</v>
      </c>
      <c r="B154" s="1">
        <v>42842</v>
      </c>
      <c r="C154" s="1">
        <v>42862</v>
      </c>
      <c r="D154">
        <v>1</v>
      </c>
      <c r="E154" t="s">
        <v>405</v>
      </c>
      <c r="G154" t="str">
        <f t="shared" si="103"/>
        <v>Department of Public Safety</v>
      </c>
      <c r="H154" t="s">
        <v>411</v>
      </c>
      <c r="I154" t="s">
        <v>407</v>
      </c>
      <c r="J154">
        <v>1</v>
      </c>
      <c r="K154" t="s">
        <v>408</v>
      </c>
      <c r="M154" t="str">
        <f t="shared" si="104"/>
        <v>Every 7 days</v>
      </c>
      <c r="N154" t="s">
        <v>408</v>
      </c>
      <c r="P154" t="str">
        <f t="shared" si="100"/>
        <v>Schedule II, Schedule III, Schedule IV, Schedule V</v>
      </c>
      <c r="Q154" t="s">
        <v>408</v>
      </c>
      <c r="S154" t="str">
        <f t="shared" si="105"/>
        <v>No action specified in the law</v>
      </c>
      <c r="V154">
        <v>0</v>
      </c>
      <c r="AE154">
        <v>0</v>
      </c>
      <c r="AH154">
        <v>0</v>
      </c>
      <c r="AQ154">
        <v>0</v>
      </c>
      <c r="BC154">
        <v>0</v>
      </c>
      <c r="BL154">
        <v>0</v>
      </c>
      <c r="CG154">
        <v>0</v>
      </c>
      <c r="CJ154">
        <v>1</v>
      </c>
      <c r="CK154" t="s">
        <v>409</v>
      </c>
      <c r="CM154">
        <v>0</v>
      </c>
      <c r="CS154">
        <v>1</v>
      </c>
      <c r="CT154" t="s">
        <v>410</v>
      </c>
      <c r="CV154" t="str">
        <f>("Type of delegate not specified")</f>
        <v>Type of delegate not specified</v>
      </c>
      <c r="CY154">
        <v>1</v>
      </c>
      <c r="CZ154" t="s">
        <v>410</v>
      </c>
      <c r="DB154">
        <v>1</v>
      </c>
      <c r="DC154" t="s">
        <v>410</v>
      </c>
      <c r="DE154">
        <v>0</v>
      </c>
      <c r="DH154">
        <v>0</v>
      </c>
      <c r="DN154">
        <v>1</v>
      </c>
      <c r="DO154" t="s">
        <v>410</v>
      </c>
      <c r="DQ154" t="str">
        <f t="shared" si="107"/>
        <v>Granted access by a subpoena, Granted access by issuance of a warrant</v>
      </c>
      <c r="DR154" t="s">
        <v>410</v>
      </c>
    </row>
    <row r="155" spans="1:122" x14ac:dyDescent="0.35">
      <c r="A155" t="s">
        <v>404</v>
      </c>
      <c r="B155" s="1">
        <v>42863</v>
      </c>
      <c r="C155" s="1">
        <v>42916</v>
      </c>
      <c r="D155">
        <v>1</v>
      </c>
      <c r="E155" t="s">
        <v>405</v>
      </c>
      <c r="G155" t="str">
        <f t="shared" si="103"/>
        <v>Department of Public Safety</v>
      </c>
      <c r="H155" t="s">
        <v>411</v>
      </c>
      <c r="I155" t="s">
        <v>407</v>
      </c>
      <c r="J155">
        <v>1</v>
      </c>
      <c r="K155" t="s">
        <v>408</v>
      </c>
      <c r="M155" t="str">
        <f t="shared" si="104"/>
        <v>Every 7 days</v>
      </c>
      <c r="N155" t="s">
        <v>408</v>
      </c>
      <c r="P155" t="str">
        <f t="shared" si="100"/>
        <v>Schedule II, Schedule III, Schedule IV, Schedule V</v>
      </c>
      <c r="Q155" t="s">
        <v>408</v>
      </c>
      <c r="S155" t="str">
        <f t="shared" si="105"/>
        <v>No action specified in the law</v>
      </c>
      <c r="V155">
        <v>0</v>
      </c>
      <c r="AE155">
        <v>0</v>
      </c>
      <c r="AH155">
        <v>0</v>
      </c>
      <c r="AQ155">
        <v>0</v>
      </c>
      <c r="BC155">
        <v>0</v>
      </c>
      <c r="BL155">
        <v>0</v>
      </c>
      <c r="CG155">
        <v>0</v>
      </c>
      <c r="CJ155">
        <v>1</v>
      </c>
      <c r="CK155" t="s">
        <v>409</v>
      </c>
      <c r="CM155">
        <v>0</v>
      </c>
      <c r="CS155">
        <v>1</v>
      </c>
      <c r="CT155" t="s">
        <v>410</v>
      </c>
      <c r="CV155" t="str">
        <f>("Type of delegate not specified")</f>
        <v>Type of delegate not specified</v>
      </c>
      <c r="CY155">
        <v>1</v>
      </c>
      <c r="CZ155" t="s">
        <v>410</v>
      </c>
      <c r="DB155">
        <v>1</v>
      </c>
      <c r="DC155" t="s">
        <v>410</v>
      </c>
      <c r="DE155">
        <v>0</v>
      </c>
      <c r="DH155">
        <v>0</v>
      </c>
      <c r="DN155">
        <v>1</v>
      </c>
      <c r="DO155" t="s">
        <v>410</v>
      </c>
      <c r="DQ155" t="str">
        <f t="shared" si="107"/>
        <v>Granted access by a subpoena, Granted access by issuance of a warrant</v>
      </c>
      <c r="DR155" t="s">
        <v>410</v>
      </c>
    </row>
    <row r="156" spans="1:122" x14ac:dyDescent="0.35">
      <c r="A156" t="s">
        <v>404</v>
      </c>
      <c r="B156" s="1">
        <v>42917</v>
      </c>
      <c r="C156" s="1">
        <v>43033</v>
      </c>
      <c r="D156">
        <v>1</v>
      </c>
      <c r="E156" t="s">
        <v>405</v>
      </c>
      <c r="G156" t="str">
        <f t="shared" ref="G156:G168" si="108">("Department of Health ")</f>
        <v xml:space="preserve">Department of Health </v>
      </c>
      <c r="H156" t="s">
        <v>405</v>
      </c>
      <c r="J156">
        <v>1</v>
      </c>
      <c r="K156" t="s">
        <v>408</v>
      </c>
      <c r="M156" t="str">
        <f t="shared" ref="M156:M168" si="109">("Every day")</f>
        <v>Every day</v>
      </c>
      <c r="N156" t="s">
        <v>408</v>
      </c>
      <c r="P156" t="str">
        <f t="shared" si="100"/>
        <v>Schedule II, Schedule III, Schedule IV, Schedule V</v>
      </c>
      <c r="Q156" t="s">
        <v>408</v>
      </c>
      <c r="S156" t="str">
        <f t="shared" si="105"/>
        <v>No action specified in the law</v>
      </c>
      <c r="V156">
        <v>1</v>
      </c>
      <c r="W156" t="s">
        <v>405</v>
      </c>
      <c r="Y156" t="str">
        <f t="shared" ref="Y156:Y168" si="110">("Physician prescribers, Nurse Practitioners, Physician assistants, Dentists")</f>
        <v>Physician prescribers, Nurse Practitioners, Physician assistants, Dentists</v>
      </c>
      <c r="Z156" t="s">
        <v>412</v>
      </c>
      <c r="AB156" t="str">
        <f t="shared" ref="AB156:AB168" si="111">("Initial licensure, Specified date")</f>
        <v>Initial licensure, Specified date</v>
      </c>
      <c r="AC156" t="s">
        <v>405</v>
      </c>
      <c r="AE156">
        <v>0</v>
      </c>
      <c r="AH156">
        <v>0</v>
      </c>
      <c r="AQ156">
        <v>0</v>
      </c>
      <c r="BC156">
        <v>0</v>
      </c>
      <c r="BL156">
        <v>0</v>
      </c>
      <c r="CG156">
        <v>0</v>
      </c>
      <c r="CJ156">
        <v>1</v>
      </c>
      <c r="CK156" t="s">
        <v>409</v>
      </c>
      <c r="CM156">
        <v>0</v>
      </c>
      <c r="CS156">
        <v>1</v>
      </c>
      <c r="CT156" t="s">
        <v>410</v>
      </c>
      <c r="CV156" t="str">
        <f>("Type of delegate not specified")</f>
        <v>Type of delegate not specified</v>
      </c>
      <c r="CY156">
        <v>1</v>
      </c>
      <c r="CZ156" t="s">
        <v>410</v>
      </c>
      <c r="DB156">
        <v>1</v>
      </c>
      <c r="DC156" t="s">
        <v>410</v>
      </c>
      <c r="DE156">
        <v>0</v>
      </c>
      <c r="DH156">
        <v>0</v>
      </c>
      <c r="DN156">
        <v>1</v>
      </c>
      <c r="DO156" t="s">
        <v>410</v>
      </c>
      <c r="DQ156" t="str">
        <f t="shared" si="107"/>
        <v>Granted access by a subpoena, Granted access by issuance of a warrant</v>
      </c>
      <c r="DR156" t="s">
        <v>410</v>
      </c>
    </row>
    <row r="157" spans="1:122" x14ac:dyDescent="0.35">
      <c r="A157" t="s">
        <v>404</v>
      </c>
      <c r="B157" s="1">
        <v>43034</v>
      </c>
      <c r="C157" s="1">
        <v>43222</v>
      </c>
      <c r="D157">
        <v>1</v>
      </c>
      <c r="E157" t="s">
        <v>405</v>
      </c>
      <c r="G157" t="str">
        <f t="shared" si="108"/>
        <v xml:space="preserve">Department of Health </v>
      </c>
      <c r="H157" t="s">
        <v>405</v>
      </c>
      <c r="J157">
        <v>1</v>
      </c>
      <c r="K157" t="s">
        <v>413</v>
      </c>
      <c r="M157" t="str">
        <f t="shared" si="109"/>
        <v>Every day</v>
      </c>
      <c r="N157" t="s">
        <v>413</v>
      </c>
      <c r="P157" t="str">
        <f t="shared" si="100"/>
        <v>Schedule II, Schedule III, Schedule IV, Schedule V</v>
      </c>
      <c r="Q157" t="s">
        <v>413</v>
      </c>
      <c r="S157" t="str">
        <f t="shared" si="105"/>
        <v>No action specified in the law</v>
      </c>
      <c r="V157">
        <v>1</v>
      </c>
      <c r="W157" t="s">
        <v>405</v>
      </c>
      <c r="Y157" t="str">
        <f t="shared" si="110"/>
        <v>Physician prescribers, Nurse Practitioners, Physician assistants, Dentists</v>
      </c>
      <c r="Z157" t="s">
        <v>412</v>
      </c>
      <c r="AB157" t="str">
        <f t="shared" si="111"/>
        <v>Initial licensure, Specified date</v>
      </c>
      <c r="AC157" t="s">
        <v>405</v>
      </c>
      <c r="AE157">
        <v>0</v>
      </c>
      <c r="AH157">
        <v>0</v>
      </c>
      <c r="AQ157">
        <v>0</v>
      </c>
      <c r="BC157">
        <v>0</v>
      </c>
      <c r="BL157">
        <v>0</v>
      </c>
      <c r="CG157">
        <v>0</v>
      </c>
      <c r="CJ157">
        <v>1</v>
      </c>
      <c r="CK157" t="s">
        <v>409</v>
      </c>
      <c r="CM157">
        <v>0</v>
      </c>
      <c r="CS157">
        <v>1</v>
      </c>
      <c r="CT157" t="s">
        <v>414</v>
      </c>
      <c r="CV157" t="str">
        <f t="shared" ref="CV157:CV168" si="112">("Physician assistants, Health care professionals")</f>
        <v>Physician assistants, Health care professionals</v>
      </c>
      <c r="CW157" t="s">
        <v>415</v>
      </c>
      <c r="CX157" t="s">
        <v>416</v>
      </c>
      <c r="CY157">
        <v>1</v>
      </c>
      <c r="CZ157" t="s">
        <v>417</v>
      </c>
      <c r="DB157">
        <v>1</v>
      </c>
      <c r="DC157" t="s">
        <v>418</v>
      </c>
      <c r="DE157">
        <v>0</v>
      </c>
      <c r="DH157">
        <v>0</v>
      </c>
      <c r="DN157">
        <v>1</v>
      </c>
      <c r="DO157" t="s">
        <v>418</v>
      </c>
      <c r="DQ157" t="str">
        <f t="shared" si="107"/>
        <v>Granted access by a subpoena, Granted access by issuance of a warrant</v>
      </c>
      <c r="DR157" t="s">
        <v>418</v>
      </c>
    </row>
    <row r="158" spans="1:122" x14ac:dyDescent="0.35">
      <c r="A158" t="s">
        <v>404</v>
      </c>
      <c r="B158" s="1">
        <v>43223</v>
      </c>
      <c r="C158" s="1">
        <v>43227</v>
      </c>
      <c r="D158">
        <v>1</v>
      </c>
      <c r="E158" t="s">
        <v>405</v>
      </c>
      <c r="G158" t="str">
        <f t="shared" si="108"/>
        <v xml:space="preserve">Department of Health </v>
      </c>
      <c r="H158" t="s">
        <v>419</v>
      </c>
      <c r="J158">
        <v>1</v>
      </c>
      <c r="K158" t="s">
        <v>413</v>
      </c>
      <c r="M158" t="str">
        <f t="shared" si="109"/>
        <v>Every day</v>
      </c>
      <c r="N158" t="s">
        <v>413</v>
      </c>
      <c r="P158" t="str">
        <f t="shared" si="100"/>
        <v>Schedule II, Schedule III, Schedule IV, Schedule V</v>
      </c>
      <c r="Q158" t="s">
        <v>413</v>
      </c>
      <c r="S158" t="str">
        <f t="shared" si="105"/>
        <v>No action specified in the law</v>
      </c>
      <c r="V158">
        <v>1</v>
      </c>
      <c r="W158" t="s">
        <v>405</v>
      </c>
      <c r="Y158" t="str">
        <f t="shared" si="110"/>
        <v>Physician prescribers, Nurse Practitioners, Physician assistants, Dentists</v>
      </c>
      <c r="Z158" t="s">
        <v>412</v>
      </c>
      <c r="AB158" t="str">
        <f t="shared" si="111"/>
        <v>Initial licensure, Specified date</v>
      </c>
      <c r="AC158" t="s">
        <v>405</v>
      </c>
      <c r="AE158">
        <v>0</v>
      </c>
      <c r="AH158">
        <v>0</v>
      </c>
      <c r="AQ158">
        <v>0</v>
      </c>
      <c r="BC158">
        <v>0</v>
      </c>
      <c r="BL158">
        <v>0</v>
      </c>
      <c r="CG158">
        <v>0</v>
      </c>
      <c r="CJ158">
        <v>1</v>
      </c>
      <c r="CK158" t="s">
        <v>409</v>
      </c>
      <c r="CM158">
        <v>0</v>
      </c>
      <c r="CS158">
        <v>1</v>
      </c>
      <c r="CT158" t="s">
        <v>414</v>
      </c>
      <c r="CV158" t="str">
        <f t="shared" si="112"/>
        <v>Physician assistants, Health care professionals</v>
      </c>
      <c r="CW158" t="s">
        <v>415</v>
      </c>
      <c r="CX158" t="s">
        <v>416</v>
      </c>
      <c r="CY158">
        <v>1</v>
      </c>
      <c r="CZ158" t="s">
        <v>417</v>
      </c>
      <c r="DB158">
        <v>1</v>
      </c>
      <c r="DC158" t="s">
        <v>418</v>
      </c>
      <c r="DE158">
        <v>0</v>
      </c>
      <c r="DH158">
        <v>0</v>
      </c>
      <c r="DN158">
        <v>1</v>
      </c>
      <c r="DO158" t="s">
        <v>418</v>
      </c>
      <c r="DQ158" t="str">
        <f t="shared" si="107"/>
        <v>Granted access by a subpoena, Granted access by issuance of a warrant</v>
      </c>
      <c r="DR158" t="s">
        <v>418</v>
      </c>
    </row>
    <row r="159" spans="1:122" x14ac:dyDescent="0.35">
      <c r="A159" t="s">
        <v>404</v>
      </c>
      <c r="B159" s="1">
        <v>43228</v>
      </c>
      <c r="C159" s="1">
        <v>43281</v>
      </c>
      <c r="D159">
        <v>1</v>
      </c>
      <c r="E159" t="s">
        <v>405</v>
      </c>
      <c r="G159" t="str">
        <f t="shared" si="108"/>
        <v xml:space="preserve">Department of Health </v>
      </c>
      <c r="H159" t="s">
        <v>405</v>
      </c>
      <c r="J159">
        <v>1</v>
      </c>
      <c r="K159" t="s">
        <v>413</v>
      </c>
      <c r="M159" t="str">
        <f t="shared" si="109"/>
        <v>Every day</v>
      </c>
      <c r="N159" t="s">
        <v>413</v>
      </c>
      <c r="P159" t="str">
        <f t="shared" si="100"/>
        <v>Schedule II, Schedule III, Schedule IV, Schedule V</v>
      </c>
      <c r="Q159" t="s">
        <v>413</v>
      </c>
      <c r="S159" t="str">
        <f t="shared" si="105"/>
        <v>No action specified in the law</v>
      </c>
      <c r="V159">
        <v>1</v>
      </c>
      <c r="W159" t="s">
        <v>405</v>
      </c>
      <c r="Y159" t="str">
        <f t="shared" si="110"/>
        <v>Physician prescribers, Nurse Practitioners, Physician assistants, Dentists</v>
      </c>
      <c r="Z159" t="s">
        <v>412</v>
      </c>
      <c r="AB159" t="str">
        <f t="shared" si="111"/>
        <v>Initial licensure, Specified date</v>
      </c>
      <c r="AC159" t="s">
        <v>405</v>
      </c>
      <c r="AE159">
        <v>0</v>
      </c>
      <c r="AH159">
        <v>0</v>
      </c>
      <c r="AQ159">
        <v>0</v>
      </c>
      <c r="BC159">
        <v>0</v>
      </c>
      <c r="BL159">
        <v>0</v>
      </c>
      <c r="CG159">
        <v>0</v>
      </c>
      <c r="CJ159">
        <v>1</v>
      </c>
      <c r="CK159" t="s">
        <v>409</v>
      </c>
      <c r="CM159">
        <v>0</v>
      </c>
      <c r="CS159">
        <v>1</v>
      </c>
      <c r="CT159" t="s">
        <v>414</v>
      </c>
      <c r="CV159" t="str">
        <f t="shared" si="112"/>
        <v>Physician assistants, Health care professionals</v>
      </c>
      <c r="CW159" t="s">
        <v>415</v>
      </c>
      <c r="CX159" t="s">
        <v>416</v>
      </c>
      <c r="CY159">
        <v>1</v>
      </c>
      <c r="CZ159" t="s">
        <v>417</v>
      </c>
      <c r="DB159">
        <v>1</v>
      </c>
      <c r="DC159" t="s">
        <v>418</v>
      </c>
      <c r="DE159">
        <v>0</v>
      </c>
      <c r="DH159">
        <v>0</v>
      </c>
      <c r="DN159">
        <v>1</v>
      </c>
      <c r="DO159" t="s">
        <v>418</v>
      </c>
      <c r="DQ159" t="str">
        <f t="shared" si="107"/>
        <v>Granted access by a subpoena, Granted access by issuance of a warrant</v>
      </c>
      <c r="DR159" t="s">
        <v>418</v>
      </c>
    </row>
    <row r="160" spans="1:122" x14ac:dyDescent="0.35">
      <c r="A160" t="s">
        <v>404</v>
      </c>
      <c r="B160" s="1">
        <v>43282</v>
      </c>
      <c r="C160" s="1">
        <v>43289</v>
      </c>
      <c r="D160">
        <v>1</v>
      </c>
      <c r="E160" t="s">
        <v>405</v>
      </c>
      <c r="G160" t="str">
        <f t="shared" si="108"/>
        <v xml:space="preserve">Department of Health </v>
      </c>
      <c r="H160" t="s">
        <v>405</v>
      </c>
      <c r="J160">
        <v>1</v>
      </c>
      <c r="K160" t="s">
        <v>413</v>
      </c>
      <c r="M160" t="str">
        <f t="shared" si="109"/>
        <v>Every day</v>
      </c>
      <c r="N160" t="s">
        <v>413</v>
      </c>
      <c r="P160" t="str">
        <f t="shared" si="100"/>
        <v>Schedule II, Schedule III, Schedule IV, Schedule V</v>
      </c>
      <c r="Q160" t="s">
        <v>413</v>
      </c>
      <c r="S160" t="str">
        <f t="shared" si="105"/>
        <v>No action specified in the law</v>
      </c>
      <c r="V160">
        <v>1</v>
      </c>
      <c r="W160" t="s">
        <v>405</v>
      </c>
      <c r="Y160" t="str">
        <f t="shared" si="110"/>
        <v>Physician prescribers, Nurse Practitioners, Physician assistants, Dentists</v>
      </c>
      <c r="Z160" t="s">
        <v>412</v>
      </c>
      <c r="AB160" t="str">
        <f t="shared" si="111"/>
        <v>Initial licensure, Specified date</v>
      </c>
      <c r="AC160" t="s">
        <v>405</v>
      </c>
      <c r="AE160">
        <v>1</v>
      </c>
      <c r="AF160" t="s">
        <v>409</v>
      </c>
      <c r="AH160">
        <v>0</v>
      </c>
      <c r="AQ160">
        <v>1</v>
      </c>
      <c r="AR160" t="s">
        <v>420</v>
      </c>
      <c r="AS160" t="s">
        <v>421</v>
      </c>
      <c r="AT160" t="str">
        <f t="shared" ref="AT160:AT168" si="113">("Initial prescriptions")</f>
        <v>Initial prescriptions</v>
      </c>
      <c r="AU160" t="s">
        <v>420</v>
      </c>
      <c r="AW160" t="str">
        <f t="shared" ref="AW160:AW168" si="114">("Every 3 months")</f>
        <v>Every 3 months</v>
      </c>
      <c r="AX160" t="s">
        <v>420</v>
      </c>
      <c r="AZ160" t="str">
        <f t="shared" ref="AZ160:AZ168" si="115">("Terminally ill patients under the supervised care of a hospice program, Prescriptions related to cancer treatment, Post-surgical prescriptions")</f>
        <v>Terminally ill patients under the supervised care of a hospice program, Prescriptions related to cancer treatment, Post-surgical prescriptions</v>
      </c>
      <c r="BA160" t="s">
        <v>409</v>
      </c>
      <c r="BC160">
        <v>1</v>
      </c>
      <c r="BD160" t="s">
        <v>409</v>
      </c>
      <c r="BF160" t="str">
        <f t="shared" ref="BF160:BF168" si="116">("Initial prescriptions, Every 3 months")</f>
        <v>Initial prescriptions, Every 3 months</v>
      </c>
      <c r="BG160" t="s">
        <v>409</v>
      </c>
      <c r="BI160" t="str">
        <f t="shared" ref="BI160:BI168" si="117">("Terminally ill patients under the supervised care of a hospice program, Prescriptions related to cancer treatment, Post-surgical prescriptions")</f>
        <v>Terminally ill patients under the supervised care of a hospice program, Prescriptions related to cancer treatment, Post-surgical prescriptions</v>
      </c>
      <c r="BJ160" t="s">
        <v>422</v>
      </c>
      <c r="BL160">
        <v>0</v>
      </c>
      <c r="CG160">
        <v>0</v>
      </c>
      <c r="CJ160">
        <v>1</v>
      </c>
      <c r="CK160" t="s">
        <v>409</v>
      </c>
      <c r="CM160">
        <v>0</v>
      </c>
      <c r="CS160">
        <v>1</v>
      </c>
      <c r="CT160" t="s">
        <v>423</v>
      </c>
      <c r="CV160" t="str">
        <f t="shared" si="112"/>
        <v>Physician assistants, Health care professionals</v>
      </c>
      <c r="CW160" t="s">
        <v>424</v>
      </c>
      <c r="CX160" t="s">
        <v>416</v>
      </c>
      <c r="CY160">
        <v>1</v>
      </c>
      <c r="CZ160" t="s">
        <v>417</v>
      </c>
      <c r="DB160">
        <v>1</v>
      </c>
      <c r="DC160" t="s">
        <v>418</v>
      </c>
      <c r="DE160">
        <v>0</v>
      </c>
      <c r="DH160">
        <v>1</v>
      </c>
      <c r="DI160" t="s">
        <v>410</v>
      </c>
      <c r="DK160" t="str">
        <f t="shared" ref="DK160:DK168" si="118">("Only if other state has PDMP laws consistent with or similar to this state")</f>
        <v>Only if other state has PDMP laws consistent with or similar to this state</v>
      </c>
      <c r="DL160" t="s">
        <v>425</v>
      </c>
      <c r="DN160">
        <v>1</v>
      </c>
      <c r="DO160" t="s">
        <v>426</v>
      </c>
      <c r="DQ160" t="str">
        <f t="shared" si="107"/>
        <v>Granted access by a subpoena, Granted access by issuance of a warrant</v>
      </c>
      <c r="DR160" t="s">
        <v>426</v>
      </c>
    </row>
    <row r="161" spans="1:122" x14ac:dyDescent="0.35">
      <c r="A161" t="s">
        <v>404</v>
      </c>
      <c r="B161" s="1">
        <v>43290</v>
      </c>
      <c r="C161" s="1">
        <v>43345</v>
      </c>
      <c r="D161">
        <v>1</v>
      </c>
      <c r="E161" t="s">
        <v>405</v>
      </c>
      <c r="G161" t="str">
        <f t="shared" si="108"/>
        <v xml:space="preserve">Department of Health </v>
      </c>
      <c r="H161" t="s">
        <v>405</v>
      </c>
      <c r="J161">
        <v>1</v>
      </c>
      <c r="K161" t="s">
        <v>413</v>
      </c>
      <c r="M161" t="str">
        <f t="shared" si="109"/>
        <v>Every day</v>
      </c>
      <c r="N161" t="s">
        <v>413</v>
      </c>
      <c r="P161" t="str">
        <f t="shared" si="100"/>
        <v>Schedule II, Schedule III, Schedule IV, Schedule V</v>
      </c>
      <c r="Q161" t="s">
        <v>413</v>
      </c>
      <c r="S161" t="str">
        <f t="shared" si="105"/>
        <v>No action specified in the law</v>
      </c>
      <c r="V161">
        <v>1</v>
      </c>
      <c r="W161" t="s">
        <v>405</v>
      </c>
      <c r="Y161" t="str">
        <f t="shared" si="110"/>
        <v>Physician prescribers, Nurse Practitioners, Physician assistants, Dentists</v>
      </c>
      <c r="Z161" t="s">
        <v>412</v>
      </c>
      <c r="AB161" t="str">
        <f t="shared" si="111"/>
        <v>Initial licensure, Specified date</v>
      </c>
      <c r="AC161" t="s">
        <v>405</v>
      </c>
      <c r="AE161">
        <v>1</v>
      </c>
      <c r="AF161" t="s">
        <v>409</v>
      </c>
      <c r="AH161">
        <v>0</v>
      </c>
      <c r="AQ161">
        <v>1</v>
      </c>
      <c r="AR161" t="s">
        <v>420</v>
      </c>
      <c r="AS161" t="s">
        <v>421</v>
      </c>
      <c r="AT161" t="str">
        <f t="shared" si="113"/>
        <v>Initial prescriptions</v>
      </c>
      <c r="AU161" t="s">
        <v>420</v>
      </c>
      <c r="AW161" t="str">
        <f t="shared" si="114"/>
        <v>Every 3 months</v>
      </c>
      <c r="AX161" t="s">
        <v>420</v>
      </c>
      <c r="AZ161" t="str">
        <f t="shared" si="115"/>
        <v>Terminally ill patients under the supervised care of a hospice program, Prescriptions related to cancer treatment, Post-surgical prescriptions</v>
      </c>
      <c r="BA161" t="s">
        <v>409</v>
      </c>
      <c r="BC161">
        <v>1</v>
      </c>
      <c r="BD161" t="s">
        <v>409</v>
      </c>
      <c r="BF161" t="str">
        <f t="shared" si="116"/>
        <v>Initial prescriptions, Every 3 months</v>
      </c>
      <c r="BG161" t="s">
        <v>409</v>
      </c>
      <c r="BI161" t="str">
        <f t="shared" si="117"/>
        <v>Terminally ill patients under the supervised care of a hospice program, Prescriptions related to cancer treatment, Post-surgical prescriptions</v>
      </c>
      <c r="BJ161" t="s">
        <v>422</v>
      </c>
      <c r="BL161">
        <v>0</v>
      </c>
      <c r="CG161">
        <v>0</v>
      </c>
      <c r="CJ161">
        <v>1</v>
      </c>
      <c r="CK161" t="s">
        <v>409</v>
      </c>
      <c r="CM161">
        <v>0</v>
      </c>
      <c r="CS161">
        <v>1</v>
      </c>
      <c r="CT161" t="s">
        <v>423</v>
      </c>
      <c r="CV161" t="str">
        <f t="shared" si="112"/>
        <v>Physician assistants, Health care professionals</v>
      </c>
      <c r="CW161" t="s">
        <v>427</v>
      </c>
      <c r="CX161" t="s">
        <v>416</v>
      </c>
      <c r="CY161">
        <v>1</v>
      </c>
      <c r="CZ161" t="s">
        <v>417</v>
      </c>
      <c r="DB161">
        <v>1</v>
      </c>
      <c r="DC161" t="s">
        <v>418</v>
      </c>
      <c r="DE161">
        <v>0</v>
      </c>
      <c r="DH161">
        <v>1</v>
      </c>
      <c r="DI161" t="s">
        <v>410</v>
      </c>
      <c r="DK161" t="str">
        <f t="shared" si="118"/>
        <v>Only if other state has PDMP laws consistent with or similar to this state</v>
      </c>
      <c r="DL161" t="s">
        <v>425</v>
      </c>
      <c r="DN161">
        <v>1</v>
      </c>
      <c r="DO161" t="s">
        <v>428</v>
      </c>
      <c r="DQ161" t="str">
        <f t="shared" si="107"/>
        <v>Granted access by a subpoena, Granted access by issuance of a warrant</v>
      </c>
      <c r="DR161" t="s">
        <v>428</v>
      </c>
    </row>
    <row r="162" spans="1:122" x14ac:dyDescent="0.35">
      <c r="A162" t="s">
        <v>404</v>
      </c>
      <c r="B162" s="1">
        <v>43346</v>
      </c>
      <c r="C162" s="1">
        <v>43465</v>
      </c>
      <c r="D162">
        <v>1</v>
      </c>
      <c r="E162" t="s">
        <v>405</v>
      </c>
      <c r="G162" t="str">
        <f t="shared" si="108"/>
        <v xml:space="preserve">Department of Health </v>
      </c>
      <c r="H162" t="s">
        <v>405</v>
      </c>
      <c r="J162">
        <v>1</v>
      </c>
      <c r="K162" t="s">
        <v>413</v>
      </c>
      <c r="M162" t="str">
        <f t="shared" si="109"/>
        <v>Every day</v>
      </c>
      <c r="N162" t="s">
        <v>413</v>
      </c>
      <c r="P162" t="str">
        <f t="shared" si="100"/>
        <v>Schedule II, Schedule III, Schedule IV, Schedule V</v>
      </c>
      <c r="Q162" t="s">
        <v>413</v>
      </c>
      <c r="S162" t="str">
        <f t="shared" si="105"/>
        <v>No action specified in the law</v>
      </c>
      <c r="V162">
        <v>1</v>
      </c>
      <c r="W162" t="s">
        <v>429</v>
      </c>
      <c r="Y162" t="str">
        <f t="shared" si="110"/>
        <v>Physician prescribers, Nurse Practitioners, Physician assistants, Dentists</v>
      </c>
      <c r="Z162" t="s">
        <v>430</v>
      </c>
      <c r="AB162" t="str">
        <f t="shared" si="111"/>
        <v>Initial licensure, Specified date</v>
      </c>
      <c r="AC162" t="s">
        <v>405</v>
      </c>
      <c r="AE162">
        <v>1</v>
      </c>
      <c r="AF162" t="s">
        <v>409</v>
      </c>
      <c r="AH162">
        <v>0</v>
      </c>
      <c r="AQ162">
        <v>1</v>
      </c>
      <c r="AR162" t="s">
        <v>420</v>
      </c>
      <c r="AS162" t="s">
        <v>421</v>
      </c>
      <c r="AT162" t="str">
        <f t="shared" si="113"/>
        <v>Initial prescriptions</v>
      </c>
      <c r="AU162" t="s">
        <v>420</v>
      </c>
      <c r="AW162" t="str">
        <f t="shared" si="114"/>
        <v>Every 3 months</v>
      </c>
      <c r="AX162" t="s">
        <v>420</v>
      </c>
      <c r="AZ162" t="str">
        <f t="shared" si="115"/>
        <v>Terminally ill patients under the supervised care of a hospice program, Prescriptions related to cancer treatment, Post-surgical prescriptions</v>
      </c>
      <c r="BA162" t="s">
        <v>409</v>
      </c>
      <c r="BC162">
        <v>1</v>
      </c>
      <c r="BD162" t="s">
        <v>409</v>
      </c>
      <c r="BF162" t="str">
        <f t="shared" si="116"/>
        <v>Initial prescriptions, Every 3 months</v>
      </c>
      <c r="BG162" t="s">
        <v>409</v>
      </c>
      <c r="BI162" t="str">
        <f t="shared" si="117"/>
        <v>Terminally ill patients under the supervised care of a hospice program, Prescriptions related to cancer treatment, Post-surgical prescriptions</v>
      </c>
      <c r="BJ162" t="s">
        <v>422</v>
      </c>
      <c r="BL162">
        <v>0</v>
      </c>
      <c r="CG162">
        <v>0</v>
      </c>
      <c r="CJ162">
        <v>1</v>
      </c>
      <c r="CK162" t="s">
        <v>409</v>
      </c>
      <c r="CM162">
        <v>0</v>
      </c>
      <c r="CS162">
        <v>1</v>
      </c>
      <c r="CT162" t="s">
        <v>423</v>
      </c>
      <c r="CV162" t="str">
        <f t="shared" si="112"/>
        <v>Physician assistants, Health care professionals</v>
      </c>
      <c r="CW162" t="s">
        <v>427</v>
      </c>
      <c r="CX162" t="s">
        <v>416</v>
      </c>
      <c r="CY162">
        <v>1</v>
      </c>
      <c r="CZ162" t="s">
        <v>417</v>
      </c>
      <c r="DB162">
        <v>1</v>
      </c>
      <c r="DC162" t="s">
        <v>418</v>
      </c>
      <c r="DE162">
        <v>0</v>
      </c>
      <c r="DH162">
        <v>1</v>
      </c>
      <c r="DI162" t="s">
        <v>410</v>
      </c>
      <c r="DK162" t="str">
        <f t="shared" si="118"/>
        <v>Only if other state has PDMP laws consistent with or similar to this state</v>
      </c>
      <c r="DL162" t="s">
        <v>425</v>
      </c>
      <c r="DN162">
        <v>1</v>
      </c>
      <c r="DO162" t="s">
        <v>428</v>
      </c>
      <c r="DQ162" t="str">
        <f t="shared" si="107"/>
        <v>Granted access by a subpoena, Granted access by issuance of a warrant</v>
      </c>
      <c r="DR162" t="s">
        <v>428</v>
      </c>
    </row>
    <row r="163" spans="1:122" x14ac:dyDescent="0.35">
      <c r="A163" t="s">
        <v>404</v>
      </c>
      <c r="B163" s="1">
        <v>43466</v>
      </c>
      <c r="C163" s="1">
        <v>43579</v>
      </c>
      <c r="D163">
        <v>1</v>
      </c>
      <c r="E163" t="s">
        <v>405</v>
      </c>
      <c r="G163" t="str">
        <f t="shared" si="108"/>
        <v xml:space="preserve">Department of Health </v>
      </c>
      <c r="H163" t="s">
        <v>405</v>
      </c>
      <c r="J163">
        <v>1</v>
      </c>
      <c r="K163" t="s">
        <v>413</v>
      </c>
      <c r="M163" t="str">
        <f t="shared" si="109"/>
        <v>Every day</v>
      </c>
      <c r="N163" t="s">
        <v>413</v>
      </c>
      <c r="P163" t="str">
        <f t="shared" si="100"/>
        <v>Schedule II, Schedule III, Schedule IV, Schedule V</v>
      </c>
      <c r="Q163" t="s">
        <v>413</v>
      </c>
      <c r="S163" t="str">
        <f t="shared" si="105"/>
        <v>No action specified in the law</v>
      </c>
      <c r="V163">
        <v>1</v>
      </c>
      <c r="W163" t="s">
        <v>429</v>
      </c>
      <c r="Y163" t="str">
        <f t="shared" si="110"/>
        <v>Physician prescribers, Nurse Practitioners, Physician assistants, Dentists</v>
      </c>
      <c r="Z163" t="s">
        <v>430</v>
      </c>
      <c r="AB163" t="str">
        <f t="shared" si="111"/>
        <v>Initial licensure, Specified date</v>
      </c>
      <c r="AC163" t="s">
        <v>405</v>
      </c>
      <c r="AE163">
        <v>1</v>
      </c>
      <c r="AF163" t="s">
        <v>409</v>
      </c>
      <c r="AH163">
        <v>0</v>
      </c>
      <c r="AQ163">
        <v>1</v>
      </c>
      <c r="AR163" t="s">
        <v>420</v>
      </c>
      <c r="AS163" t="s">
        <v>421</v>
      </c>
      <c r="AT163" t="str">
        <f t="shared" si="113"/>
        <v>Initial prescriptions</v>
      </c>
      <c r="AU163" t="s">
        <v>420</v>
      </c>
      <c r="AW163" t="str">
        <f t="shared" si="114"/>
        <v>Every 3 months</v>
      </c>
      <c r="AX163" t="s">
        <v>420</v>
      </c>
      <c r="AZ163" t="str">
        <f t="shared" si="115"/>
        <v>Terminally ill patients under the supervised care of a hospice program, Prescriptions related to cancer treatment, Post-surgical prescriptions</v>
      </c>
      <c r="BA163" t="s">
        <v>409</v>
      </c>
      <c r="BC163">
        <v>1</v>
      </c>
      <c r="BD163" t="s">
        <v>409</v>
      </c>
      <c r="BF163" t="str">
        <f t="shared" si="116"/>
        <v>Initial prescriptions, Every 3 months</v>
      </c>
      <c r="BG163" t="s">
        <v>409</v>
      </c>
      <c r="BI163" t="str">
        <f t="shared" si="117"/>
        <v>Terminally ill patients under the supervised care of a hospice program, Prescriptions related to cancer treatment, Post-surgical prescriptions</v>
      </c>
      <c r="BJ163" t="s">
        <v>422</v>
      </c>
      <c r="BL163">
        <v>0</v>
      </c>
      <c r="CG163">
        <v>0</v>
      </c>
      <c r="CJ163">
        <v>1</v>
      </c>
      <c r="CK163" t="s">
        <v>409</v>
      </c>
      <c r="CM163">
        <v>0</v>
      </c>
      <c r="CS163">
        <v>1</v>
      </c>
      <c r="CT163" t="s">
        <v>423</v>
      </c>
      <c r="CV163" t="str">
        <f t="shared" si="112"/>
        <v>Physician assistants, Health care professionals</v>
      </c>
      <c r="CW163" t="s">
        <v>427</v>
      </c>
      <c r="CX163" t="s">
        <v>416</v>
      </c>
      <c r="CY163">
        <v>1</v>
      </c>
      <c r="CZ163" t="s">
        <v>417</v>
      </c>
      <c r="DB163">
        <v>1</v>
      </c>
      <c r="DC163" t="s">
        <v>418</v>
      </c>
      <c r="DE163">
        <v>0</v>
      </c>
      <c r="DH163">
        <v>1</v>
      </c>
      <c r="DI163" t="s">
        <v>410</v>
      </c>
      <c r="DK163" t="str">
        <f t="shared" si="118"/>
        <v>Only if other state has PDMP laws consistent with or similar to this state</v>
      </c>
      <c r="DL163" t="s">
        <v>425</v>
      </c>
      <c r="DN163">
        <v>1</v>
      </c>
      <c r="DO163" t="s">
        <v>428</v>
      </c>
      <c r="DQ163" t="str">
        <f t="shared" si="107"/>
        <v>Granted access by a subpoena, Granted access by issuance of a warrant</v>
      </c>
      <c r="DR163" t="s">
        <v>428</v>
      </c>
    </row>
    <row r="164" spans="1:122" x14ac:dyDescent="0.35">
      <c r="A164" t="s">
        <v>404</v>
      </c>
      <c r="B164" s="1">
        <v>43580</v>
      </c>
      <c r="C164" s="1">
        <v>43580</v>
      </c>
      <c r="D164">
        <v>1</v>
      </c>
      <c r="E164" t="s">
        <v>405</v>
      </c>
      <c r="G164" t="str">
        <f t="shared" si="108"/>
        <v xml:space="preserve">Department of Health </v>
      </c>
      <c r="H164" t="s">
        <v>405</v>
      </c>
      <c r="J164">
        <v>1</v>
      </c>
      <c r="K164" t="s">
        <v>413</v>
      </c>
      <c r="M164" t="str">
        <f t="shared" si="109"/>
        <v>Every day</v>
      </c>
      <c r="N164" t="s">
        <v>413</v>
      </c>
      <c r="P164" t="str">
        <f t="shared" si="100"/>
        <v>Schedule II, Schedule III, Schedule IV, Schedule V</v>
      </c>
      <c r="Q164" t="s">
        <v>413</v>
      </c>
      <c r="S164" t="str">
        <f t="shared" si="105"/>
        <v>No action specified in the law</v>
      </c>
      <c r="V164">
        <v>1</v>
      </c>
      <c r="W164" t="s">
        <v>429</v>
      </c>
      <c r="Y164" t="str">
        <f t="shared" si="110"/>
        <v>Physician prescribers, Nurse Practitioners, Physician assistants, Dentists</v>
      </c>
      <c r="Z164" t="s">
        <v>430</v>
      </c>
      <c r="AB164" t="str">
        <f t="shared" si="111"/>
        <v>Initial licensure, Specified date</v>
      </c>
      <c r="AC164" t="s">
        <v>405</v>
      </c>
      <c r="AE164">
        <v>1</v>
      </c>
      <c r="AF164" t="s">
        <v>409</v>
      </c>
      <c r="AH164">
        <v>0</v>
      </c>
      <c r="AQ164">
        <v>1</v>
      </c>
      <c r="AR164" t="s">
        <v>420</v>
      </c>
      <c r="AS164" t="s">
        <v>421</v>
      </c>
      <c r="AT164" t="str">
        <f t="shared" si="113"/>
        <v>Initial prescriptions</v>
      </c>
      <c r="AU164" t="s">
        <v>420</v>
      </c>
      <c r="AW164" t="str">
        <f t="shared" si="114"/>
        <v>Every 3 months</v>
      </c>
      <c r="AX164" t="s">
        <v>420</v>
      </c>
      <c r="AZ164" t="str">
        <f t="shared" si="115"/>
        <v>Terminally ill patients under the supervised care of a hospice program, Prescriptions related to cancer treatment, Post-surgical prescriptions</v>
      </c>
      <c r="BA164" t="s">
        <v>409</v>
      </c>
      <c r="BC164">
        <v>1</v>
      </c>
      <c r="BD164" t="s">
        <v>409</v>
      </c>
      <c r="BF164" t="str">
        <f t="shared" si="116"/>
        <v>Initial prescriptions, Every 3 months</v>
      </c>
      <c r="BG164" t="s">
        <v>409</v>
      </c>
      <c r="BI164" t="str">
        <f t="shared" si="117"/>
        <v>Terminally ill patients under the supervised care of a hospice program, Prescriptions related to cancer treatment, Post-surgical prescriptions</v>
      </c>
      <c r="BJ164" t="s">
        <v>422</v>
      </c>
      <c r="BL164">
        <v>0</v>
      </c>
      <c r="CG164">
        <v>0</v>
      </c>
      <c r="CJ164">
        <v>1</v>
      </c>
      <c r="CK164" t="s">
        <v>409</v>
      </c>
      <c r="CM164">
        <v>0</v>
      </c>
      <c r="CS164">
        <v>1</v>
      </c>
      <c r="CT164" t="s">
        <v>423</v>
      </c>
      <c r="CV164" t="str">
        <f t="shared" si="112"/>
        <v>Physician assistants, Health care professionals</v>
      </c>
      <c r="CW164" t="s">
        <v>427</v>
      </c>
      <c r="CX164" t="s">
        <v>416</v>
      </c>
      <c r="CY164">
        <v>1</v>
      </c>
      <c r="CZ164" t="s">
        <v>417</v>
      </c>
      <c r="DB164">
        <v>1</v>
      </c>
      <c r="DC164" t="s">
        <v>418</v>
      </c>
      <c r="DE164">
        <v>0</v>
      </c>
      <c r="DH164">
        <v>1</v>
      </c>
      <c r="DI164" t="s">
        <v>410</v>
      </c>
      <c r="DK164" t="str">
        <f t="shared" si="118"/>
        <v>Only if other state has PDMP laws consistent with or similar to this state</v>
      </c>
      <c r="DL164" t="s">
        <v>425</v>
      </c>
      <c r="DN164">
        <v>1</v>
      </c>
      <c r="DO164" t="s">
        <v>428</v>
      </c>
      <c r="DQ164" t="str">
        <f t="shared" si="107"/>
        <v>Granted access by a subpoena, Granted access by issuance of a warrant</v>
      </c>
      <c r="DR164" t="s">
        <v>428</v>
      </c>
    </row>
    <row r="165" spans="1:122" x14ac:dyDescent="0.35">
      <c r="A165" t="s">
        <v>404</v>
      </c>
      <c r="B165" s="1">
        <v>43581</v>
      </c>
      <c r="C165" s="1">
        <v>43594</v>
      </c>
      <c r="D165">
        <v>1</v>
      </c>
      <c r="E165" t="s">
        <v>405</v>
      </c>
      <c r="G165" t="str">
        <f t="shared" si="108"/>
        <v xml:space="preserve">Department of Health </v>
      </c>
      <c r="H165" t="s">
        <v>405</v>
      </c>
      <c r="J165">
        <v>1</v>
      </c>
      <c r="K165" t="s">
        <v>413</v>
      </c>
      <c r="M165" t="str">
        <f t="shared" si="109"/>
        <v>Every day</v>
      </c>
      <c r="N165" t="s">
        <v>413</v>
      </c>
      <c r="P165" t="str">
        <f t="shared" si="100"/>
        <v>Schedule II, Schedule III, Schedule IV, Schedule V</v>
      </c>
      <c r="Q165" t="s">
        <v>413</v>
      </c>
      <c r="S165" t="str">
        <f t="shared" si="105"/>
        <v>No action specified in the law</v>
      </c>
      <c r="V165">
        <v>1</v>
      </c>
      <c r="W165" t="s">
        <v>429</v>
      </c>
      <c r="Y165" t="str">
        <f t="shared" si="110"/>
        <v>Physician prescribers, Nurse Practitioners, Physician assistants, Dentists</v>
      </c>
      <c r="Z165" t="s">
        <v>430</v>
      </c>
      <c r="AB165" t="str">
        <f t="shared" si="111"/>
        <v>Initial licensure, Specified date</v>
      </c>
      <c r="AC165" t="s">
        <v>405</v>
      </c>
      <c r="AE165">
        <v>1</v>
      </c>
      <c r="AF165" t="s">
        <v>409</v>
      </c>
      <c r="AH165">
        <v>0</v>
      </c>
      <c r="AQ165">
        <v>1</v>
      </c>
      <c r="AR165" t="s">
        <v>420</v>
      </c>
      <c r="AS165" t="s">
        <v>421</v>
      </c>
      <c r="AT165" t="str">
        <f t="shared" si="113"/>
        <v>Initial prescriptions</v>
      </c>
      <c r="AU165" t="s">
        <v>420</v>
      </c>
      <c r="AW165" t="str">
        <f t="shared" si="114"/>
        <v>Every 3 months</v>
      </c>
      <c r="AX165" t="s">
        <v>420</v>
      </c>
      <c r="AZ165" t="str">
        <f t="shared" si="115"/>
        <v>Terminally ill patients under the supervised care of a hospice program, Prescriptions related to cancer treatment, Post-surgical prescriptions</v>
      </c>
      <c r="BA165" t="s">
        <v>409</v>
      </c>
      <c r="BC165">
        <v>1</v>
      </c>
      <c r="BD165" t="s">
        <v>409</v>
      </c>
      <c r="BF165" t="str">
        <f t="shared" si="116"/>
        <v>Initial prescriptions, Every 3 months</v>
      </c>
      <c r="BG165" t="s">
        <v>409</v>
      </c>
      <c r="BI165" t="str">
        <f t="shared" si="117"/>
        <v>Terminally ill patients under the supervised care of a hospice program, Prescriptions related to cancer treatment, Post-surgical prescriptions</v>
      </c>
      <c r="BJ165" t="s">
        <v>422</v>
      </c>
      <c r="BL165">
        <v>0</v>
      </c>
      <c r="CG165">
        <v>0</v>
      </c>
      <c r="CJ165">
        <v>1</v>
      </c>
      <c r="CK165" t="s">
        <v>409</v>
      </c>
      <c r="CM165">
        <v>0</v>
      </c>
      <c r="CS165">
        <v>1</v>
      </c>
      <c r="CT165" t="s">
        <v>423</v>
      </c>
      <c r="CV165" t="str">
        <f t="shared" si="112"/>
        <v>Physician assistants, Health care professionals</v>
      </c>
      <c r="CW165" t="s">
        <v>427</v>
      </c>
      <c r="CX165" t="s">
        <v>416</v>
      </c>
      <c r="CY165">
        <v>1</v>
      </c>
      <c r="CZ165" t="s">
        <v>417</v>
      </c>
      <c r="DB165">
        <v>1</v>
      </c>
      <c r="DC165" t="s">
        <v>418</v>
      </c>
      <c r="DE165">
        <v>0</v>
      </c>
      <c r="DH165">
        <v>1</v>
      </c>
      <c r="DI165" t="s">
        <v>425</v>
      </c>
      <c r="DK165" t="str">
        <f t="shared" si="118"/>
        <v>Only if other state has PDMP laws consistent with or similar to this state</v>
      </c>
      <c r="DL165" t="s">
        <v>410</v>
      </c>
      <c r="DN165">
        <v>1</v>
      </c>
      <c r="DO165" t="s">
        <v>428</v>
      </c>
      <c r="DQ165" t="str">
        <f t="shared" si="107"/>
        <v>Granted access by a subpoena, Granted access by issuance of a warrant</v>
      </c>
      <c r="DR165" t="s">
        <v>428</v>
      </c>
    </row>
    <row r="166" spans="1:122" x14ac:dyDescent="0.35">
      <c r="A166" t="s">
        <v>404</v>
      </c>
      <c r="B166" s="1">
        <v>43595</v>
      </c>
      <c r="C166" s="1">
        <v>43596</v>
      </c>
      <c r="D166">
        <v>1</v>
      </c>
      <c r="E166" t="s">
        <v>405</v>
      </c>
      <c r="G166" t="str">
        <f t="shared" si="108"/>
        <v xml:space="preserve">Department of Health </v>
      </c>
      <c r="H166" t="s">
        <v>405</v>
      </c>
      <c r="J166">
        <v>1</v>
      </c>
      <c r="K166" t="s">
        <v>413</v>
      </c>
      <c r="M166" t="str">
        <f t="shared" si="109"/>
        <v>Every day</v>
      </c>
      <c r="N166" t="s">
        <v>413</v>
      </c>
      <c r="P166" t="str">
        <f t="shared" si="100"/>
        <v>Schedule II, Schedule III, Schedule IV, Schedule V</v>
      </c>
      <c r="Q166" t="s">
        <v>413</v>
      </c>
      <c r="S166" t="str">
        <f t="shared" si="105"/>
        <v>No action specified in the law</v>
      </c>
      <c r="V166">
        <v>1</v>
      </c>
      <c r="W166" t="s">
        <v>429</v>
      </c>
      <c r="Y166" t="str">
        <f t="shared" si="110"/>
        <v>Physician prescribers, Nurse Practitioners, Physician assistants, Dentists</v>
      </c>
      <c r="Z166" t="s">
        <v>430</v>
      </c>
      <c r="AB166" t="str">
        <f t="shared" si="111"/>
        <v>Initial licensure, Specified date</v>
      </c>
      <c r="AC166" t="s">
        <v>405</v>
      </c>
      <c r="AE166">
        <v>1</v>
      </c>
      <c r="AF166" t="s">
        <v>409</v>
      </c>
      <c r="AH166">
        <v>0</v>
      </c>
      <c r="AQ166">
        <v>1</v>
      </c>
      <c r="AR166" t="s">
        <v>420</v>
      </c>
      <c r="AS166" t="s">
        <v>421</v>
      </c>
      <c r="AT166" t="str">
        <f t="shared" si="113"/>
        <v>Initial prescriptions</v>
      </c>
      <c r="AU166" t="s">
        <v>420</v>
      </c>
      <c r="AW166" t="str">
        <f t="shared" si="114"/>
        <v>Every 3 months</v>
      </c>
      <c r="AX166" t="s">
        <v>420</v>
      </c>
      <c r="AZ166" t="str">
        <f t="shared" si="115"/>
        <v>Terminally ill patients under the supervised care of a hospice program, Prescriptions related to cancer treatment, Post-surgical prescriptions</v>
      </c>
      <c r="BA166" t="s">
        <v>409</v>
      </c>
      <c r="BC166">
        <v>1</v>
      </c>
      <c r="BD166" t="s">
        <v>409</v>
      </c>
      <c r="BF166" t="str">
        <f t="shared" si="116"/>
        <v>Initial prescriptions, Every 3 months</v>
      </c>
      <c r="BG166" t="s">
        <v>409</v>
      </c>
      <c r="BI166" t="str">
        <f t="shared" si="117"/>
        <v>Terminally ill patients under the supervised care of a hospice program, Prescriptions related to cancer treatment, Post-surgical prescriptions</v>
      </c>
      <c r="BJ166" t="s">
        <v>422</v>
      </c>
      <c r="BL166">
        <v>0</v>
      </c>
      <c r="CG166">
        <v>0</v>
      </c>
      <c r="CJ166">
        <v>1</v>
      </c>
      <c r="CK166" t="s">
        <v>409</v>
      </c>
      <c r="CM166">
        <v>0</v>
      </c>
      <c r="CS166">
        <v>1</v>
      </c>
      <c r="CT166" t="s">
        <v>423</v>
      </c>
      <c r="CV166" t="str">
        <f t="shared" si="112"/>
        <v>Physician assistants, Health care professionals</v>
      </c>
      <c r="CW166" t="s">
        <v>427</v>
      </c>
      <c r="CX166" t="s">
        <v>416</v>
      </c>
      <c r="CY166">
        <v>1</v>
      </c>
      <c r="CZ166" t="s">
        <v>417</v>
      </c>
      <c r="DB166">
        <v>1</v>
      </c>
      <c r="DC166" t="s">
        <v>418</v>
      </c>
      <c r="DE166">
        <v>0</v>
      </c>
      <c r="DH166">
        <v>1</v>
      </c>
      <c r="DI166" t="s">
        <v>410</v>
      </c>
      <c r="DK166" t="str">
        <f t="shared" si="118"/>
        <v>Only if other state has PDMP laws consistent with or similar to this state</v>
      </c>
      <c r="DL166" t="s">
        <v>425</v>
      </c>
      <c r="DN166">
        <v>1</v>
      </c>
      <c r="DO166" t="s">
        <v>428</v>
      </c>
      <c r="DQ166" t="str">
        <f t="shared" si="107"/>
        <v>Granted access by a subpoena, Granted access by issuance of a warrant</v>
      </c>
      <c r="DR166" t="s">
        <v>428</v>
      </c>
    </row>
    <row r="167" spans="1:122" x14ac:dyDescent="0.35">
      <c r="A167" t="s">
        <v>404</v>
      </c>
      <c r="B167" s="1">
        <v>43597</v>
      </c>
      <c r="C167" s="1">
        <v>43646</v>
      </c>
      <c r="D167">
        <v>1</v>
      </c>
      <c r="E167" t="s">
        <v>405</v>
      </c>
      <c r="G167" t="str">
        <f t="shared" si="108"/>
        <v xml:space="preserve">Department of Health </v>
      </c>
      <c r="H167" t="s">
        <v>405</v>
      </c>
      <c r="J167">
        <v>1</v>
      </c>
      <c r="K167" t="s">
        <v>413</v>
      </c>
      <c r="M167" t="str">
        <f t="shared" si="109"/>
        <v>Every day</v>
      </c>
      <c r="N167" t="s">
        <v>413</v>
      </c>
      <c r="P167" t="str">
        <f t="shared" si="100"/>
        <v>Schedule II, Schedule III, Schedule IV, Schedule V</v>
      </c>
      <c r="Q167" t="s">
        <v>413</v>
      </c>
      <c r="S167" t="str">
        <f t="shared" si="105"/>
        <v>No action specified in the law</v>
      </c>
      <c r="V167">
        <v>1</v>
      </c>
      <c r="W167" t="s">
        <v>429</v>
      </c>
      <c r="Y167" t="str">
        <f t="shared" si="110"/>
        <v>Physician prescribers, Nurse Practitioners, Physician assistants, Dentists</v>
      </c>
      <c r="Z167" t="s">
        <v>430</v>
      </c>
      <c r="AB167" t="str">
        <f t="shared" si="111"/>
        <v>Initial licensure, Specified date</v>
      </c>
      <c r="AC167" t="s">
        <v>405</v>
      </c>
      <c r="AE167">
        <v>1</v>
      </c>
      <c r="AF167" t="s">
        <v>409</v>
      </c>
      <c r="AH167">
        <v>0</v>
      </c>
      <c r="AQ167">
        <v>1</v>
      </c>
      <c r="AR167" t="s">
        <v>420</v>
      </c>
      <c r="AS167" t="s">
        <v>421</v>
      </c>
      <c r="AT167" t="str">
        <f t="shared" si="113"/>
        <v>Initial prescriptions</v>
      </c>
      <c r="AU167" t="s">
        <v>420</v>
      </c>
      <c r="AW167" t="str">
        <f t="shared" si="114"/>
        <v>Every 3 months</v>
      </c>
      <c r="AX167" t="s">
        <v>420</v>
      </c>
      <c r="AZ167" t="str">
        <f t="shared" si="115"/>
        <v>Terminally ill patients under the supervised care of a hospice program, Prescriptions related to cancer treatment, Post-surgical prescriptions</v>
      </c>
      <c r="BA167" t="s">
        <v>409</v>
      </c>
      <c r="BC167">
        <v>1</v>
      </c>
      <c r="BD167" t="s">
        <v>409</v>
      </c>
      <c r="BF167" t="str">
        <f t="shared" si="116"/>
        <v>Initial prescriptions, Every 3 months</v>
      </c>
      <c r="BG167" t="s">
        <v>409</v>
      </c>
      <c r="BI167" t="str">
        <f t="shared" si="117"/>
        <v>Terminally ill patients under the supervised care of a hospice program, Prescriptions related to cancer treatment, Post-surgical prescriptions</v>
      </c>
      <c r="BJ167" t="s">
        <v>422</v>
      </c>
      <c r="BL167">
        <v>0</v>
      </c>
      <c r="CG167">
        <v>0</v>
      </c>
      <c r="CJ167">
        <v>1</v>
      </c>
      <c r="CK167" t="s">
        <v>409</v>
      </c>
      <c r="CM167">
        <v>0</v>
      </c>
      <c r="CS167">
        <v>1</v>
      </c>
      <c r="CT167" t="s">
        <v>423</v>
      </c>
      <c r="CV167" t="str">
        <f t="shared" si="112"/>
        <v>Physician assistants, Health care professionals</v>
      </c>
      <c r="CW167" t="s">
        <v>427</v>
      </c>
      <c r="CX167" t="s">
        <v>416</v>
      </c>
      <c r="CY167">
        <v>1</v>
      </c>
      <c r="CZ167" t="s">
        <v>417</v>
      </c>
      <c r="DB167">
        <v>1</v>
      </c>
      <c r="DC167" t="s">
        <v>418</v>
      </c>
      <c r="DE167">
        <v>0</v>
      </c>
      <c r="DH167">
        <v>1</v>
      </c>
      <c r="DI167" t="s">
        <v>410</v>
      </c>
      <c r="DK167" t="str">
        <f t="shared" si="118"/>
        <v>Only if other state has PDMP laws consistent with or similar to this state</v>
      </c>
      <c r="DL167" t="s">
        <v>425</v>
      </c>
      <c r="DN167">
        <v>1</v>
      </c>
      <c r="DO167" t="s">
        <v>426</v>
      </c>
      <c r="DQ167" t="str">
        <f t="shared" si="107"/>
        <v>Granted access by a subpoena, Granted access by issuance of a warrant</v>
      </c>
      <c r="DR167" t="s">
        <v>426</v>
      </c>
    </row>
    <row r="168" spans="1:122" x14ac:dyDescent="0.35">
      <c r="A168" t="s">
        <v>404</v>
      </c>
      <c r="B168" s="1">
        <v>43647</v>
      </c>
      <c r="C168" s="1">
        <v>43830</v>
      </c>
      <c r="D168">
        <v>1</v>
      </c>
      <c r="E168" t="s">
        <v>405</v>
      </c>
      <c r="G168" t="str">
        <f t="shared" si="108"/>
        <v xml:space="preserve">Department of Health </v>
      </c>
      <c r="H168" t="s">
        <v>405</v>
      </c>
      <c r="J168">
        <v>1</v>
      </c>
      <c r="K168" t="s">
        <v>413</v>
      </c>
      <c r="M168" t="str">
        <f t="shared" si="109"/>
        <v>Every day</v>
      </c>
      <c r="N168" t="s">
        <v>413</v>
      </c>
      <c r="P168" t="str">
        <f t="shared" si="100"/>
        <v>Schedule II, Schedule III, Schedule IV, Schedule V</v>
      </c>
      <c r="Q168" t="s">
        <v>413</v>
      </c>
      <c r="S168" t="str">
        <f t="shared" si="105"/>
        <v>No action specified in the law</v>
      </c>
      <c r="V168">
        <v>1</v>
      </c>
      <c r="W168" t="s">
        <v>429</v>
      </c>
      <c r="Y168" t="str">
        <f t="shared" si="110"/>
        <v>Physician prescribers, Nurse Practitioners, Physician assistants, Dentists</v>
      </c>
      <c r="Z168" t="s">
        <v>430</v>
      </c>
      <c r="AB168" t="str">
        <f t="shared" si="111"/>
        <v>Initial licensure, Specified date</v>
      </c>
      <c r="AC168" t="s">
        <v>405</v>
      </c>
      <c r="AE168">
        <v>1</v>
      </c>
      <c r="AF168" t="s">
        <v>409</v>
      </c>
      <c r="AH168">
        <v>0</v>
      </c>
      <c r="AQ168">
        <v>1</v>
      </c>
      <c r="AR168" t="s">
        <v>420</v>
      </c>
      <c r="AS168" t="s">
        <v>421</v>
      </c>
      <c r="AT168" t="str">
        <f t="shared" si="113"/>
        <v>Initial prescriptions</v>
      </c>
      <c r="AU168" t="s">
        <v>420</v>
      </c>
      <c r="AW168" t="str">
        <f t="shared" si="114"/>
        <v>Every 3 months</v>
      </c>
      <c r="AX168" t="s">
        <v>420</v>
      </c>
      <c r="AZ168" t="str">
        <f t="shared" si="115"/>
        <v>Terminally ill patients under the supervised care of a hospice program, Prescriptions related to cancer treatment, Post-surgical prescriptions</v>
      </c>
      <c r="BA168" t="s">
        <v>409</v>
      </c>
      <c r="BC168">
        <v>1</v>
      </c>
      <c r="BD168" t="s">
        <v>409</v>
      </c>
      <c r="BF168" t="str">
        <f t="shared" si="116"/>
        <v>Initial prescriptions, Every 3 months</v>
      </c>
      <c r="BG168" t="s">
        <v>409</v>
      </c>
      <c r="BI168" t="str">
        <f t="shared" si="117"/>
        <v>Terminally ill patients under the supervised care of a hospice program, Prescriptions related to cancer treatment, Post-surgical prescriptions</v>
      </c>
      <c r="BJ168" t="s">
        <v>422</v>
      </c>
      <c r="BL168">
        <v>0</v>
      </c>
      <c r="CG168">
        <v>0</v>
      </c>
      <c r="CJ168">
        <v>1</v>
      </c>
      <c r="CK168" t="s">
        <v>409</v>
      </c>
      <c r="CM168">
        <v>0</v>
      </c>
      <c r="CS168">
        <v>1</v>
      </c>
      <c r="CT168" t="s">
        <v>423</v>
      </c>
      <c r="CV168" t="str">
        <f t="shared" si="112"/>
        <v>Physician assistants, Health care professionals</v>
      </c>
      <c r="CW168" t="s">
        <v>427</v>
      </c>
      <c r="CX168" t="s">
        <v>416</v>
      </c>
      <c r="CY168">
        <v>1</v>
      </c>
      <c r="CZ168" t="s">
        <v>417</v>
      </c>
      <c r="DB168">
        <v>1</v>
      </c>
      <c r="DC168" t="s">
        <v>418</v>
      </c>
      <c r="DE168">
        <v>0</v>
      </c>
      <c r="DH168">
        <v>1</v>
      </c>
      <c r="DI168" t="s">
        <v>410</v>
      </c>
      <c r="DK168" t="str">
        <f t="shared" si="118"/>
        <v>Only if other state has PDMP laws consistent with or similar to this state</v>
      </c>
      <c r="DL168" t="s">
        <v>425</v>
      </c>
      <c r="DN168">
        <v>1</v>
      </c>
      <c r="DO168" t="s">
        <v>426</v>
      </c>
      <c r="DQ168" t="str">
        <f t="shared" si="107"/>
        <v>Granted access by a subpoena, Granted access by issuance of a warrant</v>
      </c>
      <c r="DR168" t="s">
        <v>426</v>
      </c>
    </row>
    <row r="169" spans="1:122" x14ac:dyDescent="0.35">
      <c r="A169" t="s">
        <v>431</v>
      </c>
      <c r="B169" s="1">
        <v>41640</v>
      </c>
      <c r="C169" s="1">
        <v>41756</v>
      </c>
      <c r="D169">
        <v>1</v>
      </c>
      <c r="E169" t="s">
        <v>432</v>
      </c>
      <c r="G169" t="str">
        <f t="shared" ref="G169:G177" si="119">("Department of Public Safety")</f>
        <v>Department of Public Safety</v>
      </c>
      <c r="H169" t="s">
        <v>433</v>
      </c>
      <c r="J169">
        <v>1</v>
      </c>
      <c r="K169" t="s">
        <v>432</v>
      </c>
      <c r="M169" t="str">
        <f t="shared" ref="M169:M181" si="120">("Every 7 days")</f>
        <v>Every 7 days</v>
      </c>
      <c r="N169" t="s">
        <v>434</v>
      </c>
      <c r="P169" t="str">
        <f t="shared" ref="P169:P187" si="121">("Schedule I, Schedule II, Schedule III, Schedule IV, Schedule V")</f>
        <v>Schedule I, Schedule II, Schedule III, Schedule IV, Schedule V</v>
      </c>
      <c r="Q169" t="s">
        <v>435</v>
      </c>
      <c r="S169" t="str">
        <f t="shared" si="105"/>
        <v>No action specified in the law</v>
      </c>
      <c r="V169">
        <v>0</v>
      </c>
      <c r="AE169">
        <v>0</v>
      </c>
      <c r="AH169">
        <v>0</v>
      </c>
      <c r="AQ169">
        <v>0</v>
      </c>
      <c r="BC169">
        <v>0</v>
      </c>
      <c r="BL169">
        <v>0</v>
      </c>
      <c r="CG169">
        <v>0</v>
      </c>
      <c r="CJ169">
        <v>0</v>
      </c>
      <c r="CM169">
        <v>0</v>
      </c>
      <c r="CS169">
        <v>0</v>
      </c>
      <c r="CY169">
        <v>0</v>
      </c>
      <c r="DB169">
        <v>0</v>
      </c>
      <c r="DE169">
        <v>0</v>
      </c>
      <c r="DH169">
        <v>1</v>
      </c>
      <c r="DI169" t="s">
        <v>436</v>
      </c>
      <c r="DK169" t="str">
        <f t="shared" ref="DK169:DK177" si="122">("None of the above restrictions")</f>
        <v>None of the above restrictions</v>
      </c>
      <c r="DN169">
        <v>1</v>
      </c>
      <c r="DO169" t="s">
        <v>436</v>
      </c>
      <c r="DQ169" t="str">
        <f t="shared" ref="DQ169:DQ177" si="123">("Active investigations")</f>
        <v>Active investigations</v>
      </c>
      <c r="DR169" t="s">
        <v>436</v>
      </c>
    </row>
    <row r="170" spans="1:122" x14ac:dyDescent="0.35">
      <c r="A170" t="s">
        <v>431</v>
      </c>
      <c r="B170" s="1">
        <v>41757</v>
      </c>
      <c r="C170" s="1">
        <v>42004</v>
      </c>
      <c r="D170">
        <v>1</v>
      </c>
      <c r="E170" t="s">
        <v>434</v>
      </c>
      <c r="G170" t="str">
        <f t="shared" si="119"/>
        <v>Department of Public Safety</v>
      </c>
      <c r="H170" t="s">
        <v>433</v>
      </c>
      <c r="J170">
        <v>1</v>
      </c>
      <c r="K170" t="s">
        <v>434</v>
      </c>
      <c r="M170" t="str">
        <f t="shared" si="120"/>
        <v>Every 7 days</v>
      </c>
      <c r="N170" t="s">
        <v>434</v>
      </c>
      <c r="P170" t="str">
        <f t="shared" si="121"/>
        <v>Schedule I, Schedule II, Schedule III, Schedule IV, Schedule V</v>
      </c>
      <c r="Q170" t="s">
        <v>437</v>
      </c>
      <c r="S170" t="str">
        <f t="shared" si="105"/>
        <v>No action specified in the law</v>
      </c>
      <c r="V170">
        <v>0</v>
      </c>
      <c r="AE170">
        <v>0</v>
      </c>
      <c r="AH170">
        <v>0</v>
      </c>
      <c r="AQ170">
        <v>0</v>
      </c>
      <c r="BC170">
        <v>0</v>
      </c>
      <c r="BL170">
        <v>0</v>
      </c>
      <c r="CG170">
        <v>0</v>
      </c>
      <c r="CJ170">
        <v>0</v>
      </c>
      <c r="CM170">
        <v>0</v>
      </c>
      <c r="CS170">
        <v>0</v>
      </c>
      <c r="CY170">
        <v>0</v>
      </c>
      <c r="DB170">
        <v>0</v>
      </c>
      <c r="DE170">
        <v>0</v>
      </c>
      <c r="DH170">
        <v>1</v>
      </c>
      <c r="DI170" t="s">
        <v>436</v>
      </c>
      <c r="DK170" t="str">
        <f t="shared" si="122"/>
        <v>None of the above restrictions</v>
      </c>
      <c r="DN170">
        <v>1</v>
      </c>
      <c r="DO170" t="s">
        <v>436</v>
      </c>
      <c r="DQ170" t="str">
        <f t="shared" si="123"/>
        <v>Active investigations</v>
      </c>
      <c r="DR170" t="s">
        <v>436</v>
      </c>
    </row>
    <row r="171" spans="1:122" x14ac:dyDescent="0.35">
      <c r="A171" t="s">
        <v>431</v>
      </c>
      <c r="B171" s="1">
        <v>42005</v>
      </c>
      <c r="C171" s="1">
        <v>42185</v>
      </c>
      <c r="D171">
        <v>1</v>
      </c>
      <c r="E171" t="s">
        <v>434</v>
      </c>
      <c r="G171" t="str">
        <f t="shared" si="119"/>
        <v>Department of Public Safety</v>
      </c>
      <c r="H171" t="s">
        <v>433</v>
      </c>
      <c r="J171">
        <v>1</v>
      </c>
      <c r="K171" t="s">
        <v>434</v>
      </c>
      <c r="M171" t="str">
        <f t="shared" si="120"/>
        <v>Every 7 days</v>
      </c>
      <c r="N171" t="s">
        <v>434</v>
      </c>
      <c r="P171" t="str">
        <f t="shared" si="121"/>
        <v>Schedule I, Schedule II, Schedule III, Schedule IV, Schedule V</v>
      </c>
      <c r="Q171" t="s">
        <v>438</v>
      </c>
      <c r="S171" t="str">
        <f t="shared" si="105"/>
        <v>No action specified in the law</v>
      </c>
      <c r="V171">
        <v>0</v>
      </c>
      <c r="AE171">
        <v>0</v>
      </c>
      <c r="AH171">
        <v>0</v>
      </c>
      <c r="AQ171">
        <v>0</v>
      </c>
      <c r="BC171">
        <v>0</v>
      </c>
      <c r="BL171">
        <v>0</v>
      </c>
      <c r="CG171">
        <v>0</v>
      </c>
      <c r="CJ171">
        <v>0</v>
      </c>
      <c r="CM171">
        <v>0</v>
      </c>
      <c r="CS171">
        <v>0</v>
      </c>
      <c r="CY171">
        <v>0</v>
      </c>
      <c r="DB171">
        <v>0</v>
      </c>
      <c r="DE171">
        <v>0</v>
      </c>
      <c r="DH171">
        <v>1</v>
      </c>
      <c r="DI171" t="s">
        <v>436</v>
      </c>
      <c r="DK171" t="str">
        <f t="shared" si="122"/>
        <v>None of the above restrictions</v>
      </c>
      <c r="DN171">
        <v>1</v>
      </c>
      <c r="DO171" t="s">
        <v>439</v>
      </c>
      <c r="DQ171" t="str">
        <f t="shared" si="123"/>
        <v>Active investigations</v>
      </c>
      <c r="DR171" t="s">
        <v>436</v>
      </c>
    </row>
    <row r="172" spans="1:122" x14ac:dyDescent="0.35">
      <c r="A172" t="s">
        <v>431</v>
      </c>
      <c r="B172" s="1">
        <v>42186</v>
      </c>
      <c r="C172" s="1">
        <v>42526</v>
      </c>
      <c r="D172">
        <v>1</v>
      </c>
      <c r="E172" t="s">
        <v>434</v>
      </c>
      <c r="G172" t="str">
        <f t="shared" si="119"/>
        <v>Department of Public Safety</v>
      </c>
      <c r="H172" t="s">
        <v>433</v>
      </c>
      <c r="J172">
        <v>1</v>
      </c>
      <c r="K172" t="s">
        <v>434</v>
      </c>
      <c r="M172" t="str">
        <f t="shared" si="120"/>
        <v>Every 7 days</v>
      </c>
      <c r="N172" t="s">
        <v>434</v>
      </c>
      <c r="P172" t="str">
        <f t="shared" si="121"/>
        <v>Schedule I, Schedule II, Schedule III, Schedule IV, Schedule V</v>
      </c>
      <c r="Q172" t="s">
        <v>438</v>
      </c>
      <c r="S172" t="str">
        <f t="shared" si="105"/>
        <v>No action specified in the law</v>
      </c>
      <c r="V172">
        <v>0</v>
      </c>
      <c r="AE172">
        <v>0</v>
      </c>
      <c r="AH172">
        <v>0</v>
      </c>
      <c r="AQ172">
        <v>0</v>
      </c>
      <c r="BC172">
        <v>0</v>
      </c>
      <c r="BL172">
        <v>0</v>
      </c>
      <c r="CG172">
        <v>0</v>
      </c>
      <c r="CJ172">
        <v>0</v>
      </c>
      <c r="CM172">
        <v>0</v>
      </c>
      <c r="CS172">
        <v>0</v>
      </c>
      <c r="CY172">
        <v>0</v>
      </c>
      <c r="DB172">
        <v>0</v>
      </c>
      <c r="DE172">
        <v>0</v>
      </c>
      <c r="DH172">
        <v>1</v>
      </c>
      <c r="DI172" t="s">
        <v>436</v>
      </c>
      <c r="DK172" t="str">
        <f t="shared" si="122"/>
        <v>None of the above restrictions</v>
      </c>
      <c r="DN172">
        <v>1</v>
      </c>
      <c r="DO172" t="s">
        <v>439</v>
      </c>
      <c r="DQ172" t="str">
        <f t="shared" si="123"/>
        <v>Active investigations</v>
      </c>
      <c r="DR172" t="s">
        <v>436</v>
      </c>
    </row>
    <row r="173" spans="1:122" x14ac:dyDescent="0.35">
      <c r="A173" t="s">
        <v>431</v>
      </c>
      <c r="B173" s="1">
        <v>42527</v>
      </c>
      <c r="C173" s="1">
        <v>42551</v>
      </c>
      <c r="D173">
        <v>1</v>
      </c>
      <c r="E173" t="s">
        <v>440</v>
      </c>
      <c r="G173" t="str">
        <f t="shared" si="119"/>
        <v>Department of Public Safety</v>
      </c>
      <c r="H173" t="s">
        <v>433</v>
      </c>
      <c r="J173">
        <v>1</v>
      </c>
      <c r="K173" t="s">
        <v>441</v>
      </c>
      <c r="M173" t="str">
        <f t="shared" si="120"/>
        <v>Every 7 days</v>
      </c>
      <c r="N173" t="s">
        <v>434</v>
      </c>
      <c r="P173" t="str">
        <f t="shared" si="121"/>
        <v>Schedule I, Schedule II, Schedule III, Schedule IV, Schedule V</v>
      </c>
      <c r="Q173" t="s">
        <v>442</v>
      </c>
      <c r="S173" t="str">
        <f t="shared" si="105"/>
        <v>No action specified in the law</v>
      </c>
      <c r="V173">
        <v>0</v>
      </c>
      <c r="AE173">
        <v>0</v>
      </c>
      <c r="AH173">
        <v>0</v>
      </c>
      <c r="AQ173">
        <v>0</v>
      </c>
      <c r="BC173">
        <v>0</v>
      </c>
      <c r="BL173">
        <v>0</v>
      </c>
      <c r="CG173">
        <v>0</v>
      </c>
      <c r="CJ173">
        <v>0</v>
      </c>
      <c r="CM173">
        <v>0</v>
      </c>
      <c r="CS173">
        <v>0</v>
      </c>
      <c r="CY173">
        <v>0</v>
      </c>
      <c r="DB173">
        <v>0</v>
      </c>
      <c r="DE173">
        <v>0</v>
      </c>
      <c r="DH173">
        <v>1</v>
      </c>
      <c r="DI173" t="s">
        <v>436</v>
      </c>
      <c r="DK173" t="str">
        <f t="shared" si="122"/>
        <v>None of the above restrictions</v>
      </c>
      <c r="DN173">
        <v>1</v>
      </c>
      <c r="DO173" t="s">
        <v>439</v>
      </c>
      <c r="DQ173" t="str">
        <f t="shared" si="123"/>
        <v>Active investigations</v>
      </c>
      <c r="DR173" t="s">
        <v>436</v>
      </c>
    </row>
    <row r="174" spans="1:122" x14ac:dyDescent="0.35">
      <c r="A174" t="s">
        <v>431</v>
      </c>
      <c r="B174" s="1">
        <v>42552</v>
      </c>
      <c r="C174" s="1">
        <v>43281</v>
      </c>
      <c r="D174">
        <v>1</v>
      </c>
      <c r="E174" t="s">
        <v>443</v>
      </c>
      <c r="G174" t="str">
        <f t="shared" si="119"/>
        <v>Department of Public Safety</v>
      </c>
      <c r="H174" t="s">
        <v>444</v>
      </c>
      <c r="J174">
        <v>1</v>
      </c>
      <c r="K174" t="s">
        <v>441</v>
      </c>
      <c r="M174" t="str">
        <f t="shared" si="120"/>
        <v>Every 7 days</v>
      </c>
      <c r="N174" t="s">
        <v>441</v>
      </c>
      <c r="P174" t="str">
        <f t="shared" si="121"/>
        <v>Schedule I, Schedule II, Schedule III, Schedule IV, Schedule V</v>
      </c>
      <c r="Q174" t="s">
        <v>445</v>
      </c>
      <c r="S174" t="str">
        <f t="shared" si="105"/>
        <v>No action specified in the law</v>
      </c>
      <c r="V174">
        <v>1</v>
      </c>
      <c r="W174" t="s">
        <v>446</v>
      </c>
      <c r="Y174" t="str">
        <f>("Physician prescribers, Nurse Practitioners, Physician assistants, Podiatrists, Dentists")</f>
        <v>Physician prescribers, Nurse Practitioners, Physician assistants, Podiatrists, Dentists</v>
      </c>
      <c r="Z174" t="s">
        <v>447</v>
      </c>
      <c r="AB174" t="str">
        <f>("Initial licensure")</f>
        <v>Initial licensure</v>
      </c>
      <c r="AC174" t="s">
        <v>432</v>
      </c>
      <c r="AD174" t="s">
        <v>448</v>
      </c>
      <c r="AE174">
        <v>0</v>
      </c>
      <c r="AH174">
        <v>0</v>
      </c>
      <c r="AQ174">
        <v>0</v>
      </c>
      <c r="BC174">
        <v>0</v>
      </c>
      <c r="BL174">
        <v>0</v>
      </c>
      <c r="CG174">
        <v>0</v>
      </c>
      <c r="CJ174">
        <v>0</v>
      </c>
      <c r="CM174">
        <v>0</v>
      </c>
      <c r="CS174">
        <v>1</v>
      </c>
      <c r="CT174" t="s">
        <v>436</v>
      </c>
      <c r="CV174" t="str">
        <f>("Authorized agent, delegate, or designee")</f>
        <v>Authorized agent, delegate, or designee</v>
      </c>
      <c r="CW174" t="s">
        <v>449</v>
      </c>
      <c r="CX174" t="s">
        <v>450</v>
      </c>
      <c r="CY174">
        <v>0</v>
      </c>
      <c r="DB174">
        <v>0</v>
      </c>
      <c r="DE174">
        <v>0</v>
      </c>
      <c r="DH174">
        <v>1</v>
      </c>
      <c r="DI174" t="s">
        <v>436</v>
      </c>
      <c r="DK174" t="str">
        <f t="shared" si="122"/>
        <v>None of the above restrictions</v>
      </c>
      <c r="DN174">
        <v>1</v>
      </c>
      <c r="DO174" t="s">
        <v>436</v>
      </c>
      <c r="DQ174" t="str">
        <f t="shared" si="123"/>
        <v>Active investigations</v>
      </c>
      <c r="DR174" t="s">
        <v>436</v>
      </c>
    </row>
    <row r="175" spans="1:122" x14ac:dyDescent="0.35">
      <c r="A175" t="s">
        <v>431</v>
      </c>
      <c r="B175" s="1">
        <v>43282</v>
      </c>
      <c r="C175" s="1">
        <v>43646</v>
      </c>
      <c r="D175">
        <v>1</v>
      </c>
      <c r="E175" t="s">
        <v>443</v>
      </c>
      <c r="G175" t="str">
        <f t="shared" si="119"/>
        <v>Department of Public Safety</v>
      </c>
      <c r="H175" t="s">
        <v>444</v>
      </c>
      <c r="J175">
        <v>1</v>
      </c>
      <c r="K175" t="s">
        <v>441</v>
      </c>
      <c r="M175" t="str">
        <f t="shared" si="120"/>
        <v>Every 7 days</v>
      </c>
      <c r="N175" t="s">
        <v>441</v>
      </c>
      <c r="P175" t="str">
        <f t="shared" si="121"/>
        <v>Schedule I, Schedule II, Schedule III, Schedule IV, Schedule V</v>
      </c>
      <c r="Q175" t="s">
        <v>445</v>
      </c>
      <c r="S175" t="str">
        <f t="shared" si="105"/>
        <v>No action specified in the law</v>
      </c>
      <c r="V175">
        <v>1</v>
      </c>
      <c r="W175" t="s">
        <v>446</v>
      </c>
      <c r="Y175" t="str">
        <f>("Physician prescribers, Nurse Practitioners, Physician assistants, Podiatrists, Dentists")</f>
        <v>Physician prescribers, Nurse Practitioners, Physician assistants, Podiatrists, Dentists</v>
      </c>
      <c r="Z175" t="s">
        <v>447</v>
      </c>
      <c r="AB175" t="str">
        <f>("Initial licensure")</f>
        <v>Initial licensure</v>
      </c>
      <c r="AC175" t="s">
        <v>432</v>
      </c>
      <c r="AD175" t="s">
        <v>448</v>
      </c>
      <c r="AE175">
        <v>1</v>
      </c>
      <c r="AF175" t="s">
        <v>451</v>
      </c>
      <c r="AH175">
        <v>0</v>
      </c>
      <c r="AQ175">
        <v>0</v>
      </c>
      <c r="BC175">
        <v>0</v>
      </c>
      <c r="BL175">
        <v>1</v>
      </c>
      <c r="BM175" t="s">
        <v>451</v>
      </c>
      <c r="BO175" t="str">
        <f>("Schedule II, Schedule III, Schedule IV")</f>
        <v>Schedule II, Schedule III, Schedule IV</v>
      </c>
      <c r="BP175" t="s">
        <v>451</v>
      </c>
      <c r="BR175" t="str">
        <f>("Every prescription")</f>
        <v>Every prescription</v>
      </c>
      <c r="BS175" t="s">
        <v>451</v>
      </c>
      <c r="BU175" t="str">
        <f>("Every prescription")</f>
        <v>Every prescription</v>
      </c>
      <c r="BV175" t="s">
        <v>451</v>
      </c>
      <c r="BX175" t="str">
        <f>("Every prescription")</f>
        <v>Every prescription</v>
      </c>
      <c r="BY175" t="s">
        <v>451</v>
      </c>
      <c r="CA175" t="str">
        <f>("Prescriber not required to check for a Schedule V substance")</f>
        <v>Prescriber not required to check for a Schedule V substance</v>
      </c>
      <c r="CD175" t="str">
        <f>("No exceptions from the mandate to check the PDMP")</f>
        <v>No exceptions from the mandate to check the PDMP</v>
      </c>
      <c r="CF175" t="s">
        <v>452</v>
      </c>
      <c r="CG175">
        <v>0</v>
      </c>
      <c r="CJ175">
        <v>0</v>
      </c>
      <c r="CL175" t="s">
        <v>453</v>
      </c>
      <c r="CM175">
        <v>0</v>
      </c>
      <c r="CS175">
        <v>1</v>
      </c>
      <c r="CT175" t="s">
        <v>436</v>
      </c>
      <c r="CV175" t="str">
        <f>("Authorized agent, delegate, or designee")</f>
        <v>Authorized agent, delegate, or designee</v>
      </c>
      <c r="CW175" t="s">
        <v>449</v>
      </c>
      <c r="CX175" t="s">
        <v>450</v>
      </c>
      <c r="CY175">
        <v>0</v>
      </c>
      <c r="DB175">
        <v>0</v>
      </c>
      <c r="DE175">
        <v>0</v>
      </c>
      <c r="DH175">
        <v>1</v>
      </c>
      <c r="DI175" t="s">
        <v>436</v>
      </c>
      <c r="DK175" t="str">
        <f t="shared" si="122"/>
        <v>None of the above restrictions</v>
      </c>
      <c r="DN175">
        <v>1</v>
      </c>
      <c r="DO175" t="s">
        <v>436</v>
      </c>
      <c r="DQ175" t="str">
        <f t="shared" si="123"/>
        <v>Active investigations</v>
      </c>
      <c r="DR175" t="s">
        <v>436</v>
      </c>
    </row>
    <row r="176" spans="1:122" x14ac:dyDescent="0.35">
      <c r="A176" t="s">
        <v>431</v>
      </c>
      <c r="B176" s="1">
        <v>43647</v>
      </c>
      <c r="C176" s="1">
        <v>43650</v>
      </c>
      <c r="D176">
        <v>1</v>
      </c>
      <c r="E176" t="s">
        <v>443</v>
      </c>
      <c r="G176" t="str">
        <f t="shared" si="119"/>
        <v>Department of Public Safety</v>
      </c>
      <c r="H176" t="s">
        <v>444</v>
      </c>
      <c r="J176">
        <v>1</v>
      </c>
      <c r="K176" t="s">
        <v>441</v>
      </c>
      <c r="M176" t="str">
        <f t="shared" si="120"/>
        <v>Every 7 days</v>
      </c>
      <c r="N176" t="s">
        <v>441</v>
      </c>
      <c r="P176" t="str">
        <f t="shared" si="121"/>
        <v>Schedule I, Schedule II, Schedule III, Schedule IV, Schedule V</v>
      </c>
      <c r="Q176" t="s">
        <v>445</v>
      </c>
      <c r="S176" t="str">
        <f t="shared" si="105"/>
        <v>No action specified in the law</v>
      </c>
      <c r="V176">
        <v>1</v>
      </c>
      <c r="W176" t="s">
        <v>446</v>
      </c>
      <c r="Y176" t="str">
        <f>("Physician prescribers, Nurse Practitioners, Physician assistants, Podiatrists, Dentists")</f>
        <v>Physician prescribers, Nurse Practitioners, Physician assistants, Podiatrists, Dentists</v>
      </c>
      <c r="Z176" t="s">
        <v>447</v>
      </c>
      <c r="AB176" t="str">
        <f>("Initial licensure")</f>
        <v>Initial licensure</v>
      </c>
      <c r="AC176" t="s">
        <v>432</v>
      </c>
      <c r="AD176" t="s">
        <v>448</v>
      </c>
      <c r="AE176">
        <v>1</v>
      </c>
      <c r="AF176" t="s">
        <v>451</v>
      </c>
      <c r="AH176">
        <v>0</v>
      </c>
      <c r="AQ176">
        <v>0</v>
      </c>
      <c r="BC176">
        <v>0</v>
      </c>
      <c r="BL176">
        <v>1</v>
      </c>
      <c r="BM176" t="s">
        <v>451</v>
      </c>
      <c r="BO176" t="str">
        <f>("Schedule II, Schedule III, Schedule IV")</f>
        <v>Schedule II, Schedule III, Schedule IV</v>
      </c>
      <c r="BP176" t="s">
        <v>451</v>
      </c>
      <c r="BR176" t="str">
        <f>("Every prescription")</f>
        <v>Every prescription</v>
      </c>
      <c r="BS176" t="s">
        <v>451</v>
      </c>
      <c r="BU176" t="str">
        <f>("Every prescription")</f>
        <v>Every prescription</v>
      </c>
      <c r="BV176" t="s">
        <v>451</v>
      </c>
      <c r="BX176" t="str">
        <f>("Every prescription")</f>
        <v>Every prescription</v>
      </c>
      <c r="BY176" t="s">
        <v>451</v>
      </c>
      <c r="CA176" t="str">
        <f>("Prescriber not required to check for a Schedule V substance")</f>
        <v>Prescriber not required to check for a Schedule V substance</v>
      </c>
      <c r="CD176" t="str">
        <f>("Terminally ill patients under the supervised care of a hospice program, Post-surgical prescriptions")</f>
        <v>Terminally ill patients under the supervised care of a hospice program, Post-surgical prescriptions</v>
      </c>
      <c r="CE176" t="s">
        <v>451</v>
      </c>
      <c r="CF176" t="s">
        <v>452</v>
      </c>
      <c r="CG176">
        <v>0</v>
      </c>
      <c r="CJ176">
        <v>0</v>
      </c>
      <c r="CL176" t="s">
        <v>453</v>
      </c>
      <c r="CM176">
        <v>0</v>
      </c>
      <c r="CS176">
        <v>1</v>
      </c>
      <c r="CT176" t="s">
        <v>436</v>
      </c>
      <c r="CV176" t="str">
        <f>("Authorized agent, delegate, or designee")</f>
        <v>Authorized agent, delegate, or designee</v>
      </c>
      <c r="CW176" t="s">
        <v>454</v>
      </c>
      <c r="CX176" t="s">
        <v>455</v>
      </c>
      <c r="CY176">
        <v>0</v>
      </c>
      <c r="DB176">
        <v>0</v>
      </c>
      <c r="DE176">
        <v>0</v>
      </c>
      <c r="DH176">
        <v>1</v>
      </c>
      <c r="DI176" t="s">
        <v>436</v>
      </c>
      <c r="DK176" t="str">
        <f t="shared" si="122"/>
        <v>None of the above restrictions</v>
      </c>
      <c r="DN176">
        <v>1</v>
      </c>
      <c r="DO176" t="s">
        <v>436</v>
      </c>
      <c r="DQ176" t="str">
        <f t="shared" si="123"/>
        <v>Active investigations</v>
      </c>
      <c r="DR176" t="s">
        <v>436</v>
      </c>
    </row>
    <row r="177" spans="1:122" x14ac:dyDescent="0.35">
      <c r="A177" t="s">
        <v>431</v>
      </c>
      <c r="B177" s="1">
        <v>43651</v>
      </c>
      <c r="C177" s="1">
        <v>43830</v>
      </c>
      <c r="D177">
        <v>1</v>
      </c>
      <c r="E177" t="s">
        <v>443</v>
      </c>
      <c r="G177" t="str">
        <f t="shared" si="119"/>
        <v>Department of Public Safety</v>
      </c>
      <c r="H177" t="s">
        <v>444</v>
      </c>
      <c r="J177">
        <v>1</v>
      </c>
      <c r="K177" t="s">
        <v>441</v>
      </c>
      <c r="M177" t="str">
        <f t="shared" si="120"/>
        <v>Every 7 days</v>
      </c>
      <c r="N177" t="s">
        <v>441</v>
      </c>
      <c r="P177" t="str">
        <f t="shared" si="121"/>
        <v>Schedule I, Schedule II, Schedule III, Schedule IV, Schedule V</v>
      </c>
      <c r="Q177" t="s">
        <v>445</v>
      </c>
      <c r="S177" t="str">
        <f t="shared" si="105"/>
        <v>No action specified in the law</v>
      </c>
      <c r="V177">
        <v>1</v>
      </c>
      <c r="W177" t="s">
        <v>446</v>
      </c>
      <c r="Y177" t="str">
        <f>("Physician prescribers, Nurse Practitioners, Physician assistants, Podiatrists, Dentists")</f>
        <v>Physician prescribers, Nurse Practitioners, Physician assistants, Podiatrists, Dentists</v>
      </c>
      <c r="Z177" t="s">
        <v>447</v>
      </c>
      <c r="AB177" t="str">
        <f>("Initial licensure")</f>
        <v>Initial licensure</v>
      </c>
      <c r="AC177" t="s">
        <v>432</v>
      </c>
      <c r="AD177" t="s">
        <v>448</v>
      </c>
      <c r="AE177">
        <v>1</v>
      </c>
      <c r="AF177" t="s">
        <v>451</v>
      </c>
      <c r="AH177">
        <v>0</v>
      </c>
      <c r="AQ177">
        <v>0</v>
      </c>
      <c r="BC177">
        <v>0</v>
      </c>
      <c r="BL177">
        <v>1</v>
      </c>
      <c r="BM177" t="s">
        <v>451</v>
      </c>
      <c r="BO177" t="str">
        <f>("Schedule II, Schedule III, Schedule IV")</f>
        <v>Schedule II, Schedule III, Schedule IV</v>
      </c>
      <c r="BP177" t="s">
        <v>451</v>
      </c>
      <c r="BR177" t="str">
        <f>("Every prescription")</f>
        <v>Every prescription</v>
      </c>
      <c r="BS177" t="s">
        <v>451</v>
      </c>
      <c r="BU177" t="str">
        <f>("Every prescription")</f>
        <v>Every prescription</v>
      </c>
      <c r="BV177" t="s">
        <v>451</v>
      </c>
      <c r="BX177" t="str">
        <f>("Every prescription")</f>
        <v>Every prescription</v>
      </c>
      <c r="BY177" t="s">
        <v>451</v>
      </c>
      <c r="CA177" t="str">
        <f>("Prescriber not required to check for a Schedule V substance")</f>
        <v>Prescriber not required to check for a Schedule V substance</v>
      </c>
      <c r="CD177" t="str">
        <f>("Terminally ill patients under the supervised care of a hospice program, Post-surgical prescriptions")</f>
        <v>Terminally ill patients under the supervised care of a hospice program, Post-surgical prescriptions</v>
      </c>
      <c r="CE177" t="s">
        <v>451</v>
      </c>
      <c r="CF177" t="s">
        <v>456</v>
      </c>
      <c r="CG177">
        <v>0</v>
      </c>
      <c r="CJ177">
        <v>0</v>
      </c>
      <c r="CL177" t="s">
        <v>457</v>
      </c>
      <c r="CM177">
        <v>0</v>
      </c>
      <c r="CS177">
        <v>1</v>
      </c>
      <c r="CT177" t="s">
        <v>436</v>
      </c>
      <c r="CV177" t="str">
        <f>("Authorized agent, delegate, or designee")</f>
        <v>Authorized agent, delegate, or designee</v>
      </c>
      <c r="CW177" t="s">
        <v>454</v>
      </c>
      <c r="CX177" t="s">
        <v>455</v>
      </c>
      <c r="CY177">
        <v>0</v>
      </c>
      <c r="DB177">
        <v>0</v>
      </c>
      <c r="DE177">
        <v>0</v>
      </c>
      <c r="DH177">
        <v>1</v>
      </c>
      <c r="DI177" t="s">
        <v>436</v>
      </c>
      <c r="DK177" t="str">
        <f t="shared" si="122"/>
        <v>None of the above restrictions</v>
      </c>
      <c r="DN177">
        <v>1</v>
      </c>
      <c r="DO177" t="s">
        <v>436</v>
      </c>
      <c r="DQ177" t="str">
        <f t="shared" si="123"/>
        <v>Active investigations</v>
      </c>
      <c r="DR177" t="s">
        <v>436</v>
      </c>
    </row>
    <row r="178" spans="1:122" x14ac:dyDescent="0.35">
      <c r="A178" t="s">
        <v>458</v>
      </c>
      <c r="B178" s="1">
        <v>41640</v>
      </c>
      <c r="C178" s="1">
        <v>41820</v>
      </c>
      <c r="D178">
        <v>1</v>
      </c>
      <c r="E178" t="s">
        <v>459</v>
      </c>
      <c r="G178" t="str">
        <f t="shared" ref="G178:G187" si="124">("Professional licensing authority")</f>
        <v>Professional licensing authority</v>
      </c>
      <c r="H178" t="s">
        <v>460</v>
      </c>
      <c r="J178">
        <v>1</v>
      </c>
      <c r="K178" t="s">
        <v>461</v>
      </c>
      <c r="M178" t="str">
        <f t="shared" si="120"/>
        <v>Every 7 days</v>
      </c>
      <c r="N178" t="s">
        <v>462</v>
      </c>
      <c r="P178" t="str">
        <f t="shared" si="121"/>
        <v>Schedule I, Schedule II, Schedule III, Schedule IV, Schedule V</v>
      </c>
      <c r="Q178" t="s">
        <v>463</v>
      </c>
      <c r="R178" t="s">
        <v>464</v>
      </c>
      <c r="S178" t="str">
        <f t="shared" ref="S178:S187" si="125">("Permitted to report to law enforcement, Permitted to report to professional licensing body, Permitted to report to prescriber or dispenser")</f>
        <v>Permitted to report to law enforcement, Permitted to report to professional licensing body, Permitted to report to prescriber or dispenser</v>
      </c>
      <c r="T178" t="s">
        <v>465</v>
      </c>
      <c r="V178">
        <v>1</v>
      </c>
      <c r="W178" t="s">
        <v>466</v>
      </c>
      <c r="Y178" t="str">
        <f>("Physician prescribers, Nurse Practitioners, Physician assistants, Pharmacists")</f>
        <v>Physician prescribers, Nurse Practitioners, Physician assistants, Pharmacists</v>
      </c>
      <c r="Z178" t="s">
        <v>467</v>
      </c>
      <c r="AB178" t="str">
        <f>("Prior to accessing the PDMP")</f>
        <v>Prior to accessing the PDMP</v>
      </c>
      <c r="AC178" t="s">
        <v>466</v>
      </c>
      <c r="AE178">
        <v>0</v>
      </c>
      <c r="AH178">
        <v>0</v>
      </c>
      <c r="AQ178">
        <v>0</v>
      </c>
      <c r="BC178">
        <v>0</v>
      </c>
      <c r="BL178">
        <v>0</v>
      </c>
      <c r="CG178">
        <v>0</v>
      </c>
      <c r="CJ178">
        <v>0</v>
      </c>
      <c r="CM178">
        <v>0</v>
      </c>
      <c r="CS178">
        <v>0</v>
      </c>
      <c r="CY178">
        <v>1</v>
      </c>
      <c r="CZ178" t="s">
        <v>459</v>
      </c>
      <c r="DB178">
        <v>1</v>
      </c>
      <c r="DC178" t="s">
        <v>459</v>
      </c>
      <c r="DE178">
        <v>0</v>
      </c>
      <c r="DH178">
        <v>0</v>
      </c>
      <c r="DN178">
        <v>1</v>
      </c>
      <c r="DO178" t="s">
        <v>459</v>
      </c>
      <c r="DQ178" t="str">
        <f t="shared" ref="DQ178:DQ187" si="126">("Granted access by a subpoena, Granted access by issuance of a warrant")</f>
        <v>Granted access by a subpoena, Granted access by issuance of a warrant</v>
      </c>
      <c r="DR178" t="s">
        <v>468</v>
      </c>
    </row>
    <row r="179" spans="1:122" x14ac:dyDescent="0.35">
      <c r="A179" t="s">
        <v>458</v>
      </c>
      <c r="B179" s="1">
        <v>41821</v>
      </c>
      <c r="C179" s="1">
        <v>42185</v>
      </c>
      <c r="D179">
        <v>1</v>
      </c>
      <c r="E179" t="s">
        <v>459</v>
      </c>
      <c r="G179" t="str">
        <f t="shared" si="124"/>
        <v>Professional licensing authority</v>
      </c>
      <c r="H179" t="s">
        <v>460</v>
      </c>
      <c r="J179">
        <v>1</v>
      </c>
      <c r="K179" t="s">
        <v>461</v>
      </c>
      <c r="M179" t="str">
        <f t="shared" si="120"/>
        <v>Every 7 days</v>
      </c>
      <c r="N179" t="s">
        <v>462</v>
      </c>
      <c r="P179" t="str">
        <f t="shared" si="121"/>
        <v>Schedule I, Schedule II, Schedule III, Schedule IV, Schedule V</v>
      </c>
      <c r="Q179" t="s">
        <v>469</v>
      </c>
      <c r="R179" t="s">
        <v>464</v>
      </c>
      <c r="S179" t="str">
        <f t="shared" si="125"/>
        <v>Permitted to report to law enforcement, Permitted to report to professional licensing body, Permitted to report to prescriber or dispenser</v>
      </c>
      <c r="T179" t="s">
        <v>465</v>
      </c>
      <c r="V179">
        <v>1</v>
      </c>
      <c r="W179" t="s">
        <v>470</v>
      </c>
      <c r="Y179" t="str">
        <f t="shared" ref="Y179:Y187" si="127">("Physician prescribers, Nurse Practitioners, Physician assistants, Dentists, Pharmacists")</f>
        <v>Physician prescribers, Nurse Practitioners, Physician assistants, Dentists, Pharmacists</v>
      </c>
      <c r="Z179" t="s">
        <v>471</v>
      </c>
      <c r="AB179" t="str">
        <f t="shared" ref="AB179:AB187" si="128">("Annual registration")</f>
        <v>Annual registration</v>
      </c>
      <c r="AC179" t="s">
        <v>472</v>
      </c>
      <c r="AE179">
        <v>0</v>
      </c>
      <c r="AH179">
        <v>0</v>
      </c>
      <c r="AQ179">
        <v>0</v>
      </c>
      <c r="BC179">
        <v>0</v>
      </c>
      <c r="BL179">
        <v>0</v>
      </c>
      <c r="CG179">
        <v>0</v>
      </c>
      <c r="CJ179">
        <v>0</v>
      </c>
      <c r="CM179">
        <v>0</v>
      </c>
      <c r="CS179">
        <v>0</v>
      </c>
      <c r="CY179">
        <v>1</v>
      </c>
      <c r="CZ179" t="s">
        <v>459</v>
      </c>
      <c r="DB179">
        <v>1</v>
      </c>
      <c r="DC179" t="s">
        <v>459</v>
      </c>
      <c r="DE179">
        <v>0</v>
      </c>
      <c r="DH179">
        <v>0</v>
      </c>
      <c r="DN179">
        <v>1</v>
      </c>
      <c r="DO179" t="s">
        <v>459</v>
      </c>
      <c r="DQ179" t="str">
        <f t="shared" si="126"/>
        <v>Granted access by a subpoena, Granted access by issuance of a warrant</v>
      </c>
      <c r="DR179" t="s">
        <v>468</v>
      </c>
    </row>
    <row r="180" spans="1:122" x14ac:dyDescent="0.35">
      <c r="A180" t="s">
        <v>458</v>
      </c>
      <c r="B180" s="1">
        <v>42186</v>
      </c>
      <c r="C180" s="1">
        <v>42551</v>
      </c>
      <c r="D180">
        <v>1</v>
      </c>
      <c r="E180" t="s">
        <v>459</v>
      </c>
      <c r="G180" t="str">
        <f t="shared" si="124"/>
        <v>Professional licensing authority</v>
      </c>
      <c r="H180" t="s">
        <v>460</v>
      </c>
      <c r="J180">
        <v>1</v>
      </c>
      <c r="K180" t="s">
        <v>461</v>
      </c>
      <c r="M180" t="str">
        <f t="shared" si="120"/>
        <v>Every 7 days</v>
      </c>
      <c r="N180" t="s">
        <v>462</v>
      </c>
      <c r="P180" t="str">
        <f t="shared" si="121"/>
        <v>Schedule I, Schedule II, Schedule III, Schedule IV, Schedule V</v>
      </c>
      <c r="Q180" t="s">
        <v>469</v>
      </c>
      <c r="R180" t="s">
        <v>464</v>
      </c>
      <c r="S180" t="str">
        <f t="shared" si="125"/>
        <v>Permitted to report to law enforcement, Permitted to report to professional licensing body, Permitted to report to prescriber or dispenser</v>
      </c>
      <c r="T180" t="s">
        <v>465</v>
      </c>
      <c r="V180">
        <v>1</v>
      </c>
      <c r="W180" t="s">
        <v>473</v>
      </c>
      <c r="Y180" t="str">
        <f t="shared" si="127"/>
        <v>Physician prescribers, Nurse Practitioners, Physician assistants, Dentists, Pharmacists</v>
      </c>
      <c r="Z180" t="s">
        <v>474</v>
      </c>
      <c r="AB180" t="str">
        <f t="shared" si="128"/>
        <v>Annual registration</v>
      </c>
      <c r="AC180" t="s">
        <v>475</v>
      </c>
      <c r="AE180">
        <v>0</v>
      </c>
      <c r="AH180">
        <v>0</v>
      </c>
      <c r="AQ180">
        <v>0</v>
      </c>
      <c r="BC180">
        <v>0</v>
      </c>
      <c r="BL180">
        <v>0</v>
      </c>
      <c r="CG180">
        <v>0</v>
      </c>
      <c r="CJ180">
        <v>0</v>
      </c>
      <c r="CM180">
        <v>0</v>
      </c>
      <c r="CS180">
        <v>0</v>
      </c>
      <c r="CY180">
        <v>1</v>
      </c>
      <c r="CZ180" t="s">
        <v>459</v>
      </c>
      <c r="DB180">
        <v>1</v>
      </c>
      <c r="DC180" t="s">
        <v>459</v>
      </c>
      <c r="DE180">
        <v>0</v>
      </c>
      <c r="DH180">
        <v>0</v>
      </c>
      <c r="DN180">
        <v>1</v>
      </c>
      <c r="DO180" t="s">
        <v>459</v>
      </c>
      <c r="DQ180" t="str">
        <f t="shared" si="126"/>
        <v>Granted access by a subpoena, Granted access by issuance of a warrant</v>
      </c>
      <c r="DR180" t="s">
        <v>468</v>
      </c>
    </row>
    <row r="181" spans="1:122" x14ac:dyDescent="0.35">
      <c r="A181" t="s">
        <v>458</v>
      </c>
      <c r="B181" s="1">
        <v>42552</v>
      </c>
      <c r="C181" s="1">
        <v>42822</v>
      </c>
      <c r="D181">
        <v>1</v>
      </c>
      <c r="E181" t="s">
        <v>459</v>
      </c>
      <c r="G181" t="str">
        <f t="shared" si="124"/>
        <v>Professional licensing authority</v>
      </c>
      <c r="H181" t="s">
        <v>460</v>
      </c>
      <c r="J181">
        <v>1</v>
      </c>
      <c r="K181" t="s">
        <v>461</v>
      </c>
      <c r="M181" t="str">
        <f t="shared" si="120"/>
        <v>Every 7 days</v>
      </c>
      <c r="N181" t="s">
        <v>462</v>
      </c>
      <c r="P181" t="str">
        <f t="shared" si="121"/>
        <v>Schedule I, Schedule II, Schedule III, Schedule IV, Schedule V</v>
      </c>
      <c r="Q181" t="s">
        <v>469</v>
      </c>
      <c r="R181" t="s">
        <v>464</v>
      </c>
      <c r="S181" t="str">
        <f t="shared" si="125"/>
        <v>Permitted to report to law enforcement, Permitted to report to professional licensing body, Permitted to report to prescriber or dispenser</v>
      </c>
      <c r="T181" t="s">
        <v>465</v>
      </c>
      <c r="V181">
        <v>1</v>
      </c>
      <c r="W181" t="s">
        <v>473</v>
      </c>
      <c r="Y181" t="str">
        <f t="shared" si="127"/>
        <v>Physician prescribers, Nurse Practitioners, Physician assistants, Dentists, Pharmacists</v>
      </c>
      <c r="Z181" t="s">
        <v>476</v>
      </c>
      <c r="AB181" t="str">
        <f t="shared" si="128"/>
        <v>Annual registration</v>
      </c>
      <c r="AC181" t="s">
        <v>475</v>
      </c>
      <c r="AE181">
        <v>0</v>
      </c>
      <c r="AH181">
        <v>0</v>
      </c>
      <c r="AQ181">
        <v>0</v>
      </c>
      <c r="BC181">
        <v>0</v>
      </c>
      <c r="BL181">
        <v>0</v>
      </c>
      <c r="CG181">
        <v>0</v>
      </c>
      <c r="CJ181">
        <v>0</v>
      </c>
      <c r="CM181">
        <v>0</v>
      </c>
      <c r="CS181">
        <v>1</v>
      </c>
      <c r="CT181" t="s">
        <v>477</v>
      </c>
      <c r="CV181" t="str">
        <f t="shared" ref="CV181:CV187" si="129">("Registered nurses, Administrative assistants, Authorized agent, delegate, or designee")</f>
        <v>Registered nurses, Administrative assistants, Authorized agent, delegate, or designee</v>
      </c>
      <c r="CW181" t="s">
        <v>477</v>
      </c>
      <c r="CY181">
        <v>1</v>
      </c>
      <c r="CZ181" t="s">
        <v>459</v>
      </c>
      <c r="DB181">
        <v>1</v>
      </c>
      <c r="DC181" t="s">
        <v>459</v>
      </c>
      <c r="DE181">
        <v>0</v>
      </c>
      <c r="DH181">
        <v>0</v>
      </c>
      <c r="DN181">
        <v>1</v>
      </c>
      <c r="DO181" t="s">
        <v>459</v>
      </c>
      <c r="DQ181" t="str">
        <f t="shared" si="126"/>
        <v>Granted access by a subpoena, Granted access by issuance of a warrant</v>
      </c>
      <c r="DR181" t="s">
        <v>468</v>
      </c>
    </row>
    <row r="182" spans="1:122" x14ac:dyDescent="0.35">
      <c r="A182" t="s">
        <v>458</v>
      </c>
      <c r="B182" s="1">
        <v>42823</v>
      </c>
      <c r="C182" s="1">
        <v>42916</v>
      </c>
      <c r="D182">
        <v>1</v>
      </c>
      <c r="E182" t="s">
        <v>459</v>
      </c>
      <c r="G182" t="str">
        <f t="shared" si="124"/>
        <v>Professional licensing authority</v>
      </c>
      <c r="H182" t="s">
        <v>460</v>
      </c>
      <c r="J182">
        <v>1</v>
      </c>
      <c r="K182" t="s">
        <v>461</v>
      </c>
      <c r="M182" t="str">
        <f t="shared" ref="M182:M187" si="130">("Next business day")</f>
        <v>Next business day</v>
      </c>
      <c r="N182" t="s">
        <v>462</v>
      </c>
      <c r="P182" t="str">
        <f t="shared" si="121"/>
        <v>Schedule I, Schedule II, Schedule III, Schedule IV, Schedule V</v>
      </c>
      <c r="Q182" t="s">
        <v>469</v>
      </c>
      <c r="R182" t="s">
        <v>464</v>
      </c>
      <c r="S182" t="str">
        <f t="shared" si="125"/>
        <v>Permitted to report to law enforcement, Permitted to report to professional licensing body, Permitted to report to prescriber or dispenser</v>
      </c>
      <c r="T182" t="s">
        <v>465</v>
      </c>
      <c r="V182">
        <v>1</v>
      </c>
      <c r="W182" t="s">
        <v>478</v>
      </c>
      <c r="Y182" t="str">
        <f t="shared" si="127"/>
        <v>Physician prescribers, Nurse Practitioners, Physician assistants, Dentists, Pharmacists</v>
      </c>
      <c r="Z182" t="s">
        <v>479</v>
      </c>
      <c r="AB182" t="str">
        <f t="shared" si="128"/>
        <v>Annual registration</v>
      </c>
      <c r="AC182" t="s">
        <v>475</v>
      </c>
      <c r="AD182" t="s">
        <v>464</v>
      </c>
      <c r="AE182">
        <v>0</v>
      </c>
      <c r="AH182">
        <v>0</v>
      </c>
      <c r="AQ182">
        <v>0</v>
      </c>
      <c r="BC182">
        <v>0</v>
      </c>
      <c r="BL182">
        <v>0</v>
      </c>
      <c r="CG182">
        <v>0</v>
      </c>
      <c r="CJ182">
        <v>0</v>
      </c>
      <c r="CM182">
        <v>0</v>
      </c>
      <c r="CS182">
        <v>1</v>
      </c>
      <c r="CT182" t="s">
        <v>480</v>
      </c>
      <c r="CV182" t="str">
        <f t="shared" si="129"/>
        <v>Registered nurses, Administrative assistants, Authorized agent, delegate, or designee</v>
      </c>
      <c r="CW182" t="s">
        <v>480</v>
      </c>
      <c r="CY182">
        <v>1</v>
      </c>
      <c r="CZ182" t="s">
        <v>459</v>
      </c>
      <c r="DB182">
        <v>1</v>
      </c>
      <c r="DC182" t="s">
        <v>459</v>
      </c>
      <c r="DE182">
        <v>0</v>
      </c>
      <c r="DH182">
        <v>0</v>
      </c>
      <c r="DN182">
        <v>1</v>
      </c>
      <c r="DO182" t="s">
        <v>459</v>
      </c>
      <c r="DQ182" t="str">
        <f t="shared" si="126"/>
        <v>Granted access by a subpoena, Granted access by issuance of a warrant</v>
      </c>
      <c r="DR182" t="s">
        <v>468</v>
      </c>
    </row>
    <row r="183" spans="1:122" x14ac:dyDescent="0.35">
      <c r="A183" t="s">
        <v>458</v>
      </c>
      <c r="B183" s="1">
        <v>42917</v>
      </c>
      <c r="C183" s="1">
        <v>43281</v>
      </c>
      <c r="D183">
        <v>1</v>
      </c>
      <c r="E183" t="s">
        <v>481</v>
      </c>
      <c r="G183" t="str">
        <f t="shared" si="124"/>
        <v>Professional licensing authority</v>
      </c>
      <c r="H183" t="s">
        <v>482</v>
      </c>
      <c r="J183">
        <v>1</v>
      </c>
      <c r="K183" t="s">
        <v>461</v>
      </c>
      <c r="M183" t="str">
        <f t="shared" si="130"/>
        <v>Next business day</v>
      </c>
      <c r="N183" t="s">
        <v>462</v>
      </c>
      <c r="P183" t="str">
        <f t="shared" si="121"/>
        <v>Schedule I, Schedule II, Schedule III, Schedule IV, Schedule V</v>
      </c>
      <c r="Q183" t="s">
        <v>469</v>
      </c>
      <c r="R183" t="s">
        <v>464</v>
      </c>
      <c r="S183" t="str">
        <f t="shared" si="125"/>
        <v>Permitted to report to law enforcement, Permitted to report to professional licensing body, Permitted to report to prescriber or dispenser</v>
      </c>
      <c r="T183" t="s">
        <v>465</v>
      </c>
      <c r="V183">
        <v>1</v>
      </c>
      <c r="W183" t="s">
        <v>483</v>
      </c>
      <c r="Y183" t="str">
        <f t="shared" si="127"/>
        <v>Physician prescribers, Nurse Practitioners, Physician assistants, Dentists, Pharmacists</v>
      </c>
      <c r="Z183" t="s">
        <v>484</v>
      </c>
      <c r="AB183" t="str">
        <f t="shared" si="128"/>
        <v>Annual registration</v>
      </c>
      <c r="AC183" t="s">
        <v>475</v>
      </c>
      <c r="AE183">
        <v>0</v>
      </c>
      <c r="AH183">
        <v>0</v>
      </c>
      <c r="AQ183">
        <v>0</v>
      </c>
      <c r="BC183">
        <v>0</v>
      </c>
      <c r="BL183">
        <v>0</v>
      </c>
      <c r="CG183">
        <v>0</v>
      </c>
      <c r="CJ183">
        <v>0</v>
      </c>
      <c r="CM183">
        <v>0</v>
      </c>
      <c r="CS183">
        <v>1</v>
      </c>
      <c r="CT183" t="s">
        <v>485</v>
      </c>
      <c r="CV183" t="str">
        <f t="shared" si="129"/>
        <v>Registered nurses, Administrative assistants, Authorized agent, delegate, or designee</v>
      </c>
      <c r="CW183" t="s">
        <v>485</v>
      </c>
      <c r="CY183">
        <v>1</v>
      </c>
      <c r="CZ183" t="s">
        <v>481</v>
      </c>
      <c r="DB183">
        <v>1</v>
      </c>
      <c r="DC183" t="s">
        <v>481</v>
      </c>
      <c r="DE183">
        <v>0</v>
      </c>
      <c r="DH183">
        <v>0</v>
      </c>
      <c r="DN183">
        <v>1</v>
      </c>
      <c r="DO183" t="s">
        <v>481</v>
      </c>
      <c r="DQ183" t="str">
        <f t="shared" si="126"/>
        <v>Granted access by a subpoena, Granted access by issuance of a warrant</v>
      </c>
      <c r="DR183" t="s">
        <v>468</v>
      </c>
    </row>
    <row r="184" spans="1:122" x14ac:dyDescent="0.35">
      <c r="A184" t="s">
        <v>458</v>
      </c>
      <c r="B184" s="1">
        <v>43282</v>
      </c>
      <c r="C184" s="1">
        <v>43565</v>
      </c>
      <c r="D184">
        <v>1</v>
      </c>
      <c r="E184" t="s">
        <v>486</v>
      </c>
      <c r="G184" t="str">
        <f t="shared" si="124"/>
        <v>Professional licensing authority</v>
      </c>
      <c r="H184" t="s">
        <v>482</v>
      </c>
      <c r="J184">
        <v>1</v>
      </c>
      <c r="K184" t="s">
        <v>487</v>
      </c>
      <c r="M184" t="str">
        <f t="shared" si="130"/>
        <v>Next business day</v>
      </c>
      <c r="N184" t="s">
        <v>488</v>
      </c>
      <c r="P184" t="str">
        <f t="shared" si="121"/>
        <v>Schedule I, Schedule II, Schedule III, Schedule IV, Schedule V</v>
      </c>
      <c r="Q184" t="s">
        <v>463</v>
      </c>
      <c r="R184" t="s">
        <v>464</v>
      </c>
      <c r="S184" t="str">
        <f t="shared" si="125"/>
        <v>Permitted to report to law enforcement, Permitted to report to professional licensing body, Permitted to report to prescriber or dispenser</v>
      </c>
      <c r="T184" t="s">
        <v>465</v>
      </c>
      <c r="V184">
        <v>1</v>
      </c>
      <c r="W184" t="s">
        <v>489</v>
      </c>
      <c r="Y184" t="str">
        <f t="shared" si="127"/>
        <v>Physician prescribers, Nurse Practitioners, Physician assistants, Dentists, Pharmacists</v>
      </c>
      <c r="Z184" t="s">
        <v>490</v>
      </c>
      <c r="AB184" t="str">
        <f t="shared" si="128"/>
        <v>Annual registration</v>
      </c>
      <c r="AC184" t="s">
        <v>475</v>
      </c>
      <c r="AE184">
        <v>0</v>
      </c>
      <c r="AH184">
        <v>0</v>
      </c>
      <c r="AQ184">
        <v>0</v>
      </c>
      <c r="BC184">
        <v>0</v>
      </c>
      <c r="BL184">
        <v>0</v>
      </c>
      <c r="CG184">
        <v>0</v>
      </c>
      <c r="CJ184">
        <v>0</v>
      </c>
      <c r="CM184">
        <v>0</v>
      </c>
      <c r="CS184">
        <v>1</v>
      </c>
      <c r="CT184" t="s">
        <v>491</v>
      </c>
      <c r="CV184" t="str">
        <f t="shared" si="129"/>
        <v>Registered nurses, Administrative assistants, Authorized agent, delegate, or designee</v>
      </c>
      <c r="CW184" t="s">
        <v>491</v>
      </c>
      <c r="CY184">
        <v>1</v>
      </c>
      <c r="CZ184" t="s">
        <v>481</v>
      </c>
      <c r="DB184">
        <v>1</v>
      </c>
      <c r="DC184" t="s">
        <v>481</v>
      </c>
      <c r="DE184">
        <v>0</v>
      </c>
      <c r="DH184">
        <v>0</v>
      </c>
      <c r="DN184">
        <v>1</v>
      </c>
      <c r="DO184" t="s">
        <v>481</v>
      </c>
      <c r="DQ184" t="str">
        <f t="shared" si="126"/>
        <v>Granted access by a subpoena, Granted access by issuance of a warrant</v>
      </c>
      <c r="DR184" t="s">
        <v>468</v>
      </c>
    </row>
    <row r="185" spans="1:122" x14ac:dyDescent="0.35">
      <c r="A185" t="s">
        <v>458</v>
      </c>
      <c r="B185" s="1">
        <v>43566</v>
      </c>
      <c r="C185" s="1">
        <v>43645</v>
      </c>
      <c r="D185">
        <v>1</v>
      </c>
      <c r="E185" t="s">
        <v>486</v>
      </c>
      <c r="G185" t="str">
        <f t="shared" si="124"/>
        <v>Professional licensing authority</v>
      </c>
      <c r="H185" t="s">
        <v>482</v>
      </c>
      <c r="J185">
        <v>1</v>
      </c>
      <c r="K185" t="s">
        <v>487</v>
      </c>
      <c r="M185" t="str">
        <f t="shared" si="130"/>
        <v>Next business day</v>
      </c>
      <c r="N185" t="s">
        <v>488</v>
      </c>
      <c r="P185" t="str">
        <f t="shared" si="121"/>
        <v>Schedule I, Schedule II, Schedule III, Schedule IV, Schedule V</v>
      </c>
      <c r="Q185" t="s">
        <v>463</v>
      </c>
      <c r="R185" t="s">
        <v>464</v>
      </c>
      <c r="S185" t="str">
        <f t="shared" si="125"/>
        <v>Permitted to report to law enforcement, Permitted to report to professional licensing body, Permitted to report to prescriber or dispenser</v>
      </c>
      <c r="T185" t="s">
        <v>465</v>
      </c>
      <c r="V185">
        <v>1</v>
      </c>
      <c r="W185" t="s">
        <v>489</v>
      </c>
      <c r="Y185" t="str">
        <f t="shared" si="127"/>
        <v>Physician prescribers, Nurse Practitioners, Physician assistants, Dentists, Pharmacists</v>
      </c>
      <c r="Z185" t="s">
        <v>490</v>
      </c>
      <c r="AB185" t="str">
        <f t="shared" si="128"/>
        <v>Annual registration</v>
      </c>
      <c r="AC185" t="s">
        <v>475</v>
      </c>
      <c r="AE185">
        <v>0</v>
      </c>
      <c r="AH185">
        <v>0</v>
      </c>
      <c r="AQ185">
        <v>0</v>
      </c>
      <c r="BC185">
        <v>0</v>
      </c>
      <c r="BL185">
        <v>0</v>
      </c>
      <c r="CG185">
        <v>0</v>
      </c>
      <c r="CJ185">
        <v>0</v>
      </c>
      <c r="CM185">
        <v>0</v>
      </c>
      <c r="CS185">
        <v>1</v>
      </c>
      <c r="CT185" t="s">
        <v>491</v>
      </c>
      <c r="CV185" t="str">
        <f t="shared" si="129"/>
        <v>Registered nurses, Administrative assistants, Authorized agent, delegate, or designee</v>
      </c>
      <c r="CW185" t="s">
        <v>491</v>
      </c>
      <c r="CY185">
        <v>1</v>
      </c>
      <c r="CZ185" t="s">
        <v>481</v>
      </c>
      <c r="DB185">
        <v>1</v>
      </c>
      <c r="DC185" t="s">
        <v>481</v>
      </c>
      <c r="DE185">
        <v>0</v>
      </c>
      <c r="DH185">
        <v>0</v>
      </c>
      <c r="DN185">
        <v>1</v>
      </c>
      <c r="DO185" t="s">
        <v>481</v>
      </c>
      <c r="DQ185" t="str">
        <f t="shared" si="126"/>
        <v>Granted access by a subpoena, Granted access by issuance of a warrant</v>
      </c>
      <c r="DR185" t="s">
        <v>468</v>
      </c>
    </row>
    <row r="186" spans="1:122" x14ac:dyDescent="0.35">
      <c r="A186" t="s">
        <v>458</v>
      </c>
      <c r="B186" s="1">
        <v>43646</v>
      </c>
      <c r="C186" s="1">
        <v>43646</v>
      </c>
      <c r="D186">
        <v>1</v>
      </c>
      <c r="E186" t="s">
        <v>486</v>
      </c>
      <c r="G186" t="str">
        <f t="shared" si="124"/>
        <v>Professional licensing authority</v>
      </c>
      <c r="H186" t="s">
        <v>482</v>
      </c>
      <c r="J186">
        <v>1</v>
      </c>
      <c r="K186" t="s">
        <v>492</v>
      </c>
      <c r="M186" t="str">
        <f t="shared" si="130"/>
        <v>Next business day</v>
      </c>
      <c r="N186" t="s">
        <v>493</v>
      </c>
      <c r="P186" t="str">
        <f t="shared" si="121"/>
        <v>Schedule I, Schedule II, Schedule III, Schedule IV, Schedule V</v>
      </c>
      <c r="Q186" t="s">
        <v>463</v>
      </c>
      <c r="R186" t="s">
        <v>464</v>
      </c>
      <c r="S186" t="str">
        <f t="shared" si="125"/>
        <v>Permitted to report to law enforcement, Permitted to report to professional licensing body, Permitted to report to prescriber or dispenser</v>
      </c>
      <c r="T186" t="s">
        <v>465</v>
      </c>
      <c r="V186">
        <v>1</v>
      </c>
      <c r="W186" t="s">
        <v>494</v>
      </c>
      <c r="Y186" t="str">
        <f t="shared" si="127"/>
        <v>Physician prescribers, Nurse Practitioners, Physician assistants, Dentists, Pharmacists</v>
      </c>
      <c r="Z186" t="s">
        <v>495</v>
      </c>
      <c r="AB186" t="str">
        <f t="shared" si="128"/>
        <v>Annual registration</v>
      </c>
      <c r="AC186" t="s">
        <v>475</v>
      </c>
      <c r="AE186">
        <v>0</v>
      </c>
      <c r="AH186">
        <v>0</v>
      </c>
      <c r="AQ186">
        <v>0</v>
      </c>
      <c r="BC186">
        <v>0</v>
      </c>
      <c r="BL186">
        <v>0</v>
      </c>
      <c r="CG186">
        <v>0</v>
      </c>
      <c r="CJ186">
        <v>0</v>
      </c>
      <c r="CM186">
        <v>0</v>
      </c>
      <c r="CS186">
        <v>1</v>
      </c>
      <c r="CT186" t="s">
        <v>496</v>
      </c>
      <c r="CV186" t="str">
        <f t="shared" si="129"/>
        <v>Registered nurses, Administrative assistants, Authorized agent, delegate, or designee</v>
      </c>
      <c r="CW186" t="s">
        <v>496</v>
      </c>
      <c r="CY186">
        <v>1</v>
      </c>
      <c r="CZ186" t="s">
        <v>481</v>
      </c>
      <c r="DB186">
        <v>1</v>
      </c>
      <c r="DC186" t="s">
        <v>481</v>
      </c>
      <c r="DE186">
        <v>0</v>
      </c>
      <c r="DH186">
        <v>0</v>
      </c>
      <c r="DN186">
        <v>1</v>
      </c>
      <c r="DO186" t="s">
        <v>481</v>
      </c>
      <c r="DQ186" t="str">
        <f t="shared" si="126"/>
        <v>Granted access by a subpoena, Granted access by issuance of a warrant</v>
      </c>
      <c r="DR186" t="s">
        <v>468</v>
      </c>
    </row>
    <row r="187" spans="1:122" x14ac:dyDescent="0.35">
      <c r="A187" t="s">
        <v>458</v>
      </c>
      <c r="B187" s="1">
        <v>43647</v>
      </c>
      <c r="C187" s="1">
        <v>43830</v>
      </c>
      <c r="D187">
        <v>1</v>
      </c>
      <c r="E187" t="s">
        <v>486</v>
      </c>
      <c r="G187" t="str">
        <f t="shared" si="124"/>
        <v>Professional licensing authority</v>
      </c>
      <c r="H187" t="s">
        <v>482</v>
      </c>
      <c r="J187">
        <v>1</v>
      </c>
      <c r="K187" t="s">
        <v>492</v>
      </c>
      <c r="M187" t="str">
        <f t="shared" si="130"/>
        <v>Next business day</v>
      </c>
      <c r="N187" t="s">
        <v>493</v>
      </c>
      <c r="P187" t="str">
        <f t="shared" si="121"/>
        <v>Schedule I, Schedule II, Schedule III, Schedule IV, Schedule V</v>
      </c>
      <c r="Q187" t="s">
        <v>463</v>
      </c>
      <c r="R187" t="s">
        <v>464</v>
      </c>
      <c r="S187" t="str">
        <f t="shared" si="125"/>
        <v>Permitted to report to law enforcement, Permitted to report to professional licensing body, Permitted to report to prescriber or dispenser</v>
      </c>
      <c r="T187" t="s">
        <v>465</v>
      </c>
      <c r="V187">
        <v>1</v>
      </c>
      <c r="W187" t="s">
        <v>494</v>
      </c>
      <c r="Y187" t="str">
        <f t="shared" si="127"/>
        <v>Physician prescribers, Nurse Practitioners, Physician assistants, Dentists, Pharmacists</v>
      </c>
      <c r="Z187" t="s">
        <v>497</v>
      </c>
      <c r="AB187" t="str">
        <f t="shared" si="128"/>
        <v>Annual registration</v>
      </c>
      <c r="AC187" t="s">
        <v>475</v>
      </c>
      <c r="AE187">
        <v>0</v>
      </c>
      <c r="AH187">
        <v>0</v>
      </c>
      <c r="AQ187">
        <v>0</v>
      </c>
      <c r="BC187">
        <v>0</v>
      </c>
      <c r="BL187">
        <v>0</v>
      </c>
      <c r="CG187">
        <v>0</v>
      </c>
      <c r="CJ187">
        <v>0</v>
      </c>
      <c r="CM187">
        <v>0</v>
      </c>
      <c r="CS187">
        <v>1</v>
      </c>
      <c r="CT187" t="s">
        <v>496</v>
      </c>
      <c r="CV187" t="str">
        <f t="shared" si="129"/>
        <v>Registered nurses, Administrative assistants, Authorized agent, delegate, or designee</v>
      </c>
      <c r="CW187" t="s">
        <v>496</v>
      </c>
      <c r="CY187">
        <v>1</v>
      </c>
      <c r="CZ187" t="s">
        <v>481</v>
      </c>
      <c r="DB187">
        <v>1</v>
      </c>
      <c r="DC187" t="s">
        <v>481</v>
      </c>
      <c r="DE187">
        <v>0</v>
      </c>
      <c r="DH187">
        <v>0</v>
      </c>
      <c r="DN187">
        <v>1</v>
      </c>
      <c r="DO187" t="s">
        <v>498</v>
      </c>
      <c r="DQ187" t="str">
        <f t="shared" si="126"/>
        <v>Granted access by a subpoena, Granted access by issuance of a warrant</v>
      </c>
      <c r="DR187" t="s">
        <v>468</v>
      </c>
    </row>
    <row r="188" spans="1:122" x14ac:dyDescent="0.35">
      <c r="A188" t="s">
        <v>499</v>
      </c>
      <c r="B188" s="1">
        <v>41640</v>
      </c>
      <c r="C188" s="1">
        <v>41814</v>
      </c>
      <c r="D188">
        <v>1</v>
      </c>
      <c r="E188" t="s">
        <v>500</v>
      </c>
      <c r="G188" t="str">
        <f t="shared" ref="G188:G207" si="131">("Department of Health ")</f>
        <v xml:space="preserve">Department of Health </v>
      </c>
      <c r="H188" t="s">
        <v>501</v>
      </c>
      <c r="J188">
        <v>1</v>
      </c>
      <c r="K188" t="s">
        <v>502</v>
      </c>
      <c r="M188" t="str">
        <f t="shared" ref="M188:M194" si="132">("Every 7 days")</f>
        <v>Every 7 days</v>
      </c>
      <c r="N188" t="s">
        <v>502</v>
      </c>
      <c r="P188" t="str">
        <f t="shared" ref="P188:P218" si="133">("Schedule II, Schedule III, Schedule IV, Schedule V")</f>
        <v>Schedule II, Schedule III, Schedule IV, Schedule V</v>
      </c>
      <c r="Q188" t="s">
        <v>500</v>
      </c>
      <c r="S188" t="str">
        <f t="shared" ref="S188:S207" si="134">("Permitted to report to prescriber or dispenser")</f>
        <v>Permitted to report to prescriber or dispenser</v>
      </c>
      <c r="T188" t="s">
        <v>503</v>
      </c>
      <c r="V188">
        <v>0</v>
      </c>
      <c r="AE188">
        <v>0</v>
      </c>
      <c r="AH188">
        <v>0</v>
      </c>
      <c r="AQ188">
        <v>0</v>
      </c>
      <c r="BC188">
        <v>0</v>
      </c>
      <c r="BL188">
        <v>0</v>
      </c>
      <c r="CG188">
        <v>0</v>
      </c>
      <c r="CJ188">
        <v>0</v>
      </c>
      <c r="CM188">
        <v>0</v>
      </c>
      <c r="CS188">
        <v>0</v>
      </c>
      <c r="CY188">
        <v>0</v>
      </c>
      <c r="DB188">
        <v>0</v>
      </c>
      <c r="DE188">
        <v>0</v>
      </c>
      <c r="DH188">
        <v>1</v>
      </c>
      <c r="DI188" t="s">
        <v>504</v>
      </c>
      <c r="DK188" t="s">
        <v>397</v>
      </c>
      <c r="DL188" t="s">
        <v>505</v>
      </c>
      <c r="DN188">
        <v>1</v>
      </c>
      <c r="DO188" t="s">
        <v>506</v>
      </c>
      <c r="DQ188" t="str">
        <f t="shared" ref="DQ188:DQ207" si="135">("Active investigations")</f>
        <v>Active investigations</v>
      </c>
      <c r="DR188" t="s">
        <v>506</v>
      </c>
    </row>
    <row r="189" spans="1:122" x14ac:dyDescent="0.35">
      <c r="A189" t="s">
        <v>499</v>
      </c>
      <c r="B189" s="1">
        <v>41815</v>
      </c>
      <c r="C189" s="1">
        <v>41835</v>
      </c>
      <c r="D189">
        <v>1</v>
      </c>
      <c r="E189" t="s">
        <v>500</v>
      </c>
      <c r="G189" t="str">
        <f t="shared" si="131"/>
        <v xml:space="preserve">Department of Health </v>
      </c>
      <c r="H189" t="s">
        <v>501</v>
      </c>
      <c r="J189">
        <v>1</v>
      </c>
      <c r="K189" t="s">
        <v>502</v>
      </c>
      <c r="M189" t="str">
        <f t="shared" si="132"/>
        <v>Every 7 days</v>
      </c>
      <c r="N189" t="s">
        <v>502</v>
      </c>
      <c r="P189" t="str">
        <f t="shared" si="133"/>
        <v>Schedule II, Schedule III, Schedule IV, Schedule V</v>
      </c>
      <c r="Q189" t="s">
        <v>500</v>
      </c>
      <c r="S189" t="str">
        <f t="shared" si="134"/>
        <v>Permitted to report to prescriber or dispenser</v>
      </c>
      <c r="T189" t="s">
        <v>503</v>
      </c>
      <c r="V189">
        <v>0</v>
      </c>
      <c r="AE189">
        <v>0</v>
      </c>
      <c r="AH189">
        <v>0</v>
      </c>
      <c r="AQ189">
        <v>0</v>
      </c>
      <c r="BC189">
        <v>0</v>
      </c>
      <c r="BL189">
        <v>0</v>
      </c>
      <c r="CG189">
        <v>0</v>
      </c>
      <c r="CJ189">
        <v>0</v>
      </c>
      <c r="CM189">
        <v>0</v>
      </c>
      <c r="CS189">
        <v>0</v>
      </c>
      <c r="CY189">
        <v>0</v>
      </c>
      <c r="DB189">
        <v>0</v>
      </c>
      <c r="DE189">
        <v>0</v>
      </c>
      <c r="DH189">
        <v>1</v>
      </c>
      <c r="DI189" t="s">
        <v>504</v>
      </c>
      <c r="DK189" t="s">
        <v>397</v>
      </c>
      <c r="DL189" t="s">
        <v>505</v>
      </c>
      <c r="DN189">
        <v>1</v>
      </c>
      <c r="DO189" t="s">
        <v>506</v>
      </c>
      <c r="DQ189" t="str">
        <f t="shared" si="135"/>
        <v>Active investigations</v>
      </c>
      <c r="DR189" t="s">
        <v>506</v>
      </c>
    </row>
    <row r="190" spans="1:122" x14ac:dyDescent="0.35">
      <c r="A190" t="s">
        <v>499</v>
      </c>
      <c r="B190" s="1">
        <v>41836</v>
      </c>
      <c r="C190" s="1">
        <v>41876</v>
      </c>
      <c r="D190">
        <v>1</v>
      </c>
      <c r="E190" t="s">
        <v>500</v>
      </c>
      <c r="G190" t="str">
        <f t="shared" si="131"/>
        <v xml:space="preserve">Department of Health </v>
      </c>
      <c r="H190" t="s">
        <v>501</v>
      </c>
      <c r="J190">
        <v>1</v>
      </c>
      <c r="K190" t="s">
        <v>502</v>
      </c>
      <c r="M190" t="str">
        <f t="shared" si="132"/>
        <v>Every 7 days</v>
      </c>
      <c r="N190" t="s">
        <v>502</v>
      </c>
      <c r="P190" t="str">
        <f t="shared" si="133"/>
        <v>Schedule II, Schedule III, Schedule IV, Schedule V</v>
      </c>
      <c r="Q190" t="s">
        <v>500</v>
      </c>
      <c r="S190" t="str">
        <f t="shared" si="134"/>
        <v>Permitted to report to prescriber or dispenser</v>
      </c>
      <c r="T190" t="s">
        <v>503</v>
      </c>
      <c r="V190">
        <v>0</v>
      </c>
      <c r="AE190">
        <v>0</v>
      </c>
      <c r="AH190">
        <v>0</v>
      </c>
      <c r="AQ190">
        <v>0</v>
      </c>
      <c r="BC190">
        <v>0</v>
      </c>
      <c r="BL190">
        <v>0</v>
      </c>
      <c r="CG190">
        <v>0</v>
      </c>
      <c r="CJ190">
        <v>0</v>
      </c>
      <c r="CM190">
        <v>0</v>
      </c>
      <c r="CS190">
        <v>0</v>
      </c>
      <c r="CY190">
        <v>0</v>
      </c>
      <c r="DB190">
        <v>0</v>
      </c>
      <c r="DE190">
        <v>0</v>
      </c>
      <c r="DH190">
        <v>1</v>
      </c>
      <c r="DI190" t="s">
        <v>504</v>
      </c>
      <c r="DK190" t="s">
        <v>397</v>
      </c>
      <c r="DL190" t="s">
        <v>505</v>
      </c>
      <c r="DN190">
        <v>1</v>
      </c>
      <c r="DO190" t="s">
        <v>506</v>
      </c>
      <c r="DQ190" t="str">
        <f t="shared" si="135"/>
        <v>Active investigations</v>
      </c>
      <c r="DR190" t="s">
        <v>506</v>
      </c>
    </row>
    <row r="191" spans="1:122" x14ac:dyDescent="0.35">
      <c r="A191" t="s">
        <v>499</v>
      </c>
      <c r="B191" s="1">
        <v>41877</v>
      </c>
      <c r="C191" s="1">
        <v>42115</v>
      </c>
      <c r="D191">
        <v>1</v>
      </c>
      <c r="E191" t="s">
        <v>500</v>
      </c>
      <c r="G191" t="str">
        <f t="shared" si="131"/>
        <v xml:space="preserve">Department of Health </v>
      </c>
      <c r="H191" t="s">
        <v>501</v>
      </c>
      <c r="J191">
        <v>1</v>
      </c>
      <c r="K191" t="s">
        <v>502</v>
      </c>
      <c r="M191" t="str">
        <f t="shared" si="132"/>
        <v>Every 7 days</v>
      </c>
      <c r="N191" t="s">
        <v>502</v>
      </c>
      <c r="P191" t="str">
        <f t="shared" si="133"/>
        <v>Schedule II, Schedule III, Schedule IV, Schedule V</v>
      </c>
      <c r="Q191" t="s">
        <v>500</v>
      </c>
      <c r="S191" t="str">
        <f t="shared" si="134"/>
        <v>Permitted to report to prescriber or dispenser</v>
      </c>
      <c r="T191" t="s">
        <v>503</v>
      </c>
      <c r="V191">
        <v>0</v>
      </c>
      <c r="AE191">
        <v>0</v>
      </c>
      <c r="AH191">
        <v>0</v>
      </c>
      <c r="AQ191">
        <v>0</v>
      </c>
      <c r="BC191">
        <v>0</v>
      </c>
      <c r="BL191">
        <v>0</v>
      </c>
      <c r="CG191">
        <v>0</v>
      </c>
      <c r="CJ191">
        <v>0</v>
      </c>
      <c r="CM191">
        <v>0</v>
      </c>
      <c r="CS191">
        <v>0</v>
      </c>
      <c r="CY191">
        <v>0</v>
      </c>
      <c r="DB191">
        <v>0</v>
      </c>
      <c r="DE191">
        <v>0</v>
      </c>
      <c r="DH191">
        <v>1</v>
      </c>
      <c r="DI191" t="s">
        <v>504</v>
      </c>
      <c r="DK191" t="s">
        <v>397</v>
      </c>
      <c r="DL191" t="s">
        <v>505</v>
      </c>
      <c r="DN191">
        <v>1</v>
      </c>
      <c r="DO191" t="s">
        <v>506</v>
      </c>
      <c r="DQ191" t="str">
        <f t="shared" si="135"/>
        <v>Active investigations</v>
      </c>
      <c r="DR191" t="s">
        <v>506</v>
      </c>
    </row>
    <row r="192" spans="1:122" x14ac:dyDescent="0.35">
      <c r="A192" t="s">
        <v>499</v>
      </c>
      <c r="B192" s="1">
        <v>42116</v>
      </c>
      <c r="C192" s="1">
        <v>42204</v>
      </c>
      <c r="D192">
        <v>1</v>
      </c>
      <c r="E192" t="s">
        <v>500</v>
      </c>
      <c r="G192" t="str">
        <f t="shared" si="131"/>
        <v xml:space="preserve">Department of Health </v>
      </c>
      <c r="H192" t="s">
        <v>501</v>
      </c>
      <c r="J192">
        <v>1</v>
      </c>
      <c r="K192" t="s">
        <v>502</v>
      </c>
      <c r="M192" t="str">
        <f t="shared" si="132"/>
        <v>Every 7 days</v>
      </c>
      <c r="N192" t="s">
        <v>502</v>
      </c>
      <c r="P192" t="str">
        <f t="shared" si="133"/>
        <v>Schedule II, Schedule III, Schedule IV, Schedule V</v>
      </c>
      <c r="Q192" t="s">
        <v>500</v>
      </c>
      <c r="S192" t="str">
        <f t="shared" si="134"/>
        <v>Permitted to report to prescriber or dispenser</v>
      </c>
      <c r="T192" t="s">
        <v>507</v>
      </c>
      <c r="V192">
        <v>0</v>
      </c>
      <c r="AE192">
        <v>0</v>
      </c>
      <c r="AH192">
        <v>0</v>
      </c>
      <c r="AQ192">
        <v>0</v>
      </c>
      <c r="BC192">
        <v>0</v>
      </c>
      <c r="BL192">
        <v>0</v>
      </c>
      <c r="CG192">
        <v>0</v>
      </c>
      <c r="CJ192">
        <v>0</v>
      </c>
      <c r="CM192">
        <v>0</v>
      </c>
      <c r="CS192">
        <v>0</v>
      </c>
      <c r="CY192">
        <v>0</v>
      </c>
      <c r="DB192">
        <v>0</v>
      </c>
      <c r="DE192">
        <v>0</v>
      </c>
      <c r="DH192">
        <v>1</v>
      </c>
      <c r="DI192" t="s">
        <v>504</v>
      </c>
      <c r="DK192" t="s">
        <v>397</v>
      </c>
      <c r="DL192" t="s">
        <v>505</v>
      </c>
      <c r="DN192">
        <v>1</v>
      </c>
      <c r="DO192" t="s">
        <v>506</v>
      </c>
      <c r="DQ192" t="str">
        <f t="shared" si="135"/>
        <v>Active investigations</v>
      </c>
      <c r="DR192" t="s">
        <v>506</v>
      </c>
    </row>
    <row r="193" spans="1:122" x14ac:dyDescent="0.35">
      <c r="A193" t="s">
        <v>499</v>
      </c>
      <c r="B193" s="1">
        <v>42205</v>
      </c>
      <c r="C193" s="1">
        <v>42213</v>
      </c>
      <c r="D193">
        <v>1</v>
      </c>
      <c r="E193" t="s">
        <v>500</v>
      </c>
      <c r="G193" t="str">
        <f t="shared" si="131"/>
        <v xml:space="preserve">Department of Health </v>
      </c>
      <c r="H193" t="s">
        <v>501</v>
      </c>
      <c r="J193">
        <v>1</v>
      </c>
      <c r="K193" t="s">
        <v>502</v>
      </c>
      <c r="M193" t="str">
        <f t="shared" si="132"/>
        <v>Every 7 days</v>
      </c>
      <c r="N193" t="s">
        <v>502</v>
      </c>
      <c r="P193" t="str">
        <f t="shared" si="133"/>
        <v>Schedule II, Schedule III, Schedule IV, Schedule V</v>
      </c>
      <c r="Q193" t="s">
        <v>500</v>
      </c>
      <c r="S193" t="str">
        <f t="shared" si="134"/>
        <v>Permitted to report to prescriber or dispenser</v>
      </c>
      <c r="T193" t="s">
        <v>507</v>
      </c>
      <c r="V193">
        <v>0</v>
      </c>
      <c r="AE193">
        <v>0</v>
      </c>
      <c r="AH193">
        <v>0</v>
      </c>
      <c r="AQ193">
        <v>0</v>
      </c>
      <c r="BC193">
        <v>0</v>
      </c>
      <c r="BL193">
        <v>0</v>
      </c>
      <c r="CG193">
        <v>0</v>
      </c>
      <c r="CJ193">
        <v>0</v>
      </c>
      <c r="CM193">
        <v>0</v>
      </c>
      <c r="CS193">
        <v>0</v>
      </c>
      <c r="CY193">
        <v>0</v>
      </c>
      <c r="DB193">
        <v>0</v>
      </c>
      <c r="DE193">
        <v>0</v>
      </c>
      <c r="DH193">
        <v>1</v>
      </c>
      <c r="DI193" t="s">
        <v>504</v>
      </c>
      <c r="DK193" t="s">
        <v>397</v>
      </c>
      <c r="DL193" t="s">
        <v>505</v>
      </c>
      <c r="DN193">
        <v>1</v>
      </c>
      <c r="DO193" t="s">
        <v>506</v>
      </c>
      <c r="DQ193" t="str">
        <f t="shared" si="135"/>
        <v>Active investigations</v>
      </c>
      <c r="DR193" t="s">
        <v>506</v>
      </c>
    </row>
    <row r="194" spans="1:122" x14ac:dyDescent="0.35">
      <c r="A194" t="s">
        <v>499</v>
      </c>
      <c r="B194" s="1">
        <v>42214</v>
      </c>
      <c r="C194" s="1">
        <v>42255</v>
      </c>
      <c r="D194">
        <v>1</v>
      </c>
      <c r="E194" t="s">
        <v>500</v>
      </c>
      <c r="G194" t="str">
        <f t="shared" si="131"/>
        <v xml:space="preserve">Department of Health </v>
      </c>
      <c r="H194" t="s">
        <v>501</v>
      </c>
      <c r="J194">
        <v>1</v>
      </c>
      <c r="K194" t="s">
        <v>502</v>
      </c>
      <c r="M194" t="str">
        <f t="shared" si="132"/>
        <v>Every 7 days</v>
      </c>
      <c r="N194" t="s">
        <v>502</v>
      </c>
      <c r="P194" t="str">
        <f t="shared" si="133"/>
        <v>Schedule II, Schedule III, Schedule IV, Schedule V</v>
      </c>
      <c r="Q194" t="s">
        <v>500</v>
      </c>
      <c r="S194" t="str">
        <f t="shared" si="134"/>
        <v>Permitted to report to prescriber or dispenser</v>
      </c>
      <c r="T194" t="s">
        <v>507</v>
      </c>
      <c r="V194">
        <v>0</v>
      </c>
      <c r="AE194">
        <v>0</v>
      </c>
      <c r="AH194">
        <v>0</v>
      </c>
      <c r="AQ194">
        <v>0</v>
      </c>
      <c r="BC194">
        <v>0</v>
      </c>
      <c r="BL194">
        <v>0</v>
      </c>
      <c r="CG194">
        <v>0</v>
      </c>
      <c r="CJ194">
        <v>0</v>
      </c>
      <c r="CM194">
        <v>0</v>
      </c>
      <c r="CS194">
        <v>0</v>
      </c>
      <c r="CY194">
        <v>0</v>
      </c>
      <c r="DB194">
        <v>0</v>
      </c>
      <c r="DE194">
        <v>0</v>
      </c>
      <c r="DH194">
        <v>1</v>
      </c>
      <c r="DI194" t="s">
        <v>504</v>
      </c>
      <c r="DK194" t="s">
        <v>397</v>
      </c>
      <c r="DL194" t="s">
        <v>505</v>
      </c>
      <c r="DN194">
        <v>1</v>
      </c>
      <c r="DO194" t="s">
        <v>506</v>
      </c>
      <c r="DQ194" t="str">
        <f t="shared" si="135"/>
        <v>Active investigations</v>
      </c>
      <c r="DR194" t="s">
        <v>506</v>
      </c>
    </row>
    <row r="195" spans="1:122" x14ac:dyDescent="0.35">
      <c r="A195" t="s">
        <v>499</v>
      </c>
      <c r="B195" s="1">
        <v>42256</v>
      </c>
      <c r="C195" s="1">
        <v>42369</v>
      </c>
      <c r="D195">
        <v>1</v>
      </c>
      <c r="E195" t="s">
        <v>500</v>
      </c>
      <c r="G195" t="str">
        <f t="shared" si="131"/>
        <v xml:space="preserve">Department of Health </v>
      </c>
      <c r="H195" t="s">
        <v>501</v>
      </c>
      <c r="J195">
        <v>1</v>
      </c>
      <c r="K195" t="s">
        <v>508</v>
      </c>
      <c r="M195" t="str">
        <f t="shared" ref="M195:M207" si="136">("Next business day")</f>
        <v>Next business day</v>
      </c>
      <c r="N195" t="s">
        <v>509</v>
      </c>
      <c r="P195" t="str">
        <f t="shared" si="133"/>
        <v>Schedule II, Schedule III, Schedule IV, Schedule V</v>
      </c>
      <c r="Q195" t="s">
        <v>500</v>
      </c>
      <c r="S195" t="str">
        <f t="shared" si="134"/>
        <v>Permitted to report to prescriber or dispenser</v>
      </c>
      <c r="T195" t="s">
        <v>503</v>
      </c>
      <c r="V195">
        <v>0</v>
      </c>
      <c r="X195" t="s">
        <v>510</v>
      </c>
      <c r="AE195">
        <v>0</v>
      </c>
      <c r="AH195">
        <v>0</v>
      </c>
      <c r="AQ195">
        <v>0</v>
      </c>
      <c r="BC195">
        <v>0</v>
      </c>
      <c r="BL195">
        <v>0</v>
      </c>
      <c r="CG195">
        <v>0</v>
      </c>
      <c r="CJ195">
        <v>0</v>
      </c>
      <c r="CM195">
        <v>0</v>
      </c>
      <c r="CS195">
        <v>1</v>
      </c>
      <c r="CT195" t="s">
        <v>511</v>
      </c>
      <c r="CV195" t="str">
        <f>("Authorized agent, delegate, or designee")</f>
        <v>Authorized agent, delegate, or designee</v>
      </c>
      <c r="CW195" t="s">
        <v>511</v>
      </c>
      <c r="CY195">
        <v>0</v>
      </c>
      <c r="DB195">
        <v>0</v>
      </c>
      <c r="DE195">
        <v>0</v>
      </c>
      <c r="DH195">
        <v>1</v>
      </c>
      <c r="DI195" t="s">
        <v>504</v>
      </c>
      <c r="DK195" t="s">
        <v>397</v>
      </c>
      <c r="DL195" t="s">
        <v>505</v>
      </c>
      <c r="DN195">
        <v>1</v>
      </c>
      <c r="DO195" t="s">
        <v>506</v>
      </c>
      <c r="DQ195" t="str">
        <f t="shared" si="135"/>
        <v>Active investigations</v>
      </c>
      <c r="DR195" t="s">
        <v>506</v>
      </c>
    </row>
    <row r="196" spans="1:122" x14ac:dyDescent="0.35">
      <c r="A196" t="s">
        <v>499</v>
      </c>
      <c r="B196" s="1">
        <v>42370</v>
      </c>
      <c r="C196" s="1">
        <v>42428</v>
      </c>
      <c r="D196">
        <v>1</v>
      </c>
      <c r="E196" t="s">
        <v>500</v>
      </c>
      <c r="G196" t="str">
        <f t="shared" si="131"/>
        <v xml:space="preserve">Department of Health </v>
      </c>
      <c r="H196" t="s">
        <v>501</v>
      </c>
      <c r="J196">
        <v>1</v>
      </c>
      <c r="K196" t="s">
        <v>508</v>
      </c>
      <c r="M196" t="str">
        <f t="shared" si="136"/>
        <v>Next business day</v>
      </c>
      <c r="N196" t="s">
        <v>509</v>
      </c>
      <c r="P196" t="str">
        <f t="shared" si="133"/>
        <v>Schedule II, Schedule III, Schedule IV, Schedule V</v>
      </c>
      <c r="Q196" t="s">
        <v>500</v>
      </c>
      <c r="S196" t="str">
        <f t="shared" si="134"/>
        <v>Permitted to report to prescriber or dispenser</v>
      </c>
      <c r="T196" t="s">
        <v>503</v>
      </c>
      <c r="V196">
        <v>0</v>
      </c>
      <c r="X196" t="s">
        <v>510</v>
      </c>
      <c r="AE196">
        <v>0</v>
      </c>
      <c r="AH196">
        <v>0</v>
      </c>
      <c r="AQ196">
        <v>0</v>
      </c>
      <c r="BC196">
        <v>0</v>
      </c>
      <c r="BL196">
        <v>0</v>
      </c>
      <c r="CG196">
        <v>0</v>
      </c>
      <c r="CJ196">
        <v>0</v>
      </c>
      <c r="CM196">
        <v>0</v>
      </c>
      <c r="CS196">
        <v>1</v>
      </c>
      <c r="CT196" t="s">
        <v>511</v>
      </c>
      <c r="CV196" t="str">
        <f>("Authorized agent, delegate, or designee")</f>
        <v>Authorized agent, delegate, or designee</v>
      </c>
      <c r="CW196" t="s">
        <v>511</v>
      </c>
      <c r="CY196">
        <v>0</v>
      </c>
      <c r="DB196">
        <v>0</v>
      </c>
      <c r="DE196">
        <v>0</v>
      </c>
      <c r="DH196">
        <v>1</v>
      </c>
      <c r="DI196" t="s">
        <v>504</v>
      </c>
      <c r="DK196" t="s">
        <v>397</v>
      </c>
      <c r="DL196" t="s">
        <v>505</v>
      </c>
      <c r="DN196">
        <v>1</v>
      </c>
      <c r="DO196" t="s">
        <v>506</v>
      </c>
      <c r="DQ196" t="str">
        <f t="shared" si="135"/>
        <v>Active investigations</v>
      </c>
      <c r="DR196" t="s">
        <v>506</v>
      </c>
    </row>
    <row r="197" spans="1:122" x14ac:dyDescent="0.35">
      <c r="A197" t="s">
        <v>499</v>
      </c>
      <c r="B197" s="1">
        <v>42429</v>
      </c>
      <c r="C197" s="1">
        <v>42578</v>
      </c>
      <c r="D197">
        <v>1</v>
      </c>
      <c r="E197" t="s">
        <v>500</v>
      </c>
      <c r="G197" t="str">
        <f t="shared" si="131"/>
        <v xml:space="preserve">Department of Health </v>
      </c>
      <c r="H197" t="s">
        <v>501</v>
      </c>
      <c r="J197">
        <v>1</v>
      </c>
      <c r="K197" t="s">
        <v>508</v>
      </c>
      <c r="M197" t="str">
        <f t="shared" si="136"/>
        <v>Next business day</v>
      </c>
      <c r="N197" t="s">
        <v>509</v>
      </c>
      <c r="P197" t="str">
        <f t="shared" si="133"/>
        <v>Schedule II, Schedule III, Schedule IV, Schedule V</v>
      </c>
      <c r="Q197" t="s">
        <v>500</v>
      </c>
      <c r="S197" t="str">
        <f t="shared" si="134"/>
        <v>Permitted to report to prescriber or dispenser</v>
      </c>
      <c r="T197" t="s">
        <v>503</v>
      </c>
      <c r="V197">
        <v>0</v>
      </c>
      <c r="X197" t="s">
        <v>510</v>
      </c>
      <c r="AE197">
        <v>0</v>
      </c>
      <c r="AH197">
        <v>0</v>
      </c>
      <c r="AQ197">
        <v>0</v>
      </c>
      <c r="BC197">
        <v>0</v>
      </c>
      <c r="BL197">
        <v>0</v>
      </c>
      <c r="CG197">
        <v>0</v>
      </c>
      <c r="CJ197">
        <v>0</v>
      </c>
      <c r="CM197">
        <v>0</v>
      </c>
      <c r="CS197">
        <v>1</v>
      </c>
      <c r="CT197" t="s">
        <v>511</v>
      </c>
      <c r="CV197" t="str">
        <f>("Authorized agent, delegate, or designee")</f>
        <v>Authorized agent, delegate, or designee</v>
      </c>
      <c r="CW197" t="s">
        <v>511</v>
      </c>
      <c r="CY197">
        <v>0</v>
      </c>
      <c r="DB197">
        <v>0</v>
      </c>
      <c r="DE197">
        <v>0</v>
      </c>
      <c r="DH197">
        <v>1</v>
      </c>
      <c r="DI197" t="s">
        <v>504</v>
      </c>
      <c r="DK197" t="s">
        <v>397</v>
      </c>
      <c r="DL197" t="s">
        <v>505</v>
      </c>
      <c r="DN197">
        <v>1</v>
      </c>
      <c r="DO197" t="s">
        <v>506</v>
      </c>
      <c r="DQ197" t="str">
        <f t="shared" si="135"/>
        <v>Active investigations</v>
      </c>
      <c r="DR197" t="s">
        <v>506</v>
      </c>
    </row>
    <row r="198" spans="1:122" x14ac:dyDescent="0.35">
      <c r="A198" t="s">
        <v>499</v>
      </c>
      <c r="B198" s="1">
        <v>42579</v>
      </c>
      <c r="C198" s="1">
        <v>42971</v>
      </c>
      <c r="D198">
        <v>1</v>
      </c>
      <c r="E198" t="s">
        <v>500</v>
      </c>
      <c r="G198" t="str">
        <f t="shared" si="131"/>
        <v xml:space="preserve">Department of Health </v>
      </c>
      <c r="H198" t="s">
        <v>501</v>
      </c>
      <c r="J198">
        <v>1</v>
      </c>
      <c r="K198" t="s">
        <v>508</v>
      </c>
      <c r="M198" t="str">
        <f t="shared" si="136"/>
        <v>Next business day</v>
      </c>
      <c r="N198" t="s">
        <v>509</v>
      </c>
      <c r="P198" t="str">
        <f t="shared" si="133"/>
        <v>Schedule II, Schedule III, Schedule IV, Schedule V</v>
      </c>
      <c r="Q198" t="s">
        <v>500</v>
      </c>
      <c r="S198" t="str">
        <f t="shared" si="134"/>
        <v>Permitted to report to prescriber or dispenser</v>
      </c>
      <c r="T198" t="s">
        <v>503</v>
      </c>
      <c r="V198">
        <v>0</v>
      </c>
      <c r="X198" t="s">
        <v>510</v>
      </c>
      <c r="AE198">
        <v>0</v>
      </c>
      <c r="AH198">
        <v>0</v>
      </c>
      <c r="AQ198">
        <v>0</v>
      </c>
      <c r="BC198">
        <v>0</v>
      </c>
      <c r="BL198">
        <v>0</v>
      </c>
      <c r="CG198">
        <v>0</v>
      </c>
      <c r="CJ198">
        <v>0</v>
      </c>
      <c r="CM198">
        <v>0</v>
      </c>
      <c r="CS198">
        <v>1</v>
      </c>
      <c r="CT198" t="s">
        <v>511</v>
      </c>
      <c r="CV198" t="str">
        <f>("Authorized agent, delegate, or designee")</f>
        <v>Authorized agent, delegate, or designee</v>
      </c>
      <c r="CW198" t="s">
        <v>511</v>
      </c>
      <c r="CY198">
        <v>0</v>
      </c>
      <c r="DB198">
        <v>0</v>
      </c>
      <c r="DE198">
        <v>0</v>
      </c>
      <c r="DH198">
        <v>1</v>
      </c>
      <c r="DI198" t="s">
        <v>504</v>
      </c>
      <c r="DK198" t="s">
        <v>397</v>
      </c>
      <c r="DL198" t="s">
        <v>505</v>
      </c>
      <c r="DN198">
        <v>1</v>
      </c>
      <c r="DO198" t="s">
        <v>506</v>
      </c>
      <c r="DQ198" t="str">
        <f t="shared" si="135"/>
        <v>Active investigations</v>
      </c>
      <c r="DR198" t="s">
        <v>506</v>
      </c>
    </row>
    <row r="199" spans="1:122" x14ac:dyDescent="0.35">
      <c r="A199" t="s">
        <v>499</v>
      </c>
      <c r="B199" s="1">
        <v>42972</v>
      </c>
      <c r="C199" s="1">
        <v>42990</v>
      </c>
      <c r="D199">
        <v>1</v>
      </c>
      <c r="E199" t="s">
        <v>500</v>
      </c>
      <c r="G199" t="str">
        <f t="shared" si="131"/>
        <v xml:space="preserve">Department of Health </v>
      </c>
      <c r="H199" t="s">
        <v>501</v>
      </c>
      <c r="J199">
        <v>1</v>
      </c>
      <c r="K199" t="s">
        <v>508</v>
      </c>
      <c r="M199" t="str">
        <f t="shared" si="136"/>
        <v>Next business day</v>
      </c>
      <c r="N199" t="s">
        <v>509</v>
      </c>
      <c r="P199" t="str">
        <f t="shared" si="133"/>
        <v>Schedule II, Schedule III, Schedule IV, Schedule V</v>
      </c>
      <c r="Q199" t="s">
        <v>500</v>
      </c>
      <c r="S199" t="str">
        <f t="shared" si="134"/>
        <v>Permitted to report to prescriber or dispenser</v>
      </c>
      <c r="T199" t="s">
        <v>503</v>
      </c>
      <c r="V199">
        <v>0</v>
      </c>
      <c r="X199" t="s">
        <v>510</v>
      </c>
      <c r="AE199">
        <v>0</v>
      </c>
      <c r="AH199">
        <v>0</v>
      </c>
      <c r="AQ199">
        <v>0</v>
      </c>
      <c r="BC199">
        <v>0</v>
      </c>
      <c r="BL199">
        <v>0</v>
      </c>
      <c r="CG199">
        <v>0</v>
      </c>
      <c r="CJ199">
        <v>0</v>
      </c>
      <c r="CM199">
        <v>0</v>
      </c>
      <c r="CS199">
        <v>1</v>
      </c>
      <c r="CT199" t="s">
        <v>511</v>
      </c>
      <c r="CV199" t="str">
        <f>("Authorized agent, delegate, or designee")</f>
        <v>Authorized agent, delegate, or designee</v>
      </c>
      <c r="CW199" t="s">
        <v>511</v>
      </c>
      <c r="CY199">
        <v>0</v>
      </c>
      <c r="DB199">
        <v>0</v>
      </c>
      <c r="DE199">
        <v>0</v>
      </c>
      <c r="DH199">
        <v>1</v>
      </c>
      <c r="DI199" t="s">
        <v>504</v>
      </c>
      <c r="DK199" t="s">
        <v>397</v>
      </c>
      <c r="DL199" t="s">
        <v>505</v>
      </c>
      <c r="DN199">
        <v>1</v>
      </c>
      <c r="DO199" t="s">
        <v>506</v>
      </c>
      <c r="DQ199" t="str">
        <f t="shared" si="135"/>
        <v>Active investigations</v>
      </c>
      <c r="DR199" t="s">
        <v>506</v>
      </c>
    </row>
    <row r="200" spans="1:122" x14ac:dyDescent="0.35">
      <c r="A200" t="s">
        <v>499</v>
      </c>
      <c r="B200" s="1">
        <v>42991</v>
      </c>
      <c r="C200" s="1">
        <v>43100</v>
      </c>
      <c r="D200">
        <v>1</v>
      </c>
      <c r="E200" t="s">
        <v>500</v>
      </c>
      <c r="G200" t="str">
        <f t="shared" si="131"/>
        <v xml:space="preserve">Department of Health </v>
      </c>
      <c r="H200" t="s">
        <v>501</v>
      </c>
      <c r="J200">
        <v>1</v>
      </c>
      <c r="K200" t="s">
        <v>508</v>
      </c>
      <c r="M200" t="str">
        <f t="shared" si="136"/>
        <v>Next business day</v>
      </c>
      <c r="N200" t="s">
        <v>509</v>
      </c>
      <c r="P200" t="str">
        <f t="shared" si="133"/>
        <v>Schedule II, Schedule III, Schedule IV, Schedule V</v>
      </c>
      <c r="Q200" t="s">
        <v>500</v>
      </c>
      <c r="S200" t="str">
        <f t="shared" si="134"/>
        <v>Permitted to report to prescriber or dispenser</v>
      </c>
      <c r="T200" t="s">
        <v>503</v>
      </c>
      <c r="V200">
        <v>0</v>
      </c>
      <c r="X200" t="s">
        <v>510</v>
      </c>
      <c r="AE200">
        <v>0</v>
      </c>
      <c r="AH200">
        <v>0</v>
      </c>
      <c r="AQ200">
        <v>0</v>
      </c>
      <c r="BC200">
        <v>0</v>
      </c>
      <c r="BL200">
        <v>0</v>
      </c>
      <c r="CG200">
        <v>0</v>
      </c>
      <c r="CJ200">
        <v>0</v>
      </c>
      <c r="CM200">
        <v>0</v>
      </c>
      <c r="CS200">
        <v>1</v>
      </c>
      <c r="CT200" t="s">
        <v>511</v>
      </c>
      <c r="CV200" t="str">
        <f t="shared" ref="CV200:CV207" si="137">("Nurse practitioners, Registered nurses")</f>
        <v>Nurse practitioners, Registered nurses</v>
      </c>
      <c r="CW200" t="s">
        <v>512</v>
      </c>
      <c r="CX200" t="s">
        <v>513</v>
      </c>
      <c r="CY200">
        <v>0</v>
      </c>
      <c r="DB200">
        <v>0</v>
      </c>
      <c r="DE200">
        <v>0</v>
      </c>
      <c r="DH200">
        <v>1</v>
      </c>
      <c r="DI200" t="s">
        <v>504</v>
      </c>
      <c r="DK200" t="s">
        <v>397</v>
      </c>
      <c r="DL200" t="s">
        <v>505</v>
      </c>
      <c r="DN200">
        <v>1</v>
      </c>
      <c r="DO200" t="s">
        <v>506</v>
      </c>
      <c r="DQ200" t="str">
        <f t="shared" si="135"/>
        <v>Active investigations</v>
      </c>
      <c r="DR200" t="s">
        <v>506</v>
      </c>
    </row>
    <row r="201" spans="1:122" x14ac:dyDescent="0.35">
      <c r="A201" t="s">
        <v>499</v>
      </c>
      <c r="B201" s="1">
        <v>43101</v>
      </c>
      <c r="C201" s="1">
        <v>43325</v>
      </c>
      <c r="D201">
        <v>1</v>
      </c>
      <c r="E201" t="s">
        <v>500</v>
      </c>
      <c r="G201" t="str">
        <f t="shared" si="131"/>
        <v xml:space="preserve">Department of Health </v>
      </c>
      <c r="H201" t="s">
        <v>501</v>
      </c>
      <c r="J201">
        <v>1</v>
      </c>
      <c r="K201" t="s">
        <v>508</v>
      </c>
      <c r="M201" t="str">
        <f t="shared" si="136"/>
        <v>Next business day</v>
      </c>
      <c r="N201" t="s">
        <v>509</v>
      </c>
      <c r="P201" t="str">
        <f t="shared" si="133"/>
        <v>Schedule II, Schedule III, Schedule IV, Schedule V</v>
      </c>
      <c r="Q201" t="s">
        <v>500</v>
      </c>
      <c r="S201" t="str">
        <f t="shared" si="134"/>
        <v>Permitted to report to prescriber or dispenser</v>
      </c>
      <c r="T201" t="s">
        <v>503</v>
      </c>
      <c r="V201">
        <v>1</v>
      </c>
      <c r="W201" t="s">
        <v>514</v>
      </c>
      <c r="Y201" t="str">
        <f t="shared" ref="Y201:Y207" si="138">("Physician prescribers, Nurse Practitioners, Physician assistants, Optometrists, Podiatrists, Dentists")</f>
        <v>Physician prescribers, Nurse Practitioners, Physician assistants, Optometrists, Podiatrists, Dentists</v>
      </c>
      <c r="Z201" t="s">
        <v>515</v>
      </c>
      <c r="AB201" t="str">
        <f t="shared" ref="AB201:AB207" si="139">("Specified date")</f>
        <v>Specified date</v>
      </c>
      <c r="AC201" t="s">
        <v>516</v>
      </c>
      <c r="AE201">
        <v>1</v>
      </c>
      <c r="AF201" t="s">
        <v>514</v>
      </c>
      <c r="AH201">
        <v>0</v>
      </c>
      <c r="AQ201">
        <v>0</v>
      </c>
      <c r="BC201">
        <v>0</v>
      </c>
      <c r="BL201">
        <v>1</v>
      </c>
      <c r="BM201" t="s">
        <v>514</v>
      </c>
      <c r="BO201" t="str">
        <f t="shared" ref="BO201:BO207" si="140">("Schedule II")</f>
        <v>Schedule II</v>
      </c>
      <c r="BP201" t="s">
        <v>514</v>
      </c>
      <c r="BQ201" t="s">
        <v>517</v>
      </c>
      <c r="BR201" t="str">
        <f t="shared" ref="BR201:BR207" si="141">("Initial prescriptions")</f>
        <v>Initial prescriptions</v>
      </c>
      <c r="BS201" t="s">
        <v>514</v>
      </c>
      <c r="BU201" t="str">
        <f t="shared" ref="BU201:BU207" si="142">("Prescriber not required to check for a Schedule III substance")</f>
        <v>Prescriber not required to check for a Schedule III substance</v>
      </c>
      <c r="BX201" t="str">
        <f t="shared" ref="BX201:BX207" si="143">("Prescriber not required to check for a Schedule IV substance")</f>
        <v>Prescriber not required to check for a Schedule IV substance</v>
      </c>
      <c r="CA201" t="str">
        <f t="shared" ref="CA201:CA207" si="144">("Prescriber not required to check for a Schedule V substance")</f>
        <v>Prescriber not required to check for a Schedule V substance</v>
      </c>
      <c r="CD201" t="str">
        <f t="shared" ref="CD201:CD207" si="145">("Terminally ill patients under the supervised care of a hospice program, Prescriptions related to cancer treatment")</f>
        <v>Terminally ill patients under the supervised care of a hospice program, Prescriptions related to cancer treatment</v>
      </c>
      <c r="CE201" t="s">
        <v>514</v>
      </c>
      <c r="CG201">
        <v>0</v>
      </c>
      <c r="CJ201">
        <v>0</v>
      </c>
      <c r="CM201">
        <v>0</v>
      </c>
      <c r="CS201">
        <v>1</v>
      </c>
      <c r="CT201" t="s">
        <v>511</v>
      </c>
      <c r="CV201" t="str">
        <f t="shared" si="137"/>
        <v>Nurse practitioners, Registered nurses</v>
      </c>
      <c r="CW201" t="s">
        <v>512</v>
      </c>
      <c r="CX201" t="s">
        <v>513</v>
      </c>
      <c r="CY201">
        <v>0</v>
      </c>
      <c r="DB201">
        <v>0</v>
      </c>
      <c r="DE201">
        <v>0</v>
      </c>
      <c r="DH201">
        <v>1</v>
      </c>
      <c r="DI201" t="s">
        <v>504</v>
      </c>
      <c r="DK201" t="s">
        <v>397</v>
      </c>
      <c r="DL201" t="s">
        <v>505</v>
      </c>
      <c r="DN201">
        <v>1</v>
      </c>
      <c r="DO201" t="s">
        <v>506</v>
      </c>
      <c r="DQ201" t="str">
        <f t="shared" si="135"/>
        <v>Active investigations</v>
      </c>
      <c r="DR201" t="s">
        <v>506</v>
      </c>
    </row>
    <row r="202" spans="1:122" x14ac:dyDescent="0.35">
      <c r="A202" t="s">
        <v>499</v>
      </c>
      <c r="B202" s="1">
        <v>43326</v>
      </c>
      <c r="C202" s="1">
        <v>43332</v>
      </c>
      <c r="D202">
        <v>1</v>
      </c>
      <c r="E202" t="s">
        <v>500</v>
      </c>
      <c r="G202" t="str">
        <f t="shared" si="131"/>
        <v xml:space="preserve">Department of Health </v>
      </c>
      <c r="H202" t="s">
        <v>501</v>
      </c>
      <c r="J202">
        <v>1</v>
      </c>
      <c r="K202" t="s">
        <v>508</v>
      </c>
      <c r="M202" t="str">
        <f t="shared" si="136"/>
        <v>Next business day</v>
      </c>
      <c r="N202" t="s">
        <v>509</v>
      </c>
      <c r="P202" t="str">
        <f t="shared" si="133"/>
        <v>Schedule II, Schedule III, Schedule IV, Schedule V</v>
      </c>
      <c r="Q202" t="s">
        <v>500</v>
      </c>
      <c r="S202" t="str">
        <f t="shared" si="134"/>
        <v>Permitted to report to prescriber or dispenser</v>
      </c>
      <c r="T202" t="s">
        <v>503</v>
      </c>
      <c r="V202">
        <v>1</v>
      </c>
      <c r="W202" t="s">
        <v>514</v>
      </c>
      <c r="Y202" t="str">
        <f t="shared" si="138"/>
        <v>Physician prescribers, Nurse Practitioners, Physician assistants, Optometrists, Podiatrists, Dentists</v>
      </c>
      <c r="Z202" t="s">
        <v>515</v>
      </c>
      <c r="AB202" t="str">
        <f t="shared" si="139"/>
        <v>Specified date</v>
      </c>
      <c r="AC202" t="s">
        <v>516</v>
      </c>
      <c r="AE202">
        <v>1</v>
      </c>
      <c r="AF202" t="s">
        <v>514</v>
      </c>
      <c r="AH202">
        <v>0</v>
      </c>
      <c r="AQ202">
        <v>0</v>
      </c>
      <c r="BC202">
        <v>0</v>
      </c>
      <c r="BL202">
        <v>1</v>
      </c>
      <c r="BM202" t="s">
        <v>514</v>
      </c>
      <c r="BO202" t="str">
        <f t="shared" si="140"/>
        <v>Schedule II</v>
      </c>
      <c r="BP202" t="s">
        <v>514</v>
      </c>
      <c r="BQ202" t="s">
        <v>517</v>
      </c>
      <c r="BR202" t="str">
        <f t="shared" si="141"/>
        <v>Initial prescriptions</v>
      </c>
      <c r="BS202" t="s">
        <v>514</v>
      </c>
      <c r="BU202" t="str">
        <f t="shared" si="142"/>
        <v>Prescriber not required to check for a Schedule III substance</v>
      </c>
      <c r="BX202" t="str">
        <f t="shared" si="143"/>
        <v>Prescriber not required to check for a Schedule IV substance</v>
      </c>
      <c r="CA202" t="str">
        <f t="shared" si="144"/>
        <v>Prescriber not required to check for a Schedule V substance</v>
      </c>
      <c r="CD202" t="str">
        <f t="shared" si="145"/>
        <v>Terminally ill patients under the supervised care of a hospice program, Prescriptions related to cancer treatment</v>
      </c>
      <c r="CE202" t="s">
        <v>514</v>
      </c>
      <c r="CG202">
        <v>0</v>
      </c>
      <c r="CJ202">
        <v>0</v>
      </c>
      <c r="CM202">
        <v>0</v>
      </c>
      <c r="CS202">
        <v>1</v>
      </c>
      <c r="CT202" t="s">
        <v>511</v>
      </c>
      <c r="CV202" t="str">
        <f t="shared" si="137"/>
        <v>Nurse practitioners, Registered nurses</v>
      </c>
      <c r="CW202" t="s">
        <v>518</v>
      </c>
      <c r="CX202" t="s">
        <v>513</v>
      </c>
      <c r="CY202">
        <v>0</v>
      </c>
      <c r="DB202">
        <v>0</v>
      </c>
      <c r="DE202">
        <v>0</v>
      </c>
      <c r="DH202">
        <v>1</v>
      </c>
      <c r="DI202" t="s">
        <v>504</v>
      </c>
      <c r="DK202" t="s">
        <v>397</v>
      </c>
      <c r="DL202" t="s">
        <v>505</v>
      </c>
      <c r="DN202">
        <v>1</v>
      </c>
      <c r="DO202" t="s">
        <v>506</v>
      </c>
      <c r="DQ202" t="str">
        <f t="shared" si="135"/>
        <v>Active investigations</v>
      </c>
      <c r="DR202" t="s">
        <v>506</v>
      </c>
    </row>
    <row r="203" spans="1:122" x14ac:dyDescent="0.35">
      <c r="A203" t="s">
        <v>499</v>
      </c>
      <c r="B203" s="1">
        <v>43333</v>
      </c>
      <c r="C203" s="1">
        <v>43337</v>
      </c>
      <c r="D203">
        <v>1</v>
      </c>
      <c r="E203" t="s">
        <v>500</v>
      </c>
      <c r="G203" t="str">
        <f t="shared" si="131"/>
        <v xml:space="preserve">Department of Health </v>
      </c>
      <c r="H203" t="s">
        <v>501</v>
      </c>
      <c r="J203">
        <v>1</v>
      </c>
      <c r="K203" t="s">
        <v>508</v>
      </c>
      <c r="M203" t="str">
        <f t="shared" si="136"/>
        <v>Next business day</v>
      </c>
      <c r="N203" t="s">
        <v>509</v>
      </c>
      <c r="P203" t="str">
        <f t="shared" si="133"/>
        <v>Schedule II, Schedule III, Schedule IV, Schedule V</v>
      </c>
      <c r="Q203" t="s">
        <v>500</v>
      </c>
      <c r="S203" t="str">
        <f t="shared" si="134"/>
        <v>Permitted to report to prescriber or dispenser</v>
      </c>
      <c r="T203" t="s">
        <v>503</v>
      </c>
      <c r="V203">
        <v>1</v>
      </c>
      <c r="W203" t="s">
        <v>514</v>
      </c>
      <c r="Y203" t="str">
        <f t="shared" si="138"/>
        <v>Physician prescribers, Nurse Practitioners, Physician assistants, Optometrists, Podiatrists, Dentists</v>
      </c>
      <c r="Z203" t="s">
        <v>515</v>
      </c>
      <c r="AB203" t="str">
        <f t="shared" si="139"/>
        <v>Specified date</v>
      </c>
      <c r="AC203" t="s">
        <v>516</v>
      </c>
      <c r="AE203">
        <v>1</v>
      </c>
      <c r="AF203" t="s">
        <v>514</v>
      </c>
      <c r="AH203">
        <v>0</v>
      </c>
      <c r="AQ203">
        <v>0</v>
      </c>
      <c r="BC203">
        <v>0</v>
      </c>
      <c r="BL203">
        <v>1</v>
      </c>
      <c r="BM203" t="s">
        <v>514</v>
      </c>
      <c r="BO203" t="str">
        <f t="shared" si="140"/>
        <v>Schedule II</v>
      </c>
      <c r="BP203" t="s">
        <v>514</v>
      </c>
      <c r="BQ203" t="s">
        <v>517</v>
      </c>
      <c r="BR203" t="str">
        <f t="shared" si="141"/>
        <v>Initial prescriptions</v>
      </c>
      <c r="BS203" t="s">
        <v>514</v>
      </c>
      <c r="BU203" t="str">
        <f t="shared" si="142"/>
        <v>Prescriber not required to check for a Schedule III substance</v>
      </c>
      <c r="BX203" t="str">
        <f t="shared" si="143"/>
        <v>Prescriber not required to check for a Schedule IV substance</v>
      </c>
      <c r="CA203" t="str">
        <f t="shared" si="144"/>
        <v>Prescriber not required to check for a Schedule V substance</v>
      </c>
      <c r="CD203" t="str">
        <f t="shared" si="145"/>
        <v>Terminally ill patients under the supervised care of a hospice program, Prescriptions related to cancer treatment</v>
      </c>
      <c r="CE203" t="s">
        <v>514</v>
      </c>
      <c r="CG203">
        <v>0</v>
      </c>
      <c r="CJ203">
        <v>0</v>
      </c>
      <c r="CM203">
        <v>0</v>
      </c>
      <c r="CS203">
        <v>1</v>
      </c>
      <c r="CT203" t="s">
        <v>508</v>
      </c>
      <c r="CV203" t="str">
        <f t="shared" si="137"/>
        <v>Nurse practitioners, Registered nurses</v>
      </c>
      <c r="CW203" t="s">
        <v>512</v>
      </c>
      <c r="CX203" t="s">
        <v>513</v>
      </c>
      <c r="CY203">
        <v>0</v>
      </c>
      <c r="DB203">
        <v>0</v>
      </c>
      <c r="DE203">
        <v>0</v>
      </c>
      <c r="DH203">
        <v>1</v>
      </c>
      <c r="DI203" t="s">
        <v>504</v>
      </c>
      <c r="DK203" t="s">
        <v>397</v>
      </c>
      <c r="DL203" t="s">
        <v>505</v>
      </c>
      <c r="DN203">
        <v>1</v>
      </c>
      <c r="DO203" t="s">
        <v>506</v>
      </c>
      <c r="DQ203" t="str">
        <f t="shared" si="135"/>
        <v>Active investigations</v>
      </c>
      <c r="DR203" t="s">
        <v>506</v>
      </c>
    </row>
    <row r="204" spans="1:122" x14ac:dyDescent="0.35">
      <c r="A204" t="s">
        <v>499</v>
      </c>
      <c r="B204" s="1">
        <v>43338</v>
      </c>
      <c r="C204" s="1">
        <v>43465</v>
      </c>
      <c r="D204">
        <v>1</v>
      </c>
      <c r="E204" t="s">
        <v>500</v>
      </c>
      <c r="G204" t="str">
        <f t="shared" si="131"/>
        <v xml:space="preserve">Department of Health </v>
      </c>
      <c r="H204" t="s">
        <v>501</v>
      </c>
      <c r="J204">
        <v>1</v>
      </c>
      <c r="K204" t="s">
        <v>508</v>
      </c>
      <c r="M204" t="str">
        <f t="shared" si="136"/>
        <v>Next business day</v>
      </c>
      <c r="N204" t="s">
        <v>509</v>
      </c>
      <c r="P204" t="str">
        <f t="shared" si="133"/>
        <v>Schedule II, Schedule III, Schedule IV, Schedule V</v>
      </c>
      <c r="Q204" t="s">
        <v>500</v>
      </c>
      <c r="S204" t="str">
        <f t="shared" si="134"/>
        <v>Permitted to report to prescriber or dispenser</v>
      </c>
      <c r="T204" t="s">
        <v>503</v>
      </c>
      <c r="V204">
        <v>1</v>
      </c>
      <c r="W204" t="s">
        <v>514</v>
      </c>
      <c r="Y204" t="str">
        <f t="shared" si="138"/>
        <v>Physician prescribers, Nurse Practitioners, Physician assistants, Optometrists, Podiatrists, Dentists</v>
      </c>
      <c r="Z204" t="s">
        <v>515</v>
      </c>
      <c r="AB204" t="str">
        <f t="shared" si="139"/>
        <v>Specified date</v>
      </c>
      <c r="AC204" t="s">
        <v>516</v>
      </c>
      <c r="AE204">
        <v>1</v>
      </c>
      <c r="AF204" t="s">
        <v>514</v>
      </c>
      <c r="AH204">
        <v>0</v>
      </c>
      <c r="AQ204">
        <v>0</v>
      </c>
      <c r="BC204">
        <v>0</v>
      </c>
      <c r="BL204">
        <v>1</v>
      </c>
      <c r="BM204" t="s">
        <v>514</v>
      </c>
      <c r="BO204" t="str">
        <f t="shared" si="140"/>
        <v>Schedule II</v>
      </c>
      <c r="BP204" t="s">
        <v>514</v>
      </c>
      <c r="BQ204" t="s">
        <v>517</v>
      </c>
      <c r="BR204" t="str">
        <f t="shared" si="141"/>
        <v>Initial prescriptions</v>
      </c>
      <c r="BS204" t="s">
        <v>514</v>
      </c>
      <c r="BU204" t="str">
        <f t="shared" si="142"/>
        <v>Prescriber not required to check for a Schedule III substance</v>
      </c>
      <c r="BX204" t="str">
        <f t="shared" si="143"/>
        <v>Prescriber not required to check for a Schedule IV substance</v>
      </c>
      <c r="CA204" t="str">
        <f t="shared" si="144"/>
        <v>Prescriber not required to check for a Schedule V substance</v>
      </c>
      <c r="CD204" t="str">
        <f t="shared" si="145"/>
        <v>Terminally ill patients under the supervised care of a hospice program, Prescriptions related to cancer treatment</v>
      </c>
      <c r="CE204" t="s">
        <v>514</v>
      </c>
      <c r="CG204">
        <v>0</v>
      </c>
      <c r="CJ204">
        <v>0</v>
      </c>
      <c r="CM204">
        <v>0</v>
      </c>
      <c r="CS204">
        <v>1</v>
      </c>
      <c r="CT204" t="s">
        <v>508</v>
      </c>
      <c r="CV204" t="str">
        <f t="shared" si="137"/>
        <v>Nurse practitioners, Registered nurses</v>
      </c>
      <c r="CW204" t="s">
        <v>512</v>
      </c>
      <c r="CX204" t="s">
        <v>513</v>
      </c>
      <c r="CY204">
        <v>0</v>
      </c>
      <c r="DB204">
        <v>0</v>
      </c>
      <c r="DE204">
        <v>0</v>
      </c>
      <c r="DH204">
        <v>1</v>
      </c>
      <c r="DI204" t="s">
        <v>504</v>
      </c>
      <c r="DK204" t="s">
        <v>397</v>
      </c>
      <c r="DL204" t="s">
        <v>505</v>
      </c>
      <c r="DN204">
        <v>1</v>
      </c>
      <c r="DO204" t="s">
        <v>506</v>
      </c>
      <c r="DQ204" t="str">
        <f t="shared" si="135"/>
        <v>Active investigations</v>
      </c>
      <c r="DR204" t="s">
        <v>506</v>
      </c>
    </row>
    <row r="205" spans="1:122" x14ac:dyDescent="0.35">
      <c r="A205" t="s">
        <v>499</v>
      </c>
      <c r="B205" s="1">
        <v>43466</v>
      </c>
      <c r="C205" s="1">
        <v>43657</v>
      </c>
      <c r="D205">
        <v>1</v>
      </c>
      <c r="E205" t="s">
        <v>500</v>
      </c>
      <c r="G205" t="str">
        <f t="shared" si="131"/>
        <v xml:space="preserve">Department of Health </v>
      </c>
      <c r="H205" t="s">
        <v>501</v>
      </c>
      <c r="J205">
        <v>1</v>
      </c>
      <c r="K205" t="s">
        <v>508</v>
      </c>
      <c r="M205" t="str">
        <f t="shared" si="136"/>
        <v>Next business day</v>
      </c>
      <c r="N205" t="s">
        <v>509</v>
      </c>
      <c r="P205" t="str">
        <f t="shared" si="133"/>
        <v>Schedule II, Schedule III, Schedule IV, Schedule V</v>
      </c>
      <c r="Q205" t="s">
        <v>500</v>
      </c>
      <c r="S205" t="str">
        <f t="shared" si="134"/>
        <v>Permitted to report to prescriber or dispenser</v>
      </c>
      <c r="T205" t="s">
        <v>507</v>
      </c>
      <c r="V205">
        <v>1</v>
      </c>
      <c r="W205" t="s">
        <v>514</v>
      </c>
      <c r="Y205" t="str">
        <f t="shared" si="138"/>
        <v>Physician prescribers, Nurse Practitioners, Physician assistants, Optometrists, Podiatrists, Dentists</v>
      </c>
      <c r="Z205" t="s">
        <v>515</v>
      </c>
      <c r="AB205" t="str">
        <f t="shared" si="139"/>
        <v>Specified date</v>
      </c>
      <c r="AC205" t="s">
        <v>516</v>
      </c>
      <c r="AE205">
        <v>1</v>
      </c>
      <c r="AF205" t="s">
        <v>514</v>
      </c>
      <c r="AH205">
        <v>0</v>
      </c>
      <c r="AQ205">
        <v>0</v>
      </c>
      <c r="BC205">
        <v>0</v>
      </c>
      <c r="BL205">
        <v>1</v>
      </c>
      <c r="BM205" t="s">
        <v>514</v>
      </c>
      <c r="BO205" t="str">
        <f t="shared" si="140"/>
        <v>Schedule II</v>
      </c>
      <c r="BP205" t="s">
        <v>514</v>
      </c>
      <c r="BQ205" t="s">
        <v>517</v>
      </c>
      <c r="BR205" t="str">
        <f t="shared" si="141"/>
        <v>Initial prescriptions</v>
      </c>
      <c r="BS205" t="s">
        <v>514</v>
      </c>
      <c r="BU205" t="str">
        <f t="shared" si="142"/>
        <v>Prescriber not required to check for a Schedule III substance</v>
      </c>
      <c r="BX205" t="str">
        <f t="shared" si="143"/>
        <v>Prescriber not required to check for a Schedule IV substance</v>
      </c>
      <c r="CA205" t="str">
        <f t="shared" si="144"/>
        <v>Prescriber not required to check for a Schedule V substance</v>
      </c>
      <c r="CD205" t="str">
        <f t="shared" si="145"/>
        <v>Terminally ill patients under the supervised care of a hospice program, Prescriptions related to cancer treatment</v>
      </c>
      <c r="CE205" t="s">
        <v>514</v>
      </c>
      <c r="CG205">
        <v>0</v>
      </c>
      <c r="CJ205">
        <v>0</v>
      </c>
      <c r="CM205">
        <v>0</v>
      </c>
      <c r="CS205">
        <v>1</v>
      </c>
      <c r="CT205" t="s">
        <v>508</v>
      </c>
      <c r="CV205" t="str">
        <f t="shared" si="137"/>
        <v>Nurse practitioners, Registered nurses</v>
      </c>
      <c r="CW205" t="s">
        <v>512</v>
      </c>
      <c r="CX205" t="s">
        <v>513</v>
      </c>
      <c r="CY205">
        <v>0</v>
      </c>
      <c r="DB205">
        <v>0</v>
      </c>
      <c r="DE205">
        <v>0</v>
      </c>
      <c r="DH205">
        <v>1</v>
      </c>
      <c r="DI205" t="s">
        <v>504</v>
      </c>
      <c r="DK205" t="s">
        <v>397</v>
      </c>
      <c r="DL205" t="s">
        <v>505</v>
      </c>
      <c r="DN205">
        <v>1</v>
      </c>
      <c r="DO205" t="s">
        <v>506</v>
      </c>
      <c r="DQ205" t="str">
        <f t="shared" si="135"/>
        <v>Active investigations</v>
      </c>
      <c r="DR205" t="s">
        <v>506</v>
      </c>
    </row>
    <row r="206" spans="1:122" x14ac:dyDescent="0.35">
      <c r="A206" t="s">
        <v>499</v>
      </c>
      <c r="B206" s="1">
        <v>43658</v>
      </c>
      <c r="C206" s="1">
        <v>43693</v>
      </c>
      <c r="D206">
        <v>1</v>
      </c>
      <c r="E206" t="s">
        <v>500</v>
      </c>
      <c r="G206" t="str">
        <f t="shared" si="131"/>
        <v xml:space="preserve">Department of Health </v>
      </c>
      <c r="H206" t="s">
        <v>501</v>
      </c>
      <c r="J206">
        <v>1</v>
      </c>
      <c r="K206" t="s">
        <v>508</v>
      </c>
      <c r="M206" t="str">
        <f t="shared" si="136"/>
        <v>Next business day</v>
      </c>
      <c r="N206" t="s">
        <v>509</v>
      </c>
      <c r="P206" t="str">
        <f t="shared" si="133"/>
        <v>Schedule II, Schedule III, Schedule IV, Schedule V</v>
      </c>
      <c r="Q206" t="s">
        <v>500</v>
      </c>
      <c r="S206" t="str">
        <f t="shared" si="134"/>
        <v>Permitted to report to prescriber or dispenser</v>
      </c>
      <c r="T206" t="s">
        <v>503</v>
      </c>
      <c r="V206">
        <v>1</v>
      </c>
      <c r="W206" t="s">
        <v>514</v>
      </c>
      <c r="Y206" t="str">
        <f t="shared" si="138"/>
        <v>Physician prescribers, Nurse Practitioners, Physician assistants, Optometrists, Podiatrists, Dentists</v>
      </c>
      <c r="Z206" t="s">
        <v>515</v>
      </c>
      <c r="AB206" t="str">
        <f t="shared" si="139"/>
        <v>Specified date</v>
      </c>
      <c r="AC206" t="s">
        <v>516</v>
      </c>
      <c r="AE206">
        <v>1</v>
      </c>
      <c r="AF206" t="s">
        <v>514</v>
      </c>
      <c r="AH206">
        <v>0</v>
      </c>
      <c r="AQ206">
        <v>0</v>
      </c>
      <c r="BC206">
        <v>0</v>
      </c>
      <c r="BL206">
        <v>1</v>
      </c>
      <c r="BM206" t="s">
        <v>514</v>
      </c>
      <c r="BO206" t="str">
        <f t="shared" si="140"/>
        <v>Schedule II</v>
      </c>
      <c r="BP206" t="s">
        <v>514</v>
      </c>
      <c r="BQ206" t="s">
        <v>517</v>
      </c>
      <c r="BR206" t="str">
        <f t="shared" si="141"/>
        <v>Initial prescriptions</v>
      </c>
      <c r="BS206" t="s">
        <v>514</v>
      </c>
      <c r="BU206" t="str">
        <f t="shared" si="142"/>
        <v>Prescriber not required to check for a Schedule III substance</v>
      </c>
      <c r="BX206" t="str">
        <f t="shared" si="143"/>
        <v>Prescriber not required to check for a Schedule IV substance</v>
      </c>
      <c r="CA206" t="str">
        <f t="shared" si="144"/>
        <v>Prescriber not required to check for a Schedule V substance</v>
      </c>
      <c r="CD206" t="str">
        <f t="shared" si="145"/>
        <v>Terminally ill patients under the supervised care of a hospice program, Prescriptions related to cancer treatment</v>
      </c>
      <c r="CE206" t="s">
        <v>514</v>
      </c>
      <c r="CG206">
        <v>0</v>
      </c>
      <c r="CJ206">
        <v>0</v>
      </c>
      <c r="CM206">
        <v>0</v>
      </c>
      <c r="CS206">
        <v>1</v>
      </c>
      <c r="CT206" t="s">
        <v>508</v>
      </c>
      <c r="CV206" t="str">
        <f t="shared" si="137"/>
        <v>Nurse practitioners, Registered nurses</v>
      </c>
      <c r="CW206" t="s">
        <v>512</v>
      </c>
      <c r="CX206" t="s">
        <v>513</v>
      </c>
      <c r="CY206">
        <v>0</v>
      </c>
      <c r="DB206">
        <v>0</v>
      </c>
      <c r="DE206">
        <v>0</v>
      </c>
      <c r="DH206">
        <v>1</v>
      </c>
      <c r="DI206" t="s">
        <v>504</v>
      </c>
      <c r="DK206" t="s">
        <v>397</v>
      </c>
      <c r="DL206" t="s">
        <v>505</v>
      </c>
      <c r="DN206">
        <v>1</v>
      </c>
      <c r="DO206" t="s">
        <v>506</v>
      </c>
      <c r="DQ206" t="str">
        <f t="shared" si="135"/>
        <v>Active investigations</v>
      </c>
      <c r="DR206" t="s">
        <v>506</v>
      </c>
    </row>
    <row r="207" spans="1:122" x14ac:dyDescent="0.35">
      <c r="A207" t="s">
        <v>499</v>
      </c>
      <c r="B207" s="1">
        <v>43693</v>
      </c>
      <c r="C207" s="1">
        <v>43830</v>
      </c>
      <c r="D207">
        <v>1</v>
      </c>
      <c r="E207" t="s">
        <v>500</v>
      </c>
      <c r="G207" t="str">
        <f t="shared" si="131"/>
        <v xml:space="preserve">Department of Health </v>
      </c>
      <c r="H207" t="s">
        <v>501</v>
      </c>
      <c r="J207">
        <v>1</v>
      </c>
      <c r="K207" t="s">
        <v>508</v>
      </c>
      <c r="M207" t="str">
        <f t="shared" si="136"/>
        <v>Next business day</v>
      </c>
      <c r="N207" t="s">
        <v>509</v>
      </c>
      <c r="P207" t="str">
        <f t="shared" si="133"/>
        <v>Schedule II, Schedule III, Schedule IV, Schedule V</v>
      </c>
      <c r="Q207" t="s">
        <v>500</v>
      </c>
      <c r="S207" t="str">
        <f t="shared" si="134"/>
        <v>Permitted to report to prescriber or dispenser</v>
      </c>
      <c r="T207" t="s">
        <v>507</v>
      </c>
      <c r="V207">
        <v>1</v>
      </c>
      <c r="W207" t="s">
        <v>514</v>
      </c>
      <c r="Y207" t="str">
        <f t="shared" si="138"/>
        <v>Physician prescribers, Nurse Practitioners, Physician assistants, Optometrists, Podiatrists, Dentists</v>
      </c>
      <c r="Z207" t="s">
        <v>519</v>
      </c>
      <c r="AB207" t="str">
        <f t="shared" si="139"/>
        <v>Specified date</v>
      </c>
      <c r="AC207" t="s">
        <v>520</v>
      </c>
      <c r="AE207">
        <v>1</v>
      </c>
      <c r="AF207" t="s">
        <v>514</v>
      </c>
      <c r="AH207">
        <v>0</v>
      </c>
      <c r="AQ207">
        <v>0</v>
      </c>
      <c r="BC207">
        <v>0</v>
      </c>
      <c r="BL207">
        <v>1</v>
      </c>
      <c r="BM207" t="s">
        <v>514</v>
      </c>
      <c r="BO207" t="str">
        <f t="shared" si="140"/>
        <v>Schedule II</v>
      </c>
      <c r="BP207" t="s">
        <v>514</v>
      </c>
      <c r="BQ207" t="s">
        <v>517</v>
      </c>
      <c r="BR207" t="str">
        <f t="shared" si="141"/>
        <v>Initial prescriptions</v>
      </c>
      <c r="BS207" t="s">
        <v>514</v>
      </c>
      <c r="BU207" t="str">
        <f t="shared" si="142"/>
        <v>Prescriber not required to check for a Schedule III substance</v>
      </c>
      <c r="BX207" t="str">
        <f t="shared" si="143"/>
        <v>Prescriber not required to check for a Schedule IV substance</v>
      </c>
      <c r="CA207" t="str">
        <f t="shared" si="144"/>
        <v>Prescriber not required to check for a Schedule V substance</v>
      </c>
      <c r="CD207" t="str">
        <f t="shared" si="145"/>
        <v>Terminally ill patients under the supervised care of a hospice program, Prescriptions related to cancer treatment</v>
      </c>
      <c r="CE207" t="s">
        <v>514</v>
      </c>
      <c r="CG207">
        <v>0</v>
      </c>
      <c r="CJ207">
        <v>0</v>
      </c>
      <c r="CM207">
        <v>0</v>
      </c>
      <c r="CS207">
        <v>1</v>
      </c>
      <c r="CT207" t="s">
        <v>508</v>
      </c>
      <c r="CV207" t="str">
        <f t="shared" si="137"/>
        <v>Nurse practitioners, Registered nurses</v>
      </c>
      <c r="CW207" t="s">
        <v>521</v>
      </c>
      <c r="CX207" t="s">
        <v>513</v>
      </c>
      <c r="CY207">
        <v>0</v>
      </c>
      <c r="DB207">
        <v>0</v>
      </c>
      <c r="DE207">
        <v>0</v>
      </c>
      <c r="DH207">
        <v>1</v>
      </c>
      <c r="DI207" t="s">
        <v>504</v>
      </c>
      <c r="DK207" t="s">
        <v>397</v>
      </c>
      <c r="DL207" t="s">
        <v>505</v>
      </c>
      <c r="DN207">
        <v>1</v>
      </c>
      <c r="DO207" t="s">
        <v>506</v>
      </c>
      <c r="DQ207" t="str">
        <f t="shared" si="135"/>
        <v>Active investigations</v>
      </c>
      <c r="DR207" t="s">
        <v>506</v>
      </c>
    </row>
    <row r="208" spans="1:122" x14ac:dyDescent="0.35">
      <c r="A208" t="s">
        <v>522</v>
      </c>
      <c r="B208" s="1">
        <v>41640</v>
      </c>
      <c r="C208" s="1">
        <v>41722</v>
      </c>
      <c r="D208">
        <v>1</v>
      </c>
      <c r="E208" t="s">
        <v>523</v>
      </c>
      <c r="G208" t="str">
        <f t="shared" ref="G208:G245" si="146">("Professional licensing authority")</f>
        <v>Professional licensing authority</v>
      </c>
      <c r="H208" t="s">
        <v>524</v>
      </c>
      <c r="J208">
        <v>1</v>
      </c>
      <c r="K208" t="s">
        <v>525</v>
      </c>
      <c r="M208" t="str">
        <f>("Every 7 days")</f>
        <v>Every 7 days</v>
      </c>
      <c r="N208" t="s">
        <v>526</v>
      </c>
      <c r="P208" t="str">
        <f t="shared" si="133"/>
        <v>Schedule II, Schedule III, Schedule IV, Schedule V</v>
      </c>
      <c r="Q208" t="s">
        <v>525</v>
      </c>
      <c r="S208" t="str">
        <f t="shared" ref="S208:S226" si="147">("Must report to law enforcement, Must report to professional licensing body, Permitted to report to law enforcement, Permitted to report to professional licensing body")</f>
        <v>Must report to law enforcement, Must report to professional licensing body, Permitted to report to law enforcement, Permitted to report to professional licensing body</v>
      </c>
      <c r="T208" t="s">
        <v>527</v>
      </c>
      <c r="U208" t="s">
        <v>528</v>
      </c>
      <c r="V208">
        <v>0</v>
      </c>
      <c r="AE208">
        <v>0</v>
      </c>
      <c r="AH208">
        <v>0</v>
      </c>
      <c r="AQ208">
        <v>0</v>
      </c>
      <c r="BC208">
        <v>0</v>
      </c>
      <c r="BL208">
        <v>0</v>
      </c>
      <c r="CG208">
        <v>0</v>
      </c>
      <c r="CJ208">
        <v>1</v>
      </c>
      <c r="CK208" t="s">
        <v>529</v>
      </c>
      <c r="CM208">
        <v>0</v>
      </c>
      <c r="CS208">
        <v>1</v>
      </c>
      <c r="CT208" t="s">
        <v>529</v>
      </c>
      <c r="CV208" t="str">
        <f t="shared" ref="CV208:CV226" si="148">("Authorized agent, delegate, or designee")</f>
        <v>Authorized agent, delegate, or designee</v>
      </c>
      <c r="CW208" t="s">
        <v>529</v>
      </c>
      <c r="CY208">
        <v>1</v>
      </c>
      <c r="CZ208" t="s">
        <v>527</v>
      </c>
      <c r="DB208">
        <v>0</v>
      </c>
      <c r="DE208">
        <v>0</v>
      </c>
      <c r="DH208">
        <v>1</v>
      </c>
      <c r="DI208" t="s">
        <v>527</v>
      </c>
      <c r="DK208" t="str">
        <f t="shared" ref="DK208:DK226" si="149">("Must have bilateral memorandum of understanding or data sharing agreement")</f>
        <v>Must have bilateral memorandum of understanding or data sharing agreement</v>
      </c>
      <c r="DL208" t="s">
        <v>529</v>
      </c>
      <c r="DN208">
        <v>1</v>
      </c>
      <c r="DO208" t="s">
        <v>530</v>
      </c>
      <c r="DQ208" t="str">
        <f t="shared" ref="DQ208:DQ226" si="150">("No restrictions on law enforcement access")</f>
        <v>No restrictions on law enforcement access</v>
      </c>
    </row>
    <row r="209" spans="1:121" x14ac:dyDescent="0.35">
      <c r="A209" t="s">
        <v>522</v>
      </c>
      <c r="B209" s="1">
        <v>41723</v>
      </c>
      <c r="C209" s="1">
        <v>41820</v>
      </c>
      <c r="D209">
        <v>1</v>
      </c>
      <c r="E209" t="s">
        <v>523</v>
      </c>
      <c r="G209" t="str">
        <f t="shared" si="146"/>
        <v>Professional licensing authority</v>
      </c>
      <c r="H209" t="s">
        <v>524</v>
      </c>
      <c r="J209">
        <v>1</v>
      </c>
      <c r="K209" t="s">
        <v>525</v>
      </c>
      <c r="M209" t="str">
        <f>("Every 7 days")</f>
        <v>Every 7 days</v>
      </c>
      <c r="N209" t="s">
        <v>526</v>
      </c>
      <c r="P209" t="str">
        <f t="shared" si="133"/>
        <v>Schedule II, Schedule III, Schedule IV, Schedule V</v>
      </c>
      <c r="Q209" t="s">
        <v>525</v>
      </c>
      <c r="S209" t="str">
        <f t="shared" si="147"/>
        <v>Must report to law enforcement, Must report to professional licensing body, Permitted to report to law enforcement, Permitted to report to professional licensing body</v>
      </c>
      <c r="T209" t="s">
        <v>527</v>
      </c>
      <c r="U209" t="s">
        <v>528</v>
      </c>
      <c r="V209">
        <v>0</v>
      </c>
      <c r="AE209">
        <v>0</v>
      </c>
      <c r="AH209">
        <v>0</v>
      </c>
      <c r="AQ209">
        <v>0</v>
      </c>
      <c r="BC209">
        <v>0</v>
      </c>
      <c r="BL209">
        <v>0</v>
      </c>
      <c r="CG209">
        <v>0</v>
      </c>
      <c r="CJ209">
        <v>1</v>
      </c>
      <c r="CK209" t="s">
        <v>529</v>
      </c>
      <c r="CM209">
        <v>0</v>
      </c>
      <c r="CS209">
        <v>1</v>
      </c>
      <c r="CT209" t="s">
        <v>529</v>
      </c>
      <c r="CV209" t="str">
        <f t="shared" si="148"/>
        <v>Authorized agent, delegate, or designee</v>
      </c>
      <c r="CW209" t="s">
        <v>529</v>
      </c>
      <c r="CY209">
        <v>1</v>
      </c>
      <c r="CZ209" t="s">
        <v>527</v>
      </c>
      <c r="DB209">
        <v>0</v>
      </c>
      <c r="DE209">
        <v>0</v>
      </c>
      <c r="DH209">
        <v>1</v>
      </c>
      <c r="DI209" t="s">
        <v>527</v>
      </c>
      <c r="DK209" t="str">
        <f t="shared" si="149"/>
        <v>Must have bilateral memorandum of understanding or data sharing agreement</v>
      </c>
      <c r="DL209" t="s">
        <v>529</v>
      </c>
      <c r="DN209">
        <v>1</v>
      </c>
      <c r="DO209" t="s">
        <v>530</v>
      </c>
      <c r="DQ209" t="str">
        <f t="shared" si="150"/>
        <v>No restrictions on law enforcement access</v>
      </c>
    </row>
    <row r="210" spans="1:121" x14ac:dyDescent="0.35">
      <c r="A210" t="s">
        <v>522</v>
      </c>
      <c r="B210" s="1">
        <v>41821</v>
      </c>
      <c r="C210" s="1">
        <v>41943</v>
      </c>
      <c r="D210">
        <v>1</v>
      </c>
      <c r="E210" t="s">
        <v>523</v>
      </c>
      <c r="G210" t="str">
        <f t="shared" si="146"/>
        <v>Professional licensing authority</v>
      </c>
      <c r="H210" t="s">
        <v>524</v>
      </c>
      <c r="J210">
        <v>1</v>
      </c>
      <c r="K210" t="s">
        <v>525</v>
      </c>
      <c r="M210" t="str">
        <f>("Every 7 days")</f>
        <v>Every 7 days</v>
      </c>
      <c r="N210" t="s">
        <v>526</v>
      </c>
      <c r="P210" t="str">
        <f t="shared" si="133"/>
        <v>Schedule II, Schedule III, Schedule IV, Schedule V</v>
      </c>
      <c r="Q210" t="s">
        <v>525</v>
      </c>
      <c r="S210" t="str">
        <f t="shared" si="147"/>
        <v>Must report to law enforcement, Must report to professional licensing body, Permitted to report to law enforcement, Permitted to report to professional licensing body</v>
      </c>
      <c r="T210" t="s">
        <v>527</v>
      </c>
      <c r="U210" t="s">
        <v>528</v>
      </c>
      <c r="V210">
        <v>0</v>
      </c>
      <c r="AE210">
        <v>0</v>
      </c>
      <c r="AH210">
        <v>0</v>
      </c>
      <c r="AQ210">
        <v>0</v>
      </c>
      <c r="BC210">
        <v>0</v>
      </c>
      <c r="BL210">
        <v>0</v>
      </c>
      <c r="CG210">
        <v>0</v>
      </c>
      <c r="CJ210">
        <v>1</v>
      </c>
      <c r="CK210" t="s">
        <v>529</v>
      </c>
      <c r="CM210">
        <v>0</v>
      </c>
      <c r="CS210">
        <v>1</v>
      </c>
      <c r="CT210" t="s">
        <v>529</v>
      </c>
      <c r="CV210" t="str">
        <f t="shared" si="148"/>
        <v>Authorized agent, delegate, or designee</v>
      </c>
      <c r="CW210" t="s">
        <v>529</v>
      </c>
      <c r="CY210">
        <v>1</v>
      </c>
      <c r="CZ210" t="s">
        <v>527</v>
      </c>
      <c r="DB210">
        <v>0</v>
      </c>
      <c r="DE210">
        <v>0</v>
      </c>
      <c r="DH210">
        <v>1</v>
      </c>
      <c r="DI210" t="s">
        <v>527</v>
      </c>
      <c r="DK210" t="str">
        <f t="shared" si="149"/>
        <v>Must have bilateral memorandum of understanding or data sharing agreement</v>
      </c>
      <c r="DL210" t="s">
        <v>529</v>
      </c>
      <c r="DN210">
        <v>1</v>
      </c>
      <c r="DO210" t="s">
        <v>530</v>
      </c>
      <c r="DQ210" t="str">
        <f t="shared" si="150"/>
        <v>No restrictions on law enforcement access</v>
      </c>
    </row>
    <row r="211" spans="1:121" x14ac:dyDescent="0.35">
      <c r="A211" t="s">
        <v>522</v>
      </c>
      <c r="B211" s="1">
        <v>41944</v>
      </c>
      <c r="C211" s="1">
        <v>42127</v>
      </c>
      <c r="D211">
        <v>1</v>
      </c>
      <c r="E211" t="s">
        <v>523</v>
      </c>
      <c r="G211" t="str">
        <f t="shared" si="146"/>
        <v>Professional licensing authority</v>
      </c>
      <c r="H211" t="s">
        <v>524</v>
      </c>
      <c r="J211">
        <v>1</v>
      </c>
      <c r="K211" t="s">
        <v>525</v>
      </c>
      <c r="M211" t="str">
        <f>("Every 7 days")</f>
        <v>Every 7 days</v>
      </c>
      <c r="N211" t="s">
        <v>526</v>
      </c>
      <c r="P211" t="str">
        <f t="shared" si="133"/>
        <v>Schedule II, Schedule III, Schedule IV, Schedule V</v>
      </c>
      <c r="Q211" t="s">
        <v>525</v>
      </c>
      <c r="S211" t="str">
        <f t="shared" si="147"/>
        <v>Must report to law enforcement, Must report to professional licensing body, Permitted to report to law enforcement, Permitted to report to professional licensing body</v>
      </c>
      <c r="T211" t="s">
        <v>527</v>
      </c>
      <c r="U211" t="s">
        <v>528</v>
      </c>
      <c r="V211">
        <v>0</v>
      </c>
      <c r="AE211">
        <v>1</v>
      </c>
      <c r="AF211" t="s">
        <v>531</v>
      </c>
      <c r="AH211">
        <v>0</v>
      </c>
      <c r="AQ211">
        <v>1</v>
      </c>
      <c r="AR211" t="s">
        <v>531</v>
      </c>
      <c r="AT211" t="str">
        <f t="shared" ref="AT211:AT226" si="151">("Initial prescriptions")</f>
        <v>Initial prescriptions</v>
      </c>
      <c r="AU211" t="s">
        <v>531</v>
      </c>
      <c r="AW211" t="str">
        <f t="shared" ref="AW211:AW226" si="152">("Every 12 months")</f>
        <v>Every 12 months</v>
      </c>
      <c r="AX211" t="s">
        <v>531</v>
      </c>
      <c r="AZ211" t="str">
        <f t="shared" ref="AZ211:AZ226" si="153">("No exceptions from the mandate to check the PDMP")</f>
        <v>No exceptions from the mandate to check the PDMP</v>
      </c>
      <c r="BC211">
        <v>0</v>
      </c>
      <c r="BL211">
        <v>0</v>
      </c>
      <c r="CG211">
        <v>0</v>
      </c>
      <c r="CJ211">
        <v>1</v>
      </c>
      <c r="CK211" t="s">
        <v>529</v>
      </c>
      <c r="CM211">
        <v>0</v>
      </c>
      <c r="CS211">
        <v>1</v>
      </c>
      <c r="CT211" t="s">
        <v>529</v>
      </c>
      <c r="CV211" t="str">
        <f t="shared" si="148"/>
        <v>Authorized agent, delegate, or designee</v>
      </c>
      <c r="CW211" t="s">
        <v>529</v>
      </c>
      <c r="CY211">
        <v>1</v>
      </c>
      <c r="CZ211" t="s">
        <v>527</v>
      </c>
      <c r="DB211">
        <v>0</v>
      </c>
      <c r="DE211">
        <v>0</v>
      </c>
      <c r="DH211">
        <v>1</v>
      </c>
      <c r="DI211" t="s">
        <v>527</v>
      </c>
      <c r="DK211" t="str">
        <f t="shared" si="149"/>
        <v>Must have bilateral memorandum of understanding or data sharing agreement</v>
      </c>
      <c r="DL211" t="s">
        <v>529</v>
      </c>
      <c r="DN211">
        <v>1</v>
      </c>
      <c r="DO211" t="s">
        <v>530</v>
      </c>
      <c r="DQ211" t="str">
        <f t="shared" si="150"/>
        <v>No restrictions on law enforcement access</v>
      </c>
    </row>
    <row r="212" spans="1:121" x14ac:dyDescent="0.35">
      <c r="A212" t="s">
        <v>522</v>
      </c>
      <c r="B212" s="1">
        <v>42128</v>
      </c>
      <c r="C212" s="1">
        <v>42185</v>
      </c>
      <c r="D212">
        <v>1</v>
      </c>
      <c r="E212" t="s">
        <v>523</v>
      </c>
      <c r="G212" t="str">
        <f t="shared" si="146"/>
        <v>Professional licensing authority</v>
      </c>
      <c r="H212" t="s">
        <v>524</v>
      </c>
      <c r="J212">
        <v>1</v>
      </c>
      <c r="K212" t="s">
        <v>525</v>
      </c>
      <c r="M212" t="str">
        <f>("Every 7 days")</f>
        <v>Every 7 days</v>
      </c>
      <c r="N212" t="s">
        <v>526</v>
      </c>
      <c r="P212" t="str">
        <f t="shared" si="133"/>
        <v>Schedule II, Schedule III, Schedule IV, Schedule V</v>
      </c>
      <c r="Q212" t="s">
        <v>532</v>
      </c>
      <c r="S212" t="str">
        <f t="shared" si="147"/>
        <v>Must report to law enforcement, Must report to professional licensing body, Permitted to report to law enforcement, Permitted to report to professional licensing body</v>
      </c>
      <c r="T212" t="s">
        <v>527</v>
      </c>
      <c r="U212" t="s">
        <v>528</v>
      </c>
      <c r="V212">
        <v>0</v>
      </c>
      <c r="AE212">
        <v>1</v>
      </c>
      <c r="AF212" t="s">
        <v>531</v>
      </c>
      <c r="AH212">
        <v>0</v>
      </c>
      <c r="AQ212">
        <v>1</v>
      </c>
      <c r="AR212" t="s">
        <v>531</v>
      </c>
      <c r="AT212" t="str">
        <f t="shared" si="151"/>
        <v>Initial prescriptions</v>
      </c>
      <c r="AU212" t="s">
        <v>531</v>
      </c>
      <c r="AW212" t="str">
        <f t="shared" si="152"/>
        <v>Every 12 months</v>
      </c>
      <c r="AX212" t="s">
        <v>531</v>
      </c>
      <c r="AZ212" t="str">
        <f t="shared" si="153"/>
        <v>No exceptions from the mandate to check the PDMP</v>
      </c>
      <c r="BC212">
        <v>0</v>
      </c>
      <c r="BL212">
        <v>0</v>
      </c>
      <c r="CG212">
        <v>0</v>
      </c>
      <c r="CJ212">
        <v>1</v>
      </c>
      <c r="CK212" t="s">
        <v>529</v>
      </c>
      <c r="CM212">
        <v>0</v>
      </c>
      <c r="CS212">
        <v>1</v>
      </c>
      <c r="CT212" t="s">
        <v>529</v>
      </c>
      <c r="CV212" t="str">
        <f t="shared" si="148"/>
        <v>Authorized agent, delegate, or designee</v>
      </c>
      <c r="CW212" t="s">
        <v>529</v>
      </c>
      <c r="CY212">
        <v>1</v>
      </c>
      <c r="CZ212" t="s">
        <v>527</v>
      </c>
      <c r="DB212">
        <v>0</v>
      </c>
      <c r="DE212">
        <v>0</v>
      </c>
      <c r="DH212">
        <v>1</v>
      </c>
      <c r="DI212" t="s">
        <v>527</v>
      </c>
      <c r="DK212" t="str">
        <f t="shared" si="149"/>
        <v>Must have bilateral memorandum of understanding or data sharing agreement</v>
      </c>
      <c r="DL212" t="s">
        <v>529</v>
      </c>
      <c r="DN212">
        <v>1</v>
      </c>
      <c r="DO212" t="s">
        <v>530</v>
      </c>
      <c r="DQ212" t="str">
        <f t="shared" si="150"/>
        <v>No restrictions on law enforcement access</v>
      </c>
    </row>
    <row r="213" spans="1:121" x14ac:dyDescent="0.35">
      <c r="A213" t="s">
        <v>522</v>
      </c>
      <c r="B213" s="1">
        <v>42186</v>
      </c>
      <c r="C213" s="1">
        <v>42369</v>
      </c>
      <c r="D213">
        <v>1</v>
      </c>
      <c r="E213" t="s">
        <v>523</v>
      </c>
      <c r="G213" t="str">
        <f t="shared" si="146"/>
        <v>Professional licensing authority</v>
      </c>
      <c r="H213" t="s">
        <v>524</v>
      </c>
      <c r="J213">
        <v>1</v>
      </c>
      <c r="K213" t="s">
        <v>525</v>
      </c>
      <c r="M213" t="str">
        <f>("Between 2 and 6 days")</f>
        <v>Between 2 and 6 days</v>
      </c>
      <c r="N213" t="s">
        <v>526</v>
      </c>
      <c r="P213" t="str">
        <f t="shared" si="133"/>
        <v>Schedule II, Schedule III, Schedule IV, Schedule V</v>
      </c>
      <c r="Q213" t="s">
        <v>525</v>
      </c>
      <c r="S213" t="str">
        <f t="shared" si="147"/>
        <v>Must report to law enforcement, Must report to professional licensing body, Permitted to report to law enforcement, Permitted to report to professional licensing body</v>
      </c>
      <c r="T213" t="s">
        <v>527</v>
      </c>
      <c r="U213" t="s">
        <v>528</v>
      </c>
      <c r="V213">
        <v>0</v>
      </c>
      <c r="AE213">
        <v>1</v>
      </c>
      <c r="AF213" t="s">
        <v>531</v>
      </c>
      <c r="AH213">
        <v>0</v>
      </c>
      <c r="AQ213">
        <v>1</v>
      </c>
      <c r="AR213" t="s">
        <v>531</v>
      </c>
      <c r="AT213" t="str">
        <f t="shared" si="151"/>
        <v>Initial prescriptions</v>
      </c>
      <c r="AU213" t="s">
        <v>531</v>
      </c>
      <c r="AW213" t="str">
        <f t="shared" si="152"/>
        <v>Every 12 months</v>
      </c>
      <c r="AX213" t="s">
        <v>531</v>
      </c>
      <c r="AZ213" t="str">
        <f t="shared" si="153"/>
        <v>No exceptions from the mandate to check the PDMP</v>
      </c>
      <c r="BC213">
        <v>0</v>
      </c>
      <c r="BL213">
        <v>0</v>
      </c>
      <c r="CG213">
        <v>0</v>
      </c>
      <c r="CJ213">
        <v>1</v>
      </c>
      <c r="CK213" t="s">
        <v>529</v>
      </c>
      <c r="CM213">
        <v>0</v>
      </c>
      <c r="CS213">
        <v>1</v>
      </c>
      <c r="CT213" t="s">
        <v>529</v>
      </c>
      <c r="CV213" t="str">
        <f t="shared" si="148"/>
        <v>Authorized agent, delegate, or designee</v>
      </c>
      <c r="CW213" t="s">
        <v>529</v>
      </c>
      <c r="CY213">
        <v>1</v>
      </c>
      <c r="CZ213" t="s">
        <v>527</v>
      </c>
      <c r="DB213">
        <v>0</v>
      </c>
      <c r="DE213">
        <v>0</v>
      </c>
      <c r="DH213">
        <v>1</v>
      </c>
      <c r="DI213" t="s">
        <v>527</v>
      </c>
      <c r="DK213" t="str">
        <f t="shared" si="149"/>
        <v>Must have bilateral memorandum of understanding or data sharing agreement</v>
      </c>
      <c r="DL213" t="s">
        <v>529</v>
      </c>
      <c r="DN213">
        <v>1</v>
      </c>
      <c r="DO213" t="s">
        <v>530</v>
      </c>
      <c r="DQ213" t="str">
        <f t="shared" si="150"/>
        <v>No restrictions on law enforcement access</v>
      </c>
    </row>
    <row r="214" spans="1:121" x14ac:dyDescent="0.35">
      <c r="A214" t="s">
        <v>522</v>
      </c>
      <c r="B214" s="1">
        <v>42370</v>
      </c>
      <c r="C214" s="1">
        <v>42551</v>
      </c>
      <c r="D214">
        <v>1</v>
      </c>
      <c r="E214" t="s">
        <v>523</v>
      </c>
      <c r="G214" t="str">
        <f t="shared" si="146"/>
        <v>Professional licensing authority</v>
      </c>
      <c r="H214" t="s">
        <v>524</v>
      </c>
      <c r="J214">
        <v>1</v>
      </c>
      <c r="K214" t="s">
        <v>533</v>
      </c>
      <c r="M214" t="str">
        <f t="shared" ref="M214:M226" si="154">("Every day")</f>
        <v>Every day</v>
      </c>
      <c r="N214" t="s">
        <v>526</v>
      </c>
      <c r="O214" t="s">
        <v>534</v>
      </c>
      <c r="P214" t="str">
        <f t="shared" si="133"/>
        <v>Schedule II, Schedule III, Schedule IV, Schedule V</v>
      </c>
      <c r="Q214" t="s">
        <v>533</v>
      </c>
      <c r="S214" t="str">
        <f t="shared" si="147"/>
        <v>Must report to law enforcement, Must report to professional licensing body, Permitted to report to law enforcement, Permitted to report to professional licensing body</v>
      </c>
      <c r="T214" t="s">
        <v>527</v>
      </c>
      <c r="U214" t="s">
        <v>528</v>
      </c>
      <c r="V214">
        <v>0</v>
      </c>
      <c r="AE214">
        <v>1</v>
      </c>
      <c r="AF214" t="s">
        <v>531</v>
      </c>
      <c r="AH214">
        <v>0</v>
      </c>
      <c r="AQ214">
        <v>1</v>
      </c>
      <c r="AR214" t="s">
        <v>531</v>
      </c>
      <c r="AT214" t="str">
        <f t="shared" si="151"/>
        <v>Initial prescriptions</v>
      </c>
      <c r="AU214" t="s">
        <v>531</v>
      </c>
      <c r="AW214" t="str">
        <f t="shared" si="152"/>
        <v>Every 12 months</v>
      </c>
      <c r="AX214" t="s">
        <v>531</v>
      </c>
      <c r="AZ214" t="str">
        <f t="shared" si="153"/>
        <v>No exceptions from the mandate to check the PDMP</v>
      </c>
      <c r="BC214">
        <v>0</v>
      </c>
      <c r="BL214">
        <v>0</v>
      </c>
      <c r="CG214">
        <v>0</v>
      </c>
      <c r="CJ214">
        <v>1</v>
      </c>
      <c r="CK214" t="s">
        <v>529</v>
      </c>
      <c r="CM214">
        <v>0</v>
      </c>
      <c r="CS214">
        <v>1</v>
      </c>
      <c r="CT214" t="s">
        <v>529</v>
      </c>
      <c r="CV214" t="str">
        <f t="shared" si="148"/>
        <v>Authorized agent, delegate, or designee</v>
      </c>
      <c r="CW214" t="s">
        <v>529</v>
      </c>
      <c r="CY214">
        <v>1</v>
      </c>
      <c r="CZ214" t="s">
        <v>527</v>
      </c>
      <c r="DB214">
        <v>0</v>
      </c>
      <c r="DE214">
        <v>0</v>
      </c>
      <c r="DH214">
        <v>1</v>
      </c>
      <c r="DI214" t="s">
        <v>527</v>
      </c>
      <c r="DK214" t="str">
        <f t="shared" si="149"/>
        <v>Must have bilateral memorandum of understanding or data sharing agreement</v>
      </c>
      <c r="DL214" t="s">
        <v>529</v>
      </c>
      <c r="DN214">
        <v>1</v>
      </c>
      <c r="DO214" t="s">
        <v>527</v>
      </c>
      <c r="DQ214" t="str">
        <f t="shared" si="150"/>
        <v>No restrictions on law enforcement access</v>
      </c>
    </row>
    <row r="215" spans="1:121" x14ac:dyDescent="0.35">
      <c r="A215" t="s">
        <v>522</v>
      </c>
      <c r="B215" s="1">
        <v>42552</v>
      </c>
      <c r="C215" s="1">
        <v>42565</v>
      </c>
      <c r="D215">
        <v>1</v>
      </c>
      <c r="E215" t="s">
        <v>523</v>
      </c>
      <c r="G215" t="str">
        <f t="shared" si="146"/>
        <v>Professional licensing authority</v>
      </c>
      <c r="H215" t="s">
        <v>524</v>
      </c>
      <c r="J215">
        <v>1</v>
      </c>
      <c r="K215" t="s">
        <v>525</v>
      </c>
      <c r="M215" t="str">
        <f t="shared" si="154"/>
        <v>Every day</v>
      </c>
      <c r="N215" t="s">
        <v>526</v>
      </c>
      <c r="O215" t="s">
        <v>534</v>
      </c>
      <c r="P215" t="str">
        <f t="shared" si="133"/>
        <v>Schedule II, Schedule III, Schedule IV, Schedule V</v>
      </c>
      <c r="Q215" t="s">
        <v>535</v>
      </c>
      <c r="S215" t="str">
        <f t="shared" si="147"/>
        <v>Must report to law enforcement, Must report to professional licensing body, Permitted to report to law enforcement, Permitted to report to professional licensing body</v>
      </c>
      <c r="T215" t="s">
        <v>527</v>
      </c>
      <c r="U215" t="s">
        <v>528</v>
      </c>
      <c r="V215">
        <v>0</v>
      </c>
      <c r="AE215">
        <v>1</v>
      </c>
      <c r="AF215" t="s">
        <v>531</v>
      </c>
      <c r="AH215">
        <v>0</v>
      </c>
      <c r="AQ215">
        <v>1</v>
      </c>
      <c r="AR215" t="s">
        <v>531</v>
      </c>
      <c r="AT215" t="str">
        <f t="shared" si="151"/>
        <v>Initial prescriptions</v>
      </c>
      <c r="AU215" t="s">
        <v>531</v>
      </c>
      <c r="AW215" t="str">
        <f t="shared" si="152"/>
        <v>Every 12 months</v>
      </c>
      <c r="AX215" t="s">
        <v>531</v>
      </c>
      <c r="AZ215" t="str">
        <f t="shared" si="153"/>
        <v>No exceptions from the mandate to check the PDMP</v>
      </c>
      <c r="BC215">
        <v>0</v>
      </c>
      <c r="BL215">
        <v>0</v>
      </c>
      <c r="CG215">
        <v>0</v>
      </c>
      <c r="CJ215">
        <v>0</v>
      </c>
      <c r="CM215">
        <v>0</v>
      </c>
      <c r="CS215">
        <v>1</v>
      </c>
      <c r="CT215" t="s">
        <v>527</v>
      </c>
      <c r="CV215" t="str">
        <f t="shared" si="148"/>
        <v>Authorized agent, delegate, or designee</v>
      </c>
      <c r="CW215" t="s">
        <v>527</v>
      </c>
      <c r="CY215">
        <v>1</v>
      </c>
      <c r="CZ215" t="s">
        <v>527</v>
      </c>
      <c r="DB215">
        <v>0</v>
      </c>
      <c r="DE215">
        <v>0</v>
      </c>
      <c r="DH215">
        <v>1</v>
      </c>
      <c r="DI215" t="s">
        <v>527</v>
      </c>
      <c r="DK215" t="str">
        <f t="shared" si="149"/>
        <v>Must have bilateral memorandum of understanding or data sharing agreement</v>
      </c>
      <c r="DL215" t="s">
        <v>529</v>
      </c>
      <c r="DN215">
        <v>1</v>
      </c>
      <c r="DO215" t="s">
        <v>527</v>
      </c>
      <c r="DQ215" t="str">
        <f t="shared" si="150"/>
        <v>No restrictions on law enforcement access</v>
      </c>
    </row>
    <row r="216" spans="1:121" x14ac:dyDescent="0.35">
      <c r="A216" t="s">
        <v>522</v>
      </c>
      <c r="B216" s="1">
        <v>42566</v>
      </c>
      <c r="C216" s="1">
        <v>42591</v>
      </c>
      <c r="D216">
        <v>1</v>
      </c>
      <c r="E216" t="s">
        <v>523</v>
      </c>
      <c r="G216" t="str">
        <f t="shared" si="146"/>
        <v>Professional licensing authority</v>
      </c>
      <c r="H216" t="s">
        <v>524</v>
      </c>
      <c r="J216">
        <v>1</v>
      </c>
      <c r="K216" t="s">
        <v>525</v>
      </c>
      <c r="M216" t="str">
        <f t="shared" si="154"/>
        <v>Every day</v>
      </c>
      <c r="N216" t="s">
        <v>526</v>
      </c>
      <c r="O216" t="s">
        <v>534</v>
      </c>
      <c r="P216" t="str">
        <f t="shared" si="133"/>
        <v>Schedule II, Schedule III, Schedule IV, Schedule V</v>
      </c>
      <c r="Q216" t="s">
        <v>535</v>
      </c>
      <c r="S216" t="str">
        <f t="shared" si="147"/>
        <v>Must report to law enforcement, Must report to professional licensing body, Permitted to report to law enforcement, Permitted to report to professional licensing body</v>
      </c>
      <c r="T216" t="s">
        <v>527</v>
      </c>
      <c r="U216" t="s">
        <v>528</v>
      </c>
      <c r="V216">
        <v>0</v>
      </c>
      <c r="AE216">
        <v>1</v>
      </c>
      <c r="AF216" t="s">
        <v>536</v>
      </c>
      <c r="AH216">
        <v>0</v>
      </c>
      <c r="AQ216">
        <v>1</v>
      </c>
      <c r="AR216" t="s">
        <v>536</v>
      </c>
      <c r="AT216" t="str">
        <f t="shared" si="151"/>
        <v>Initial prescriptions</v>
      </c>
      <c r="AU216" t="s">
        <v>537</v>
      </c>
      <c r="AW216" t="str">
        <f t="shared" si="152"/>
        <v>Every 12 months</v>
      </c>
      <c r="AX216" t="s">
        <v>536</v>
      </c>
      <c r="AZ216" t="str">
        <f t="shared" si="153"/>
        <v>No exceptions from the mandate to check the PDMP</v>
      </c>
      <c r="BC216">
        <v>0</v>
      </c>
      <c r="BL216">
        <v>0</v>
      </c>
      <c r="CG216">
        <v>0</v>
      </c>
      <c r="CJ216">
        <v>0</v>
      </c>
      <c r="CM216">
        <v>0</v>
      </c>
      <c r="CS216">
        <v>1</v>
      </c>
      <c r="CT216" t="s">
        <v>527</v>
      </c>
      <c r="CV216" t="str">
        <f t="shared" si="148"/>
        <v>Authorized agent, delegate, or designee</v>
      </c>
      <c r="CW216" t="s">
        <v>527</v>
      </c>
      <c r="CY216">
        <v>1</v>
      </c>
      <c r="CZ216" t="s">
        <v>527</v>
      </c>
      <c r="DB216">
        <v>0</v>
      </c>
      <c r="DE216">
        <v>0</v>
      </c>
      <c r="DH216">
        <v>1</v>
      </c>
      <c r="DI216" t="s">
        <v>527</v>
      </c>
      <c r="DK216" t="str">
        <f t="shared" si="149"/>
        <v>Must have bilateral memorandum of understanding or data sharing agreement</v>
      </c>
      <c r="DL216" t="s">
        <v>529</v>
      </c>
      <c r="DN216">
        <v>1</v>
      </c>
      <c r="DO216" t="s">
        <v>527</v>
      </c>
      <c r="DQ216" t="str">
        <f t="shared" si="150"/>
        <v>No restrictions on law enforcement access</v>
      </c>
    </row>
    <row r="217" spans="1:121" x14ac:dyDescent="0.35">
      <c r="A217" t="s">
        <v>522</v>
      </c>
      <c r="B217" s="1">
        <v>42592</v>
      </c>
      <c r="C217" s="1">
        <v>42695</v>
      </c>
      <c r="D217">
        <v>1</v>
      </c>
      <c r="E217" t="s">
        <v>523</v>
      </c>
      <c r="G217" t="str">
        <f t="shared" si="146"/>
        <v>Professional licensing authority</v>
      </c>
      <c r="H217" t="s">
        <v>524</v>
      </c>
      <c r="J217">
        <v>1</v>
      </c>
      <c r="K217" t="s">
        <v>525</v>
      </c>
      <c r="M217" t="str">
        <f t="shared" si="154"/>
        <v>Every day</v>
      </c>
      <c r="N217" t="s">
        <v>526</v>
      </c>
      <c r="O217" t="s">
        <v>534</v>
      </c>
      <c r="P217" t="str">
        <f t="shared" si="133"/>
        <v>Schedule II, Schedule III, Schedule IV, Schedule V</v>
      </c>
      <c r="Q217" t="s">
        <v>535</v>
      </c>
      <c r="S217" t="str">
        <f t="shared" si="147"/>
        <v>Must report to law enforcement, Must report to professional licensing body, Permitted to report to law enforcement, Permitted to report to professional licensing body</v>
      </c>
      <c r="T217" t="s">
        <v>527</v>
      </c>
      <c r="U217" t="s">
        <v>528</v>
      </c>
      <c r="V217">
        <v>0</v>
      </c>
      <c r="AE217">
        <v>1</v>
      </c>
      <c r="AF217" t="s">
        <v>538</v>
      </c>
      <c r="AH217">
        <v>0</v>
      </c>
      <c r="AQ217">
        <v>1</v>
      </c>
      <c r="AR217" t="s">
        <v>539</v>
      </c>
      <c r="AT217" t="str">
        <f t="shared" si="151"/>
        <v>Initial prescriptions</v>
      </c>
      <c r="AU217" t="s">
        <v>540</v>
      </c>
      <c r="AW217" t="str">
        <f t="shared" si="152"/>
        <v>Every 12 months</v>
      </c>
      <c r="AX217" t="s">
        <v>539</v>
      </c>
      <c r="AZ217" t="str">
        <f t="shared" si="153"/>
        <v>No exceptions from the mandate to check the PDMP</v>
      </c>
      <c r="BC217">
        <v>0</v>
      </c>
      <c r="BL217">
        <v>0</v>
      </c>
      <c r="CG217">
        <v>0</v>
      </c>
      <c r="CJ217">
        <v>0</v>
      </c>
      <c r="CM217">
        <v>0</v>
      </c>
      <c r="CS217">
        <v>1</v>
      </c>
      <c r="CT217" t="s">
        <v>527</v>
      </c>
      <c r="CV217" t="str">
        <f t="shared" si="148"/>
        <v>Authorized agent, delegate, or designee</v>
      </c>
      <c r="CW217" t="s">
        <v>527</v>
      </c>
      <c r="CY217">
        <v>1</v>
      </c>
      <c r="CZ217" t="s">
        <v>527</v>
      </c>
      <c r="DB217">
        <v>0</v>
      </c>
      <c r="DE217">
        <v>0</v>
      </c>
      <c r="DH217">
        <v>1</v>
      </c>
      <c r="DI217" t="s">
        <v>527</v>
      </c>
      <c r="DK217" t="str">
        <f t="shared" si="149"/>
        <v>Must have bilateral memorandum of understanding or data sharing agreement</v>
      </c>
      <c r="DL217" t="s">
        <v>529</v>
      </c>
      <c r="DN217">
        <v>1</v>
      </c>
      <c r="DO217" t="s">
        <v>527</v>
      </c>
      <c r="DQ217" t="str">
        <f t="shared" si="150"/>
        <v>No restrictions on law enforcement access</v>
      </c>
    </row>
    <row r="218" spans="1:121" x14ac:dyDescent="0.35">
      <c r="A218" t="s">
        <v>522</v>
      </c>
      <c r="B218" s="1">
        <v>42696</v>
      </c>
      <c r="C218" s="1">
        <v>42735</v>
      </c>
      <c r="D218">
        <v>1</v>
      </c>
      <c r="E218" t="s">
        <v>523</v>
      </c>
      <c r="G218" t="str">
        <f t="shared" si="146"/>
        <v>Professional licensing authority</v>
      </c>
      <c r="H218" t="s">
        <v>524</v>
      </c>
      <c r="J218">
        <v>1</v>
      </c>
      <c r="K218" t="s">
        <v>525</v>
      </c>
      <c r="M218" t="str">
        <f t="shared" si="154"/>
        <v>Every day</v>
      </c>
      <c r="N218" t="s">
        <v>526</v>
      </c>
      <c r="O218" t="s">
        <v>534</v>
      </c>
      <c r="P218" t="str">
        <f t="shared" si="133"/>
        <v>Schedule II, Schedule III, Schedule IV, Schedule V</v>
      </c>
      <c r="Q218" t="s">
        <v>535</v>
      </c>
      <c r="S218" t="str">
        <f t="shared" si="147"/>
        <v>Must report to law enforcement, Must report to professional licensing body, Permitted to report to law enforcement, Permitted to report to professional licensing body</v>
      </c>
      <c r="T218" t="s">
        <v>527</v>
      </c>
      <c r="U218" t="s">
        <v>528</v>
      </c>
      <c r="V218">
        <v>0</v>
      </c>
      <c r="AE218">
        <v>1</v>
      </c>
      <c r="AF218" t="s">
        <v>541</v>
      </c>
      <c r="AH218">
        <v>0</v>
      </c>
      <c r="AQ218">
        <v>1</v>
      </c>
      <c r="AR218" t="s">
        <v>541</v>
      </c>
      <c r="AT218" t="str">
        <f t="shared" si="151"/>
        <v>Initial prescriptions</v>
      </c>
      <c r="AU218" t="s">
        <v>542</v>
      </c>
      <c r="AW218" t="str">
        <f t="shared" si="152"/>
        <v>Every 12 months</v>
      </c>
      <c r="AX218" t="s">
        <v>541</v>
      </c>
      <c r="AZ218" t="str">
        <f t="shared" si="153"/>
        <v>No exceptions from the mandate to check the PDMP</v>
      </c>
      <c r="BC218">
        <v>0</v>
      </c>
      <c r="BL218">
        <v>0</v>
      </c>
      <c r="CG218">
        <v>0</v>
      </c>
      <c r="CJ218">
        <v>0</v>
      </c>
      <c r="CM218">
        <v>0</v>
      </c>
      <c r="CS218">
        <v>1</v>
      </c>
      <c r="CT218" t="s">
        <v>527</v>
      </c>
      <c r="CV218" t="str">
        <f t="shared" si="148"/>
        <v>Authorized agent, delegate, or designee</v>
      </c>
      <c r="CW218" t="s">
        <v>527</v>
      </c>
      <c r="CY218">
        <v>1</v>
      </c>
      <c r="CZ218" t="s">
        <v>527</v>
      </c>
      <c r="DB218">
        <v>0</v>
      </c>
      <c r="DE218">
        <v>0</v>
      </c>
      <c r="DH218">
        <v>1</v>
      </c>
      <c r="DI218" t="s">
        <v>527</v>
      </c>
      <c r="DK218" t="str">
        <f t="shared" si="149"/>
        <v>Must have bilateral memorandum of understanding or data sharing agreement</v>
      </c>
      <c r="DL218" t="s">
        <v>529</v>
      </c>
      <c r="DN218">
        <v>1</v>
      </c>
      <c r="DO218" t="s">
        <v>527</v>
      </c>
      <c r="DQ218" t="str">
        <f t="shared" si="150"/>
        <v>No restrictions on law enforcement access</v>
      </c>
    </row>
    <row r="219" spans="1:121" x14ac:dyDescent="0.35">
      <c r="A219" t="s">
        <v>522</v>
      </c>
      <c r="B219" s="1">
        <v>42736</v>
      </c>
      <c r="C219" s="1">
        <v>42844</v>
      </c>
      <c r="D219">
        <v>1</v>
      </c>
      <c r="E219" t="s">
        <v>523</v>
      </c>
      <c r="G219" t="str">
        <f t="shared" si="146"/>
        <v>Professional licensing authority</v>
      </c>
      <c r="H219" t="s">
        <v>524</v>
      </c>
      <c r="J219">
        <v>1</v>
      </c>
      <c r="K219" t="s">
        <v>526</v>
      </c>
      <c r="M219" t="str">
        <f t="shared" si="154"/>
        <v>Every day</v>
      </c>
      <c r="N219" t="s">
        <v>526</v>
      </c>
      <c r="O219" t="s">
        <v>534</v>
      </c>
      <c r="P219" t="str">
        <f t="shared" ref="P219:P245" si="155">("Schedule II, Schedule III, Schedule IV")</f>
        <v>Schedule II, Schedule III, Schedule IV</v>
      </c>
      <c r="Q219" t="s">
        <v>526</v>
      </c>
      <c r="S219" t="str">
        <f t="shared" si="147"/>
        <v>Must report to law enforcement, Must report to professional licensing body, Permitted to report to law enforcement, Permitted to report to professional licensing body</v>
      </c>
      <c r="T219" t="s">
        <v>527</v>
      </c>
      <c r="U219" t="s">
        <v>528</v>
      </c>
      <c r="V219">
        <v>0</v>
      </c>
      <c r="AE219">
        <v>1</v>
      </c>
      <c r="AF219" t="s">
        <v>541</v>
      </c>
      <c r="AH219">
        <v>0</v>
      </c>
      <c r="AQ219">
        <v>1</v>
      </c>
      <c r="AR219" t="s">
        <v>541</v>
      </c>
      <c r="AT219" t="str">
        <f t="shared" si="151"/>
        <v>Initial prescriptions</v>
      </c>
      <c r="AU219" t="s">
        <v>542</v>
      </c>
      <c r="AW219" t="str">
        <f t="shared" si="152"/>
        <v>Every 12 months</v>
      </c>
      <c r="AX219" t="s">
        <v>541</v>
      </c>
      <c r="AZ219" t="str">
        <f t="shared" si="153"/>
        <v>No exceptions from the mandate to check the PDMP</v>
      </c>
      <c r="BC219">
        <v>0</v>
      </c>
      <c r="BL219">
        <v>0</v>
      </c>
      <c r="CG219">
        <v>0</v>
      </c>
      <c r="CJ219">
        <v>0</v>
      </c>
      <c r="CM219">
        <v>0</v>
      </c>
      <c r="CS219">
        <v>1</v>
      </c>
      <c r="CT219" t="s">
        <v>527</v>
      </c>
      <c r="CV219" t="str">
        <f t="shared" si="148"/>
        <v>Authorized agent, delegate, or designee</v>
      </c>
      <c r="CW219" t="s">
        <v>527</v>
      </c>
      <c r="CY219">
        <v>1</v>
      </c>
      <c r="CZ219" t="s">
        <v>527</v>
      </c>
      <c r="DB219">
        <v>0</v>
      </c>
      <c r="DE219">
        <v>0</v>
      </c>
      <c r="DH219">
        <v>1</v>
      </c>
      <c r="DI219" t="s">
        <v>527</v>
      </c>
      <c r="DK219" t="str">
        <f t="shared" si="149"/>
        <v>Must have bilateral memorandum of understanding or data sharing agreement</v>
      </c>
      <c r="DL219" t="s">
        <v>529</v>
      </c>
      <c r="DN219">
        <v>1</v>
      </c>
      <c r="DO219" t="s">
        <v>527</v>
      </c>
      <c r="DQ219" t="str">
        <f t="shared" si="150"/>
        <v>No restrictions on law enforcement access</v>
      </c>
    </row>
    <row r="220" spans="1:121" x14ac:dyDescent="0.35">
      <c r="A220" t="s">
        <v>522</v>
      </c>
      <c r="B220" s="1">
        <v>42845</v>
      </c>
      <c r="C220" s="1">
        <v>42916</v>
      </c>
      <c r="D220">
        <v>1</v>
      </c>
      <c r="E220" t="s">
        <v>523</v>
      </c>
      <c r="G220" t="str">
        <f t="shared" si="146"/>
        <v>Professional licensing authority</v>
      </c>
      <c r="H220" t="s">
        <v>524</v>
      </c>
      <c r="J220">
        <v>1</v>
      </c>
      <c r="K220" t="s">
        <v>526</v>
      </c>
      <c r="M220" t="str">
        <f t="shared" si="154"/>
        <v>Every day</v>
      </c>
      <c r="N220" t="s">
        <v>526</v>
      </c>
      <c r="O220" t="s">
        <v>534</v>
      </c>
      <c r="P220" t="str">
        <f t="shared" si="155"/>
        <v>Schedule II, Schedule III, Schedule IV</v>
      </c>
      <c r="Q220" t="s">
        <v>526</v>
      </c>
      <c r="S220" t="str">
        <f t="shared" si="147"/>
        <v>Must report to law enforcement, Must report to professional licensing body, Permitted to report to law enforcement, Permitted to report to professional licensing body</v>
      </c>
      <c r="T220" t="s">
        <v>527</v>
      </c>
      <c r="U220" t="s">
        <v>528</v>
      </c>
      <c r="V220">
        <v>0</v>
      </c>
      <c r="AE220">
        <v>1</v>
      </c>
      <c r="AF220" t="s">
        <v>541</v>
      </c>
      <c r="AH220">
        <v>0</v>
      </c>
      <c r="AQ220">
        <v>1</v>
      </c>
      <c r="AR220" t="s">
        <v>541</v>
      </c>
      <c r="AT220" t="str">
        <f t="shared" si="151"/>
        <v>Initial prescriptions</v>
      </c>
      <c r="AU220" t="s">
        <v>542</v>
      </c>
      <c r="AW220" t="str">
        <f t="shared" si="152"/>
        <v>Every 12 months</v>
      </c>
      <c r="AX220" t="s">
        <v>541</v>
      </c>
      <c r="AZ220" t="str">
        <f t="shared" si="153"/>
        <v>No exceptions from the mandate to check the PDMP</v>
      </c>
      <c r="BC220">
        <v>0</v>
      </c>
      <c r="BL220">
        <v>0</v>
      </c>
      <c r="CG220">
        <v>0</v>
      </c>
      <c r="CJ220">
        <v>0</v>
      </c>
      <c r="CM220">
        <v>0</v>
      </c>
      <c r="CS220">
        <v>1</v>
      </c>
      <c r="CT220" t="s">
        <v>527</v>
      </c>
      <c r="CV220" t="str">
        <f t="shared" si="148"/>
        <v>Authorized agent, delegate, or designee</v>
      </c>
      <c r="CW220" t="s">
        <v>527</v>
      </c>
      <c r="CY220">
        <v>1</v>
      </c>
      <c r="CZ220" t="s">
        <v>527</v>
      </c>
      <c r="DB220">
        <v>0</v>
      </c>
      <c r="DE220">
        <v>0</v>
      </c>
      <c r="DH220">
        <v>1</v>
      </c>
      <c r="DI220" t="s">
        <v>527</v>
      </c>
      <c r="DK220" t="str">
        <f t="shared" si="149"/>
        <v>Must have bilateral memorandum of understanding or data sharing agreement</v>
      </c>
      <c r="DL220" t="s">
        <v>529</v>
      </c>
      <c r="DN220">
        <v>1</v>
      </c>
      <c r="DO220" t="s">
        <v>527</v>
      </c>
      <c r="DQ220" t="str">
        <f t="shared" si="150"/>
        <v>No restrictions on law enforcement access</v>
      </c>
    </row>
    <row r="221" spans="1:121" x14ac:dyDescent="0.35">
      <c r="A221" t="s">
        <v>522</v>
      </c>
      <c r="B221" s="1">
        <v>42917</v>
      </c>
      <c r="C221" s="1">
        <v>43179</v>
      </c>
      <c r="D221">
        <v>1</v>
      </c>
      <c r="E221" t="s">
        <v>523</v>
      </c>
      <c r="G221" t="str">
        <f t="shared" si="146"/>
        <v>Professional licensing authority</v>
      </c>
      <c r="H221" t="s">
        <v>524</v>
      </c>
      <c r="J221">
        <v>1</v>
      </c>
      <c r="K221" t="s">
        <v>526</v>
      </c>
      <c r="M221" t="str">
        <f t="shared" si="154"/>
        <v>Every day</v>
      </c>
      <c r="N221" t="s">
        <v>526</v>
      </c>
      <c r="O221" t="s">
        <v>534</v>
      </c>
      <c r="P221" t="str">
        <f t="shared" si="155"/>
        <v>Schedule II, Schedule III, Schedule IV</v>
      </c>
      <c r="Q221" t="s">
        <v>543</v>
      </c>
      <c r="S221" t="str">
        <f t="shared" si="147"/>
        <v>Must report to law enforcement, Must report to professional licensing body, Permitted to report to law enforcement, Permitted to report to professional licensing body</v>
      </c>
      <c r="T221" t="s">
        <v>527</v>
      </c>
      <c r="U221" t="s">
        <v>528</v>
      </c>
      <c r="V221">
        <v>0</v>
      </c>
      <c r="AE221">
        <v>1</v>
      </c>
      <c r="AF221" t="s">
        <v>541</v>
      </c>
      <c r="AH221">
        <v>0</v>
      </c>
      <c r="AQ221">
        <v>1</v>
      </c>
      <c r="AR221" t="s">
        <v>541</v>
      </c>
      <c r="AT221" t="str">
        <f t="shared" si="151"/>
        <v>Initial prescriptions</v>
      </c>
      <c r="AU221" t="s">
        <v>542</v>
      </c>
      <c r="AW221" t="str">
        <f t="shared" si="152"/>
        <v>Every 12 months</v>
      </c>
      <c r="AX221" t="s">
        <v>541</v>
      </c>
      <c r="AZ221" t="str">
        <f t="shared" si="153"/>
        <v>No exceptions from the mandate to check the PDMP</v>
      </c>
      <c r="BC221">
        <v>0</v>
      </c>
      <c r="BL221">
        <v>0</v>
      </c>
      <c r="CG221">
        <v>0</v>
      </c>
      <c r="CJ221">
        <v>0</v>
      </c>
      <c r="CM221">
        <v>0</v>
      </c>
      <c r="CS221">
        <v>1</v>
      </c>
      <c r="CT221" t="s">
        <v>527</v>
      </c>
      <c r="CV221" t="str">
        <f t="shared" si="148"/>
        <v>Authorized agent, delegate, or designee</v>
      </c>
      <c r="CW221" t="s">
        <v>527</v>
      </c>
      <c r="CY221">
        <v>1</v>
      </c>
      <c r="CZ221" t="s">
        <v>527</v>
      </c>
      <c r="DB221">
        <v>0</v>
      </c>
      <c r="DE221">
        <v>0</v>
      </c>
      <c r="DH221">
        <v>1</v>
      </c>
      <c r="DI221" t="s">
        <v>527</v>
      </c>
      <c r="DK221" t="str">
        <f t="shared" si="149"/>
        <v>Must have bilateral memorandum of understanding or data sharing agreement</v>
      </c>
      <c r="DL221" t="s">
        <v>529</v>
      </c>
      <c r="DN221">
        <v>1</v>
      </c>
      <c r="DO221" t="s">
        <v>527</v>
      </c>
      <c r="DQ221" t="str">
        <f t="shared" si="150"/>
        <v>No restrictions on law enforcement access</v>
      </c>
    </row>
    <row r="222" spans="1:121" x14ac:dyDescent="0.35">
      <c r="A222" t="s">
        <v>522</v>
      </c>
      <c r="B222" s="1">
        <v>43180</v>
      </c>
      <c r="C222" s="1">
        <v>43281</v>
      </c>
      <c r="D222">
        <v>1</v>
      </c>
      <c r="E222" t="s">
        <v>523</v>
      </c>
      <c r="G222" t="str">
        <f t="shared" si="146"/>
        <v>Professional licensing authority</v>
      </c>
      <c r="H222" t="s">
        <v>524</v>
      </c>
      <c r="J222">
        <v>1</v>
      </c>
      <c r="K222" t="s">
        <v>526</v>
      </c>
      <c r="M222" t="str">
        <f t="shared" si="154"/>
        <v>Every day</v>
      </c>
      <c r="N222" t="s">
        <v>526</v>
      </c>
      <c r="O222" t="s">
        <v>534</v>
      </c>
      <c r="P222" t="str">
        <f t="shared" si="155"/>
        <v>Schedule II, Schedule III, Schedule IV</v>
      </c>
      <c r="Q222" t="s">
        <v>526</v>
      </c>
      <c r="S222" t="str">
        <f t="shared" si="147"/>
        <v>Must report to law enforcement, Must report to professional licensing body, Permitted to report to law enforcement, Permitted to report to professional licensing body</v>
      </c>
      <c r="T222" t="s">
        <v>527</v>
      </c>
      <c r="U222" t="s">
        <v>528</v>
      </c>
      <c r="V222">
        <v>0</v>
      </c>
      <c r="AE222">
        <v>1</v>
      </c>
      <c r="AF222" t="s">
        <v>541</v>
      </c>
      <c r="AH222">
        <v>0</v>
      </c>
      <c r="AQ222">
        <v>1</v>
      </c>
      <c r="AR222" t="s">
        <v>541</v>
      </c>
      <c r="AT222" t="str">
        <f t="shared" si="151"/>
        <v>Initial prescriptions</v>
      </c>
      <c r="AU222" t="s">
        <v>542</v>
      </c>
      <c r="AW222" t="str">
        <f t="shared" si="152"/>
        <v>Every 12 months</v>
      </c>
      <c r="AX222" t="s">
        <v>541</v>
      </c>
      <c r="AZ222" t="str">
        <f t="shared" si="153"/>
        <v>No exceptions from the mandate to check the PDMP</v>
      </c>
      <c r="BC222">
        <v>0</v>
      </c>
      <c r="BL222">
        <v>0</v>
      </c>
      <c r="CG222">
        <v>0</v>
      </c>
      <c r="CJ222">
        <v>0</v>
      </c>
      <c r="CM222">
        <v>0</v>
      </c>
      <c r="CS222">
        <v>1</v>
      </c>
      <c r="CT222" t="s">
        <v>527</v>
      </c>
      <c r="CV222" t="str">
        <f t="shared" si="148"/>
        <v>Authorized agent, delegate, or designee</v>
      </c>
      <c r="CW222" t="s">
        <v>527</v>
      </c>
      <c r="CY222">
        <v>1</v>
      </c>
      <c r="CZ222" t="s">
        <v>527</v>
      </c>
      <c r="DB222">
        <v>0</v>
      </c>
      <c r="DE222">
        <v>0</v>
      </c>
      <c r="DH222">
        <v>1</v>
      </c>
      <c r="DI222" t="s">
        <v>527</v>
      </c>
      <c r="DK222" t="str">
        <f t="shared" si="149"/>
        <v>Must have bilateral memorandum of understanding or data sharing agreement</v>
      </c>
      <c r="DL222" t="s">
        <v>529</v>
      </c>
      <c r="DN222">
        <v>1</v>
      </c>
      <c r="DO222" t="s">
        <v>527</v>
      </c>
      <c r="DQ222" t="str">
        <f t="shared" si="150"/>
        <v>No restrictions on law enforcement access</v>
      </c>
    </row>
    <row r="223" spans="1:121" x14ac:dyDescent="0.35">
      <c r="A223" t="s">
        <v>522</v>
      </c>
      <c r="B223" s="1">
        <v>43282</v>
      </c>
      <c r="C223" s="1">
        <v>43465</v>
      </c>
      <c r="D223">
        <v>1</v>
      </c>
      <c r="E223" t="s">
        <v>523</v>
      </c>
      <c r="G223" t="str">
        <f t="shared" si="146"/>
        <v>Professional licensing authority</v>
      </c>
      <c r="H223" t="s">
        <v>524</v>
      </c>
      <c r="J223">
        <v>1</v>
      </c>
      <c r="K223" t="s">
        <v>526</v>
      </c>
      <c r="M223" t="str">
        <f t="shared" si="154"/>
        <v>Every day</v>
      </c>
      <c r="N223" t="s">
        <v>526</v>
      </c>
      <c r="O223" t="s">
        <v>544</v>
      </c>
      <c r="P223" t="str">
        <f t="shared" si="155"/>
        <v>Schedule II, Schedule III, Schedule IV</v>
      </c>
      <c r="Q223" t="s">
        <v>526</v>
      </c>
      <c r="S223" t="str">
        <f t="shared" si="147"/>
        <v>Must report to law enforcement, Must report to professional licensing body, Permitted to report to law enforcement, Permitted to report to professional licensing body</v>
      </c>
      <c r="T223" t="s">
        <v>527</v>
      </c>
      <c r="U223" t="s">
        <v>528</v>
      </c>
      <c r="V223">
        <v>0</v>
      </c>
      <c r="X223" t="s">
        <v>545</v>
      </c>
      <c r="AE223">
        <v>1</v>
      </c>
      <c r="AF223" t="s">
        <v>546</v>
      </c>
      <c r="AH223">
        <v>0</v>
      </c>
      <c r="AQ223">
        <v>1</v>
      </c>
      <c r="AR223" t="s">
        <v>546</v>
      </c>
      <c r="AT223" t="str">
        <f t="shared" si="151"/>
        <v>Initial prescriptions</v>
      </c>
      <c r="AU223" t="s">
        <v>547</v>
      </c>
      <c r="AW223" t="str">
        <f t="shared" si="152"/>
        <v>Every 12 months</v>
      </c>
      <c r="AX223" t="s">
        <v>548</v>
      </c>
      <c r="AZ223" t="str">
        <f t="shared" si="153"/>
        <v>No exceptions from the mandate to check the PDMP</v>
      </c>
      <c r="BC223">
        <v>1</v>
      </c>
      <c r="BD223" t="s">
        <v>529</v>
      </c>
      <c r="BF223" t="str">
        <f>("Initial prescriptions")</f>
        <v>Initial prescriptions</v>
      </c>
      <c r="BG223" t="s">
        <v>529</v>
      </c>
      <c r="BI223" t="str">
        <f>("No exceptions from the mandate to check the PDMP")</f>
        <v>No exceptions from the mandate to check the PDMP</v>
      </c>
      <c r="BL223">
        <v>0</v>
      </c>
      <c r="CG223">
        <v>0</v>
      </c>
      <c r="CJ223">
        <v>0</v>
      </c>
      <c r="CM223">
        <v>0</v>
      </c>
      <c r="CS223">
        <v>1</v>
      </c>
      <c r="CT223" t="s">
        <v>527</v>
      </c>
      <c r="CV223" t="str">
        <f t="shared" si="148"/>
        <v>Authorized agent, delegate, or designee</v>
      </c>
      <c r="CW223" t="s">
        <v>527</v>
      </c>
      <c r="CY223">
        <v>1</v>
      </c>
      <c r="CZ223" t="s">
        <v>527</v>
      </c>
      <c r="DB223">
        <v>0</v>
      </c>
      <c r="DE223">
        <v>0</v>
      </c>
      <c r="DH223">
        <v>1</v>
      </c>
      <c r="DI223" t="s">
        <v>527</v>
      </c>
      <c r="DK223" t="str">
        <f t="shared" si="149"/>
        <v>Must have bilateral memorandum of understanding or data sharing agreement</v>
      </c>
      <c r="DL223" t="s">
        <v>529</v>
      </c>
      <c r="DN223">
        <v>1</v>
      </c>
      <c r="DO223" t="s">
        <v>527</v>
      </c>
      <c r="DQ223" t="str">
        <f t="shared" si="150"/>
        <v>No restrictions on law enforcement access</v>
      </c>
    </row>
    <row r="224" spans="1:121" x14ac:dyDescent="0.35">
      <c r="A224" t="s">
        <v>522</v>
      </c>
      <c r="B224" s="1">
        <v>43466</v>
      </c>
      <c r="C224" s="1">
        <v>43572</v>
      </c>
      <c r="D224">
        <v>1</v>
      </c>
      <c r="E224" t="s">
        <v>523</v>
      </c>
      <c r="G224" t="str">
        <f t="shared" si="146"/>
        <v>Professional licensing authority</v>
      </c>
      <c r="H224" t="s">
        <v>524</v>
      </c>
      <c r="J224">
        <v>1</v>
      </c>
      <c r="K224" t="s">
        <v>526</v>
      </c>
      <c r="M224" t="str">
        <f t="shared" si="154"/>
        <v>Every day</v>
      </c>
      <c r="N224" t="s">
        <v>526</v>
      </c>
      <c r="O224" t="s">
        <v>544</v>
      </c>
      <c r="P224" t="str">
        <f t="shared" si="155"/>
        <v>Schedule II, Schedule III, Schedule IV</v>
      </c>
      <c r="Q224" t="s">
        <v>526</v>
      </c>
      <c r="S224" t="str">
        <f t="shared" si="147"/>
        <v>Must report to law enforcement, Must report to professional licensing body, Permitted to report to law enforcement, Permitted to report to professional licensing body</v>
      </c>
      <c r="T224" t="s">
        <v>527</v>
      </c>
      <c r="U224" t="s">
        <v>528</v>
      </c>
      <c r="V224">
        <v>1</v>
      </c>
      <c r="W224" t="s">
        <v>549</v>
      </c>
      <c r="Y224" t="str">
        <f>("Physician prescribers, Nurse Practitioners, Physician assistants, Podiatrists, Dentists, Pharmacists")</f>
        <v>Physician prescribers, Nurse Practitioners, Physician assistants, Podiatrists, Dentists, Pharmacists</v>
      </c>
      <c r="Z224" t="s">
        <v>550</v>
      </c>
      <c r="AB224" t="str">
        <f t="shared" ref="AB224:AB232" si="156">("Prior to accessing the PDMP")</f>
        <v>Prior to accessing the PDMP</v>
      </c>
      <c r="AC224" t="s">
        <v>551</v>
      </c>
      <c r="AE224">
        <v>1</v>
      </c>
      <c r="AF224" t="s">
        <v>546</v>
      </c>
      <c r="AH224">
        <v>0</v>
      </c>
      <c r="AQ224">
        <v>1</v>
      </c>
      <c r="AR224" t="s">
        <v>546</v>
      </c>
      <c r="AT224" t="str">
        <f t="shared" si="151"/>
        <v>Initial prescriptions</v>
      </c>
      <c r="AU224" t="s">
        <v>547</v>
      </c>
      <c r="AW224" t="str">
        <f t="shared" si="152"/>
        <v>Every 12 months</v>
      </c>
      <c r="AX224" t="s">
        <v>541</v>
      </c>
      <c r="AZ224" t="str">
        <f t="shared" si="153"/>
        <v>No exceptions from the mandate to check the PDMP</v>
      </c>
      <c r="BC224">
        <v>1</v>
      </c>
      <c r="BD224" t="s">
        <v>529</v>
      </c>
      <c r="BF224" t="str">
        <f>("Initial prescriptions")</f>
        <v>Initial prescriptions</v>
      </c>
      <c r="BG224" t="s">
        <v>529</v>
      </c>
      <c r="BI224" t="str">
        <f>("No exceptions from the mandate to check the PDMP")</f>
        <v>No exceptions from the mandate to check the PDMP</v>
      </c>
      <c r="BL224">
        <v>0</v>
      </c>
      <c r="CG224">
        <v>0</v>
      </c>
      <c r="CJ224">
        <v>0</v>
      </c>
      <c r="CM224">
        <v>0</v>
      </c>
      <c r="CS224">
        <v>1</v>
      </c>
      <c r="CT224" t="s">
        <v>527</v>
      </c>
      <c r="CV224" t="str">
        <f t="shared" si="148"/>
        <v>Authorized agent, delegate, or designee</v>
      </c>
      <c r="CW224" t="s">
        <v>527</v>
      </c>
      <c r="CY224">
        <v>1</v>
      </c>
      <c r="CZ224" t="s">
        <v>527</v>
      </c>
      <c r="DB224">
        <v>0</v>
      </c>
      <c r="DE224">
        <v>0</v>
      </c>
      <c r="DH224">
        <v>1</v>
      </c>
      <c r="DI224" t="s">
        <v>527</v>
      </c>
      <c r="DK224" t="str">
        <f t="shared" si="149"/>
        <v>Must have bilateral memorandum of understanding or data sharing agreement</v>
      </c>
      <c r="DL224" t="s">
        <v>529</v>
      </c>
      <c r="DN224">
        <v>1</v>
      </c>
      <c r="DO224" t="s">
        <v>527</v>
      </c>
      <c r="DQ224" t="str">
        <f t="shared" si="150"/>
        <v>No restrictions on law enforcement access</v>
      </c>
    </row>
    <row r="225" spans="1:122" x14ac:dyDescent="0.35">
      <c r="A225" t="s">
        <v>522</v>
      </c>
      <c r="B225" s="1">
        <v>43573</v>
      </c>
      <c r="C225" s="1">
        <v>43646</v>
      </c>
      <c r="D225">
        <v>1</v>
      </c>
      <c r="E225" t="s">
        <v>523</v>
      </c>
      <c r="G225" t="str">
        <f t="shared" si="146"/>
        <v>Professional licensing authority</v>
      </c>
      <c r="H225" t="s">
        <v>552</v>
      </c>
      <c r="J225">
        <v>1</v>
      </c>
      <c r="K225" t="s">
        <v>553</v>
      </c>
      <c r="M225" t="str">
        <f t="shared" si="154"/>
        <v>Every day</v>
      </c>
      <c r="N225" t="s">
        <v>553</v>
      </c>
      <c r="O225" t="s">
        <v>544</v>
      </c>
      <c r="P225" t="str">
        <f t="shared" si="155"/>
        <v>Schedule II, Schedule III, Schedule IV</v>
      </c>
      <c r="Q225" t="s">
        <v>553</v>
      </c>
      <c r="S225" t="str">
        <f t="shared" si="147"/>
        <v>Must report to law enforcement, Must report to professional licensing body, Permitted to report to law enforcement, Permitted to report to professional licensing body</v>
      </c>
      <c r="T225" t="s">
        <v>554</v>
      </c>
      <c r="U225" t="s">
        <v>555</v>
      </c>
      <c r="V225">
        <v>1</v>
      </c>
      <c r="W225" t="s">
        <v>556</v>
      </c>
      <c r="Y225" t="str">
        <f>("Physician prescribers, Nurse Practitioners, Physician assistants, Podiatrists, Dentists, Pharmacists")</f>
        <v>Physician prescribers, Nurse Practitioners, Physician assistants, Podiatrists, Dentists, Pharmacists</v>
      </c>
      <c r="Z225" t="s">
        <v>557</v>
      </c>
      <c r="AB225" t="str">
        <f t="shared" si="156"/>
        <v>Prior to accessing the PDMP</v>
      </c>
      <c r="AC225" t="s">
        <v>558</v>
      </c>
      <c r="AE225">
        <v>1</v>
      </c>
      <c r="AF225" t="s">
        <v>559</v>
      </c>
      <c r="AH225">
        <v>0</v>
      </c>
      <c r="AQ225">
        <v>1</v>
      </c>
      <c r="AR225" t="s">
        <v>560</v>
      </c>
      <c r="AS225" t="s">
        <v>561</v>
      </c>
      <c r="AT225" t="str">
        <f t="shared" si="151"/>
        <v>Initial prescriptions</v>
      </c>
      <c r="AU225" t="s">
        <v>562</v>
      </c>
      <c r="AW225" t="str">
        <f t="shared" si="152"/>
        <v>Every 12 months</v>
      </c>
      <c r="AX225" t="s">
        <v>541</v>
      </c>
      <c r="AZ225" t="str">
        <f t="shared" si="153"/>
        <v>No exceptions from the mandate to check the PDMP</v>
      </c>
      <c r="BC225">
        <v>1</v>
      </c>
      <c r="BD225" t="s">
        <v>563</v>
      </c>
      <c r="BE225" t="s">
        <v>561</v>
      </c>
      <c r="BF225" t="str">
        <f>("Initial prescriptions")</f>
        <v>Initial prescriptions</v>
      </c>
      <c r="BG225" t="s">
        <v>563</v>
      </c>
      <c r="BI225" t="str">
        <f>("No exceptions from the mandate to check the PDMP")</f>
        <v>No exceptions from the mandate to check the PDMP</v>
      </c>
      <c r="BL225">
        <v>0</v>
      </c>
      <c r="CG225">
        <v>0</v>
      </c>
      <c r="CJ225">
        <v>0</v>
      </c>
      <c r="CM225">
        <v>0</v>
      </c>
      <c r="CS225">
        <v>1</v>
      </c>
      <c r="CT225" t="s">
        <v>563</v>
      </c>
      <c r="CV225" t="str">
        <f t="shared" si="148"/>
        <v>Authorized agent, delegate, or designee</v>
      </c>
      <c r="CW225" t="s">
        <v>563</v>
      </c>
      <c r="CY225">
        <v>1</v>
      </c>
      <c r="CZ225" t="s">
        <v>554</v>
      </c>
      <c r="DB225">
        <v>0</v>
      </c>
      <c r="DE225">
        <v>0</v>
      </c>
      <c r="DH225">
        <v>1</v>
      </c>
      <c r="DI225" t="s">
        <v>554</v>
      </c>
      <c r="DK225" t="str">
        <f t="shared" si="149"/>
        <v>Must have bilateral memorandum of understanding or data sharing agreement</v>
      </c>
      <c r="DL225" t="s">
        <v>563</v>
      </c>
      <c r="DN225">
        <v>1</v>
      </c>
      <c r="DO225" t="s">
        <v>554</v>
      </c>
      <c r="DQ225" t="str">
        <f t="shared" si="150"/>
        <v>No restrictions on law enforcement access</v>
      </c>
    </row>
    <row r="226" spans="1:122" x14ac:dyDescent="0.35">
      <c r="A226" t="s">
        <v>522</v>
      </c>
      <c r="B226" s="1">
        <v>43647</v>
      </c>
      <c r="C226" s="1">
        <v>43830</v>
      </c>
      <c r="D226">
        <v>1</v>
      </c>
      <c r="E226" t="s">
        <v>523</v>
      </c>
      <c r="G226" t="str">
        <f t="shared" si="146"/>
        <v>Professional licensing authority</v>
      </c>
      <c r="H226" t="s">
        <v>552</v>
      </c>
      <c r="J226">
        <v>1</v>
      </c>
      <c r="K226" t="s">
        <v>553</v>
      </c>
      <c r="M226" t="str">
        <f t="shared" si="154"/>
        <v>Every day</v>
      </c>
      <c r="N226" t="s">
        <v>553</v>
      </c>
      <c r="O226" t="s">
        <v>544</v>
      </c>
      <c r="P226" t="str">
        <f t="shared" si="155"/>
        <v>Schedule II, Schedule III, Schedule IV</v>
      </c>
      <c r="Q226" t="s">
        <v>553</v>
      </c>
      <c r="S226" t="str">
        <f t="shared" si="147"/>
        <v>Must report to law enforcement, Must report to professional licensing body, Permitted to report to law enforcement, Permitted to report to professional licensing body</v>
      </c>
      <c r="T226" t="s">
        <v>554</v>
      </c>
      <c r="U226" t="s">
        <v>555</v>
      </c>
      <c r="V226">
        <v>1</v>
      </c>
      <c r="W226" t="s">
        <v>556</v>
      </c>
      <c r="Y226" t="str">
        <f>("Physician prescribers, Nurse Practitioners, Physician assistants, Podiatrists, Dentists, Pharmacists")</f>
        <v>Physician prescribers, Nurse Practitioners, Physician assistants, Podiatrists, Dentists, Pharmacists</v>
      </c>
      <c r="Z226" t="s">
        <v>557</v>
      </c>
      <c r="AB226" t="str">
        <f t="shared" si="156"/>
        <v>Prior to accessing the PDMP</v>
      </c>
      <c r="AC226" t="s">
        <v>558</v>
      </c>
      <c r="AE226">
        <v>1</v>
      </c>
      <c r="AF226" t="s">
        <v>559</v>
      </c>
      <c r="AH226">
        <v>0</v>
      </c>
      <c r="AQ226">
        <v>1</v>
      </c>
      <c r="AR226" t="s">
        <v>560</v>
      </c>
      <c r="AS226" t="s">
        <v>561</v>
      </c>
      <c r="AT226" t="str">
        <f t="shared" si="151"/>
        <v>Initial prescriptions</v>
      </c>
      <c r="AU226" t="s">
        <v>559</v>
      </c>
      <c r="AW226" t="str">
        <f t="shared" si="152"/>
        <v>Every 12 months</v>
      </c>
      <c r="AX226" t="s">
        <v>541</v>
      </c>
      <c r="AZ226" t="str">
        <f t="shared" si="153"/>
        <v>No exceptions from the mandate to check the PDMP</v>
      </c>
      <c r="BC226">
        <v>1</v>
      </c>
      <c r="BD226" t="s">
        <v>563</v>
      </c>
      <c r="BE226" t="s">
        <v>561</v>
      </c>
      <c r="BF226" t="str">
        <f>("Initial prescriptions")</f>
        <v>Initial prescriptions</v>
      </c>
      <c r="BG226" t="s">
        <v>563</v>
      </c>
      <c r="BI226" t="str">
        <f>("No exceptions from the mandate to check the PDMP")</f>
        <v>No exceptions from the mandate to check the PDMP</v>
      </c>
      <c r="BL226">
        <v>0</v>
      </c>
      <c r="CG226">
        <v>0</v>
      </c>
      <c r="CJ226">
        <v>0</v>
      </c>
      <c r="CM226">
        <v>0</v>
      </c>
      <c r="CS226">
        <v>1</v>
      </c>
      <c r="CT226" t="s">
        <v>563</v>
      </c>
      <c r="CV226" t="str">
        <f t="shared" si="148"/>
        <v>Authorized agent, delegate, or designee</v>
      </c>
      <c r="CW226" t="s">
        <v>563</v>
      </c>
      <c r="CY226">
        <v>1</v>
      </c>
      <c r="CZ226" t="s">
        <v>554</v>
      </c>
      <c r="DB226">
        <v>0</v>
      </c>
      <c r="DE226">
        <v>0</v>
      </c>
      <c r="DH226">
        <v>1</v>
      </c>
      <c r="DI226" t="s">
        <v>554</v>
      </c>
      <c r="DK226" t="str">
        <f t="shared" si="149"/>
        <v>Must have bilateral memorandum of understanding or data sharing agreement</v>
      </c>
      <c r="DL226" t="s">
        <v>563</v>
      </c>
      <c r="DN226">
        <v>1</v>
      </c>
      <c r="DO226" t="s">
        <v>554</v>
      </c>
      <c r="DQ226" t="str">
        <f t="shared" si="150"/>
        <v>No restrictions on law enforcement access</v>
      </c>
    </row>
    <row r="227" spans="1:122" x14ac:dyDescent="0.35">
      <c r="A227" t="s">
        <v>564</v>
      </c>
      <c r="B227" s="1">
        <v>41640</v>
      </c>
      <c r="C227" s="1">
        <v>41820</v>
      </c>
      <c r="D227">
        <v>1</v>
      </c>
      <c r="E227" t="s">
        <v>565</v>
      </c>
      <c r="G227" t="str">
        <f t="shared" si="146"/>
        <v>Professional licensing authority</v>
      </c>
      <c r="H227" t="s">
        <v>566</v>
      </c>
      <c r="J227">
        <v>1</v>
      </c>
      <c r="K227" t="s">
        <v>567</v>
      </c>
      <c r="M227" t="str">
        <f t="shared" ref="M227:M232" si="157">("Every 7 days")</f>
        <v>Every 7 days</v>
      </c>
      <c r="N227" t="s">
        <v>568</v>
      </c>
      <c r="P227" t="str">
        <f t="shared" si="155"/>
        <v>Schedule II, Schedule III, Schedule IV</v>
      </c>
      <c r="Q227" t="s">
        <v>569</v>
      </c>
      <c r="R227" t="s">
        <v>570</v>
      </c>
      <c r="S227" t="str">
        <f t="shared" ref="S227:S236" si="158">("No action specified in the law")</f>
        <v>No action specified in the law</v>
      </c>
      <c r="V227">
        <v>1</v>
      </c>
      <c r="W227" t="s">
        <v>571</v>
      </c>
      <c r="Y227" t="str">
        <f t="shared" ref="Y227:Y240" si="159">("Physician prescribers, Nurse Practitioners, Physician assistants, Optometrists, Podiatrists, Dentists, Pharmacists")</f>
        <v>Physician prescribers, Nurse Practitioners, Physician assistants, Optometrists, Podiatrists, Dentists, Pharmacists</v>
      </c>
      <c r="Z227" t="s">
        <v>572</v>
      </c>
      <c r="AB227" t="str">
        <f t="shared" si="156"/>
        <v>Prior to accessing the PDMP</v>
      </c>
      <c r="AC227" t="s">
        <v>571</v>
      </c>
      <c r="AE227">
        <v>0</v>
      </c>
      <c r="AH227">
        <v>0</v>
      </c>
      <c r="AQ227">
        <v>0</v>
      </c>
      <c r="BC227">
        <v>0</v>
      </c>
      <c r="BL227">
        <v>0</v>
      </c>
      <c r="CG227">
        <v>0</v>
      </c>
      <c r="CJ227">
        <v>1</v>
      </c>
      <c r="CK227" t="s">
        <v>573</v>
      </c>
      <c r="CM227">
        <v>0</v>
      </c>
      <c r="CS227">
        <v>1</v>
      </c>
      <c r="CT227" t="s">
        <v>574</v>
      </c>
      <c r="CV227" t="str">
        <f t="shared" ref="CV227:CV240" si="160">("Health care professionals")</f>
        <v>Health care professionals</v>
      </c>
      <c r="CW227" t="s">
        <v>575</v>
      </c>
      <c r="CY227">
        <v>0</v>
      </c>
      <c r="DB227">
        <v>0</v>
      </c>
      <c r="DE227">
        <v>0</v>
      </c>
      <c r="DH227">
        <v>0</v>
      </c>
      <c r="DN227">
        <v>1</v>
      </c>
      <c r="DO227" t="s">
        <v>571</v>
      </c>
      <c r="DQ227" t="str">
        <f t="shared" ref="DQ227:DQ236" si="161">("Granted access by a subpoena, Granted access by issuance of a warrant, Granted access by a finding of probable cause")</f>
        <v>Granted access by a subpoena, Granted access by issuance of a warrant, Granted access by a finding of probable cause</v>
      </c>
      <c r="DR227" t="s">
        <v>571</v>
      </c>
    </row>
    <row r="228" spans="1:122" x14ac:dyDescent="0.35">
      <c r="A228" t="s">
        <v>564</v>
      </c>
      <c r="B228" s="1">
        <v>41821</v>
      </c>
      <c r="C228" s="1">
        <v>42551</v>
      </c>
      <c r="D228">
        <v>1</v>
      </c>
      <c r="E228" t="s">
        <v>565</v>
      </c>
      <c r="G228" t="str">
        <f t="shared" si="146"/>
        <v>Professional licensing authority</v>
      </c>
      <c r="H228" t="s">
        <v>576</v>
      </c>
      <c r="J228">
        <v>1</v>
      </c>
      <c r="K228" t="s">
        <v>577</v>
      </c>
      <c r="M228" t="str">
        <f t="shared" si="157"/>
        <v>Every 7 days</v>
      </c>
      <c r="N228" t="s">
        <v>568</v>
      </c>
      <c r="P228" t="str">
        <f t="shared" si="155"/>
        <v>Schedule II, Schedule III, Schedule IV</v>
      </c>
      <c r="Q228" t="s">
        <v>569</v>
      </c>
      <c r="R228" t="s">
        <v>570</v>
      </c>
      <c r="S228" t="str">
        <f t="shared" si="158"/>
        <v>No action specified in the law</v>
      </c>
      <c r="V228">
        <v>1</v>
      </c>
      <c r="W228" t="s">
        <v>571</v>
      </c>
      <c r="Y228" t="str">
        <f t="shared" si="159"/>
        <v>Physician prescribers, Nurse Practitioners, Physician assistants, Optometrists, Podiatrists, Dentists, Pharmacists</v>
      </c>
      <c r="Z228" t="s">
        <v>572</v>
      </c>
      <c r="AB228" t="str">
        <f t="shared" si="156"/>
        <v>Prior to accessing the PDMP</v>
      </c>
      <c r="AC228" t="s">
        <v>571</v>
      </c>
      <c r="AE228">
        <v>0</v>
      </c>
      <c r="AH228">
        <v>0</v>
      </c>
      <c r="AQ228">
        <v>0</v>
      </c>
      <c r="BC228">
        <v>0</v>
      </c>
      <c r="BL228">
        <v>0</v>
      </c>
      <c r="CG228">
        <v>0</v>
      </c>
      <c r="CJ228">
        <v>1</v>
      </c>
      <c r="CK228" t="s">
        <v>573</v>
      </c>
      <c r="CM228">
        <v>0</v>
      </c>
      <c r="CS228">
        <v>1</v>
      </c>
      <c r="CT228" t="s">
        <v>571</v>
      </c>
      <c r="CV228" t="str">
        <f t="shared" si="160"/>
        <v>Health care professionals</v>
      </c>
      <c r="CW228" t="s">
        <v>575</v>
      </c>
      <c r="CY228">
        <v>0</v>
      </c>
      <c r="DB228">
        <v>0</v>
      </c>
      <c r="DE228">
        <v>0</v>
      </c>
      <c r="DH228">
        <v>1</v>
      </c>
      <c r="DI228" t="s">
        <v>573</v>
      </c>
      <c r="DK228" t="s">
        <v>578</v>
      </c>
      <c r="DL228" t="s">
        <v>573</v>
      </c>
      <c r="DM228" t="s">
        <v>579</v>
      </c>
      <c r="DN228">
        <v>1</v>
      </c>
      <c r="DO228" t="s">
        <v>580</v>
      </c>
      <c r="DQ228" t="str">
        <f t="shared" si="161"/>
        <v>Granted access by a subpoena, Granted access by issuance of a warrant, Granted access by a finding of probable cause</v>
      </c>
      <c r="DR228" t="s">
        <v>571</v>
      </c>
    </row>
    <row r="229" spans="1:122" x14ac:dyDescent="0.35">
      <c r="A229" t="s">
        <v>564</v>
      </c>
      <c r="B229" s="1">
        <v>42552</v>
      </c>
      <c r="C229" s="1">
        <v>42866</v>
      </c>
      <c r="D229">
        <v>1</v>
      </c>
      <c r="E229" t="s">
        <v>581</v>
      </c>
      <c r="G229" t="str">
        <f t="shared" si="146"/>
        <v>Professional licensing authority</v>
      </c>
      <c r="H229" t="s">
        <v>576</v>
      </c>
      <c r="J229">
        <v>1</v>
      </c>
      <c r="K229" t="s">
        <v>582</v>
      </c>
      <c r="M229" t="str">
        <f t="shared" si="157"/>
        <v>Every 7 days</v>
      </c>
      <c r="N229" t="s">
        <v>568</v>
      </c>
      <c r="P229" t="str">
        <f t="shared" si="155"/>
        <v>Schedule II, Schedule III, Schedule IV</v>
      </c>
      <c r="Q229" t="s">
        <v>569</v>
      </c>
      <c r="R229" t="s">
        <v>570</v>
      </c>
      <c r="S229" t="str">
        <f t="shared" si="158"/>
        <v>No action specified in the law</v>
      </c>
      <c r="V229">
        <v>1</v>
      </c>
      <c r="W229" t="s">
        <v>571</v>
      </c>
      <c r="Y229" t="str">
        <f t="shared" si="159"/>
        <v>Physician prescribers, Nurse Practitioners, Physician assistants, Optometrists, Podiatrists, Dentists, Pharmacists</v>
      </c>
      <c r="Z229" t="s">
        <v>572</v>
      </c>
      <c r="AB229" t="str">
        <f t="shared" si="156"/>
        <v>Prior to accessing the PDMP</v>
      </c>
      <c r="AC229" t="s">
        <v>571</v>
      </c>
      <c r="AE229">
        <v>0</v>
      </c>
      <c r="AH229">
        <v>0</v>
      </c>
      <c r="AQ229">
        <v>0</v>
      </c>
      <c r="BC229">
        <v>0</v>
      </c>
      <c r="BL229">
        <v>0</v>
      </c>
      <c r="CG229">
        <v>0</v>
      </c>
      <c r="CJ229">
        <v>1</v>
      </c>
      <c r="CK229" t="s">
        <v>573</v>
      </c>
      <c r="CM229">
        <v>0</v>
      </c>
      <c r="CS229">
        <v>1</v>
      </c>
      <c r="CT229" t="s">
        <v>571</v>
      </c>
      <c r="CV229" t="str">
        <f t="shared" si="160"/>
        <v>Health care professionals</v>
      </c>
      <c r="CW229" t="s">
        <v>575</v>
      </c>
      <c r="CY229">
        <v>0</v>
      </c>
      <c r="DB229">
        <v>0</v>
      </c>
      <c r="DE229">
        <v>0</v>
      </c>
      <c r="DH229">
        <v>1</v>
      </c>
      <c r="DI229" t="s">
        <v>573</v>
      </c>
      <c r="DK229" t="s">
        <v>578</v>
      </c>
      <c r="DL229" t="s">
        <v>573</v>
      </c>
      <c r="DM229" t="s">
        <v>579</v>
      </c>
      <c r="DN229">
        <v>1</v>
      </c>
      <c r="DO229" t="s">
        <v>580</v>
      </c>
      <c r="DQ229" t="str">
        <f t="shared" si="161"/>
        <v>Granted access by a subpoena, Granted access by issuance of a warrant, Granted access by a finding of probable cause</v>
      </c>
      <c r="DR229" t="s">
        <v>571</v>
      </c>
    </row>
    <row r="230" spans="1:122" x14ac:dyDescent="0.35">
      <c r="A230" t="s">
        <v>564</v>
      </c>
      <c r="B230" s="1">
        <v>42867</v>
      </c>
      <c r="C230" s="1">
        <v>42916</v>
      </c>
      <c r="D230">
        <v>1</v>
      </c>
      <c r="E230" t="s">
        <v>581</v>
      </c>
      <c r="G230" t="str">
        <f t="shared" si="146"/>
        <v>Professional licensing authority</v>
      </c>
      <c r="H230" t="s">
        <v>576</v>
      </c>
      <c r="J230">
        <v>1</v>
      </c>
      <c r="K230" t="s">
        <v>582</v>
      </c>
      <c r="M230" t="str">
        <f t="shared" si="157"/>
        <v>Every 7 days</v>
      </c>
      <c r="N230" t="s">
        <v>568</v>
      </c>
      <c r="P230" t="str">
        <f t="shared" si="155"/>
        <v>Schedule II, Schedule III, Schedule IV</v>
      </c>
      <c r="Q230" t="s">
        <v>569</v>
      </c>
      <c r="R230" t="s">
        <v>570</v>
      </c>
      <c r="S230" t="str">
        <f t="shared" si="158"/>
        <v>No action specified in the law</v>
      </c>
      <c r="V230">
        <v>1</v>
      </c>
      <c r="W230" t="s">
        <v>571</v>
      </c>
      <c r="Y230" t="str">
        <f t="shared" si="159"/>
        <v>Physician prescribers, Nurse Practitioners, Physician assistants, Optometrists, Podiatrists, Dentists, Pharmacists</v>
      </c>
      <c r="Z230" t="s">
        <v>572</v>
      </c>
      <c r="AB230" t="str">
        <f t="shared" si="156"/>
        <v>Prior to accessing the PDMP</v>
      </c>
      <c r="AC230" t="s">
        <v>571</v>
      </c>
      <c r="AE230">
        <v>0</v>
      </c>
      <c r="AH230">
        <v>0</v>
      </c>
      <c r="AQ230">
        <v>0</v>
      </c>
      <c r="BC230">
        <v>0</v>
      </c>
      <c r="BL230">
        <v>0</v>
      </c>
      <c r="CG230">
        <v>0</v>
      </c>
      <c r="CJ230">
        <v>1</v>
      </c>
      <c r="CK230" t="s">
        <v>573</v>
      </c>
      <c r="CM230">
        <v>0</v>
      </c>
      <c r="CS230">
        <v>1</v>
      </c>
      <c r="CT230" t="s">
        <v>571</v>
      </c>
      <c r="CV230" t="str">
        <f t="shared" si="160"/>
        <v>Health care professionals</v>
      </c>
      <c r="CW230" t="s">
        <v>575</v>
      </c>
      <c r="CY230">
        <v>0</v>
      </c>
      <c r="DB230">
        <v>0</v>
      </c>
      <c r="DE230">
        <v>0</v>
      </c>
      <c r="DH230">
        <v>1</v>
      </c>
      <c r="DI230" t="s">
        <v>573</v>
      </c>
      <c r="DK230" t="s">
        <v>397</v>
      </c>
      <c r="DL230" t="s">
        <v>573</v>
      </c>
      <c r="DM230" t="s">
        <v>583</v>
      </c>
      <c r="DN230">
        <v>1</v>
      </c>
      <c r="DO230" t="s">
        <v>580</v>
      </c>
      <c r="DQ230" t="str">
        <f t="shared" si="161"/>
        <v>Granted access by a subpoena, Granted access by issuance of a warrant, Granted access by a finding of probable cause</v>
      </c>
      <c r="DR230" t="s">
        <v>571</v>
      </c>
    </row>
    <row r="231" spans="1:122" x14ac:dyDescent="0.35">
      <c r="A231" t="s">
        <v>564</v>
      </c>
      <c r="B231" s="1">
        <v>42917</v>
      </c>
      <c r="C231" s="1">
        <v>42927</v>
      </c>
      <c r="D231">
        <v>1</v>
      </c>
      <c r="E231" t="s">
        <v>581</v>
      </c>
      <c r="G231" t="str">
        <f t="shared" si="146"/>
        <v>Professional licensing authority</v>
      </c>
      <c r="H231" t="s">
        <v>576</v>
      </c>
      <c r="J231">
        <v>1</v>
      </c>
      <c r="K231" t="s">
        <v>582</v>
      </c>
      <c r="M231" t="str">
        <f t="shared" si="157"/>
        <v>Every 7 days</v>
      </c>
      <c r="N231" t="s">
        <v>584</v>
      </c>
      <c r="P231" t="str">
        <f t="shared" si="155"/>
        <v>Schedule II, Schedule III, Schedule IV</v>
      </c>
      <c r="Q231" t="s">
        <v>569</v>
      </c>
      <c r="R231" t="s">
        <v>570</v>
      </c>
      <c r="S231" t="str">
        <f t="shared" si="158"/>
        <v>No action specified in the law</v>
      </c>
      <c r="V231">
        <v>1</v>
      </c>
      <c r="W231" t="s">
        <v>571</v>
      </c>
      <c r="Y231" t="str">
        <f t="shared" si="159"/>
        <v>Physician prescribers, Nurse Practitioners, Physician assistants, Optometrists, Podiatrists, Dentists, Pharmacists</v>
      </c>
      <c r="Z231" t="s">
        <v>572</v>
      </c>
      <c r="AB231" t="str">
        <f t="shared" si="156"/>
        <v>Prior to accessing the PDMP</v>
      </c>
      <c r="AC231" t="s">
        <v>571</v>
      </c>
      <c r="AE231">
        <v>0</v>
      </c>
      <c r="AH231">
        <v>0</v>
      </c>
      <c r="AQ231">
        <v>0</v>
      </c>
      <c r="BC231">
        <v>0</v>
      </c>
      <c r="BL231">
        <v>0</v>
      </c>
      <c r="CG231">
        <v>0</v>
      </c>
      <c r="CJ231">
        <v>1</v>
      </c>
      <c r="CK231" t="s">
        <v>573</v>
      </c>
      <c r="CM231">
        <v>0</v>
      </c>
      <c r="CS231">
        <v>1</v>
      </c>
      <c r="CT231" t="s">
        <v>571</v>
      </c>
      <c r="CV231" t="str">
        <f t="shared" si="160"/>
        <v>Health care professionals</v>
      </c>
      <c r="CW231" t="s">
        <v>575</v>
      </c>
      <c r="CY231">
        <v>0</v>
      </c>
      <c r="DB231">
        <v>0</v>
      </c>
      <c r="DE231">
        <v>0</v>
      </c>
      <c r="DH231">
        <v>1</v>
      </c>
      <c r="DI231" t="s">
        <v>573</v>
      </c>
      <c r="DK231" t="s">
        <v>397</v>
      </c>
      <c r="DL231" t="s">
        <v>573</v>
      </c>
      <c r="DM231" t="s">
        <v>583</v>
      </c>
      <c r="DN231">
        <v>1</v>
      </c>
      <c r="DO231" t="s">
        <v>585</v>
      </c>
      <c r="DQ231" t="str">
        <f t="shared" si="161"/>
        <v>Granted access by a subpoena, Granted access by issuance of a warrant, Granted access by a finding of probable cause</v>
      </c>
      <c r="DR231" t="s">
        <v>571</v>
      </c>
    </row>
    <row r="232" spans="1:122" x14ac:dyDescent="0.35">
      <c r="A232" t="s">
        <v>564</v>
      </c>
      <c r="B232" s="1">
        <v>42928</v>
      </c>
      <c r="C232" s="1">
        <v>43281</v>
      </c>
      <c r="D232">
        <v>1</v>
      </c>
      <c r="E232" t="s">
        <v>586</v>
      </c>
      <c r="G232" t="str">
        <f t="shared" si="146"/>
        <v>Professional licensing authority</v>
      </c>
      <c r="H232" t="s">
        <v>576</v>
      </c>
      <c r="J232">
        <v>1</v>
      </c>
      <c r="K232" t="s">
        <v>587</v>
      </c>
      <c r="M232" t="str">
        <f t="shared" si="157"/>
        <v>Every 7 days</v>
      </c>
      <c r="N232" t="s">
        <v>568</v>
      </c>
      <c r="P232" t="str">
        <f t="shared" si="155"/>
        <v>Schedule II, Schedule III, Schedule IV</v>
      </c>
      <c r="Q232" t="s">
        <v>588</v>
      </c>
      <c r="R232" t="s">
        <v>570</v>
      </c>
      <c r="S232" t="str">
        <f t="shared" si="158"/>
        <v>No action specified in the law</v>
      </c>
      <c r="V232">
        <v>1</v>
      </c>
      <c r="W232" t="s">
        <v>571</v>
      </c>
      <c r="Y232" t="str">
        <f t="shared" si="159"/>
        <v>Physician prescribers, Nurse Practitioners, Physician assistants, Optometrists, Podiatrists, Dentists, Pharmacists</v>
      </c>
      <c r="Z232" t="s">
        <v>589</v>
      </c>
      <c r="AB232" t="str">
        <f t="shared" si="156"/>
        <v>Prior to accessing the PDMP</v>
      </c>
      <c r="AC232" t="s">
        <v>571</v>
      </c>
      <c r="AE232">
        <v>0</v>
      </c>
      <c r="AH232">
        <v>0</v>
      </c>
      <c r="AQ232">
        <v>0</v>
      </c>
      <c r="BC232">
        <v>0</v>
      </c>
      <c r="BL232">
        <v>0</v>
      </c>
      <c r="CG232">
        <v>0</v>
      </c>
      <c r="CJ232">
        <v>1</v>
      </c>
      <c r="CK232" t="s">
        <v>573</v>
      </c>
      <c r="CM232">
        <v>0</v>
      </c>
      <c r="CS232">
        <v>1</v>
      </c>
      <c r="CT232" t="s">
        <v>571</v>
      </c>
      <c r="CV232" t="str">
        <f t="shared" si="160"/>
        <v>Health care professionals</v>
      </c>
      <c r="CW232" t="s">
        <v>575</v>
      </c>
      <c r="CY232">
        <v>0</v>
      </c>
      <c r="DB232">
        <v>0</v>
      </c>
      <c r="DE232">
        <v>0</v>
      </c>
      <c r="DH232">
        <v>1</v>
      </c>
      <c r="DI232" t="s">
        <v>573</v>
      </c>
      <c r="DK232" t="s">
        <v>397</v>
      </c>
      <c r="DL232" t="s">
        <v>573</v>
      </c>
      <c r="DM232" t="s">
        <v>583</v>
      </c>
      <c r="DN232">
        <v>1</v>
      </c>
      <c r="DO232" t="s">
        <v>571</v>
      </c>
      <c r="DQ232" t="str">
        <f t="shared" si="161"/>
        <v>Granted access by a subpoena, Granted access by issuance of a warrant, Granted access by a finding of probable cause</v>
      </c>
      <c r="DR232" t="s">
        <v>571</v>
      </c>
    </row>
    <row r="233" spans="1:122" x14ac:dyDescent="0.35">
      <c r="A233" t="s">
        <v>564</v>
      </c>
      <c r="B233" s="1">
        <v>43282</v>
      </c>
      <c r="C233" s="1">
        <v>43375</v>
      </c>
      <c r="D233">
        <v>1</v>
      </c>
      <c r="E233" t="s">
        <v>590</v>
      </c>
      <c r="G233" t="str">
        <f t="shared" si="146"/>
        <v>Professional licensing authority</v>
      </c>
      <c r="H233" t="s">
        <v>576</v>
      </c>
      <c r="J233">
        <v>1</v>
      </c>
      <c r="K233" t="s">
        <v>577</v>
      </c>
      <c r="M233" t="str">
        <f t="shared" ref="M233:M240" si="162">("Next business day")</f>
        <v>Next business day</v>
      </c>
      <c r="N233" t="s">
        <v>591</v>
      </c>
      <c r="P233" t="str">
        <f t="shared" si="155"/>
        <v>Schedule II, Schedule III, Schedule IV</v>
      </c>
      <c r="Q233" t="s">
        <v>569</v>
      </c>
      <c r="R233" t="s">
        <v>570</v>
      </c>
      <c r="S233" t="str">
        <f t="shared" si="158"/>
        <v>No action specified in the law</v>
      </c>
      <c r="V233">
        <v>1</v>
      </c>
      <c r="W233" t="s">
        <v>592</v>
      </c>
      <c r="Y233" t="str">
        <f t="shared" si="159"/>
        <v>Physician prescribers, Nurse Practitioners, Physician assistants, Optometrists, Podiatrists, Dentists, Pharmacists</v>
      </c>
      <c r="Z233" t="s">
        <v>593</v>
      </c>
      <c r="AB233" t="str">
        <f>("Initial licensure, Upon renewal of license, Prior to accessing the PDMP")</f>
        <v>Initial licensure, Upon renewal of license, Prior to accessing the PDMP</v>
      </c>
      <c r="AC233" t="s">
        <v>594</v>
      </c>
      <c r="AE233">
        <v>1</v>
      </c>
      <c r="AF233" t="s">
        <v>595</v>
      </c>
      <c r="AG233" t="s">
        <v>596</v>
      </c>
      <c r="AH233">
        <v>0</v>
      </c>
      <c r="AQ233">
        <v>1</v>
      </c>
      <c r="AR233" t="s">
        <v>595</v>
      </c>
      <c r="AT233" t="str">
        <f t="shared" ref="AT233:AT240" si="163">("Every prescription")</f>
        <v>Every prescription</v>
      </c>
      <c r="AU233" t="s">
        <v>595</v>
      </c>
      <c r="AV233" t="s">
        <v>596</v>
      </c>
      <c r="AW233" t="str">
        <f t="shared" ref="AW233:AW240" si="164">("Frequency of PDMP checks not required for established patients")</f>
        <v>Frequency of PDMP checks not required for established patients</v>
      </c>
      <c r="AZ233" t="str">
        <f t="shared" ref="AZ233:AZ240" si="165">("Terminally ill patients under the supervised care of a hospice program")</f>
        <v>Terminally ill patients under the supervised care of a hospice program</v>
      </c>
      <c r="BA233" t="s">
        <v>595</v>
      </c>
      <c r="BC233">
        <v>0</v>
      </c>
      <c r="BL233">
        <v>0</v>
      </c>
      <c r="CG233">
        <v>0</v>
      </c>
      <c r="CJ233">
        <v>1</v>
      </c>
      <c r="CK233" t="s">
        <v>573</v>
      </c>
      <c r="CM233">
        <v>0</v>
      </c>
      <c r="CS233">
        <v>1</v>
      </c>
      <c r="CT233" t="s">
        <v>571</v>
      </c>
      <c r="CV233" t="str">
        <f t="shared" si="160"/>
        <v>Health care professionals</v>
      </c>
      <c r="CW233" t="s">
        <v>575</v>
      </c>
      <c r="CY233">
        <v>0</v>
      </c>
      <c r="DB233">
        <v>0</v>
      </c>
      <c r="DE233">
        <v>0</v>
      </c>
      <c r="DH233">
        <v>1</v>
      </c>
      <c r="DI233" t="s">
        <v>573</v>
      </c>
      <c r="DK233" t="s">
        <v>397</v>
      </c>
      <c r="DL233" t="s">
        <v>573</v>
      </c>
      <c r="DM233" t="s">
        <v>583</v>
      </c>
      <c r="DN233">
        <v>1</v>
      </c>
      <c r="DO233" t="s">
        <v>571</v>
      </c>
      <c r="DQ233" t="str">
        <f t="shared" si="161"/>
        <v>Granted access by a subpoena, Granted access by issuance of a warrant, Granted access by a finding of probable cause</v>
      </c>
      <c r="DR233" t="s">
        <v>571</v>
      </c>
    </row>
    <row r="234" spans="1:122" x14ac:dyDescent="0.35">
      <c r="A234" t="s">
        <v>564</v>
      </c>
      <c r="B234" s="1">
        <v>43376</v>
      </c>
      <c r="C234" s="1">
        <v>43543</v>
      </c>
      <c r="D234">
        <v>1</v>
      </c>
      <c r="E234" t="s">
        <v>590</v>
      </c>
      <c r="G234" t="str">
        <f t="shared" si="146"/>
        <v>Professional licensing authority</v>
      </c>
      <c r="H234" t="s">
        <v>576</v>
      </c>
      <c r="J234">
        <v>1</v>
      </c>
      <c r="K234" t="s">
        <v>567</v>
      </c>
      <c r="M234" t="str">
        <f t="shared" si="162"/>
        <v>Next business day</v>
      </c>
      <c r="N234" t="s">
        <v>591</v>
      </c>
      <c r="P234" t="str">
        <f t="shared" si="155"/>
        <v>Schedule II, Schedule III, Schedule IV</v>
      </c>
      <c r="Q234" t="s">
        <v>569</v>
      </c>
      <c r="R234" t="s">
        <v>570</v>
      </c>
      <c r="S234" t="str">
        <f t="shared" si="158"/>
        <v>No action specified in the law</v>
      </c>
      <c r="V234">
        <v>1</v>
      </c>
      <c r="W234" t="s">
        <v>592</v>
      </c>
      <c r="Y234" t="str">
        <f t="shared" si="159"/>
        <v>Physician prescribers, Nurse Practitioners, Physician assistants, Optometrists, Podiatrists, Dentists, Pharmacists</v>
      </c>
      <c r="Z234" t="s">
        <v>593</v>
      </c>
      <c r="AB234" t="str">
        <f>("Initial licensure, Upon renewal of license, Prior to accessing the PDMP")</f>
        <v>Initial licensure, Upon renewal of license, Prior to accessing the PDMP</v>
      </c>
      <c r="AC234" t="s">
        <v>594</v>
      </c>
      <c r="AE234">
        <v>1</v>
      </c>
      <c r="AF234" t="s">
        <v>595</v>
      </c>
      <c r="AG234" t="s">
        <v>596</v>
      </c>
      <c r="AH234">
        <v>0</v>
      </c>
      <c r="AQ234">
        <v>1</v>
      </c>
      <c r="AR234" t="s">
        <v>595</v>
      </c>
      <c r="AS234" t="s">
        <v>596</v>
      </c>
      <c r="AT234" t="str">
        <f t="shared" si="163"/>
        <v>Every prescription</v>
      </c>
      <c r="AU234" t="s">
        <v>595</v>
      </c>
      <c r="AW234" t="str">
        <f t="shared" si="164"/>
        <v>Frequency of PDMP checks not required for established patients</v>
      </c>
      <c r="AZ234" t="str">
        <f t="shared" si="165"/>
        <v>Terminally ill patients under the supervised care of a hospice program</v>
      </c>
      <c r="BA234" t="s">
        <v>595</v>
      </c>
      <c r="BC234">
        <v>0</v>
      </c>
      <c r="BL234">
        <v>0</v>
      </c>
      <c r="CG234">
        <v>0</v>
      </c>
      <c r="CJ234">
        <v>1</v>
      </c>
      <c r="CK234" t="s">
        <v>573</v>
      </c>
      <c r="CM234">
        <v>0</v>
      </c>
      <c r="CS234">
        <v>1</v>
      </c>
      <c r="CT234" t="s">
        <v>571</v>
      </c>
      <c r="CV234" t="str">
        <f t="shared" si="160"/>
        <v>Health care professionals</v>
      </c>
      <c r="CW234" t="s">
        <v>575</v>
      </c>
      <c r="CY234">
        <v>0</v>
      </c>
      <c r="DB234">
        <v>0</v>
      </c>
      <c r="DE234">
        <v>0</v>
      </c>
      <c r="DH234">
        <v>1</v>
      </c>
      <c r="DI234" t="s">
        <v>573</v>
      </c>
      <c r="DK234" t="s">
        <v>397</v>
      </c>
      <c r="DL234" t="s">
        <v>573</v>
      </c>
      <c r="DM234" t="s">
        <v>583</v>
      </c>
      <c r="DN234">
        <v>1</v>
      </c>
      <c r="DO234" t="s">
        <v>571</v>
      </c>
      <c r="DQ234" t="str">
        <f t="shared" si="161"/>
        <v>Granted access by a subpoena, Granted access by issuance of a warrant, Granted access by a finding of probable cause</v>
      </c>
      <c r="DR234" t="s">
        <v>571</v>
      </c>
    </row>
    <row r="235" spans="1:122" x14ac:dyDescent="0.35">
      <c r="A235" t="s">
        <v>564</v>
      </c>
      <c r="B235" s="1">
        <v>43544</v>
      </c>
      <c r="C235" s="1">
        <v>43557</v>
      </c>
      <c r="D235">
        <v>1</v>
      </c>
      <c r="E235" t="s">
        <v>590</v>
      </c>
      <c r="G235" t="str">
        <f t="shared" si="146"/>
        <v>Professional licensing authority</v>
      </c>
      <c r="H235" t="s">
        <v>576</v>
      </c>
      <c r="J235">
        <v>1</v>
      </c>
      <c r="K235" t="s">
        <v>567</v>
      </c>
      <c r="M235" t="str">
        <f t="shared" si="162"/>
        <v>Next business day</v>
      </c>
      <c r="N235" t="s">
        <v>591</v>
      </c>
      <c r="P235" t="str">
        <f t="shared" si="155"/>
        <v>Schedule II, Schedule III, Schedule IV</v>
      </c>
      <c r="Q235" t="s">
        <v>569</v>
      </c>
      <c r="R235" t="s">
        <v>570</v>
      </c>
      <c r="S235" t="str">
        <f t="shared" si="158"/>
        <v>No action specified in the law</v>
      </c>
      <c r="V235">
        <v>1</v>
      </c>
      <c r="W235" t="s">
        <v>592</v>
      </c>
      <c r="Y235" t="str">
        <f t="shared" si="159"/>
        <v>Physician prescribers, Nurse Practitioners, Physician assistants, Optometrists, Podiatrists, Dentists, Pharmacists</v>
      </c>
      <c r="Z235" t="s">
        <v>597</v>
      </c>
      <c r="AB235" t="str">
        <f>("Initial licensure, Upon renewal of license, Prior to accessing the PDMP")</f>
        <v>Initial licensure, Upon renewal of license, Prior to accessing the PDMP</v>
      </c>
      <c r="AC235" t="s">
        <v>594</v>
      </c>
      <c r="AE235">
        <v>1</v>
      </c>
      <c r="AF235" t="s">
        <v>598</v>
      </c>
      <c r="AG235" t="s">
        <v>596</v>
      </c>
      <c r="AH235">
        <v>0</v>
      </c>
      <c r="AQ235">
        <v>1</v>
      </c>
      <c r="AR235" t="s">
        <v>598</v>
      </c>
      <c r="AS235" t="s">
        <v>596</v>
      </c>
      <c r="AT235" t="str">
        <f t="shared" si="163"/>
        <v>Every prescription</v>
      </c>
      <c r="AU235" t="s">
        <v>598</v>
      </c>
      <c r="AW235" t="str">
        <f t="shared" si="164"/>
        <v>Frequency of PDMP checks not required for established patients</v>
      </c>
      <c r="AZ235" t="str">
        <f t="shared" si="165"/>
        <v>Terminally ill patients under the supervised care of a hospice program</v>
      </c>
      <c r="BA235" t="s">
        <v>598</v>
      </c>
      <c r="BC235">
        <v>0</v>
      </c>
      <c r="BL235">
        <v>0</v>
      </c>
      <c r="CG235">
        <v>0</v>
      </c>
      <c r="CJ235">
        <v>1</v>
      </c>
      <c r="CK235" t="s">
        <v>573</v>
      </c>
      <c r="CM235">
        <v>0</v>
      </c>
      <c r="CS235">
        <v>1</v>
      </c>
      <c r="CT235" t="s">
        <v>571</v>
      </c>
      <c r="CV235" t="str">
        <f t="shared" si="160"/>
        <v>Health care professionals</v>
      </c>
      <c r="CW235" t="s">
        <v>575</v>
      </c>
      <c r="CY235">
        <v>0</v>
      </c>
      <c r="DB235">
        <v>0</v>
      </c>
      <c r="DE235">
        <v>0</v>
      </c>
      <c r="DH235">
        <v>1</v>
      </c>
      <c r="DI235" t="s">
        <v>573</v>
      </c>
      <c r="DK235" t="s">
        <v>397</v>
      </c>
      <c r="DL235" t="s">
        <v>573</v>
      </c>
      <c r="DM235" t="s">
        <v>583</v>
      </c>
      <c r="DN235">
        <v>1</v>
      </c>
      <c r="DO235" t="s">
        <v>571</v>
      </c>
      <c r="DQ235" t="str">
        <f t="shared" si="161"/>
        <v>Granted access by a subpoena, Granted access by issuance of a warrant, Granted access by a finding of probable cause</v>
      </c>
      <c r="DR235" t="s">
        <v>571</v>
      </c>
    </row>
    <row r="236" spans="1:122" x14ac:dyDescent="0.35">
      <c r="A236" t="s">
        <v>564</v>
      </c>
      <c r="B236" s="1">
        <v>43558</v>
      </c>
      <c r="C236" s="1">
        <v>43599</v>
      </c>
      <c r="D236">
        <v>1</v>
      </c>
      <c r="E236" t="s">
        <v>590</v>
      </c>
      <c r="G236" t="str">
        <f t="shared" si="146"/>
        <v>Professional licensing authority</v>
      </c>
      <c r="H236" t="s">
        <v>576</v>
      </c>
      <c r="J236">
        <v>1</v>
      </c>
      <c r="K236" t="s">
        <v>567</v>
      </c>
      <c r="M236" t="str">
        <f t="shared" si="162"/>
        <v>Next business day</v>
      </c>
      <c r="N236" t="s">
        <v>591</v>
      </c>
      <c r="P236" t="str">
        <f t="shared" si="155"/>
        <v>Schedule II, Schedule III, Schedule IV</v>
      </c>
      <c r="Q236" t="s">
        <v>569</v>
      </c>
      <c r="R236" t="s">
        <v>570</v>
      </c>
      <c r="S236" t="str">
        <f t="shared" si="158"/>
        <v>No action specified in the law</v>
      </c>
      <c r="V236">
        <v>1</v>
      </c>
      <c r="W236" t="s">
        <v>592</v>
      </c>
      <c r="Y236" t="str">
        <f t="shared" si="159"/>
        <v>Physician prescribers, Nurse Practitioners, Physician assistants, Optometrists, Podiatrists, Dentists, Pharmacists</v>
      </c>
      <c r="Z236" t="s">
        <v>597</v>
      </c>
      <c r="AB236" t="str">
        <f>("Initial licensure, Upon renewal of license, Prior to accessing the PDMP")</f>
        <v>Initial licensure, Upon renewal of license, Prior to accessing the PDMP</v>
      </c>
      <c r="AC236" t="s">
        <v>594</v>
      </c>
      <c r="AE236">
        <v>1</v>
      </c>
      <c r="AF236" t="s">
        <v>599</v>
      </c>
      <c r="AG236" t="s">
        <v>596</v>
      </c>
      <c r="AH236">
        <v>0</v>
      </c>
      <c r="AQ236">
        <v>1</v>
      </c>
      <c r="AR236" t="s">
        <v>599</v>
      </c>
      <c r="AS236" t="s">
        <v>596</v>
      </c>
      <c r="AT236" t="str">
        <f t="shared" si="163"/>
        <v>Every prescription</v>
      </c>
      <c r="AU236" t="s">
        <v>598</v>
      </c>
      <c r="AW236" t="str">
        <f t="shared" si="164"/>
        <v>Frequency of PDMP checks not required for established patients</v>
      </c>
      <c r="AZ236" t="str">
        <f t="shared" si="165"/>
        <v>Terminally ill patients under the supervised care of a hospice program</v>
      </c>
      <c r="BA236" t="s">
        <v>599</v>
      </c>
      <c r="BC236">
        <v>0</v>
      </c>
      <c r="BL236">
        <v>0</v>
      </c>
      <c r="CG236">
        <v>0</v>
      </c>
      <c r="CJ236">
        <v>1</v>
      </c>
      <c r="CK236" t="s">
        <v>573</v>
      </c>
      <c r="CM236">
        <v>0</v>
      </c>
      <c r="CS236">
        <v>1</v>
      </c>
      <c r="CT236" t="s">
        <v>571</v>
      </c>
      <c r="CV236" t="str">
        <f t="shared" si="160"/>
        <v>Health care professionals</v>
      </c>
      <c r="CW236" t="s">
        <v>575</v>
      </c>
      <c r="CY236">
        <v>0</v>
      </c>
      <c r="DB236">
        <v>0</v>
      </c>
      <c r="DE236">
        <v>0</v>
      </c>
      <c r="DH236">
        <v>1</v>
      </c>
      <c r="DI236" t="s">
        <v>573</v>
      </c>
      <c r="DK236" t="s">
        <v>397</v>
      </c>
      <c r="DL236" t="s">
        <v>573</v>
      </c>
      <c r="DM236" t="s">
        <v>583</v>
      </c>
      <c r="DN236">
        <v>1</v>
      </c>
      <c r="DO236" t="s">
        <v>571</v>
      </c>
      <c r="DQ236" t="str">
        <f t="shared" si="161"/>
        <v>Granted access by a subpoena, Granted access by issuance of a warrant, Granted access by a finding of probable cause</v>
      </c>
      <c r="DR236" t="s">
        <v>571</v>
      </c>
    </row>
    <row r="237" spans="1:122" x14ac:dyDescent="0.35">
      <c r="A237" t="s">
        <v>564</v>
      </c>
      <c r="B237" s="1">
        <v>43600</v>
      </c>
      <c r="C237" s="1">
        <v>43613</v>
      </c>
      <c r="D237">
        <v>1</v>
      </c>
      <c r="E237" t="s">
        <v>600</v>
      </c>
      <c r="G237" t="str">
        <f t="shared" si="146"/>
        <v>Professional licensing authority</v>
      </c>
      <c r="H237" t="s">
        <v>576</v>
      </c>
      <c r="J237">
        <v>1</v>
      </c>
      <c r="K237" t="s">
        <v>601</v>
      </c>
      <c r="M237" t="str">
        <f t="shared" si="162"/>
        <v>Next business day</v>
      </c>
      <c r="N237" t="s">
        <v>591</v>
      </c>
      <c r="P237" t="str">
        <f t="shared" si="155"/>
        <v>Schedule II, Schedule III, Schedule IV</v>
      </c>
      <c r="Q237" t="s">
        <v>569</v>
      </c>
      <c r="R237" t="s">
        <v>570</v>
      </c>
      <c r="S237" t="str">
        <f>("Must report to prescriber or dispenser")</f>
        <v>Must report to prescriber or dispenser</v>
      </c>
      <c r="T237" t="s">
        <v>602</v>
      </c>
      <c r="V237">
        <v>1</v>
      </c>
      <c r="W237" t="s">
        <v>603</v>
      </c>
      <c r="Y237" t="str">
        <f t="shared" si="159"/>
        <v>Physician prescribers, Nurse Practitioners, Physician assistants, Optometrists, Podiatrists, Dentists, Pharmacists</v>
      </c>
      <c r="Z237" t="s">
        <v>604</v>
      </c>
      <c r="AB237" t="str">
        <f>("Initial licensure, Upon renewal of license")</f>
        <v>Initial licensure, Upon renewal of license</v>
      </c>
      <c r="AC237" t="s">
        <v>595</v>
      </c>
      <c r="AE237">
        <v>1</v>
      </c>
      <c r="AF237" t="s">
        <v>605</v>
      </c>
      <c r="AG237" t="s">
        <v>606</v>
      </c>
      <c r="AH237">
        <v>0</v>
      </c>
      <c r="AQ237">
        <v>1</v>
      </c>
      <c r="AR237" t="s">
        <v>605</v>
      </c>
      <c r="AS237" t="s">
        <v>606</v>
      </c>
      <c r="AT237" t="str">
        <f t="shared" si="163"/>
        <v>Every prescription</v>
      </c>
      <c r="AU237" t="s">
        <v>598</v>
      </c>
      <c r="AW237" t="str">
        <f t="shared" si="164"/>
        <v>Frequency of PDMP checks not required for established patients</v>
      </c>
      <c r="AZ237" t="str">
        <f t="shared" si="165"/>
        <v>Terminally ill patients under the supervised care of a hospice program</v>
      </c>
      <c r="BA237" t="s">
        <v>599</v>
      </c>
      <c r="BC237">
        <v>0</v>
      </c>
      <c r="BL237">
        <v>0</v>
      </c>
      <c r="CG237">
        <v>0</v>
      </c>
      <c r="CJ237">
        <v>1</v>
      </c>
      <c r="CK237" t="s">
        <v>573</v>
      </c>
      <c r="CM237">
        <v>0</v>
      </c>
      <c r="CS237">
        <v>1</v>
      </c>
      <c r="CT237" t="s">
        <v>607</v>
      </c>
      <c r="CV237" t="str">
        <f t="shared" si="160"/>
        <v>Health care professionals</v>
      </c>
      <c r="CW237" t="s">
        <v>608</v>
      </c>
      <c r="CY237">
        <v>1</v>
      </c>
      <c r="CZ237" t="s">
        <v>609</v>
      </c>
      <c r="DB237">
        <v>0</v>
      </c>
      <c r="DE237">
        <v>0</v>
      </c>
      <c r="DH237">
        <v>1</v>
      </c>
      <c r="DI237" t="s">
        <v>573</v>
      </c>
      <c r="DK237" t="s">
        <v>397</v>
      </c>
      <c r="DL237" t="s">
        <v>573</v>
      </c>
      <c r="DM237" t="s">
        <v>583</v>
      </c>
      <c r="DN237">
        <v>1</v>
      </c>
      <c r="DO237" t="s">
        <v>610</v>
      </c>
      <c r="DQ237" t="str">
        <f>("Granted access by a subpoena")</f>
        <v>Granted access by a subpoena</v>
      </c>
      <c r="DR237" t="s">
        <v>610</v>
      </c>
    </row>
    <row r="238" spans="1:122" x14ac:dyDescent="0.35">
      <c r="A238" t="s">
        <v>564</v>
      </c>
      <c r="B238" s="1">
        <v>43614</v>
      </c>
      <c r="C238" s="1">
        <v>43753</v>
      </c>
      <c r="D238">
        <v>1</v>
      </c>
      <c r="E238" t="s">
        <v>600</v>
      </c>
      <c r="G238" t="str">
        <f t="shared" si="146"/>
        <v>Professional licensing authority</v>
      </c>
      <c r="H238" t="s">
        <v>576</v>
      </c>
      <c r="J238">
        <v>1</v>
      </c>
      <c r="K238" t="s">
        <v>611</v>
      </c>
      <c r="M238" t="str">
        <f t="shared" si="162"/>
        <v>Next business day</v>
      </c>
      <c r="N238" t="s">
        <v>591</v>
      </c>
      <c r="P238" t="str">
        <f t="shared" si="155"/>
        <v>Schedule II, Schedule III, Schedule IV</v>
      </c>
      <c r="Q238" t="s">
        <v>569</v>
      </c>
      <c r="R238" t="s">
        <v>570</v>
      </c>
      <c r="S238" t="str">
        <f>("Must report to prescriber or dispenser")</f>
        <v>Must report to prescriber or dispenser</v>
      </c>
      <c r="T238" t="s">
        <v>602</v>
      </c>
      <c r="V238">
        <v>1</v>
      </c>
      <c r="W238" t="s">
        <v>603</v>
      </c>
      <c r="Y238" t="str">
        <f t="shared" si="159"/>
        <v>Physician prescribers, Nurse Practitioners, Physician assistants, Optometrists, Podiatrists, Dentists, Pharmacists</v>
      </c>
      <c r="Z238" t="s">
        <v>604</v>
      </c>
      <c r="AB238" t="str">
        <f>("Initial licensure, Upon renewal of license")</f>
        <v>Initial licensure, Upon renewal of license</v>
      </c>
      <c r="AC238" t="s">
        <v>595</v>
      </c>
      <c r="AE238">
        <v>1</v>
      </c>
      <c r="AF238" t="s">
        <v>612</v>
      </c>
      <c r="AG238" t="s">
        <v>606</v>
      </c>
      <c r="AH238">
        <v>0</v>
      </c>
      <c r="AQ238">
        <v>1</v>
      </c>
      <c r="AR238" t="s">
        <v>612</v>
      </c>
      <c r="AS238" t="s">
        <v>606</v>
      </c>
      <c r="AT238" t="str">
        <f t="shared" si="163"/>
        <v>Every prescription</v>
      </c>
      <c r="AU238" t="s">
        <v>598</v>
      </c>
      <c r="AW238" t="str">
        <f t="shared" si="164"/>
        <v>Frequency of PDMP checks not required for established patients</v>
      </c>
      <c r="AZ238" t="str">
        <f t="shared" si="165"/>
        <v>Terminally ill patients under the supervised care of a hospice program</v>
      </c>
      <c r="BA238" t="s">
        <v>599</v>
      </c>
      <c r="BC238">
        <v>0</v>
      </c>
      <c r="BL238">
        <v>0</v>
      </c>
      <c r="CG238">
        <v>0</v>
      </c>
      <c r="CJ238">
        <v>1</v>
      </c>
      <c r="CK238" t="s">
        <v>573</v>
      </c>
      <c r="CM238">
        <v>0</v>
      </c>
      <c r="CS238">
        <v>1</v>
      </c>
      <c r="CT238" t="s">
        <v>607</v>
      </c>
      <c r="CV238" t="str">
        <f t="shared" si="160"/>
        <v>Health care professionals</v>
      </c>
      <c r="CW238" t="s">
        <v>608</v>
      </c>
      <c r="CY238">
        <v>1</v>
      </c>
      <c r="CZ238" t="s">
        <v>613</v>
      </c>
      <c r="DB238">
        <v>0</v>
      </c>
      <c r="DE238">
        <v>0</v>
      </c>
      <c r="DH238">
        <v>1</v>
      </c>
      <c r="DI238" t="s">
        <v>573</v>
      </c>
      <c r="DK238" t="s">
        <v>397</v>
      </c>
      <c r="DL238" t="s">
        <v>573</v>
      </c>
      <c r="DM238" t="s">
        <v>583</v>
      </c>
      <c r="DN238">
        <v>1</v>
      </c>
      <c r="DO238" t="s">
        <v>610</v>
      </c>
      <c r="DQ238" t="str">
        <f>("Granted access by a subpoena")</f>
        <v>Granted access by a subpoena</v>
      </c>
      <c r="DR238" t="s">
        <v>610</v>
      </c>
    </row>
    <row r="239" spans="1:122" x14ac:dyDescent="0.35">
      <c r="A239" t="s">
        <v>564</v>
      </c>
      <c r="B239" s="1">
        <v>43754</v>
      </c>
      <c r="C239" s="1">
        <v>43795</v>
      </c>
      <c r="D239">
        <v>1</v>
      </c>
      <c r="E239" t="s">
        <v>600</v>
      </c>
      <c r="G239" t="str">
        <f t="shared" si="146"/>
        <v>Professional licensing authority</v>
      </c>
      <c r="H239" t="s">
        <v>576</v>
      </c>
      <c r="J239">
        <v>1</v>
      </c>
      <c r="K239" t="s">
        <v>611</v>
      </c>
      <c r="M239" t="str">
        <f t="shared" si="162"/>
        <v>Next business day</v>
      </c>
      <c r="N239" t="s">
        <v>591</v>
      </c>
      <c r="P239" t="str">
        <f t="shared" si="155"/>
        <v>Schedule II, Schedule III, Schedule IV</v>
      </c>
      <c r="Q239" t="s">
        <v>569</v>
      </c>
      <c r="R239" t="s">
        <v>570</v>
      </c>
      <c r="S239" t="str">
        <f>("Must report to prescriber or dispenser")</f>
        <v>Must report to prescriber or dispenser</v>
      </c>
      <c r="T239" t="s">
        <v>602</v>
      </c>
      <c r="V239">
        <v>1</v>
      </c>
      <c r="W239" t="s">
        <v>603</v>
      </c>
      <c r="Y239" t="str">
        <f t="shared" si="159"/>
        <v>Physician prescribers, Nurse Practitioners, Physician assistants, Optometrists, Podiatrists, Dentists, Pharmacists</v>
      </c>
      <c r="Z239" t="s">
        <v>604</v>
      </c>
      <c r="AB239" t="str">
        <f>("Initial licensure, Upon renewal of license")</f>
        <v>Initial licensure, Upon renewal of license</v>
      </c>
      <c r="AC239" t="s">
        <v>595</v>
      </c>
      <c r="AE239">
        <v>1</v>
      </c>
      <c r="AF239" t="s">
        <v>612</v>
      </c>
      <c r="AG239" t="s">
        <v>606</v>
      </c>
      <c r="AH239">
        <v>0</v>
      </c>
      <c r="AQ239">
        <v>1</v>
      </c>
      <c r="AR239" t="s">
        <v>612</v>
      </c>
      <c r="AS239" t="s">
        <v>606</v>
      </c>
      <c r="AT239" t="str">
        <f t="shared" si="163"/>
        <v>Every prescription</v>
      </c>
      <c r="AU239" t="s">
        <v>598</v>
      </c>
      <c r="AW239" t="str">
        <f t="shared" si="164"/>
        <v>Frequency of PDMP checks not required for established patients</v>
      </c>
      <c r="AZ239" t="str">
        <f t="shared" si="165"/>
        <v>Terminally ill patients under the supervised care of a hospice program</v>
      </c>
      <c r="BA239" t="s">
        <v>599</v>
      </c>
      <c r="BC239">
        <v>0</v>
      </c>
      <c r="BL239">
        <v>0</v>
      </c>
      <c r="CG239">
        <v>0</v>
      </c>
      <c r="CJ239">
        <v>1</v>
      </c>
      <c r="CK239" t="s">
        <v>573</v>
      </c>
      <c r="CM239">
        <v>0</v>
      </c>
      <c r="CS239">
        <v>1</v>
      </c>
      <c r="CT239" t="s">
        <v>607</v>
      </c>
      <c r="CV239" t="str">
        <f t="shared" si="160"/>
        <v>Health care professionals</v>
      </c>
      <c r="CW239" t="s">
        <v>608</v>
      </c>
      <c r="CY239">
        <v>1</v>
      </c>
      <c r="CZ239" t="s">
        <v>613</v>
      </c>
      <c r="DB239">
        <v>0</v>
      </c>
      <c r="DE239">
        <v>0</v>
      </c>
      <c r="DH239">
        <v>1</v>
      </c>
      <c r="DI239" t="s">
        <v>573</v>
      </c>
      <c r="DK239" t="s">
        <v>397</v>
      </c>
      <c r="DL239" t="s">
        <v>573</v>
      </c>
      <c r="DM239" t="s">
        <v>583</v>
      </c>
      <c r="DN239">
        <v>1</v>
      </c>
      <c r="DO239" t="s">
        <v>610</v>
      </c>
      <c r="DQ239" t="str">
        <f>("Granted access by a subpoena")</f>
        <v>Granted access by a subpoena</v>
      </c>
      <c r="DR239" t="s">
        <v>610</v>
      </c>
    </row>
    <row r="240" spans="1:122" x14ac:dyDescent="0.35">
      <c r="A240" t="s">
        <v>564</v>
      </c>
      <c r="B240" s="1">
        <v>43796</v>
      </c>
      <c r="C240" s="1">
        <v>43830</v>
      </c>
      <c r="D240">
        <v>1</v>
      </c>
      <c r="E240" t="s">
        <v>600</v>
      </c>
      <c r="G240" t="str">
        <f t="shared" si="146"/>
        <v>Professional licensing authority</v>
      </c>
      <c r="H240" t="s">
        <v>576</v>
      </c>
      <c r="J240">
        <v>1</v>
      </c>
      <c r="K240" t="s">
        <v>611</v>
      </c>
      <c r="M240" t="str">
        <f t="shared" si="162"/>
        <v>Next business day</v>
      </c>
      <c r="N240" t="s">
        <v>591</v>
      </c>
      <c r="P240" t="str">
        <f t="shared" si="155"/>
        <v>Schedule II, Schedule III, Schedule IV</v>
      </c>
      <c r="Q240" t="s">
        <v>569</v>
      </c>
      <c r="R240" t="s">
        <v>570</v>
      </c>
      <c r="S240" t="str">
        <f>("Must report to prescriber or dispenser")</f>
        <v>Must report to prescriber or dispenser</v>
      </c>
      <c r="T240" t="s">
        <v>602</v>
      </c>
      <c r="V240">
        <v>1</v>
      </c>
      <c r="W240" t="s">
        <v>614</v>
      </c>
      <c r="Y240" t="str">
        <f t="shared" si="159"/>
        <v>Physician prescribers, Nurse Practitioners, Physician assistants, Optometrists, Podiatrists, Dentists, Pharmacists</v>
      </c>
      <c r="Z240" t="s">
        <v>604</v>
      </c>
      <c r="AB240" t="str">
        <f>("Initial licensure, Upon renewal of license")</f>
        <v>Initial licensure, Upon renewal of license</v>
      </c>
      <c r="AC240" t="s">
        <v>595</v>
      </c>
      <c r="AE240">
        <v>1</v>
      </c>
      <c r="AF240" t="s">
        <v>615</v>
      </c>
      <c r="AG240" t="s">
        <v>606</v>
      </c>
      <c r="AH240">
        <v>0</v>
      </c>
      <c r="AQ240">
        <v>1</v>
      </c>
      <c r="AR240" t="s">
        <v>616</v>
      </c>
      <c r="AS240" t="s">
        <v>606</v>
      </c>
      <c r="AT240" t="str">
        <f t="shared" si="163"/>
        <v>Every prescription</v>
      </c>
      <c r="AU240" t="s">
        <v>617</v>
      </c>
      <c r="AW240" t="str">
        <f t="shared" si="164"/>
        <v>Frequency of PDMP checks not required for established patients</v>
      </c>
      <c r="AZ240" t="str">
        <f t="shared" si="165"/>
        <v>Terminally ill patients under the supervised care of a hospice program</v>
      </c>
      <c r="BA240" t="s">
        <v>618</v>
      </c>
      <c r="BC240">
        <v>0</v>
      </c>
      <c r="BL240">
        <v>0</v>
      </c>
      <c r="CG240">
        <v>0</v>
      </c>
      <c r="CJ240">
        <v>1</v>
      </c>
      <c r="CK240" t="s">
        <v>573</v>
      </c>
      <c r="CM240">
        <v>0</v>
      </c>
      <c r="CS240">
        <v>1</v>
      </c>
      <c r="CT240" t="s">
        <v>607</v>
      </c>
      <c r="CV240" t="str">
        <f t="shared" si="160"/>
        <v>Health care professionals</v>
      </c>
      <c r="CW240" t="s">
        <v>608</v>
      </c>
      <c r="CY240">
        <v>1</v>
      </c>
      <c r="CZ240" t="s">
        <v>613</v>
      </c>
      <c r="DB240">
        <v>0</v>
      </c>
      <c r="DE240">
        <v>0</v>
      </c>
      <c r="DH240">
        <v>1</v>
      </c>
      <c r="DI240" t="s">
        <v>573</v>
      </c>
      <c r="DK240" t="s">
        <v>397</v>
      </c>
      <c r="DL240" t="s">
        <v>573</v>
      </c>
      <c r="DM240" t="s">
        <v>583</v>
      </c>
      <c r="DN240">
        <v>1</v>
      </c>
      <c r="DO240" t="s">
        <v>610</v>
      </c>
      <c r="DQ240" t="str">
        <f>("Granted access by a subpoena")</f>
        <v>Granted access by a subpoena</v>
      </c>
      <c r="DR240" t="s">
        <v>610</v>
      </c>
    </row>
    <row r="241" spans="1:123" x14ac:dyDescent="0.35">
      <c r="A241" t="s">
        <v>619</v>
      </c>
      <c r="B241" s="1">
        <v>41640</v>
      </c>
      <c r="C241" s="1">
        <v>41863</v>
      </c>
      <c r="D241">
        <v>1</v>
      </c>
      <c r="E241" t="s">
        <v>620</v>
      </c>
      <c r="G241" t="str">
        <f t="shared" si="146"/>
        <v>Professional licensing authority</v>
      </c>
      <c r="H241" t="s">
        <v>621</v>
      </c>
      <c r="J241">
        <v>1</v>
      </c>
      <c r="K241" t="s">
        <v>620</v>
      </c>
      <c r="M241" t="str">
        <f>("Every day")</f>
        <v>Every day</v>
      </c>
      <c r="N241" t="s">
        <v>622</v>
      </c>
      <c r="P241" t="str">
        <f t="shared" si="155"/>
        <v>Schedule II, Schedule III, Schedule IV</v>
      </c>
      <c r="Q241" t="s">
        <v>622</v>
      </c>
      <c r="R241" t="s">
        <v>623</v>
      </c>
      <c r="S241" t="str">
        <f>("Permitted to report to law enforcement, Permitted to report to professional licensing body, Permitted to report to prescriber or dispenser")</f>
        <v>Permitted to report to law enforcement, Permitted to report to professional licensing body, Permitted to report to prescriber or dispenser</v>
      </c>
      <c r="T241" t="s">
        <v>624</v>
      </c>
      <c r="V241">
        <v>0</v>
      </c>
      <c r="AE241">
        <v>0</v>
      </c>
      <c r="AH241">
        <v>0</v>
      </c>
      <c r="AQ241">
        <v>0</v>
      </c>
      <c r="BC241">
        <v>0</v>
      </c>
      <c r="BL241">
        <v>0</v>
      </c>
      <c r="CG241">
        <v>0</v>
      </c>
      <c r="CJ241">
        <v>1</v>
      </c>
      <c r="CK241" t="s">
        <v>625</v>
      </c>
      <c r="CM241">
        <v>0</v>
      </c>
      <c r="CS241">
        <v>0</v>
      </c>
      <c r="CY241">
        <v>1</v>
      </c>
      <c r="CZ241" t="s">
        <v>626</v>
      </c>
      <c r="DB241">
        <v>0</v>
      </c>
      <c r="DE241">
        <v>0</v>
      </c>
      <c r="DH241">
        <v>1</v>
      </c>
      <c r="DI241" t="s">
        <v>627</v>
      </c>
      <c r="DK241" t="s">
        <v>397</v>
      </c>
      <c r="DL241" t="s">
        <v>627</v>
      </c>
      <c r="DN241">
        <v>1</v>
      </c>
      <c r="DO241" t="s">
        <v>626</v>
      </c>
      <c r="DQ241" t="str">
        <f t="shared" ref="DQ241:DQ253" si="166">("Active investigations")</f>
        <v>Active investigations</v>
      </c>
      <c r="DR241" t="s">
        <v>626</v>
      </c>
      <c r="DS241" t="s">
        <v>628</v>
      </c>
    </row>
    <row r="242" spans="1:123" x14ac:dyDescent="0.35">
      <c r="A242" t="s">
        <v>619</v>
      </c>
      <c r="B242" s="1">
        <v>41864</v>
      </c>
      <c r="C242" s="1">
        <v>42038</v>
      </c>
      <c r="D242">
        <v>1</v>
      </c>
      <c r="E242" t="s">
        <v>620</v>
      </c>
      <c r="G242" t="str">
        <f t="shared" si="146"/>
        <v>Professional licensing authority</v>
      </c>
      <c r="H242" t="s">
        <v>621</v>
      </c>
      <c r="J242">
        <v>1</v>
      </c>
      <c r="K242" t="s">
        <v>629</v>
      </c>
      <c r="M242" t="str">
        <f>("Every day")</f>
        <v>Every day</v>
      </c>
      <c r="N242" t="s">
        <v>622</v>
      </c>
      <c r="P242" t="str">
        <f t="shared" si="155"/>
        <v>Schedule II, Schedule III, Schedule IV</v>
      </c>
      <c r="Q242" t="s">
        <v>630</v>
      </c>
      <c r="R242" t="s">
        <v>623</v>
      </c>
      <c r="S242" t="str">
        <f>("Permitted to report to law enforcement, Permitted to report to professional licensing body, Permitted to report to prescriber or dispenser")</f>
        <v>Permitted to report to law enforcement, Permitted to report to professional licensing body, Permitted to report to prescriber or dispenser</v>
      </c>
      <c r="T242" t="s">
        <v>624</v>
      </c>
      <c r="V242">
        <v>0</v>
      </c>
      <c r="AE242">
        <v>0</v>
      </c>
      <c r="AH242">
        <v>0</v>
      </c>
      <c r="AQ242">
        <v>0</v>
      </c>
      <c r="BC242">
        <v>0</v>
      </c>
      <c r="BL242">
        <v>0</v>
      </c>
      <c r="CG242">
        <v>0</v>
      </c>
      <c r="CJ242">
        <v>1</v>
      </c>
      <c r="CK242" t="s">
        <v>625</v>
      </c>
      <c r="CM242">
        <v>0</v>
      </c>
      <c r="CS242">
        <v>0</v>
      </c>
      <c r="CY242">
        <v>1</v>
      </c>
      <c r="CZ242" t="s">
        <v>626</v>
      </c>
      <c r="DB242">
        <v>0</v>
      </c>
      <c r="DE242">
        <v>0</v>
      </c>
      <c r="DH242">
        <v>1</v>
      </c>
      <c r="DI242" t="s">
        <v>627</v>
      </c>
      <c r="DK242" t="s">
        <v>397</v>
      </c>
      <c r="DL242" t="s">
        <v>631</v>
      </c>
      <c r="DN242">
        <v>1</v>
      </c>
      <c r="DO242" t="s">
        <v>632</v>
      </c>
      <c r="DQ242" t="str">
        <f t="shared" si="166"/>
        <v>Active investigations</v>
      </c>
      <c r="DR242" t="s">
        <v>626</v>
      </c>
      <c r="DS242" t="s">
        <v>628</v>
      </c>
    </row>
    <row r="243" spans="1:123" x14ac:dyDescent="0.35">
      <c r="A243" t="s">
        <v>619</v>
      </c>
      <c r="B243" s="1">
        <v>42039</v>
      </c>
      <c r="C243" s="1">
        <v>43305</v>
      </c>
      <c r="D243">
        <v>1</v>
      </c>
      <c r="E243" t="s">
        <v>620</v>
      </c>
      <c r="G243" t="str">
        <f t="shared" si="146"/>
        <v>Professional licensing authority</v>
      </c>
      <c r="H243" t="s">
        <v>621</v>
      </c>
      <c r="J243">
        <v>1</v>
      </c>
      <c r="K243" t="s">
        <v>633</v>
      </c>
      <c r="M243" t="str">
        <f>("Every day")</f>
        <v>Every day</v>
      </c>
      <c r="N243" t="s">
        <v>622</v>
      </c>
      <c r="P243" t="str">
        <f t="shared" si="155"/>
        <v>Schedule II, Schedule III, Schedule IV</v>
      </c>
      <c r="Q243" t="s">
        <v>630</v>
      </c>
      <c r="R243" t="s">
        <v>623</v>
      </c>
      <c r="S243" t="str">
        <f>("Permitted to report to law enforcement, Permitted to report to professional licensing body, Permitted to report to prescriber or dispenser")</f>
        <v>Permitted to report to law enforcement, Permitted to report to professional licensing body, Permitted to report to prescriber or dispenser</v>
      </c>
      <c r="T243" t="s">
        <v>624</v>
      </c>
      <c r="V243">
        <v>0</v>
      </c>
      <c r="AE243">
        <v>0</v>
      </c>
      <c r="AH243">
        <v>0</v>
      </c>
      <c r="AQ243">
        <v>0</v>
      </c>
      <c r="BC243">
        <v>0</v>
      </c>
      <c r="BL243">
        <v>0</v>
      </c>
      <c r="CG243">
        <v>0</v>
      </c>
      <c r="CJ243">
        <v>1</v>
      </c>
      <c r="CK243" t="s">
        <v>625</v>
      </c>
      <c r="CM243">
        <v>0</v>
      </c>
      <c r="CS243">
        <v>0</v>
      </c>
      <c r="CY243">
        <v>1</v>
      </c>
      <c r="CZ243" t="s">
        <v>626</v>
      </c>
      <c r="DB243">
        <v>0</v>
      </c>
      <c r="DE243">
        <v>0</v>
      </c>
      <c r="DH243">
        <v>1</v>
      </c>
      <c r="DI243" t="s">
        <v>627</v>
      </c>
      <c r="DK243" t="s">
        <v>397</v>
      </c>
      <c r="DL243" t="s">
        <v>631</v>
      </c>
      <c r="DN243">
        <v>1</v>
      </c>
      <c r="DO243" t="s">
        <v>632</v>
      </c>
      <c r="DQ243" t="str">
        <f t="shared" si="166"/>
        <v>Active investigations</v>
      </c>
      <c r="DR243" t="s">
        <v>626</v>
      </c>
      <c r="DS243" t="s">
        <v>628</v>
      </c>
    </row>
    <row r="244" spans="1:123" x14ac:dyDescent="0.35">
      <c r="A244" t="s">
        <v>619</v>
      </c>
      <c r="B244" s="1">
        <v>43306</v>
      </c>
      <c r="C244" s="1">
        <v>43797</v>
      </c>
      <c r="D244">
        <v>1</v>
      </c>
      <c r="E244" t="s">
        <v>620</v>
      </c>
      <c r="G244" t="str">
        <f t="shared" si="146"/>
        <v>Professional licensing authority</v>
      </c>
      <c r="H244" t="s">
        <v>621</v>
      </c>
      <c r="J244">
        <v>1</v>
      </c>
      <c r="K244" t="s">
        <v>633</v>
      </c>
      <c r="M244" t="str">
        <f>("Every day")</f>
        <v>Every day</v>
      </c>
      <c r="N244" t="s">
        <v>622</v>
      </c>
      <c r="P244" t="str">
        <f t="shared" si="155"/>
        <v>Schedule II, Schedule III, Schedule IV</v>
      </c>
      <c r="Q244" t="s">
        <v>630</v>
      </c>
      <c r="R244" t="s">
        <v>623</v>
      </c>
      <c r="S244" t="str">
        <f>("Permitted to report to law enforcement, Permitted to report to professional licensing body, Permitted to report to prescriber or dispenser")</f>
        <v>Permitted to report to law enforcement, Permitted to report to professional licensing body, Permitted to report to prescriber or dispenser</v>
      </c>
      <c r="T244" t="s">
        <v>624</v>
      </c>
      <c r="V244">
        <v>0</v>
      </c>
      <c r="AE244">
        <v>0</v>
      </c>
      <c r="AH244">
        <v>0</v>
      </c>
      <c r="AQ244">
        <v>0</v>
      </c>
      <c r="BC244">
        <v>0</v>
      </c>
      <c r="BL244">
        <v>0</v>
      </c>
      <c r="CG244">
        <v>0</v>
      </c>
      <c r="CJ244">
        <v>1</v>
      </c>
      <c r="CK244" t="s">
        <v>625</v>
      </c>
      <c r="CM244">
        <v>0</v>
      </c>
      <c r="CS244">
        <v>0</v>
      </c>
      <c r="CY244">
        <v>1</v>
      </c>
      <c r="CZ244" t="s">
        <v>626</v>
      </c>
      <c r="DB244">
        <v>0</v>
      </c>
      <c r="DE244">
        <v>0</v>
      </c>
      <c r="DH244">
        <v>1</v>
      </c>
      <c r="DI244" t="s">
        <v>627</v>
      </c>
      <c r="DK244" t="s">
        <v>397</v>
      </c>
      <c r="DL244" t="s">
        <v>631</v>
      </c>
      <c r="DN244">
        <v>1</v>
      </c>
      <c r="DO244" t="s">
        <v>632</v>
      </c>
      <c r="DQ244" t="str">
        <f t="shared" si="166"/>
        <v>Active investigations</v>
      </c>
      <c r="DR244" t="s">
        <v>626</v>
      </c>
      <c r="DS244" t="s">
        <v>628</v>
      </c>
    </row>
    <row r="245" spans="1:123" x14ac:dyDescent="0.35">
      <c r="A245" t="s">
        <v>619</v>
      </c>
      <c r="B245" s="1">
        <v>43798</v>
      </c>
      <c r="C245" s="1">
        <v>43830</v>
      </c>
      <c r="D245">
        <v>1</v>
      </c>
      <c r="E245" t="s">
        <v>620</v>
      </c>
      <c r="G245" t="str">
        <f t="shared" si="146"/>
        <v>Professional licensing authority</v>
      </c>
      <c r="H245" t="s">
        <v>621</v>
      </c>
      <c r="J245">
        <v>1</v>
      </c>
      <c r="K245" t="s">
        <v>634</v>
      </c>
      <c r="M245" t="str">
        <f>("Every day")</f>
        <v>Every day</v>
      </c>
      <c r="N245" t="s">
        <v>622</v>
      </c>
      <c r="P245" t="str">
        <f t="shared" si="155"/>
        <v>Schedule II, Schedule III, Schedule IV</v>
      </c>
      <c r="Q245" t="s">
        <v>630</v>
      </c>
      <c r="R245" t="s">
        <v>623</v>
      </c>
      <c r="S245" t="str">
        <f>("Permitted to report to law enforcement, Permitted to report to professional licensing body, Permitted to report to prescriber or dispenser")</f>
        <v>Permitted to report to law enforcement, Permitted to report to professional licensing body, Permitted to report to prescriber or dispenser</v>
      </c>
      <c r="T245" t="s">
        <v>624</v>
      </c>
      <c r="V245">
        <v>0</v>
      </c>
      <c r="AE245">
        <v>0</v>
      </c>
      <c r="AH245">
        <v>0</v>
      </c>
      <c r="AQ245">
        <v>0</v>
      </c>
      <c r="BC245">
        <v>0</v>
      </c>
      <c r="BL245">
        <v>0</v>
      </c>
      <c r="CG245">
        <v>0</v>
      </c>
      <c r="CJ245">
        <v>1</v>
      </c>
      <c r="CK245" t="s">
        <v>625</v>
      </c>
      <c r="CM245">
        <v>0</v>
      </c>
      <c r="CS245">
        <v>0</v>
      </c>
      <c r="CY245">
        <v>1</v>
      </c>
      <c r="CZ245" t="s">
        <v>626</v>
      </c>
      <c r="DB245">
        <v>0</v>
      </c>
      <c r="DE245">
        <v>0</v>
      </c>
      <c r="DH245">
        <v>1</v>
      </c>
      <c r="DI245" t="s">
        <v>627</v>
      </c>
      <c r="DK245" t="s">
        <v>397</v>
      </c>
      <c r="DL245" t="s">
        <v>627</v>
      </c>
      <c r="DN245">
        <v>1</v>
      </c>
      <c r="DO245" t="s">
        <v>632</v>
      </c>
      <c r="DQ245" t="str">
        <f t="shared" si="166"/>
        <v>Active investigations</v>
      </c>
      <c r="DR245" t="s">
        <v>626</v>
      </c>
      <c r="DS245" t="s">
        <v>628</v>
      </c>
    </row>
    <row r="246" spans="1:123" x14ac:dyDescent="0.35">
      <c r="A246" t="s">
        <v>635</v>
      </c>
      <c r="B246" s="1">
        <v>41640</v>
      </c>
      <c r="C246" s="1">
        <v>41738</v>
      </c>
      <c r="D246">
        <v>1</v>
      </c>
      <c r="E246" t="s">
        <v>636</v>
      </c>
      <c r="G246" t="str">
        <f t="shared" ref="G246:G253" si="167">("Department of Health ")</f>
        <v xml:space="preserve">Department of Health </v>
      </c>
      <c r="H246" t="s">
        <v>636</v>
      </c>
      <c r="I246" t="s">
        <v>637</v>
      </c>
      <c r="J246">
        <v>1</v>
      </c>
      <c r="K246" t="s">
        <v>638</v>
      </c>
      <c r="M246" t="str">
        <f t="shared" ref="M246:M253" si="168">("Next business day")</f>
        <v>Next business day</v>
      </c>
      <c r="N246" t="s">
        <v>639</v>
      </c>
      <c r="P246" t="str">
        <f t="shared" ref="P246:P253" si="169">("Schedule II, Schedule III, Schedule IV, Schedule V")</f>
        <v>Schedule II, Schedule III, Schedule IV, Schedule V</v>
      </c>
      <c r="Q246" t="s">
        <v>636</v>
      </c>
      <c r="S246" t="str">
        <f t="shared" ref="S246:S272" si="170">("Must report to professional licensing body")</f>
        <v>Must report to professional licensing body</v>
      </c>
      <c r="T246" t="s">
        <v>640</v>
      </c>
      <c r="V246">
        <v>1</v>
      </c>
      <c r="W246" t="s">
        <v>636</v>
      </c>
      <c r="Y246" t="str">
        <f t="shared" ref="Y246:Y282" si="171">("Physician prescribers, Nurse Practitioners, Physician assistants, Optometrists, Podiatrists, Dentists, Pharmacists")</f>
        <v>Physician prescribers, Nurse Practitioners, Physician assistants, Optometrists, Podiatrists, Dentists, Pharmacists</v>
      </c>
      <c r="Z246" t="s">
        <v>641</v>
      </c>
      <c r="AB246" t="str">
        <f t="shared" ref="AB246:AB253" si="172">("Registration timing not specified")</f>
        <v>Registration timing not specified</v>
      </c>
      <c r="AE246">
        <v>1</v>
      </c>
      <c r="AF246" t="s">
        <v>642</v>
      </c>
      <c r="AH246">
        <v>0</v>
      </c>
      <c r="AQ246">
        <v>0</v>
      </c>
      <c r="BC246">
        <v>0</v>
      </c>
      <c r="BL246">
        <v>1</v>
      </c>
      <c r="BM246" t="s">
        <v>642</v>
      </c>
      <c r="BO246" t="str">
        <f t="shared" ref="BO246:BO253" si="173">("Schedule II, Schedule III")</f>
        <v>Schedule II, Schedule III</v>
      </c>
      <c r="BP246" t="s">
        <v>643</v>
      </c>
      <c r="BQ246" t="s">
        <v>644</v>
      </c>
      <c r="BR246" t="str">
        <f t="shared" ref="BR246:BR253" si="174">("Initial prescriptions, Every 3 months")</f>
        <v>Initial prescriptions, Every 3 months</v>
      </c>
      <c r="BS246" t="s">
        <v>642</v>
      </c>
      <c r="BU246" t="str">
        <f t="shared" ref="BU246:BU253" si="175">("Initial prescriptions, Every 3 months")</f>
        <v>Initial prescriptions, Every 3 months</v>
      </c>
      <c r="BV246" t="s">
        <v>643</v>
      </c>
      <c r="BX246" t="str">
        <f t="shared" ref="BX246:BX253" si="176">("Prescriber not required to check for a Schedule IV substance")</f>
        <v>Prescriber not required to check for a Schedule IV substance</v>
      </c>
      <c r="CA246" t="str">
        <f t="shared" ref="CA246:CA253" si="177">("Prescriber not required to check for a Schedule V substance")</f>
        <v>Prescriber not required to check for a Schedule V substance</v>
      </c>
      <c r="CD246" t="str">
        <f t="shared" ref="CD246:CD253" si="178">("Terminally ill patients under the supervised care of a hospice program, Prescriptions related to cancer treatment, Post-surgical prescriptions")</f>
        <v>Terminally ill patients under the supervised care of a hospice program, Prescriptions related to cancer treatment, Post-surgical prescriptions</v>
      </c>
      <c r="CE246" t="s">
        <v>645</v>
      </c>
      <c r="CG246">
        <v>0</v>
      </c>
      <c r="CJ246">
        <v>0</v>
      </c>
      <c r="CM246">
        <v>0</v>
      </c>
      <c r="CS246">
        <v>1</v>
      </c>
      <c r="CT246" t="s">
        <v>636</v>
      </c>
      <c r="CV246" t="str">
        <f t="shared" ref="CV246:CV282" si="179">("Authorized agent, delegate, or designee")</f>
        <v>Authorized agent, delegate, or designee</v>
      </c>
      <c r="CW246" t="s">
        <v>636</v>
      </c>
      <c r="CY246">
        <v>1</v>
      </c>
      <c r="CZ246" t="s">
        <v>646</v>
      </c>
      <c r="DB246">
        <v>0</v>
      </c>
      <c r="DE246">
        <v>0</v>
      </c>
      <c r="DH246">
        <v>1</v>
      </c>
      <c r="DI246" t="s">
        <v>647</v>
      </c>
      <c r="DK246" t="s">
        <v>397</v>
      </c>
      <c r="DL246" t="s">
        <v>648</v>
      </c>
      <c r="DN246">
        <v>1</v>
      </c>
      <c r="DO246" t="s">
        <v>638</v>
      </c>
      <c r="DQ246" t="str">
        <f t="shared" si="166"/>
        <v>Active investigations</v>
      </c>
      <c r="DR246" t="s">
        <v>636</v>
      </c>
    </row>
    <row r="247" spans="1:123" x14ac:dyDescent="0.35">
      <c r="A247" t="s">
        <v>635</v>
      </c>
      <c r="B247" s="1">
        <v>41739</v>
      </c>
      <c r="C247" s="1">
        <v>42486</v>
      </c>
      <c r="D247">
        <v>1</v>
      </c>
      <c r="E247" t="s">
        <v>636</v>
      </c>
      <c r="G247" t="str">
        <f t="shared" si="167"/>
        <v xml:space="preserve">Department of Health </v>
      </c>
      <c r="H247" t="s">
        <v>636</v>
      </c>
      <c r="I247" t="s">
        <v>637</v>
      </c>
      <c r="J247">
        <v>1</v>
      </c>
      <c r="K247" t="s">
        <v>638</v>
      </c>
      <c r="M247" t="str">
        <f t="shared" si="168"/>
        <v>Next business day</v>
      </c>
      <c r="N247" t="s">
        <v>639</v>
      </c>
      <c r="P247" t="str">
        <f t="shared" si="169"/>
        <v>Schedule II, Schedule III, Schedule IV, Schedule V</v>
      </c>
      <c r="Q247" t="s">
        <v>636</v>
      </c>
      <c r="S247" t="str">
        <f t="shared" si="170"/>
        <v>Must report to professional licensing body</v>
      </c>
      <c r="T247" t="s">
        <v>640</v>
      </c>
      <c r="V247">
        <v>1</v>
      </c>
      <c r="W247" t="s">
        <v>636</v>
      </c>
      <c r="Y247" t="str">
        <f t="shared" si="171"/>
        <v>Physician prescribers, Nurse Practitioners, Physician assistants, Optometrists, Podiatrists, Dentists, Pharmacists</v>
      </c>
      <c r="Z247" t="s">
        <v>641</v>
      </c>
      <c r="AB247" t="str">
        <f t="shared" si="172"/>
        <v>Registration timing not specified</v>
      </c>
      <c r="AE247">
        <v>1</v>
      </c>
      <c r="AF247" t="s">
        <v>642</v>
      </c>
      <c r="AH247">
        <v>0</v>
      </c>
      <c r="AQ247">
        <v>0</v>
      </c>
      <c r="BC247">
        <v>0</v>
      </c>
      <c r="BL247">
        <v>1</v>
      </c>
      <c r="BM247" t="s">
        <v>642</v>
      </c>
      <c r="BO247" t="str">
        <f t="shared" si="173"/>
        <v>Schedule II, Schedule III</v>
      </c>
      <c r="BP247" t="s">
        <v>643</v>
      </c>
      <c r="BQ247" t="s">
        <v>644</v>
      </c>
      <c r="BR247" t="str">
        <f t="shared" si="174"/>
        <v>Initial prescriptions, Every 3 months</v>
      </c>
      <c r="BS247" t="s">
        <v>642</v>
      </c>
      <c r="BU247" t="str">
        <f t="shared" si="175"/>
        <v>Initial prescriptions, Every 3 months</v>
      </c>
      <c r="BV247" t="s">
        <v>643</v>
      </c>
      <c r="BX247" t="str">
        <f t="shared" si="176"/>
        <v>Prescriber not required to check for a Schedule IV substance</v>
      </c>
      <c r="CA247" t="str">
        <f t="shared" si="177"/>
        <v>Prescriber not required to check for a Schedule V substance</v>
      </c>
      <c r="CD247" t="str">
        <f t="shared" si="178"/>
        <v>Terminally ill patients under the supervised care of a hospice program, Prescriptions related to cancer treatment, Post-surgical prescriptions</v>
      </c>
      <c r="CE247" t="s">
        <v>645</v>
      </c>
      <c r="CG247">
        <v>0</v>
      </c>
      <c r="CJ247">
        <v>0</v>
      </c>
      <c r="CM247">
        <v>0</v>
      </c>
      <c r="CS247">
        <v>1</v>
      </c>
      <c r="CT247" t="s">
        <v>636</v>
      </c>
      <c r="CV247" t="str">
        <f t="shared" si="179"/>
        <v>Authorized agent, delegate, or designee</v>
      </c>
      <c r="CW247" t="s">
        <v>636</v>
      </c>
      <c r="CY247">
        <v>1</v>
      </c>
      <c r="CZ247" t="s">
        <v>646</v>
      </c>
      <c r="DB247">
        <v>0</v>
      </c>
      <c r="DE247">
        <v>0</v>
      </c>
      <c r="DH247">
        <v>1</v>
      </c>
      <c r="DI247" t="s">
        <v>647</v>
      </c>
      <c r="DK247" t="s">
        <v>397</v>
      </c>
      <c r="DL247" t="s">
        <v>648</v>
      </c>
      <c r="DN247">
        <v>1</v>
      </c>
      <c r="DO247" t="s">
        <v>638</v>
      </c>
      <c r="DQ247" t="str">
        <f t="shared" si="166"/>
        <v>Active investigations</v>
      </c>
      <c r="DR247" t="s">
        <v>636</v>
      </c>
    </row>
    <row r="248" spans="1:123" x14ac:dyDescent="0.35">
      <c r="A248" t="s">
        <v>635</v>
      </c>
      <c r="B248" s="1">
        <v>42487</v>
      </c>
      <c r="C248" s="1">
        <v>42813</v>
      </c>
      <c r="D248">
        <v>1</v>
      </c>
      <c r="E248" t="s">
        <v>636</v>
      </c>
      <c r="G248" t="str">
        <f t="shared" si="167"/>
        <v xml:space="preserve">Department of Health </v>
      </c>
      <c r="H248" t="s">
        <v>636</v>
      </c>
      <c r="I248" t="s">
        <v>637</v>
      </c>
      <c r="J248">
        <v>1</v>
      </c>
      <c r="K248" t="s">
        <v>638</v>
      </c>
      <c r="M248" t="str">
        <f t="shared" si="168"/>
        <v>Next business day</v>
      </c>
      <c r="N248" t="s">
        <v>639</v>
      </c>
      <c r="P248" t="str">
        <f t="shared" si="169"/>
        <v>Schedule II, Schedule III, Schedule IV, Schedule V</v>
      </c>
      <c r="Q248" t="s">
        <v>636</v>
      </c>
      <c r="S248" t="str">
        <f t="shared" si="170"/>
        <v>Must report to professional licensing body</v>
      </c>
      <c r="T248" t="s">
        <v>640</v>
      </c>
      <c r="V248">
        <v>1</v>
      </c>
      <c r="W248" t="s">
        <v>636</v>
      </c>
      <c r="Y248" t="str">
        <f t="shared" si="171"/>
        <v>Physician prescribers, Nurse Practitioners, Physician assistants, Optometrists, Podiatrists, Dentists, Pharmacists</v>
      </c>
      <c r="Z248" t="s">
        <v>641</v>
      </c>
      <c r="AB248" t="str">
        <f t="shared" si="172"/>
        <v>Registration timing not specified</v>
      </c>
      <c r="AE248">
        <v>1</v>
      </c>
      <c r="AF248" t="s">
        <v>642</v>
      </c>
      <c r="AH248">
        <v>0</v>
      </c>
      <c r="AQ248">
        <v>0</v>
      </c>
      <c r="BC248">
        <v>0</v>
      </c>
      <c r="BL248">
        <v>1</v>
      </c>
      <c r="BM248" t="s">
        <v>642</v>
      </c>
      <c r="BO248" t="str">
        <f t="shared" si="173"/>
        <v>Schedule II, Schedule III</v>
      </c>
      <c r="BP248" t="s">
        <v>643</v>
      </c>
      <c r="BQ248" t="s">
        <v>644</v>
      </c>
      <c r="BR248" t="str">
        <f t="shared" si="174"/>
        <v>Initial prescriptions, Every 3 months</v>
      </c>
      <c r="BS248" t="s">
        <v>642</v>
      </c>
      <c r="BU248" t="str">
        <f t="shared" si="175"/>
        <v>Initial prescriptions, Every 3 months</v>
      </c>
      <c r="BV248" t="s">
        <v>643</v>
      </c>
      <c r="BX248" t="str">
        <f t="shared" si="176"/>
        <v>Prescriber not required to check for a Schedule IV substance</v>
      </c>
      <c r="CA248" t="str">
        <f t="shared" si="177"/>
        <v>Prescriber not required to check for a Schedule V substance</v>
      </c>
      <c r="CD248" t="str">
        <f t="shared" si="178"/>
        <v>Terminally ill patients under the supervised care of a hospice program, Prescriptions related to cancer treatment, Post-surgical prescriptions</v>
      </c>
      <c r="CE248" t="s">
        <v>645</v>
      </c>
      <c r="CG248">
        <v>0</v>
      </c>
      <c r="CJ248">
        <v>0</v>
      </c>
      <c r="CM248">
        <v>0</v>
      </c>
      <c r="CS248">
        <v>1</v>
      </c>
      <c r="CT248" t="s">
        <v>636</v>
      </c>
      <c r="CV248" t="str">
        <f t="shared" si="179"/>
        <v>Authorized agent, delegate, or designee</v>
      </c>
      <c r="CW248" t="s">
        <v>636</v>
      </c>
      <c r="CY248">
        <v>1</v>
      </c>
      <c r="CZ248" t="s">
        <v>646</v>
      </c>
      <c r="DB248">
        <v>0</v>
      </c>
      <c r="DE248">
        <v>0</v>
      </c>
      <c r="DH248">
        <v>1</v>
      </c>
      <c r="DI248" t="s">
        <v>647</v>
      </c>
      <c r="DK248" t="s">
        <v>397</v>
      </c>
      <c r="DL248" t="s">
        <v>648</v>
      </c>
      <c r="DN248">
        <v>1</v>
      </c>
      <c r="DO248" t="s">
        <v>638</v>
      </c>
      <c r="DQ248" t="str">
        <f t="shared" si="166"/>
        <v>Active investigations</v>
      </c>
      <c r="DR248" t="s">
        <v>636</v>
      </c>
    </row>
    <row r="249" spans="1:123" x14ac:dyDescent="0.35">
      <c r="A249" t="s">
        <v>635</v>
      </c>
      <c r="B249" s="1">
        <v>42814</v>
      </c>
      <c r="C249" s="1">
        <v>42913</v>
      </c>
      <c r="D249">
        <v>1</v>
      </c>
      <c r="E249" t="s">
        <v>636</v>
      </c>
      <c r="G249" t="str">
        <f t="shared" si="167"/>
        <v xml:space="preserve">Department of Health </v>
      </c>
      <c r="H249" t="s">
        <v>636</v>
      </c>
      <c r="I249" t="s">
        <v>637</v>
      </c>
      <c r="J249">
        <v>1</v>
      </c>
      <c r="K249" t="s">
        <v>638</v>
      </c>
      <c r="M249" t="str">
        <f t="shared" si="168"/>
        <v>Next business day</v>
      </c>
      <c r="N249" t="s">
        <v>639</v>
      </c>
      <c r="P249" t="str">
        <f t="shared" si="169"/>
        <v>Schedule II, Schedule III, Schedule IV, Schedule V</v>
      </c>
      <c r="Q249" t="s">
        <v>636</v>
      </c>
      <c r="S249" t="str">
        <f t="shared" si="170"/>
        <v>Must report to professional licensing body</v>
      </c>
      <c r="T249" t="s">
        <v>640</v>
      </c>
      <c r="V249">
        <v>1</v>
      </c>
      <c r="W249" t="s">
        <v>636</v>
      </c>
      <c r="Y249" t="str">
        <f t="shared" si="171"/>
        <v>Physician prescribers, Nurse Practitioners, Physician assistants, Optometrists, Podiatrists, Dentists, Pharmacists</v>
      </c>
      <c r="Z249" t="s">
        <v>641</v>
      </c>
      <c r="AB249" t="str">
        <f t="shared" si="172"/>
        <v>Registration timing not specified</v>
      </c>
      <c r="AE249">
        <v>1</v>
      </c>
      <c r="AF249" t="s">
        <v>642</v>
      </c>
      <c r="AH249">
        <v>0</v>
      </c>
      <c r="AQ249">
        <v>0</v>
      </c>
      <c r="BC249">
        <v>0</v>
      </c>
      <c r="BL249">
        <v>1</v>
      </c>
      <c r="BM249" t="s">
        <v>642</v>
      </c>
      <c r="BO249" t="str">
        <f t="shared" si="173"/>
        <v>Schedule II, Schedule III</v>
      </c>
      <c r="BP249" t="s">
        <v>643</v>
      </c>
      <c r="BQ249" t="s">
        <v>644</v>
      </c>
      <c r="BR249" t="str">
        <f t="shared" si="174"/>
        <v>Initial prescriptions, Every 3 months</v>
      </c>
      <c r="BS249" t="s">
        <v>642</v>
      </c>
      <c r="BU249" t="str">
        <f t="shared" si="175"/>
        <v>Initial prescriptions, Every 3 months</v>
      </c>
      <c r="BV249" t="s">
        <v>643</v>
      </c>
      <c r="BX249" t="str">
        <f t="shared" si="176"/>
        <v>Prescriber not required to check for a Schedule IV substance</v>
      </c>
      <c r="CA249" t="str">
        <f t="shared" si="177"/>
        <v>Prescriber not required to check for a Schedule V substance</v>
      </c>
      <c r="CD249" t="str">
        <f t="shared" si="178"/>
        <v>Terminally ill patients under the supervised care of a hospice program, Prescriptions related to cancer treatment, Post-surgical prescriptions</v>
      </c>
      <c r="CE249" t="s">
        <v>645</v>
      </c>
      <c r="CG249">
        <v>0</v>
      </c>
      <c r="CJ249">
        <v>0</v>
      </c>
      <c r="CM249">
        <v>0</v>
      </c>
      <c r="CS249">
        <v>1</v>
      </c>
      <c r="CT249" t="s">
        <v>636</v>
      </c>
      <c r="CV249" t="str">
        <f t="shared" si="179"/>
        <v>Authorized agent, delegate, or designee</v>
      </c>
      <c r="CW249" t="s">
        <v>636</v>
      </c>
      <c r="CY249">
        <v>1</v>
      </c>
      <c r="CZ249" t="s">
        <v>646</v>
      </c>
      <c r="DB249">
        <v>0</v>
      </c>
      <c r="DE249">
        <v>0</v>
      </c>
      <c r="DH249">
        <v>1</v>
      </c>
      <c r="DI249" t="s">
        <v>647</v>
      </c>
      <c r="DK249" t="s">
        <v>397</v>
      </c>
      <c r="DL249" t="s">
        <v>648</v>
      </c>
      <c r="DN249">
        <v>1</v>
      </c>
      <c r="DO249" t="s">
        <v>638</v>
      </c>
      <c r="DQ249" t="str">
        <f t="shared" si="166"/>
        <v>Active investigations</v>
      </c>
      <c r="DR249" t="s">
        <v>636</v>
      </c>
    </row>
    <row r="250" spans="1:123" x14ac:dyDescent="0.35">
      <c r="A250" t="s">
        <v>635</v>
      </c>
      <c r="B250" s="1">
        <v>42914</v>
      </c>
      <c r="C250" s="1">
        <v>43100</v>
      </c>
      <c r="D250">
        <v>1</v>
      </c>
      <c r="E250" t="s">
        <v>636</v>
      </c>
      <c r="G250" t="str">
        <f t="shared" si="167"/>
        <v xml:space="preserve">Department of Health </v>
      </c>
      <c r="H250" t="s">
        <v>636</v>
      </c>
      <c r="I250" t="s">
        <v>637</v>
      </c>
      <c r="J250">
        <v>1</v>
      </c>
      <c r="K250" t="s">
        <v>649</v>
      </c>
      <c r="M250" t="str">
        <f t="shared" si="168"/>
        <v>Next business day</v>
      </c>
      <c r="N250" t="s">
        <v>639</v>
      </c>
      <c r="P250" t="str">
        <f t="shared" si="169"/>
        <v>Schedule II, Schedule III, Schedule IV, Schedule V</v>
      </c>
      <c r="Q250" t="s">
        <v>646</v>
      </c>
      <c r="S250" t="str">
        <f t="shared" si="170"/>
        <v>Must report to professional licensing body</v>
      </c>
      <c r="T250" t="s">
        <v>640</v>
      </c>
      <c r="V250">
        <v>1</v>
      </c>
      <c r="W250" t="s">
        <v>636</v>
      </c>
      <c r="Y250" t="str">
        <f t="shared" si="171"/>
        <v>Physician prescribers, Nurse Practitioners, Physician assistants, Optometrists, Podiatrists, Dentists, Pharmacists</v>
      </c>
      <c r="Z250" t="s">
        <v>641</v>
      </c>
      <c r="AB250" t="str">
        <f t="shared" si="172"/>
        <v>Registration timing not specified</v>
      </c>
      <c r="AE250">
        <v>1</v>
      </c>
      <c r="AF250" t="s">
        <v>642</v>
      </c>
      <c r="AH250">
        <v>0</v>
      </c>
      <c r="AQ250">
        <v>0</v>
      </c>
      <c r="BC250">
        <v>0</v>
      </c>
      <c r="BL250">
        <v>1</v>
      </c>
      <c r="BM250" t="s">
        <v>642</v>
      </c>
      <c r="BO250" t="str">
        <f t="shared" si="173"/>
        <v>Schedule II, Schedule III</v>
      </c>
      <c r="BP250" t="s">
        <v>643</v>
      </c>
      <c r="BQ250" t="s">
        <v>644</v>
      </c>
      <c r="BR250" t="str">
        <f t="shared" si="174"/>
        <v>Initial prescriptions, Every 3 months</v>
      </c>
      <c r="BS250" t="s">
        <v>642</v>
      </c>
      <c r="BU250" t="str">
        <f t="shared" si="175"/>
        <v>Initial prescriptions, Every 3 months</v>
      </c>
      <c r="BV250" t="s">
        <v>643</v>
      </c>
      <c r="BX250" t="str">
        <f t="shared" si="176"/>
        <v>Prescriber not required to check for a Schedule IV substance</v>
      </c>
      <c r="CA250" t="str">
        <f t="shared" si="177"/>
        <v>Prescriber not required to check for a Schedule V substance</v>
      </c>
      <c r="CD250" t="str">
        <f t="shared" si="178"/>
        <v>Terminally ill patients under the supervised care of a hospice program, Prescriptions related to cancer treatment, Post-surgical prescriptions</v>
      </c>
      <c r="CE250" t="s">
        <v>645</v>
      </c>
      <c r="CG250">
        <v>0</v>
      </c>
      <c r="CJ250">
        <v>0</v>
      </c>
      <c r="CM250">
        <v>0</v>
      </c>
      <c r="CS250">
        <v>1</v>
      </c>
      <c r="CT250" t="s">
        <v>636</v>
      </c>
      <c r="CV250" t="str">
        <f t="shared" si="179"/>
        <v>Authorized agent, delegate, or designee</v>
      </c>
      <c r="CW250" t="s">
        <v>636</v>
      </c>
      <c r="CY250">
        <v>1</v>
      </c>
      <c r="CZ250" t="s">
        <v>650</v>
      </c>
      <c r="DB250">
        <v>0</v>
      </c>
      <c r="DE250">
        <v>0</v>
      </c>
      <c r="DH250">
        <v>1</v>
      </c>
      <c r="DI250" t="s">
        <v>647</v>
      </c>
      <c r="DK250" t="s">
        <v>397</v>
      </c>
      <c r="DL250" t="s">
        <v>648</v>
      </c>
      <c r="DN250">
        <v>1</v>
      </c>
      <c r="DO250" t="s">
        <v>649</v>
      </c>
      <c r="DQ250" t="str">
        <f t="shared" si="166"/>
        <v>Active investigations</v>
      </c>
      <c r="DR250" t="s">
        <v>636</v>
      </c>
    </row>
    <row r="251" spans="1:123" x14ac:dyDescent="0.35">
      <c r="A251" t="s">
        <v>635</v>
      </c>
      <c r="B251" s="1">
        <v>43101</v>
      </c>
      <c r="C251" s="1">
        <v>43294</v>
      </c>
      <c r="D251">
        <v>1</v>
      </c>
      <c r="E251" t="s">
        <v>636</v>
      </c>
      <c r="G251" t="str">
        <f t="shared" si="167"/>
        <v xml:space="preserve">Department of Health </v>
      </c>
      <c r="H251" t="s">
        <v>636</v>
      </c>
      <c r="I251" t="s">
        <v>637</v>
      </c>
      <c r="J251">
        <v>1</v>
      </c>
      <c r="K251" t="s">
        <v>649</v>
      </c>
      <c r="M251" t="str">
        <f t="shared" si="168"/>
        <v>Next business day</v>
      </c>
      <c r="N251" t="s">
        <v>651</v>
      </c>
      <c r="P251" t="str">
        <f t="shared" si="169"/>
        <v>Schedule II, Schedule III, Schedule IV, Schedule V</v>
      </c>
      <c r="Q251" t="s">
        <v>646</v>
      </c>
      <c r="S251" t="str">
        <f t="shared" si="170"/>
        <v>Must report to professional licensing body</v>
      </c>
      <c r="T251" t="s">
        <v>640</v>
      </c>
      <c r="V251">
        <v>1</v>
      </c>
      <c r="W251" t="s">
        <v>636</v>
      </c>
      <c r="Y251" t="str">
        <f t="shared" si="171"/>
        <v>Physician prescribers, Nurse Practitioners, Physician assistants, Optometrists, Podiatrists, Dentists, Pharmacists</v>
      </c>
      <c r="Z251" t="s">
        <v>641</v>
      </c>
      <c r="AB251" t="str">
        <f t="shared" si="172"/>
        <v>Registration timing not specified</v>
      </c>
      <c r="AE251">
        <v>1</v>
      </c>
      <c r="AF251" t="s">
        <v>642</v>
      </c>
      <c r="AH251">
        <v>0</v>
      </c>
      <c r="AQ251">
        <v>0</v>
      </c>
      <c r="BC251">
        <v>0</v>
      </c>
      <c r="BL251">
        <v>1</v>
      </c>
      <c r="BM251" t="s">
        <v>642</v>
      </c>
      <c r="BO251" t="str">
        <f t="shared" si="173"/>
        <v>Schedule II, Schedule III</v>
      </c>
      <c r="BP251" t="s">
        <v>643</v>
      </c>
      <c r="BQ251" t="s">
        <v>644</v>
      </c>
      <c r="BR251" t="str">
        <f t="shared" si="174"/>
        <v>Initial prescriptions, Every 3 months</v>
      </c>
      <c r="BS251" t="s">
        <v>642</v>
      </c>
      <c r="BU251" t="str">
        <f t="shared" si="175"/>
        <v>Initial prescriptions, Every 3 months</v>
      </c>
      <c r="BV251" t="s">
        <v>643</v>
      </c>
      <c r="BX251" t="str">
        <f t="shared" si="176"/>
        <v>Prescriber not required to check for a Schedule IV substance</v>
      </c>
      <c r="CA251" t="str">
        <f t="shared" si="177"/>
        <v>Prescriber not required to check for a Schedule V substance</v>
      </c>
      <c r="CD251" t="str">
        <f t="shared" si="178"/>
        <v>Terminally ill patients under the supervised care of a hospice program, Prescriptions related to cancer treatment, Post-surgical prescriptions</v>
      </c>
      <c r="CE251" t="s">
        <v>645</v>
      </c>
      <c r="CG251">
        <v>0</v>
      </c>
      <c r="CJ251">
        <v>0</v>
      </c>
      <c r="CM251">
        <v>0</v>
      </c>
      <c r="CS251">
        <v>1</v>
      </c>
      <c r="CT251" t="s">
        <v>636</v>
      </c>
      <c r="CV251" t="str">
        <f t="shared" si="179"/>
        <v>Authorized agent, delegate, or designee</v>
      </c>
      <c r="CW251" t="s">
        <v>636</v>
      </c>
      <c r="CY251">
        <v>1</v>
      </c>
      <c r="CZ251" t="s">
        <v>650</v>
      </c>
      <c r="DB251">
        <v>0</v>
      </c>
      <c r="DE251">
        <v>0</v>
      </c>
      <c r="DH251">
        <v>1</v>
      </c>
      <c r="DI251" t="s">
        <v>647</v>
      </c>
      <c r="DK251" t="s">
        <v>397</v>
      </c>
      <c r="DL251" t="s">
        <v>648</v>
      </c>
      <c r="DN251">
        <v>1</v>
      </c>
      <c r="DO251" t="s">
        <v>649</v>
      </c>
      <c r="DQ251" t="str">
        <f t="shared" si="166"/>
        <v>Active investigations</v>
      </c>
      <c r="DR251" t="s">
        <v>636</v>
      </c>
    </row>
    <row r="252" spans="1:123" x14ac:dyDescent="0.35">
      <c r="A252" t="s">
        <v>635</v>
      </c>
      <c r="B252" s="1">
        <v>43295</v>
      </c>
      <c r="C252" s="1">
        <v>43642</v>
      </c>
      <c r="D252">
        <v>1</v>
      </c>
      <c r="E252" t="s">
        <v>636</v>
      </c>
      <c r="G252" t="str">
        <f t="shared" si="167"/>
        <v xml:space="preserve">Department of Health </v>
      </c>
      <c r="H252" t="s">
        <v>636</v>
      </c>
      <c r="I252" t="s">
        <v>637</v>
      </c>
      <c r="J252">
        <v>1</v>
      </c>
      <c r="K252" t="s">
        <v>649</v>
      </c>
      <c r="M252" t="str">
        <f t="shared" si="168"/>
        <v>Next business day</v>
      </c>
      <c r="N252" t="s">
        <v>651</v>
      </c>
      <c r="P252" t="str">
        <f t="shared" si="169"/>
        <v>Schedule II, Schedule III, Schedule IV, Schedule V</v>
      </c>
      <c r="Q252" t="s">
        <v>646</v>
      </c>
      <c r="S252" t="str">
        <f t="shared" si="170"/>
        <v>Must report to professional licensing body</v>
      </c>
      <c r="T252" t="s">
        <v>640</v>
      </c>
      <c r="V252">
        <v>1</v>
      </c>
      <c r="W252" t="s">
        <v>636</v>
      </c>
      <c r="Y252" t="str">
        <f t="shared" si="171"/>
        <v>Physician prescribers, Nurse Practitioners, Physician assistants, Optometrists, Podiatrists, Dentists, Pharmacists</v>
      </c>
      <c r="Z252" t="s">
        <v>641</v>
      </c>
      <c r="AB252" t="str">
        <f t="shared" si="172"/>
        <v>Registration timing not specified</v>
      </c>
      <c r="AE252">
        <v>1</v>
      </c>
      <c r="AF252" t="s">
        <v>642</v>
      </c>
      <c r="AH252">
        <v>0</v>
      </c>
      <c r="AQ252">
        <v>0</v>
      </c>
      <c r="BC252">
        <v>0</v>
      </c>
      <c r="BL252">
        <v>1</v>
      </c>
      <c r="BM252" t="s">
        <v>642</v>
      </c>
      <c r="BO252" t="str">
        <f t="shared" si="173"/>
        <v>Schedule II, Schedule III</v>
      </c>
      <c r="BP252" t="s">
        <v>643</v>
      </c>
      <c r="BQ252" t="s">
        <v>644</v>
      </c>
      <c r="BR252" t="str">
        <f t="shared" si="174"/>
        <v>Initial prescriptions, Every 3 months</v>
      </c>
      <c r="BS252" t="s">
        <v>642</v>
      </c>
      <c r="BU252" t="str">
        <f t="shared" si="175"/>
        <v>Initial prescriptions, Every 3 months</v>
      </c>
      <c r="BV252" t="s">
        <v>643</v>
      </c>
      <c r="BX252" t="str">
        <f t="shared" si="176"/>
        <v>Prescriber not required to check for a Schedule IV substance</v>
      </c>
      <c r="CA252" t="str">
        <f t="shared" si="177"/>
        <v>Prescriber not required to check for a Schedule V substance</v>
      </c>
      <c r="CD252" t="str">
        <f t="shared" si="178"/>
        <v>Terminally ill patients under the supervised care of a hospice program, Prescriptions related to cancer treatment, Post-surgical prescriptions</v>
      </c>
      <c r="CE252" t="s">
        <v>645</v>
      </c>
      <c r="CG252">
        <v>0</v>
      </c>
      <c r="CJ252">
        <v>0</v>
      </c>
      <c r="CM252">
        <v>0</v>
      </c>
      <c r="CS252">
        <v>1</v>
      </c>
      <c r="CT252" t="s">
        <v>636</v>
      </c>
      <c r="CV252" t="str">
        <f t="shared" si="179"/>
        <v>Authorized agent, delegate, or designee</v>
      </c>
      <c r="CW252" t="s">
        <v>636</v>
      </c>
      <c r="CY252">
        <v>1</v>
      </c>
      <c r="CZ252" t="s">
        <v>650</v>
      </c>
      <c r="DB252">
        <v>0</v>
      </c>
      <c r="DE252">
        <v>0</v>
      </c>
      <c r="DH252">
        <v>1</v>
      </c>
      <c r="DI252" t="s">
        <v>647</v>
      </c>
      <c r="DK252" t="s">
        <v>397</v>
      </c>
      <c r="DL252" t="s">
        <v>652</v>
      </c>
      <c r="DN252">
        <v>1</v>
      </c>
      <c r="DO252" t="s">
        <v>649</v>
      </c>
      <c r="DQ252" t="str">
        <f t="shared" si="166"/>
        <v>Active investigations</v>
      </c>
      <c r="DR252" t="s">
        <v>636</v>
      </c>
    </row>
    <row r="253" spans="1:123" x14ac:dyDescent="0.35">
      <c r="A253" t="s">
        <v>635</v>
      </c>
      <c r="B253" s="1">
        <v>43643</v>
      </c>
      <c r="C253" s="1">
        <v>43830</v>
      </c>
      <c r="D253">
        <v>1</v>
      </c>
      <c r="E253" t="s">
        <v>636</v>
      </c>
      <c r="G253" t="str">
        <f t="shared" si="167"/>
        <v xml:space="preserve">Department of Health </v>
      </c>
      <c r="H253" t="s">
        <v>636</v>
      </c>
      <c r="I253" t="s">
        <v>637</v>
      </c>
      <c r="J253">
        <v>1</v>
      </c>
      <c r="K253" t="s">
        <v>649</v>
      </c>
      <c r="M253" t="str">
        <f t="shared" si="168"/>
        <v>Next business day</v>
      </c>
      <c r="N253" t="s">
        <v>651</v>
      </c>
      <c r="P253" t="str">
        <f t="shared" si="169"/>
        <v>Schedule II, Schedule III, Schedule IV, Schedule V</v>
      </c>
      <c r="Q253" t="s">
        <v>646</v>
      </c>
      <c r="S253" t="str">
        <f t="shared" si="170"/>
        <v>Must report to professional licensing body</v>
      </c>
      <c r="T253" t="s">
        <v>640</v>
      </c>
      <c r="V253">
        <v>1</v>
      </c>
      <c r="W253" t="s">
        <v>636</v>
      </c>
      <c r="Y253" t="str">
        <f t="shared" si="171"/>
        <v>Physician prescribers, Nurse Practitioners, Physician assistants, Optometrists, Podiatrists, Dentists, Pharmacists</v>
      </c>
      <c r="Z253" t="s">
        <v>641</v>
      </c>
      <c r="AB253" t="str">
        <f t="shared" si="172"/>
        <v>Registration timing not specified</v>
      </c>
      <c r="AE253">
        <v>1</v>
      </c>
      <c r="AF253" t="s">
        <v>642</v>
      </c>
      <c r="AH253">
        <v>0</v>
      </c>
      <c r="AQ253">
        <v>0</v>
      </c>
      <c r="BC253">
        <v>0</v>
      </c>
      <c r="BL253">
        <v>1</v>
      </c>
      <c r="BM253" t="s">
        <v>642</v>
      </c>
      <c r="BO253" t="str">
        <f t="shared" si="173"/>
        <v>Schedule II, Schedule III</v>
      </c>
      <c r="BP253" t="s">
        <v>643</v>
      </c>
      <c r="BQ253" t="s">
        <v>644</v>
      </c>
      <c r="BR253" t="str">
        <f t="shared" si="174"/>
        <v>Initial prescriptions, Every 3 months</v>
      </c>
      <c r="BS253" t="s">
        <v>642</v>
      </c>
      <c r="BU253" t="str">
        <f t="shared" si="175"/>
        <v>Initial prescriptions, Every 3 months</v>
      </c>
      <c r="BV253" t="s">
        <v>643</v>
      </c>
      <c r="BX253" t="str">
        <f t="shared" si="176"/>
        <v>Prescriber not required to check for a Schedule IV substance</v>
      </c>
      <c r="CA253" t="str">
        <f t="shared" si="177"/>
        <v>Prescriber not required to check for a Schedule V substance</v>
      </c>
      <c r="CD253" t="str">
        <f t="shared" si="178"/>
        <v>Terminally ill patients under the supervised care of a hospice program, Prescriptions related to cancer treatment, Post-surgical prescriptions</v>
      </c>
      <c r="CE253" t="s">
        <v>645</v>
      </c>
      <c r="CG253">
        <v>0</v>
      </c>
      <c r="CJ253">
        <v>0</v>
      </c>
      <c r="CM253">
        <v>0</v>
      </c>
      <c r="CS253">
        <v>1</v>
      </c>
      <c r="CT253" t="s">
        <v>636</v>
      </c>
      <c r="CV253" t="str">
        <f t="shared" si="179"/>
        <v>Authorized agent, delegate, or designee</v>
      </c>
      <c r="CW253" t="s">
        <v>636</v>
      </c>
      <c r="CY253">
        <v>1</v>
      </c>
      <c r="CZ253" t="s">
        <v>650</v>
      </c>
      <c r="DB253">
        <v>0</v>
      </c>
      <c r="DE253">
        <v>0</v>
      </c>
      <c r="DH253">
        <v>1</v>
      </c>
      <c r="DI253" t="s">
        <v>647</v>
      </c>
      <c r="DK253" t="s">
        <v>397</v>
      </c>
      <c r="DL253" t="s">
        <v>652</v>
      </c>
      <c r="DN253">
        <v>1</v>
      </c>
      <c r="DO253" t="s">
        <v>649</v>
      </c>
      <c r="DQ253" t="str">
        <f t="shared" si="166"/>
        <v>Active investigations</v>
      </c>
      <c r="DR253" t="s">
        <v>636</v>
      </c>
    </row>
    <row r="254" spans="1:123" x14ac:dyDescent="0.35">
      <c r="A254" t="s">
        <v>653</v>
      </c>
      <c r="B254" s="1">
        <v>41640</v>
      </c>
      <c r="C254" s="1">
        <v>41809</v>
      </c>
      <c r="D254">
        <v>1</v>
      </c>
      <c r="E254" t="s">
        <v>654</v>
      </c>
      <c r="G254" t="str">
        <f t="shared" ref="G254:G272" si="180">("Professional licensing authority")</f>
        <v>Professional licensing authority</v>
      </c>
      <c r="H254" t="s">
        <v>655</v>
      </c>
      <c r="J254">
        <v>1</v>
      </c>
      <c r="K254" t="s">
        <v>656</v>
      </c>
      <c r="M254" t="str">
        <f>("Every 7 days")</f>
        <v>Every 7 days</v>
      </c>
      <c r="N254" t="s">
        <v>656</v>
      </c>
      <c r="P254" t="str">
        <f t="shared" ref="P254:P272" si="181">("Schedule I, Schedule II, Schedule III, Schedule IV, Schedule V")</f>
        <v>Schedule I, Schedule II, Schedule III, Schedule IV, Schedule V</v>
      </c>
      <c r="Q254" t="s">
        <v>657</v>
      </c>
      <c r="S254" t="str">
        <f t="shared" si="170"/>
        <v>Must report to professional licensing body</v>
      </c>
      <c r="T254" t="s">
        <v>658</v>
      </c>
      <c r="V254">
        <v>1</v>
      </c>
      <c r="W254" t="s">
        <v>659</v>
      </c>
      <c r="Y254" t="str">
        <f t="shared" si="171"/>
        <v>Physician prescribers, Nurse Practitioners, Physician assistants, Optometrists, Podiatrists, Dentists, Pharmacists</v>
      </c>
      <c r="Z254" t="s">
        <v>660</v>
      </c>
      <c r="AB254" t="str">
        <f t="shared" ref="AB254:AB262" si="182">("Prior to accessing the PDMP")</f>
        <v>Prior to accessing the PDMP</v>
      </c>
      <c r="AC254" t="s">
        <v>659</v>
      </c>
      <c r="AE254">
        <v>0</v>
      </c>
      <c r="AH254">
        <v>0</v>
      </c>
      <c r="AQ254">
        <v>0</v>
      </c>
      <c r="BC254">
        <v>0</v>
      </c>
      <c r="BL254">
        <v>0</v>
      </c>
      <c r="CG254">
        <v>0</v>
      </c>
      <c r="CJ254">
        <v>0</v>
      </c>
      <c r="CM254">
        <v>0</v>
      </c>
      <c r="CS254">
        <v>1</v>
      </c>
      <c r="CT254" t="s">
        <v>658</v>
      </c>
      <c r="CV254" t="str">
        <f t="shared" si="179"/>
        <v>Authorized agent, delegate, or designee</v>
      </c>
      <c r="CW254" t="s">
        <v>658</v>
      </c>
      <c r="CY254">
        <v>1</v>
      </c>
      <c r="CZ254" t="s">
        <v>661</v>
      </c>
      <c r="DB254">
        <v>0</v>
      </c>
      <c r="DE254">
        <v>0</v>
      </c>
      <c r="DH254">
        <v>1</v>
      </c>
      <c r="DI254" t="s">
        <v>661</v>
      </c>
      <c r="DK254" t="str">
        <f t="shared" ref="DK254:DK272" si="183">("Only if other state has PDMP laws consistent with or similar to this state")</f>
        <v>Only if other state has PDMP laws consistent with or similar to this state</v>
      </c>
      <c r="DL254" t="s">
        <v>661</v>
      </c>
      <c r="DN254">
        <v>1</v>
      </c>
      <c r="DO254" t="s">
        <v>662</v>
      </c>
      <c r="DQ254" t="str">
        <f t="shared" ref="DQ254:DQ272" si="184">("Active investigations, Granted access by a subpoena, Granted access by issuance of a warrant")</f>
        <v>Active investigations, Granted access by a subpoena, Granted access by issuance of a warrant</v>
      </c>
      <c r="DR254" t="s">
        <v>662</v>
      </c>
    </row>
    <row r="255" spans="1:123" x14ac:dyDescent="0.35">
      <c r="A255" t="s">
        <v>653</v>
      </c>
      <c r="B255" s="1">
        <v>41810</v>
      </c>
      <c r="C255" s="1">
        <v>41851</v>
      </c>
      <c r="D255">
        <v>1</v>
      </c>
      <c r="E255" t="s">
        <v>654</v>
      </c>
      <c r="G255" t="str">
        <f t="shared" si="180"/>
        <v>Professional licensing authority</v>
      </c>
      <c r="H255" t="s">
        <v>655</v>
      </c>
      <c r="J255">
        <v>1</v>
      </c>
      <c r="K255" t="s">
        <v>656</v>
      </c>
      <c r="M255" t="str">
        <f>("Every 7 days")</f>
        <v>Every 7 days</v>
      </c>
      <c r="N255" t="s">
        <v>656</v>
      </c>
      <c r="P255" t="str">
        <f t="shared" si="181"/>
        <v>Schedule I, Schedule II, Schedule III, Schedule IV, Schedule V</v>
      </c>
      <c r="Q255" t="s">
        <v>657</v>
      </c>
      <c r="S255" t="str">
        <f t="shared" si="170"/>
        <v>Must report to professional licensing body</v>
      </c>
      <c r="T255" t="s">
        <v>658</v>
      </c>
      <c r="V255">
        <v>1</v>
      </c>
      <c r="W255" t="s">
        <v>659</v>
      </c>
      <c r="Y255" t="str">
        <f t="shared" si="171"/>
        <v>Physician prescribers, Nurse Practitioners, Physician assistants, Optometrists, Podiatrists, Dentists, Pharmacists</v>
      </c>
      <c r="Z255" t="s">
        <v>663</v>
      </c>
      <c r="AB255" t="str">
        <f t="shared" si="182"/>
        <v>Prior to accessing the PDMP</v>
      </c>
      <c r="AC255" t="s">
        <v>659</v>
      </c>
      <c r="AE255">
        <v>0</v>
      </c>
      <c r="AH255">
        <v>0</v>
      </c>
      <c r="AQ255">
        <v>0</v>
      </c>
      <c r="BC255">
        <v>0</v>
      </c>
      <c r="BL255">
        <v>0</v>
      </c>
      <c r="CG255">
        <v>0</v>
      </c>
      <c r="CJ255">
        <v>0</v>
      </c>
      <c r="CM255">
        <v>0</v>
      </c>
      <c r="CS255">
        <v>1</v>
      </c>
      <c r="CT255" t="s">
        <v>661</v>
      </c>
      <c r="CV255" t="str">
        <f t="shared" si="179"/>
        <v>Authorized agent, delegate, or designee</v>
      </c>
      <c r="CW255" t="s">
        <v>664</v>
      </c>
      <c r="CY255">
        <v>1</v>
      </c>
      <c r="CZ255" t="s">
        <v>661</v>
      </c>
      <c r="DB255">
        <v>0</v>
      </c>
      <c r="DE255">
        <v>0</v>
      </c>
      <c r="DH255">
        <v>1</v>
      </c>
      <c r="DI255" t="s">
        <v>661</v>
      </c>
      <c r="DK255" t="str">
        <f t="shared" si="183"/>
        <v>Only if other state has PDMP laws consistent with or similar to this state</v>
      </c>
      <c r="DL255" t="s">
        <v>661</v>
      </c>
      <c r="DN255">
        <v>1</v>
      </c>
      <c r="DO255" t="s">
        <v>662</v>
      </c>
      <c r="DQ255" t="str">
        <f t="shared" si="184"/>
        <v>Active investigations, Granted access by a subpoena, Granted access by issuance of a warrant</v>
      </c>
      <c r="DR255" t="s">
        <v>662</v>
      </c>
    </row>
    <row r="256" spans="1:123" x14ac:dyDescent="0.35">
      <c r="A256" t="s">
        <v>653</v>
      </c>
      <c r="B256" s="1">
        <v>41852</v>
      </c>
      <c r="C256" s="1">
        <v>42113</v>
      </c>
      <c r="D256">
        <v>1</v>
      </c>
      <c r="E256" t="s">
        <v>654</v>
      </c>
      <c r="G256" t="str">
        <f t="shared" si="180"/>
        <v>Professional licensing authority</v>
      </c>
      <c r="H256" t="s">
        <v>655</v>
      </c>
      <c r="J256">
        <v>1</v>
      </c>
      <c r="K256" t="s">
        <v>665</v>
      </c>
      <c r="M256" t="str">
        <f t="shared" ref="M256:M272" si="185">("Next business day")</f>
        <v>Next business day</v>
      </c>
      <c r="N256" t="s">
        <v>666</v>
      </c>
      <c r="O256" t="s">
        <v>667</v>
      </c>
      <c r="P256" t="str">
        <f t="shared" si="181"/>
        <v>Schedule I, Schedule II, Schedule III, Schedule IV, Schedule V</v>
      </c>
      <c r="Q256" t="s">
        <v>657</v>
      </c>
      <c r="S256" t="str">
        <f t="shared" si="170"/>
        <v>Must report to professional licensing body</v>
      </c>
      <c r="T256" t="s">
        <v>658</v>
      </c>
      <c r="V256">
        <v>1</v>
      </c>
      <c r="W256" t="s">
        <v>659</v>
      </c>
      <c r="Y256" t="str">
        <f t="shared" si="171"/>
        <v>Physician prescribers, Nurse Practitioners, Physician assistants, Optometrists, Podiatrists, Dentists, Pharmacists</v>
      </c>
      <c r="Z256" t="s">
        <v>663</v>
      </c>
      <c r="AB256" t="str">
        <f t="shared" si="182"/>
        <v>Prior to accessing the PDMP</v>
      </c>
      <c r="AC256" t="s">
        <v>659</v>
      </c>
      <c r="AE256">
        <v>1</v>
      </c>
      <c r="AF256" t="s">
        <v>668</v>
      </c>
      <c r="AH256">
        <v>0</v>
      </c>
      <c r="AQ256">
        <v>0</v>
      </c>
      <c r="BC256">
        <v>0</v>
      </c>
      <c r="BL256">
        <v>1</v>
      </c>
      <c r="BM256" t="s">
        <v>668</v>
      </c>
      <c r="BO256" t="str">
        <f t="shared" ref="BO256:BO262" si="186">("Schedule II")</f>
        <v>Schedule II</v>
      </c>
      <c r="BP256" t="s">
        <v>668</v>
      </c>
      <c r="BR256" t="str">
        <f t="shared" ref="BR256:BR262" si="187">("Initial prescriptions")</f>
        <v>Initial prescriptions</v>
      </c>
      <c r="BS256" t="s">
        <v>668</v>
      </c>
      <c r="BU256" t="str">
        <f t="shared" ref="BU256:BU262" si="188">("Prescriber not required to check for a Schedule III substance")</f>
        <v>Prescriber not required to check for a Schedule III substance</v>
      </c>
      <c r="BX256" t="str">
        <f t="shared" ref="BX256:BX262" si="189">("Prescriber not required to check for a Schedule IV substance")</f>
        <v>Prescriber not required to check for a Schedule IV substance</v>
      </c>
      <c r="CA256" t="str">
        <f t="shared" ref="CA256:CA262" si="190">("Prescriber not required to check for a Schedule V substance")</f>
        <v>Prescriber not required to check for a Schedule V substance</v>
      </c>
      <c r="CD256" t="str">
        <f t="shared" ref="CD256:CD262" si="191">("Prescriptions related to cancer treatment")</f>
        <v>Prescriptions related to cancer treatment</v>
      </c>
      <c r="CE256" t="s">
        <v>668</v>
      </c>
      <c r="CG256">
        <v>0</v>
      </c>
      <c r="CJ256">
        <v>0</v>
      </c>
      <c r="CM256">
        <v>0</v>
      </c>
      <c r="CS256">
        <v>1</v>
      </c>
      <c r="CT256" t="s">
        <v>661</v>
      </c>
      <c r="CV256" t="str">
        <f t="shared" si="179"/>
        <v>Authorized agent, delegate, or designee</v>
      </c>
      <c r="CW256" t="s">
        <v>664</v>
      </c>
      <c r="CY256">
        <v>1</v>
      </c>
      <c r="CZ256" t="s">
        <v>661</v>
      </c>
      <c r="DB256">
        <v>0</v>
      </c>
      <c r="DE256">
        <v>0</v>
      </c>
      <c r="DH256">
        <v>1</v>
      </c>
      <c r="DI256" t="s">
        <v>661</v>
      </c>
      <c r="DK256" t="str">
        <f t="shared" si="183"/>
        <v>Only if other state has PDMP laws consistent with or similar to this state</v>
      </c>
      <c r="DL256" t="s">
        <v>661</v>
      </c>
      <c r="DN256">
        <v>1</v>
      </c>
      <c r="DO256" t="s">
        <v>662</v>
      </c>
      <c r="DQ256" t="str">
        <f t="shared" si="184"/>
        <v>Active investigations, Granted access by a subpoena, Granted access by issuance of a warrant</v>
      </c>
      <c r="DR256" t="s">
        <v>662</v>
      </c>
    </row>
    <row r="257" spans="1:122" x14ac:dyDescent="0.35">
      <c r="A257" t="s">
        <v>653</v>
      </c>
      <c r="B257" s="1">
        <v>42114</v>
      </c>
      <c r="C257" s="1">
        <v>42143</v>
      </c>
      <c r="D257">
        <v>1</v>
      </c>
      <c r="E257" t="s">
        <v>654</v>
      </c>
      <c r="G257" t="str">
        <f t="shared" si="180"/>
        <v>Professional licensing authority</v>
      </c>
      <c r="H257" t="s">
        <v>655</v>
      </c>
      <c r="J257">
        <v>1</v>
      </c>
      <c r="K257" t="s">
        <v>669</v>
      </c>
      <c r="M257" t="str">
        <f t="shared" si="185"/>
        <v>Next business day</v>
      </c>
      <c r="N257" t="s">
        <v>656</v>
      </c>
      <c r="P257" t="str">
        <f t="shared" si="181"/>
        <v>Schedule I, Schedule II, Schedule III, Schedule IV, Schedule V</v>
      </c>
      <c r="Q257" t="s">
        <v>670</v>
      </c>
      <c r="S257" t="str">
        <f t="shared" si="170"/>
        <v>Must report to professional licensing body</v>
      </c>
      <c r="T257" t="s">
        <v>658</v>
      </c>
      <c r="V257">
        <v>1</v>
      </c>
      <c r="W257" t="s">
        <v>659</v>
      </c>
      <c r="Y257" t="str">
        <f t="shared" si="171"/>
        <v>Physician prescribers, Nurse Practitioners, Physician assistants, Optometrists, Podiatrists, Dentists, Pharmacists</v>
      </c>
      <c r="Z257" t="s">
        <v>663</v>
      </c>
      <c r="AB257" t="str">
        <f t="shared" si="182"/>
        <v>Prior to accessing the PDMP</v>
      </c>
      <c r="AC257" t="s">
        <v>659</v>
      </c>
      <c r="AE257">
        <v>1</v>
      </c>
      <c r="AF257" t="s">
        <v>668</v>
      </c>
      <c r="AH257">
        <v>0</v>
      </c>
      <c r="AQ257">
        <v>0</v>
      </c>
      <c r="BC257">
        <v>0</v>
      </c>
      <c r="BL257">
        <v>1</v>
      </c>
      <c r="BM257" t="s">
        <v>668</v>
      </c>
      <c r="BO257" t="str">
        <f t="shared" si="186"/>
        <v>Schedule II</v>
      </c>
      <c r="BP257" t="s">
        <v>668</v>
      </c>
      <c r="BR257" t="str">
        <f t="shared" si="187"/>
        <v>Initial prescriptions</v>
      </c>
      <c r="BS257" t="s">
        <v>668</v>
      </c>
      <c r="BU257" t="str">
        <f t="shared" si="188"/>
        <v>Prescriber not required to check for a Schedule III substance</v>
      </c>
      <c r="BX257" t="str">
        <f t="shared" si="189"/>
        <v>Prescriber not required to check for a Schedule IV substance</v>
      </c>
      <c r="CA257" t="str">
        <f t="shared" si="190"/>
        <v>Prescriber not required to check for a Schedule V substance</v>
      </c>
      <c r="CD257" t="str">
        <f t="shared" si="191"/>
        <v>Prescriptions related to cancer treatment</v>
      </c>
      <c r="CE257" t="s">
        <v>668</v>
      </c>
      <c r="CG257">
        <v>0</v>
      </c>
      <c r="CJ257">
        <v>0</v>
      </c>
      <c r="CM257">
        <v>0</v>
      </c>
      <c r="CS257">
        <v>1</v>
      </c>
      <c r="CT257" t="s">
        <v>661</v>
      </c>
      <c r="CV257" t="str">
        <f t="shared" si="179"/>
        <v>Authorized agent, delegate, or designee</v>
      </c>
      <c r="CW257" t="s">
        <v>664</v>
      </c>
      <c r="CY257">
        <v>1</v>
      </c>
      <c r="CZ257" t="s">
        <v>661</v>
      </c>
      <c r="DB257">
        <v>0</v>
      </c>
      <c r="DE257">
        <v>0</v>
      </c>
      <c r="DH257">
        <v>1</v>
      </c>
      <c r="DI257" t="s">
        <v>661</v>
      </c>
      <c r="DK257" t="str">
        <f t="shared" si="183"/>
        <v>Only if other state has PDMP laws consistent with or similar to this state</v>
      </c>
      <c r="DL257" t="s">
        <v>661</v>
      </c>
      <c r="DN257">
        <v>1</v>
      </c>
      <c r="DO257" t="s">
        <v>662</v>
      </c>
      <c r="DQ257" t="str">
        <f t="shared" si="184"/>
        <v>Active investigations, Granted access by a subpoena, Granted access by issuance of a warrant</v>
      </c>
      <c r="DR257" t="s">
        <v>662</v>
      </c>
    </row>
    <row r="258" spans="1:122" x14ac:dyDescent="0.35">
      <c r="A258" t="s">
        <v>653</v>
      </c>
      <c r="B258" s="1">
        <v>42144</v>
      </c>
      <c r="C258" s="1">
        <v>42177</v>
      </c>
      <c r="D258">
        <v>1</v>
      </c>
      <c r="E258" t="s">
        <v>654</v>
      </c>
      <c r="G258" t="str">
        <f t="shared" si="180"/>
        <v>Professional licensing authority</v>
      </c>
      <c r="H258" t="s">
        <v>655</v>
      </c>
      <c r="J258">
        <v>1</v>
      </c>
      <c r="K258" t="s">
        <v>669</v>
      </c>
      <c r="M258" t="str">
        <f t="shared" si="185"/>
        <v>Next business day</v>
      </c>
      <c r="N258" t="s">
        <v>656</v>
      </c>
      <c r="P258" t="str">
        <f t="shared" si="181"/>
        <v>Schedule I, Schedule II, Schedule III, Schedule IV, Schedule V</v>
      </c>
      <c r="Q258" t="s">
        <v>670</v>
      </c>
      <c r="S258" t="str">
        <f t="shared" si="170"/>
        <v>Must report to professional licensing body</v>
      </c>
      <c r="T258" t="s">
        <v>658</v>
      </c>
      <c r="V258">
        <v>1</v>
      </c>
      <c r="W258" t="s">
        <v>659</v>
      </c>
      <c r="Y258" t="str">
        <f t="shared" si="171"/>
        <v>Physician prescribers, Nurse Practitioners, Physician assistants, Optometrists, Podiatrists, Dentists, Pharmacists</v>
      </c>
      <c r="Z258" t="s">
        <v>663</v>
      </c>
      <c r="AB258" t="str">
        <f t="shared" si="182"/>
        <v>Prior to accessing the PDMP</v>
      </c>
      <c r="AC258" t="s">
        <v>659</v>
      </c>
      <c r="AE258">
        <v>1</v>
      </c>
      <c r="AF258" t="s">
        <v>668</v>
      </c>
      <c r="AH258">
        <v>0</v>
      </c>
      <c r="AQ258">
        <v>0</v>
      </c>
      <c r="BC258">
        <v>0</v>
      </c>
      <c r="BL258">
        <v>1</v>
      </c>
      <c r="BM258" t="s">
        <v>668</v>
      </c>
      <c r="BO258" t="str">
        <f t="shared" si="186"/>
        <v>Schedule II</v>
      </c>
      <c r="BP258" t="s">
        <v>668</v>
      </c>
      <c r="BR258" t="str">
        <f t="shared" si="187"/>
        <v>Initial prescriptions</v>
      </c>
      <c r="BS258" t="s">
        <v>668</v>
      </c>
      <c r="BU258" t="str">
        <f t="shared" si="188"/>
        <v>Prescriber not required to check for a Schedule III substance</v>
      </c>
      <c r="BX258" t="str">
        <f t="shared" si="189"/>
        <v>Prescriber not required to check for a Schedule IV substance</v>
      </c>
      <c r="CA258" t="str">
        <f t="shared" si="190"/>
        <v>Prescriber not required to check for a Schedule V substance</v>
      </c>
      <c r="CD258" t="str">
        <f t="shared" si="191"/>
        <v>Prescriptions related to cancer treatment</v>
      </c>
      <c r="CE258" t="s">
        <v>668</v>
      </c>
      <c r="CG258">
        <v>0</v>
      </c>
      <c r="CJ258">
        <v>0</v>
      </c>
      <c r="CM258">
        <v>0</v>
      </c>
      <c r="CS258">
        <v>1</v>
      </c>
      <c r="CT258" t="s">
        <v>661</v>
      </c>
      <c r="CV258" t="str">
        <f t="shared" si="179"/>
        <v>Authorized agent, delegate, or designee</v>
      </c>
      <c r="CW258" t="s">
        <v>664</v>
      </c>
      <c r="CY258">
        <v>1</v>
      </c>
      <c r="CZ258" t="s">
        <v>661</v>
      </c>
      <c r="DB258">
        <v>0</v>
      </c>
      <c r="DE258">
        <v>0</v>
      </c>
      <c r="DH258">
        <v>1</v>
      </c>
      <c r="DI258" t="s">
        <v>661</v>
      </c>
      <c r="DK258" t="str">
        <f t="shared" si="183"/>
        <v>Only if other state has PDMP laws consistent with or similar to this state</v>
      </c>
      <c r="DL258" t="s">
        <v>661</v>
      </c>
      <c r="DN258">
        <v>1</v>
      </c>
      <c r="DO258" t="s">
        <v>662</v>
      </c>
      <c r="DQ258" t="str">
        <f t="shared" si="184"/>
        <v>Active investigations, Granted access by a subpoena, Granted access by issuance of a warrant</v>
      </c>
      <c r="DR258" t="s">
        <v>662</v>
      </c>
    </row>
    <row r="259" spans="1:122" x14ac:dyDescent="0.35">
      <c r="A259" t="s">
        <v>653</v>
      </c>
      <c r="B259" s="1">
        <v>42178</v>
      </c>
      <c r="C259" s="1">
        <v>42216</v>
      </c>
      <c r="D259">
        <v>1</v>
      </c>
      <c r="E259" t="s">
        <v>654</v>
      </c>
      <c r="G259" t="str">
        <f t="shared" si="180"/>
        <v>Professional licensing authority</v>
      </c>
      <c r="H259" t="s">
        <v>655</v>
      </c>
      <c r="J259">
        <v>1</v>
      </c>
      <c r="K259" t="s">
        <v>669</v>
      </c>
      <c r="M259" t="str">
        <f t="shared" si="185"/>
        <v>Next business day</v>
      </c>
      <c r="N259" t="s">
        <v>656</v>
      </c>
      <c r="P259" t="str">
        <f t="shared" si="181"/>
        <v>Schedule I, Schedule II, Schedule III, Schedule IV, Schedule V</v>
      </c>
      <c r="Q259" t="s">
        <v>670</v>
      </c>
      <c r="S259" t="str">
        <f t="shared" si="170"/>
        <v>Must report to professional licensing body</v>
      </c>
      <c r="T259" t="s">
        <v>658</v>
      </c>
      <c r="V259">
        <v>1</v>
      </c>
      <c r="W259" t="s">
        <v>659</v>
      </c>
      <c r="Y259" t="str">
        <f t="shared" si="171"/>
        <v>Physician prescribers, Nurse Practitioners, Physician assistants, Optometrists, Podiatrists, Dentists, Pharmacists</v>
      </c>
      <c r="Z259" t="s">
        <v>663</v>
      </c>
      <c r="AB259" t="str">
        <f t="shared" si="182"/>
        <v>Prior to accessing the PDMP</v>
      </c>
      <c r="AC259" t="s">
        <v>659</v>
      </c>
      <c r="AE259">
        <v>1</v>
      </c>
      <c r="AF259" t="s">
        <v>668</v>
      </c>
      <c r="AH259">
        <v>0</v>
      </c>
      <c r="AQ259">
        <v>0</v>
      </c>
      <c r="BC259">
        <v>0</v>
      </c>
      <c r="BL259">
        <v>1</v>
      </c>
      <c r="BM259" t="s">
        <v>668</v>
      </c>
      <c r="BO259" t="str">
        <f t="shared" si="186"/>
        <v>Schedule II</v>
      </c>
      <c r="BP259" t="s">
        <v>668</v>
      </c>
      <c r="BR259" t="str">
        <f t="shared" si="187"/>
        <v>Initial prescriptions</v>
      </c>
      <c r="BS259" t="s">
        <v>668</v>
      </c>
      <c r="BU259" t="str">
        <f t="shared" si="188"/>
        <v>Prescriber not required to check for a Schedule III substance</v>
      </c>
      <c r="BX259" t="str">
        <f t="shared" si="189"/>
        <v>Prescriber not required to check for a Schedule IV substance</v>
      </c>
      <c r="CA259" t="str">
        <f t="shared" si="190"/>
        <v>Prescriber not required to check for a Schedule V substance</v>
      </c>
      <c r="CD259" t="str">
        <f t="shared" si="191"/>
        <v>Prescriptions related to cancer treatment</v>
      </c>
      <c r="CE259" t="s">
        <v>668</v>
      </c>
      <c r="CG259">
        <v>0</v>
      </c>
      <c r="CJ259">
        <v>0</v>
      </c>
      <c r="CM259">
        <v>0</v>
      </c>
      <c r="CS259">
        <v>1</v>
      </c>
      <c r="CT259" t="s">
        <v>661</v>
      </c>
      <c r="CV259" t="str">
        <f t="shared" si="179"/>
        <v>Authorized agent, delegate, or designee</v>
      </c>
      <c r="CW259" t="s">
        <v>664</v>
      </c>
      <c r="CY259">
        <v>1</v>
      </c>
      <c r="CZ259" t="s">
        <v>661</v>
      </c>
      <c r="DB259">
        <v>0</v>
      </c>
      <c r="DE259">
        <v>0</v>
      </c>
      <c r="DH259">
        <v>1</v>
      </c>
      <c r="DI259" t="s">
        <v>661</v>
      </c>
      <c r="DK259" t="str">
        <f t="shared" si="183"/>
        <v>Only if other state has PDMP laws consistent with or similar to this state</v>
      </c>
      <c r="DL259" t="s">
        <v>661</v>
      </c>
      <c r="DN259">
        <v>1</v>
      </c>
      <c r="DO259" t="s">
        <v>662</v>
      </c>
      <c r="DQ259" t="str">
        <f t="shared" si="184"/>
        <v>Active investigations, Granted access by a subpoena, Granted access by issuance of a warrant</v>
      </c>
      <c r="DR259" t="s">
        <v>662</v>
      </c>
    </row>
    <row r="260" spans="1:122" x14ac:dyDescent="0.35">
      <c r="A260" t="s">
        <v>653</v>
      </c>
      <c r="B260" s="1">
        <v>42217</v>
      </c>
      <c r="C260" s="1">
        <v>42515</v>
      </c>
      <c r="D260">
        <v>1</v>
      </c>
      <c r="E260" t="s">
        <v>654</v>
      </c>
      <c r="G260" t="str">
        <f t="shared" si="180"/>
        <v>Professional licensing authority</v>
      </c>
      <c r="H260" t="s">
        <v>655</v>
      </c>
      <c r="J260">
        <v>1</v>
      </c>
      <c r="K260" t="s">
        <v>669</v>
      </c>
      <c r="M260" t="str">
        <f t="shared" si="185"/>
        <v>Next business day</v>
      </c>
      <c r="N260" t="s">
        <v>656</v>
      </c>
      <c r="P260" t="str">
        <f t="shared" si="181"/>
        <v>Schedule I, Schedule II, Schedule III, Schedule IV, Schedule V</v>
      </c>
      <c r="Q260" t="s">
        <v>670</v>
      </c>
      <c r="S260" t="str">
        <f t="shared" si="170"/>
        <v>Must report to professional licensing body</v>
      </c>
      <c r="T260" t="s">
        <v>658</v>
      </c>
      <c r="V260">
        <v>1</v>
      </c>
      <c r="W260" t="s">
        <v>659</v>
      </c>
      <c r="Y260" t="str">
        <f t="shared" si="171"/>
        <v>Physician prescribers, Nurse Practitioners, Physician assistants, Optometrists, Podiatrists, Dentists, Pharmacists</v>
      </c>
      <c r="Z260" t="s">
        <v>663</v>
      </c>
      <c r="AB260" t="str">
        <f t="shared" si="182"/>
        <v>Prior to accessing the PDMP</v>
      </c>
      <c r="AC260" t="s">
        <v>659</v>
      </c>
      <c r="AE260">
        <v>1</v>
      </c>
      <c r="AF260" t="s">
        <v>668</v>
      </c>
      <c r="AH260">
        <v>0</v>
      </c>
      <c r="AQ260">
        <v>0</v>
      </c>
      <c r="BC260">
        <v>0</v>
      </c>
      <c r="BL260">
        <v>1</v>
      </c>
      <c r="BM260" t="s">
        <v>668</v>
      </c>
      <c r="BO260" t="str">
        <f t="shared" si="186"/>
        <v>Schedule II</v>
      </c>
      <c r="BP260" t="s">
        <v>668</v>
      </c>
      <c r="BR260" t="str">
        <f t="shared" si="187"/>
        <v>Initial prescriptions</v>
      </c>
      <c r="BS260" t="s">
        <v>668</v>
      </c>
      <c r="BU260" t="str">
        <f t="shared" si="188"/>
        <v>Prescriber not required to check for a Schedule III substance</v>
      </c>
      <c r="BX260" t="str">
        <f t="shared" si="189"/>
        <v>Prescriber not required to check for a Schedule IV substance</v>
      </c>
      <c r="CA260" t="str">
        <f t="shared" si="190"/>
        <v>Prescriber not required to check for a Schedule V substance</v>
      </c>
      <c r="CD260" t="str">
        <f t="shared" si="191"/>
        <v>Prescriptions related to cancer treatment</v>
      </c>
      <c r="CE260" t="s">
        <v>668</v>
      </c>
      <c r="CG260">
        <v>0</v>
      </c>
      <c r="CJ260">
        <v>0</v>
      </c>
      <c r="CM260">
        <v>0</v>
      </c>
      <c r="CS260">
        <v>1</v>
      </c>
      <c r="CT260" t="s">
        <v>661</v>
      </c>
      <c r="CV260" t="str">
        <f t="shared" si="179"/>
        <v>Authorized agent, delegate, or designee</v>
      </c>
      <c r="CW260" t="s">
        <v>664</v>
      </c>
      <c r="CY260">
        <v>1</v>
      </c>
      <c r="CZ260" t="s">
        <v>661</v>
      </c>
      <c r="DB260">
        <v>0</v>
      </c>
      <c r="DE260">
        <v>0</v>
      </c>
      <c r="DH260">
        <v>1</v>
      </c>
      <c r="DI260" t="s">
        <v>671</v>
      </c>
      <c r="DK260" t="str">
        <f t="shared" si="183"/>
        <v>Only if other state has PDMP laws consistent with or similar to this state</v>
      </c>
      <c r="DL260" t="s">
        <v>671</v>
      </c>
      <c r="DN260">
        <v>1</v>
      </c>
      <c r="DO260" t="s">
        <v>662</v>
      </c>
      <c r="DQ260" t="str">
        <f t="shared" si="184"/>
        <v>Active investigations, Granted access by a subpoena, Granted access by issuance of a warrant</v>
      </c>
      <c r="DR260" t="s">
        <v>662</v>
      </c>
    </row>
    <row r="261" spans="1:122" x14ac:dyDescent="0.35">
      <c r="A261" t="s">
        <v>653</v>
      </c>
      <c r="B261" s="1">
        <v>42516</v>
      </c>
      <c r="C261" s="1">
        <v>42582</v>
      </c>
      <c r="D261">
        <v>1</v>
      </c>
      <c r="E261" t="s">
        <v>654</v>
      </c>
      <c r="G261" t="str">
        <f t="shared" si="180"/>
        <v>Professional licensing authority</v>
      </c>
      <c r="H261" t="s">
        <v>655</v>
      </c>
      <c r="J261">
        <v>1</v>
      </c>
      <c r="K261" t="s">
        <v>669</v>
      </c>
      <c r="M261" t="str">
        <f t="shared" si="185"/>
        <v>Next business day</v>
      </c>
      <c r="N261" t="s">
        <v>656</v>
      </c>
      <c r="P261" t="str">
        <f t="shared" si="181"/>
        <v>Schedule I, Schedule II, Schedule III, Schedule IV, Schedule V</v>
      </c>
      <c r="Q261" t="s">
        <v>670</v>
      </c>
      <c r="S261" t="str">
        <f t="shared" si="170"/>
        <v>Must report to professional licensing body</v>
      </c>
      <c r="T261" t="s">
        <v>658</v>
      </c>
      <c r="V261">
        <v>1</v>
      </c>
      <c r="W261" t="s">
        <v>659</v>
      </c>
      <c r="Y261" t="str">
        <f t="shared" si="171"/>
        <v>Physician prescribers, Nurse Practitioners, Physician assistants, Optometrists, Podiatrists, Dentists, Pharmacists</v>
      </c>
      <c r="Z261" t="s">
        <v>663</v>
      </c>
      <c r="AB261" t="str">
        <f t="shared" si="182"/>
        <v>Prior to accessing the PDMP</v>
      </c>
      <c r="AC261" t="s">
        <v>659</v>
      </c>
      <c r="AE261">
        <v>1</v>
      </c>
      <c r="AF261" t="s">
        <v>668</v>
      </c>
      <c r="AH261">
        <v>0</v>
      </c>
      <c r="AQ261">
        <v>0</v>
      </c>
      <c r="BC261">
        <v>0</v>
      </c>
      <c r="BL261">
        <v>1</v>
      </c>
      <c r="BM261" t="s">
        <v>668</v>
      </c>
      <c r="BO261" t="str">
        <f t="shared" si="186"/>
        <v>Schedule II</v>
      </c>
      <c r="BP261" t="s">
        <v>668</v>
      </c>
      <c r="BR261" t="str">
        <f t="shared" si="187"/>
        <v>Initial prescriptions</v>
      </c>
      <c r="BS261" t="s">
        <v>668</v>
      </c>
      <c r="BU261" t="str">
        <f t="shared" si="188"/>
        <v>Prescriber not required to check for a Schedule III substance</v>
      </c>
      <c r="BX261" t="str">
        <f t="shared" si="189"/>
        <v>Prescriber not required to check for a Schedule IV substance</v>
      </c>
      <c r="CA261" t="str">
        <f t="shared" si="190"/>
        <v>Prescriber not required to check for a Schedule V substance</v>
      </c>
      <c r="CD261" t="str">
        <f t="shared" si="191"/>
        <v>Prescriptions related to cancer treatment</v>
      </c>
      <c r="CE261" t="s">
        <v>668</v>
      </c>
      <c r="CG261">
        <v>0</v>
      </c>
      <c r="CJ261">
        <v>0</v>
      </c>
      <c r="CM261">
        <v>0</v>
      </c>
      <c r="CS261">
        <v>1</v>
      </c>
      <c r="CT261" t="s">
        <v>661</v>
      </c>
      <c r="CV261" t="str">
        <f t="shared" si="179"/>
        <v>Authorized agent, delegate, or designee</v>
      </c>
      <c r="CW261" t="s">
        <v>664</v>
      </c>
      <c r="CY261">
        <v>1</v>
      </c>
      <c r="CZ261" t="s">
        <v>661</v>
      </c>
      <c r="DB261">
        <v>0</v>
      </c>
      <c r="DE261">
        <v>0</v>
      </c>
      <c r="DH261">
        <v>1</v>
      </c>
      <c r="DI261" t="s">
        <v>671</v>
      </c>
      <c r="DK261" t="str">
        <f t="shared" si="183"/>
        <v>Only if other state has PDMP laws consistent with or similar to this state</v>
      </c>
      <c r="DL261" t="s">
        <v>671</v>
      </c>
      <c r="DN261">
        <v>1</v>
      </c>
      <c r="DO261" t="s">
        <v>662</v>
      </c>
      <c r="DQ261" t="str">
        <f t="shared" si="184"/>
        <v>Active investigations, Granted access by a subpoena, Granted access by issuance of a warrant</v>
      </c>
      <c r="DR261" t="s">
        <v>662</v>
      </c>
    </row>
    <row r="262" spans="1:122" x14ac:dyDescent="0.35">
      <c r="A262" t="s">
        <v>653</v>
      </c>
      <c r="B262" s="1">
        <v>42583</v>
      </c>
      <c r="C262" s="1">
        <v>42897</v>
      </c>
      <c r="D262">
        <v>1</v>
      </c>
      <c r="E262" t="s">
        <v>654</v>
      </c>
      <c r="G262" t="str">
        <f t="shared" si="180"/>
        <v>Professional licensing authority</v>
      </c>
      <c r="H262" t="s">
        <v>655</v>
      </c>
      <c r="J262">
        <v>1</v>
      </c>
      <c r="K262" t="s">
        <v>669</v>
      </c>
      <c r="M262" t="str">
        <f t="shared" si="185"/>
        <v>Next business day</v>
      </c>
      <c r="N262" t="s">
        <v>656</v>
      </c>
      <c r="P262" t="str">
        <f t="shared" si="181"/>
        <v>Schedule I, Schedule II, Schedule III, Schedule IV, Schedule V</v>
      </c>
      <c r="Q262" t="s">
        <v>670</v>
      </c>
      <c r="S262" t="str">
        <f t="shared" si="170"/>
        <v>Must report to professional licensing body</v>
      </c>
      <c r="T262" t="s">
        <v>658</v>
      </c>
      <c r="V262">
        <v>1</v>
      </c>
      <c r="W262" t="s">
        <v>659</v>
      </c>
      <c r="Y262" t="str">
        <f t="shared" si="171"/>
        <v>Physician prescribers, Nurse Practitioners, Physician assistants, Optometrists, Podiatrists, Dentists, Pharmacists</v>
      </c>
      <c r="Z262" t="s">
        <v>663</v>
      </c>
      <c r="AB262" t="str">
        <f t="shared" si="182"/>
        <v>Prior to accessing the PDMP</v>
      </c>
      <c r="AC262" t="s">
        <v>659</v>
      </c>
      <c r="AE262">
        <v>1</v>
      </c>
      <c r="AF262" t="s">
        <v>668</v>
      </c>
      <c r="AH262">
        <v>0</v>
      </c>
      <c r="AQ262">
        <v>0</v>
      </c>
      <c r="BC262">
        <v>0</v>
      </c>
      <c r="BL262">
        <v>1</v>
      </c>
      <c r="BM262" t="s">
        <v>668</v>
      </c>
      <c r="BO262" t="str">
        <f t="shared" si="186"/>
        <v>Schedule II</v>
      </c>
      <c r="BP262" t="s">
        <v>668</v>
      </c>
      <c r="BR262" t="str">
        <f t="shared" si="187"/>
        <v>Initial prescriptions</v>
      </c>
      <c r="BS262" t="s">
        <v>668</v>
      </c>
      <c r="BU262" t="str">
        <f t="shared" si="188"/>
        <v>Prescriber not required to check for a Schedule III substance</v>
      </c>
      <c r="BX262" t="str">
        <f t="shared" si="189"/>
        <v>Prescriber not required to check for a Schedule IV substance</v>
      </c>
      <c r="CA262" t="str">
        <f t="shared" si="190"/>
        <v>Prescriber not required to check for a Schedule V substance</v>
      </c>
      <c r="CD262" t="str">
        <f t="shared" si="191"/>
        <v>Prescriptions related to cancer treatment</v>
      </c>
      <c r="CE262" t="s">
        <v>668</v>
      </c>
      <c r="CG262">
        <v>0</v>
      </c>
      <c r="CJ262">
        <v>0</v>
      </c>
      <c r="CM262">
        <v>0</v>
      </c>
      <c r="CS262">
        <v>1</v>
      </c>
      <c r="CT262" t="s">
        <v>661</v>
      </c>
      <c r="CV262" t="str">
        <f t="shared" si="179"/>
        <v>Authorized agent, delegate, or designee</v>
      </c>
      <c r="CW262" t="s">
        <v>664</v>
      </c>
      <c r="CY262">
        <v>1</v>
      </c>
      <c r="CZ262" t="s">
        <v>661</v>
      </c>
      <c r="DB262">
        <v>0</v>
      </c>
      <c r="DE262">
        <v>0</v>
      </c>
      <c r="DH262">
        <v>1</v>
      </c>
      <c r="DI262" t="s">
        <v>671</v>
      </c>
      <c r="DK262" t="str">
        <f t="shared" si="183"/>
        <v>Only if other state has PDMP laws consistent with or similar to this state</v>
      </c>
      <c r="DL262" t="s">
        <v>671</v>
      </c>
      <c r="DN262">
        <v>1</v>
      </c>
      <c r="DO262" t="s">
        <v>662</v>
      </c>
      <c r="DQ262" t="str">
        <f t="shared" si="184"/>
        <v>Active investigations, Granted access by a subpoena, Granted access by issuance of a warrant</v>
      </c>
      <c r="DR262" t="s">
        <v>662</v>
      </c>
    </row>
    <row r="263" spans="1:122" x14ac:dyDescent="0.35">
      <c r="A263" t="s">
        <v>653</v>
      </c>
      <c r="B263" s="1">
        <v>42898</v>
      </c>
      <c r="C263" s="1">
        <v>42899</v>
      </c>
      <c r="D263">
        <v>1</v>
      </c>
      <c r="E263" t="s">
        <v>654</v>
      </c>
      <c r="G263" t="str">
        <f t="shared" si="180"/>
        <v>Professional licensing authority</v>
      </c>
      <c r="H263" t="s">
        <v>655</v>
      </c>
      <c r="J263">
        <v>1</v>
      </c>
      <c r="K263" t="s">
        <v>669</v>
      </c>
      <c r="M263" t="str">
        <f t="shared" si="185"/>
        <v>Next business day</v>
      </c>
      <c r="N263" t="s">
        <v>656</v>
      </c>
      <c r="P263" t="str">
        <f t="shared" si="181"/>
        <v>Schedule I, Schedule II, Schedule III, Schedule IV, Schedule V</v>
      </c>
      <c r="Q263" t="s">
        <v>670</v>
      </c>
      <c r="S263" t="str">
        <f t="shared" si="170"/>
        <v>Must report to professional licensing body</v>
      </c>
      <c r="T263" t="s">
        <v>658</v>
      </c>
      <c r="V263">
        <v>1</v>
      </c>
      <c r="W263" t="s">
        <v>672</v>
      </c>
      <c r="Y263" t="str">
        <f t="shared" si="171"/>
        <v>Physician prescribers, Nurse Practitioners, Physician assistants, Optometrists, Podiatrists, Dentists, Pharmacists</v>
      </c>
      <c r="Z263" t="s">
        <v>673</v>
      </c>
      <c r="AB263" t="str">
        <f t="shared" ref="AB263:AB272" si="192">("Initial licensure, Upon renewal of license, Prior to accessing the PDMP")</f>
        <v>Initial licensure, Upon renewal of license, Prior to accessing the PDMP</v>
      </c>
      <c r="AC263" t="s">
        <v>672</v>
      </c>
      <c r="AE263">
        <v>1</v>
      </c>
      <c r="AF263" t="s">
        <v>668</v>
      </c>
      <c r="AH263">
        <v>0</v>
      </c>
      <c r="AQ263">
        <v>1</v>
      </c>
      <c r="AR263" t="s">
        <v>668</v>
      </c>
      <c r="AT263" t="str">
        <f t="shared" ref="AT263:AT272" si="193">("Initial prescriptions")</f>
        <v>Initial prescriptions</v>
      </c>
      <c r="AU263" t="s">
        <v>668</v>
      </c>
      <c r="AW263" t="str">
        <f t="shared" ref="AW263:AW272" si="194">("Every 3 months")</f>
        <v>Every 3 months</v>
      </c>
      <c r="AX263" t="s">
        <v>668</v>
      </c>
      <c r="AZ263" t="str">
        <f t="shared" ref="AZ263:AZ272" si="195">("Terminally ill patients under the supervised care of a hospice program, Prescriptions related to cancer treatment")</f>
        <v>Terminally ill patients under the supervised care of a hospice program, Prescriptions related to cancer treatment</v>
      </c>
      <c r="BA263" t="s">
        <v>668</v>
      </c>
      <c r="BC263">
        <v>0</v>
      </c>
      <c r="BL263">
        <v>0</v>
      </c>
      <c r="CG263">
        <v>0</v>
      </c>
      <c r="CJ263">
        <v>0</v>
      </c>
      <c r="CM263">
        <v>0</v>
      </c>
      <c r="CS263">
        <v>1</v>
      </c>
      <c r="CT263" t="s">
        <v>661</v>
      </c>
      <c r="CV263" t="str">
        <f t="shared" si="179"/>
        <v>Authorized agent, delegate, or designee</v>
      </c>
      <c r="CW263" t="s">
        <v>664</v>
      </c>
      <c r="CY263">
        <v>1</v>
      </c>
      <c r="CZ263" t="s">
        <v>661</v>
      </c>
      <c r="DB263">
        <v>0</v>
      </c>
      <c r="DE263">
        <v>0</v>
      </c>
      <c r="DH263">
        <v>1</v>
      </c>
      <c r="DI263" t="s">
        <v>671</v>
      </c>
      <c r="DK263" t="str">
        <f t="shared" si="183"/>
        <v>Only if other state has PDMP laws consistent with or similar to this state</v>
      </c>
      <c r="DL263" t="s">
        <v>671</v>
      </c>
      <c r="DN263">
        <v>1</v>
      </c>
      <c r="DO263" t="s">
        <v>662</v>
      </c>
      <c r="DQ263" t="str">
        <f t="shared" si="184"/>
        <v>Active investigations, Granted access by a subpoena, Granted access by issuance of a warrant</v>
      </c>
      <c r="DR263" t="s">
        <v>662</v>
      </c>
    </row>
    <row r="264" spans="1:122" x14ac:dyDescent="0.35">
      <c r="A264" t="s">
        <v>653</v>
      </c>
      <c r="B264" s="1">
        <v>42900</v>
      </c>
      <c r="C264" s="1">
        <v>42905</v>
      </c>
      <c r="D264">
        <v>1</v>
      </c>
      <c r="E264" t="s">
        <v>654</v>
      </c>
      <c r="G264" t="str">
        <f t="shared" si="180"/>
        <v>Professional licensing authority</v>
      </c>
      <c r="H264" t="s">
        <v>674</v>
      </c>
      <c r="J264">
        <v>1</v>
      </c>
      <c r="K264" t="s">
        <v>669</v>
      </c>
      <c r="M264" t="str">
        <f t="shared" si="185"/>
        <v>Next business day</v>
      </c>
      <c r="N264" t="s">
        <v>656</v>
      </c>
      <c r="P264" t="str">
        <f t="shared" si="181"/>
        <v>Schedule I, Schedule II, Schedule III, Schedule IV, Schedule V</v>
      </c>
      <c r="Q264" t="s">
        <v>675</v>
      </c>
      <c r="S264" t="str">
        <f t="shared" si="170"/>
        <v>Must report to professional licensing body</v>
      </c>
      <c r="T264" t="s">
        <v>658</v>
      </c>
      <c r="V264">
        <v>1</v>
      </c>
      <c r="W264" t="s">
        <v>672</v>
      </c>
      <c r="Y264" t="str">
        <f t="shared" si="171"/>
        <v>Physician prescribers, Nurse Practitioners, Physician assistants, Optometrists, Podiatrists, Dentists, Pharmacists</v>
      </c>
      <c r="Z264" t="s">
        <v>673</v>
      </c>
      <c r="AB264" t="str">
        <f t="shared" si="192"/>
        <v>Initial licensure, Upon renewal of license, Prior to accessing the PDMP</v>
      </c>
      <c r="AC264" t="s">
        <v>672</v>
      </c>
      <c r="AE264">
        <v>1</v>
      </c>
      <c r="AF264" t="s">
        <v>668</v>
      </c>
      <c r="AH264">
        <v>0</v>
      </c>
      <c r="AQ264">
        <v>1</v>
      </c>
      <c r="AR264" t="s">
        <v>668</v>
      </c>
      <c r="AT264" t="str">
        <f t="shared" si="193"/>
        <v>Initial prescriptions</v>
      </c>
      <c r="AU264" t="s">
        <v>668</v>
      </c>
      <c r="AW264" t="str">
        <f t="shared" si="194"/>
        <v>Every 3 months</v>
      </c>
      <c r="AX264" t="s">
        <v>668</v>
      </c>
      <c r="AZ264" t="str">
        <f t="shared" si="195"/>
        <v>Terminally ill patients under the supervised care of a hospice program, Prescriptions related to cancer treatment</v>
      </c>
      <c r="BA264" t="s">
        <v>668</v>
      </c>
      <c r="BC264">
        <v>0</v>
      </c>
      <c r="BL264">
        <v>0</v>
      </c>
      <c r="CG264">
        <v>0</v>
      </c>
      <c r="CJ264">
        <v>0</v>
      </c>
      <c r="CM264">
        <v>0</v>
      </c>
      <c r="CS264">
        <v>1</v>
      </c>
      <c r="CT264" t="s">
        <v>661</v>
      </c>
      <c r="CV264" t="str">
        <f t="shared" si="179"/>
        <v>Authorized agent, delegate, or designee</v>
      </c>
      <c r="CW264" t="s">
        <v>664</v>
      </c>
      <c r="CY264">
        <v>1</v>
      </c>
      <c r="CZ264" t="s">
        <v>661</v>
      </c>
      <c r="DB264">
        <v>0</v>
      </c>
      <c r="DE264">
        <v>0</v>
      </c>
      <c r="DH264">
        <v>1</v>
      </c>
      <c r="DI264" t="s">
        <v>671</v>
      </c>
      <c r="DK264" t="str">
        <f t="shared" si="183"/>
        <v>Only if other state has PDMP laws consistent with or similar to this state</v>
      </c>
      <c r="DL264" t="s">
        <v>671</v>
      </c>
      <c r="DN264">
        <v>1</v>
      </c>
      <c r="DO264" t="s">
        <v>676</v>
      </c>
      <c r="DQ264" t="str">
        <f t="shared" si="184"/>
        <v>Active investigations, Granted access by a subpoena, Granted access by issuance of a warrant</v>
      </c>
      <c r="DR264" t="s">
        <v>676</v>
      </c>
    </row>
    <row r="265" spans="1:122" x14ac:dyDescent="0.35">
      <c r="A265" t="s">
        <v>653</v>
      </c>
      <c r="B265" s="1">
        <v>42906</v>
      </c>
      <c r="C265" s="1">
        <v>42947</v>
      </c>
      <c r="D265">
        <v>1</v>
      </c>
      <c r="E265" t="s">
        <v>654</v>
      </c>
      <c r="G265" t="str">
        <f t="shared" si="180"/>
        <v>Professional licensing authority</v>
      </c>
      <c r="H265" t="s">
        <v>674</v>
      </c>
      <c r="J265">
        <v>1</v>
      </c>
      <c r="K265" t="s">
        <v>669</v>
      </c>
      <c r="M265" t="str">
        <f t="shared" si="185"/>
        <v>Next business day</v>
      </c>
      <c r="N265" t="s">
        <v>656</v>
      </c>
      <c r="P265" t="str">
        <f t="shared" si="181"/>
        <v>Schedule I, Schedule II, Schedule III, Schedule IV, Schedule V</v>
      </c>
      <c r="Q265" t="s">
        <v>675</v>
      </c>
      <c r="S265" t="str">
        <f t="shared" si="170"/>
        <v>Must report to professional licensing body</v>
      </c>
      <c r="T265" t="s">
        <v>658</v>
      </c>
      <c r="V265">
        <v>1</v>
      </c>
      <c r="W265" t="s">
        <v>677</v>
      </c>
      <c r="Y265" t="str">
        <f t="shared" si="171"/>
        <v>Physician prescribers, Nurse Practitioners, Physician assistants, Optometrists, Podiatrists, Dentists, Pharmacists</v>
      </c>
      <c r="Z265" t="s">
        <v>678</v>
      </c>
      <c r="AB265" t="str">
        <f t="shared" si="192"/>
        <v>Initial licensure, Upon renewal of license, Prior to accessing the PDMP</v>
      </c>
      <c r="AC265" t="s">
        <v>672</v>
      </c>
      <c r="AE265">
        <v>1</v>
      </c>
      <c r="AF265" t="s">
        <v>668</v>
      </c>
      <c r="AH265">
        <v>0</v>
      </c>
      <c r="AQ265">
        <v>1</v>
      </c>
      <c r="AR265" t="s">
        <v>668</v>
      </c>
      <c r="AT265" t="str">
        <f t="shared" si="193"/>
        <v>Initial prescriptions</v>
      </c>
      <c r="AU265" t="s">
        <v>668</v>
      </c>
      <c r="AW265" t="str">
        <f t="shared" si="194"/>
        <v>Every 3 months</v>
      </c>
      <c r="AX265" t="s">
        <v>668</v>
      </c>
      <c r="AZ265" t="str">
        <f t="shared" si="195"/>
        <v>Terminally ill patients under the supervised care of a hospice program, Prescriptions related to cancer treatment</v>
      </c>
      <c r="BA265" t="s">
        <v>668</v>
      </c>
      <c r="BC265">
        <v>0</v>
      </c>
      <c r="BL265">
        <v>0</v>
      </c>
      <c r="CG265">
        <v>0</v>
      </c>
      <c r="CJ265">
        <v>0</v>
      </c>
      <c r="CM265">
        <v>0</v>
      </c>
      <c r="CS265">
        <v>1</v>
      </c>
      <c r="CT265" t="s">
        <v>661</v>
      </c>
      <c r="CV265" t="str">
        <f t="shared" si="179"/>
        <v>Authorized agent, delegate, or designee</v>
      </c>
      <c r="CW265" t="s">
        <v>664</v>
      </c>
      <c r="CY265">
        <v>1</v>
      </c>
      <c r="CZ265" t="s">
        <v>661</v>
      </c>
      <c r="DB265">
        <v>0</v>
      </c>
      <c r="DE265">
        <v>0</v>
      </c>
      <c r="DH265">
        <v>1</v>
      </c>
      <c r="DI265" t="s">
        <v>671</v>
      </c>
      <c r="DK265" t="str">
        <f t="shared" si="183"/>
        <v>Only if other state has PDMP laws consistent with or similar to this state</v>
      </c>
      <c r="DL265" t="s">
        <v>671</v>
      </c>
      <c r="DN265">
        <v>1</v>
      </c>
      <c r="DO265" t="s">
        <v>676</v>
      </c>
      <c r="DQ265" t="str">
        <f t="shared" si="184"/>
        <v>Active investigations, Granted access by a subpoena, Granted access by issuance of a warrant</v>
      </c>
      <c r="DR265" t="s">
        <v>676</v>
      </c>
    </row>
    <row r="266" spans="1:122" x14ac:dyDescent="0.35">
      <c r="A266" t="s">
        <v>653</v>
      </c>
      <c r="B266" s="1">
        <v>42948</v>
      </c>
      <c r="C266" s="1">
        <v>43119</v>
      </c>
      <c r="D266">
        <v>1</v>
      </c>
      <c r="E266" t="s">
        <v>654</v>
      </c>
      <c r="G266" t="str">
        <f t="shared" si="180"/>
        <v>Professional licensing authority</v>
      </c>
      <c r="H266" t="s">
        <v>674</v>
      </c>
      <c r="J266">
        <v>1</v>
      </c>
      <c r="K266" t="s">
        <v>669</v>
      </c>
      <c r="M266" t="str">
        <f t="shared" si="185"/>
        <v>Next business day</v>
      </c>
      <c r="N266" t="s">
        <v>656</v>
      </c>
      <c r="P266" t="str">
        <f t="shared" si="181"/>
        <v>Schedule I, Schedule II, Schedule III, Schedule IV, Schedule V</v>
      </c>
      <c r="Q266" t="s">
        <v>675</v>
      </c>
      <c r="S266" t="str">
        <f t="shared" si="170"/>
        <v>Must report to professional licensing body</v>
      </c>
      <c r="T266" t="s">
        <v>658</v>
      </c>
      <c r="V266">
        <v>1</v>
      </c>
      <c r="W266" t="s">
        <v>677</v>
      </c>
      <c r="Y266" t="str">
        <f t="shared" si="171"/>
        <v>Physician prescribers, Nurse Practitioners, Physician assistants, Optometrists, Podiatrists, Dentists, Pharmacists</v>
      </c>
      <c r="Z266" t="s">
        <v>678</v>
      </c>
      <c r="AB266" t="str">
        <f t="shared" si="192"/>
        <v>Initial licensure, Upon renewal of license, Prior to accessing the PDMP</v>
      </c>
      <c r="AC266" t="s">
        <v>672</v>
      </c>
      <c r="AE266">
        <v>1</v>
      </c>
      <c r="AF266" t="s">
        <v>668</v>
      </c>
      <c r="AH266">
        <v>0</v>
      </c>
      <c r="AQ266">
        <v>1</v>
      </c>
      <c r="AR266" t="s">
        <v>668</v>
      </c>
      <c r="AT266" t="str">
        <f t="shared" si="193"/>
        <v>Initial prescriptions</v>
      </c>
      <c r="AU266" t="s">
        <v>668</v>
      </c>
      <c r="AW266" t="str">
        <f t="shared" si="194"/>
        <v>Every 3 months</v>
      </c>
      <c r="AX266" t="s">
        <v>668</v>
      </c>
      <c r="AZ266" t="str">
        <f t="shared" si="195"/>
        <v>Terminally ill patients under the supervised care of a hospice program, Prescriptions related to cancer treatment</v>
      </c>
      <c r="BA266" t="s">
        <v>668</v>
      </c>
      <c r="BC266">
        <v>0</v>
      </c>
      <c r="BL266">
        <v>0</v>
      </c>
      <c r="CG266">
        <v>0</v>
      </c>
      <c r="CJ266">
        <v>0</v>
      </c>
      <c r="CM266">
        <v>0</v>
      </c>
      <c r="CS266">
        <v>1</v>
      </c>
      <c r="CT266" t="s">
        <v>661</v>
      </c>
      <c r="CV266" t="str">
        <f t="shared" si="179"/>
        <v>Authorized agent, delegate, or designee</v>
      </c>
      <c r="CW266" t="s">
        <v>664</v>
      </c>
      <c r="CY266">
        <v>1</v>
      </c>
      <c r="CZ266" t="s">
        <v>661</v>
      </c>
      <c r="DB266">
        <v>0</v>
      </c>
      <c r="DE266">
        <v>0</v>
      </c>
      <c r="DH266">
        <v>1</v>
      </c>
      <c r="DI266" t="s">
        <v>671</v>
      </c>
      <c r="DK266" t="str">
        <f t="shared" si="183"/>
        <v>Only if other state has PDMP laws consistent with or similar to this state</v>
      </c>
      <c r="DL266" t="s">
        <v>671</v>
      </c>
      <c r="DN266">
        <v>1</v>
      </c>
      <c r="DO266" t="s">
        <v>676</v>
      </c>
      <c r="DQ266" t="str">
        <f t="shared" si="184"/>
        <v>Active investigations, Granted access by a subpoena, Granted access by issuance of a warrant</v>
      </c>
      <c r="DR266" t="s">
        <v>676</v>
      </c>
    </row>
    <row r="267" spans="1:122" x14ac:dyDescent="0.35">
      <c r="A267" t="s">
        <v>653</v>
      </c>
      <c r="B267" s="1">
        <v>43120</v>
      </c>
      <c r="C267" s="1">
        <v>43150</v>
      </c>
      <c r="D267">
        <v>1</v>
      </c>
      <c r="E267" t="s">
        <v>654</v>
      </c>
      <c r="G267" t="str">
        <f t="shared" si="180"/>
        <v>Professional licensing authority</v>
      </c>
      <c r="H267" t="s">
        <v>674</v>
      </c>
      <c r="J267">
        <v>1</v>
      </c>
      <c r="K267" t="s">
        <v>669</v>
      </c>
      <c r="M267" t="str">
        <f t="shared" si="185"/>
        <v>Next business day</v>
      </c>
      <c r="N267" t="s">
        <v>656</v>
      </c>
      <c r="P267" t="str">
        <f t="shared" si="181"/>
        <v>Schedule I, Schedule II, Schedule III, Schedule IV, Schedule V</v>
      </c>
      <c r="Q267" t="s">
        <v>675</v>
      </c>
      <c r="S267" t="str">
        <f t="shared" si="170"/>
        <v>Must report to professional licensing body</v>
      </c>
      <c r="T267" t="s">
        <v>658</v>
      </c>
      <c r="V267">
        <v>1</v>
      </c>
      <c r="W267" t="s">
        <v>679</v>
      </c>
      <c r="Y267" t="str">
        <f t="shared" si="171"/>
        <v>Physician prescribers, Nurse Practitioners, Physician assistants, Optometrists, Podiatrists, Dentists, Pharmacists</v>
      </c>
      <c r="Z267" t="s">
        <v>680</v>
      </c>
      <c r="AB267" t="str">
        <f t="shared" si="192"/>
        <v>Initial licensure, Upon renewal of license, Prior to accessing the PDMP</v>
      </c>
      <c r="AC267" t="s">
        <v>681</v>
      </c>
      <c r="AE267">
        <v>1</v>
      </c>
      <c r="AF267" t="s">
        <v>682</v>
      </c>
      <c r="AG267" t="s">
        <v>683</v>
      </c>
      <c r="AH267">
        <v>1</v>
      </c>
      <c r="AI267" t="s">
        <v>684</v>
      </c>
      <c r="AJ267" t="s">
        <v>683</v>
      </c>
      <c r="AK267" t="str">
        <f t="shared" ref="AK267:AK272" si="196">("Every 3 months")</f>
        <v>Every 3 months</v>
      </c>
      <c r="AL267" t="s">
        <v>684</v>
      </c>
      <c r="AN267" t="str">
        <f t="shared" ref="AN267:AN272" si="197">("Terminally ill patients under the supervised care of a hospice program, Prescriptions related to cancer treatment")</f>
        <v>Terminally ill patients under the supervised care of a hospice program, Prescriptions related to cancer treatment</v>
      </c>
      <c r="AO267" t="s">
        <v>684</v>
      </c>
      <c r="AQ267">
        <v>1</v>
      </c>
      <c r="AR267" t="s">
        <v>668</v>
      </c>
      <c r="AT267" t="str">
        <f t="shared" si="193"/>
        <v>Initial prescriptions</v>
      </c>
      <c r="AU267" t="s">
        <v>668</v>
      </c>
      <c r="AW267" t="str">
        <f t="shared" si="194"/>
        <v>Every 3 months</v>
      </c>
      <c r="AX267" t="s">
        <v>668</v>
      </c>
      <c r="AZ267" t="str">
        <f t="shared" si="195"/>
        <v>Terminally ill patients under the supervised care of a hospice program, Prescriptions related to cancer treatment</v>
      </c>
      <c r="BA267" t="s">
        <v>668</v>
      </c>
      <c r="BC267">
        <v>0</v>
      </c>
      <c r="BL267">
        <v>0</v>
      </c>
      <c r="CG267">
        <v>0</v>
      </c>
      <c r="CJ267">
        <v>0</v>
      </c>
      <c r="CM267">
        <v>0</v>
      </c>
      <c r="CS267">
        <v>1</v>
      </c>
      <c r="CT267" t="s">
        <v>661</v>
      </c>
      <c r="CV267" t="str">
        <f t="shared" si="179"/>
        <v>Authorized agent, delegate, or designee</v>
      </c>
      <c r="CW267" t="s">
        <v>664</v>
      </c>
      <c r="CY267">
        <v>1</v>
      </c>
      <c r="CZ267" t="s">
        <v>661</v>
      </c>
      <c r="DB267">
        <v>0</v>
      </c>
      <c r="DE267">
        <v>0</v>
      </c>
      <c r="DH267">
        <v>1</v>
      </c>
      <c r="DI267" t="s">
        <v>671</v>
      </c>
      <c r="DK267" t="str">
        <f t="shared" si="183"/>
        <v>Only if other state has PDMP laws consistent with or similar to this state</v>
      </c>
      <c r="DL267" t="s">
        <v>671</v>
      </c>
      <c r="DN267">
        <v>1</v>
      </c>
      <c r="DO267" t="s">
        <v>676</v>
      </c>
      <c r="DQ267" t="str">
        <f t="shared" si="184"/>
        <v>Active investigations, Granted access by a subpoena, Granted access by issuance of a warrant</v>
      </c>
      <c r="DR267" t="s">
        <v>676</v>
      </c>
    </row>
    <row r="268" spans="1:122" x14ac:dyDescent="0.35">
      <c r="A268" t="s">
        <v>653</v>
      </c>
      <c r="B268" s="1">
        <v>43151</v>
      </c>
      <c r="C268" s="1">
        <v>43312</v>
      </c>
      <c r="D268">
        <v>1</v>
      </c>
      <c r="E268" t="s">
        <v>654</v>
      </c>
      <c r="G268" t="str">
        <f t="shared" si="180"/>
        <v>Professional licensing authority</v>
      </c>
      <c r="H268" t="s">
        <v>674</v>
      </c>
      <c r="J268">
        <v>1</v>
      </c>
      <c r="K268" t="s">
        <v>669</v>
      </c>
      <c r="M268" t="str">
        <f t="shared" si="185"/>
        <v>Next business day</v>
      </c>
      <c r="N268" t="s">
        <v>656</v>
      </c>
      <c r="P268" t="str">
        <f t="shared" si="181"/>
        <v>Schedule I, Schedule II, Schedule III, Schedule IV, Schedule V</v>
      </c>
      <c r="Q268" t="s">
        <v>675</v>
      </c>
      <c r="S268" t="str">
        <f t="shared" si="170"/>
        <v>Must report to professional licensing body</v>
      </c>
      <c r="T268" t="s">
        <v>658</v>
      </c>
      <c r="V268">
        <v>1</v>
      </c>
      <c r="W268" t="s">
        <v>679</v>
      </c>
      <c r="Y268" t="str">
        <f t="shared" si="171"/>
        <v>Physician prescribers, Nurse Practitioners, Physician assistants, Optometrists, Podiatrists, Dentists, Pharmacists</v>
      </c>
      <c r="Z268" t="s">
        <v>680</v>
      </c>
      <c r="AB268" t="str">
        <f t="shared" si="192"/>
        <v>Initial licensure, Upon renewal of license, Prior to accessing the PDMP</v>
      </c>
      <c r="AC268" t="s">
        <v>681</v>
      </c>
      <c r="AE268">
        <v>1</v>
      </c>
      <c r="AF268" t="s">
        <v>685</v>
      </c>
      <c r="AG268" t="s">
        <v>683</v>
      </c>
      <c r="AH268">
        <v>1</v>
      </c>
      <c r="AI268" t="s">
        <v>684</v>
      </c>
      <c r="AJ268" t="s">
        <v>683</v>
      </c>
      <c r="AK268" t="str">
        <f t="shared" si="196"/>
        <v>Every 3 months</v>
      </c>
      <c r="AL268" t="s">
        <v>684</v>
      </c>
      <c r="AN268" t="str">
        <f t="shared" si="197"/>
        <v>Terminally ill patients under the supervised care of a hospice program, Prescriptions related to cancer treatment</v>
      </c>
      <c r="AO268" t="s">
        <v>684</v>
      </c>
      <c r="AQ268">
        <v>1</v>
      </c>
      <c r="AR268" t="s">
        <v>686</v>
      </c>
      <c r="AT268" t="str">
        <f t="shared" si="193"/>
        <v>Initial prescriptions</v>
      </c>
      <c r="AU268" t="s">
        <v>686</v>
      </c>
      <c r="AW268" t="str">
        <f t="shared" si="194"/>
        <v>Every 3 months</v>
      </c>
      <c r="AX268" t="s">
        <v>686</v>
      </c>
      <c r="AZ268" t="str">
        <f t="shared" si="195"/>
        <v>Terminally ill patients under the supervised care of a hospice program, Prescriptions related to cancer treatment</v>
      </c>
      <c r="BA268" t="s">
        <v>686</v>
      </c>
      <c r="BC268">
        <v>0</v>
      </c>
      <c r="BL268">
        <v>0</v>
      </c>
      <c r="CG268">
        <v>0</v>
      </c>
      <c r="CJ268">
        <v>0</v>
      </c>
      <c r="CM268">
        <v>0</v>
      </c>
      <c r="CS268">
        <v>1</v>
      </c>
      <c r="CT268" t="s">
        <v>661</v>
      </c>
      <c r="CV268" t="str">
        <f t="shared" si="179"/>
        <v>Authorized agent, delegate, or designee</v>
      </c>
      <c r="CW268" t="s">
        <v>664</v>
      </c>
      <c r="CY268">
        <v>1</v>
      </c>
      <c r="CZ268" t="s">
        <v>661</v>
      </c>
      <c r="DB268">
        <v>0</v>
      </c>
      <c r="DE268">
        <v>0</v>
      </c>
      <c r="DH268">
        <v>1</v>
      </c>
      <c r="DI268" t="s">
        <v>671</v>
      </c>
      <c r="DK268" t="str">
        <f t="shared" si="183"/>
        <v>Only if other state has PDMP laws consistent with or similar to this state</v>
      </c>
      <c r="DL268" t="s">
        <v>671</v>
      </c>
      <c r="DN268">
        <v>1</v>
      </c>
      <c r="DO268" t="s">
        <v>676</v>
      </c>
      <c r="DQ268" t="str">
        <f t="shared" si="184"/>
        <v>Active investigations, Granted access by a subpoena, Granted access by issuance of a warrant</v>
      </c>
      <c r="DR268" t="s">
        <v>676</v>
      </c>
    </row>
    <row r="269" spans="1:122" x14ac:dyDescent="0.35">
      <c r="A269" t="s">
        <v>653</v>
      </c>
      <c r="B269" s="1">
        <v>43313</v>
      </c>
      <c r="C269" s="1">
        <v>43484</v>
      </c>
      <c r="D269">
        <v>1</v>
      </c>
      <c r="E269" t="s">
        <v>654</v>
      </c>
      <c r="G269" t="str">
        <f t="shared" si="180"/>
        <v>Professional licensing authority</v>
      </c>
      <c r="H269" t="s">
        <v>674</v>
      </c>
      <c r="J269">
        <v>1</v>
      </c>
      <c r="K269" t="s">
        <v>669</v>
      </c>
      <c r="M269" t="str">
        <f t="shared" si="185"/>
        <v>Next business day</v>
      </c>
      <c r="N269" t="s">
        <v>656</v>
      </c>
      <c r="P269" t="str">
        <f t="shared" si="181"/>
        <v>Schedule I, Schedule II, Schedule III, Schedule IV, Schedule V</v>
      </c>
      <c r="Q269" t="s">
        <v>675</v>
      </c>
      <c r="S269" t="str">
        <f t="shared" si="170"/>
        <v>Must report to professional licensing body</v>
      </c>
      <c r="T269" t="s">
        <v>658</v>
      </c>
      <c r="V269">
        <v>1</v>
      </c>
      <c r="W269" t="s">
        <v>687</v>
      </c>
      <c r="Y269" t="str">
        <f t="shared" si="171"/>
        <v>Physician prescribers, Nurse Practitioners, Physician assistants, Optometrists, Podiatrists, Dentists, Pharmacists</v>
      </c>
      <c r="Z269" t="s">
        <v>688</v>
      </c>
      <c r="AB269" t="str">
        <f t="shared" si="192"/>
        <v>Initial licensure, Upon renewal of license, Prior to accessing the PDMP</v>
      </c>
      <c r="AC269" t="s">
        <v>689</v>
      </c>
      <c r="AE269">
        <v>1</v>
      </c>
      <c r="AF269" t="s">
        <v>685</v>
      </c>
      <c r="AG269" t="s">
        <v>683</v>
      </c>
      <c r="AH269">
        <v>1</v>
      </c>
      <c r="AI269" t="s">
        <v>684</v>
      </c>
      <c r="AJ269" t="s">
        <v>683</v>
      </c>
      <c r="AK269" t="str">
        <f t="shared" si="196"/>
        <v>Every 3 months</v>
      </c>
      <c r="AL269" t="s">
        <v>684</v>
      </c>
      <c r="AN269" t="str">
        <f t="shared" si="197"/>
        <v>Terminally ill patients under the supervised care of a hospice program, Prescriptions related to cancer treatment</v>
      </c>
      <c r="AO269" t="s">
        <v>684</v>
      </c>
      <c r="AQ269">
        <v>1</v>
      </c>
      <c r="AR269" t="s">
        <v>690</v>
      </c>
      <c r="AT269" t="str">
        <f t="shared" si="193"/>
        <v>Initial prescriptions</v>
      </c>
      <c r="AU269" t="s">
        <v>690</v>
      </c>
      <c r="AW269" t="str">
        <f t="shared" si="194"/>
        <v>Every 3 months</v>
      </c>
      <c r="AX269" t="s">
        <v>690</v>
      </c>
      <c r="AZ269" t="str">
        <f t="shared" si="195"/>
        <v>Terminally ill patients under the supervised care of a hospice program, Prescriptions related to cancer treatment</v>
      </c>
      <c r="BA269" t="s">
        <v>690</v>
      </c>
      <c r="BC269">
        <v>0</v>
      </c>
      <c r="BL269">
        <v>0</v>
      </c>
      <c r="CG269">
        <v>0</v>
      </c>
      <c r="CJ269">
        <v>0</v>
      </c>
      <c r="CM269">
        <v>0</v>
      </c>
      <c r="CS269">
        <v>1</v>
      </c>
      <c r="CT269" t="s">
        <v>661</v>
      </c>
      <c r="CV269" t="str">
        <f t="shared" si="179"/>
        <v>Authorized agent, delegate, or designee</v>
      </c>
      <c r="CW269" t="s">
        <v>664</v>
      </c>
      <c r="CY269">
        <v>1</v>
      </c>
      <c r="CZ269" t="s">
        <v>661</v>
      </c>
      <c r="DB269">
        <v>0</v>
      </c>
      <c r="DE269">
        <v>0</v>
      </c>
      <c r="DH269">
        <v>1</v>
      </c>
      <c r="DI269" t="s">
        <v>671</v>
      </c>
      <c r="DK269" t="str">
        <f t="shared" si="183"/>
        <v>Only if other state has PDMP laws consistent with or similar to this state</v>
      </c>
      <c r="DL269" t="s">
        <v>671</v>
      </c>
      <c r="DN269">
        <v>1</v>
      </c>
      <c r="DO269" t="s">
        <v>676</v>
      </c>
      <c r="DQ269" t="str">
        <f t="shared" si="184"/>
        <v>Active investigations, Granted access by a subpoena, Granted access by issuance of a warrant</v>
      </c>
      <c r="DR269" t="s">
        <v>676</v>
      </c>
    </row>
    <row r="270" spans="1:122" x14ac:dyDescent="0.35">
      <c r="A270" t="s">
        <v>653</v>
      </c>
      <c r="B270" s="1">
        <v>43485</v>
      </c>
      <c r="C270" s="1">
        <v>43574</v>
      </c>
      <c r="D270">
        <v>1</v>
      </c>
      <c r="E270" t="s">
        <v>654</v>
      </c>
      <c r="G270" t="str">
        <f t="shared" si="180"/>
        <v>Professional licensing authority</v>
      </c>
      <c r="H270" t="s">
        <v>674</v>
      </c>
      <c r="J270">
        <v>1</v>
      </c>
      <c r="K270" t="s">
        <v>669</v>
      </c>
      <c r="M270" t="str">
        <f t="shared" si="185"/>
        <v>Next business day</v>
      </c>
      <c r="N270" t="s">
        <v>656</v>
      </c>
      <c r="P270" t="str">
        <f t="shared" si="181"/>
        <v>Schedule I, Schedule II, Schedule III, Schedule IV, Schedule V</v>
      </c>
      <c r="Q270" t="s">
        <v>675</v>
      </c>
      <c r="S270" t="str">
        <f t="shared" si="170"/>
        <v>Must report to professional licensing body</v>
      </c>
      <c r="T270" t="s">
        <v>658</v>
      </c>
      <c r="V270">
        <v>1</v>
      </c>
      <c r="W270" t="s">
        <v>687</v>
      </c>
      <c r="Y270" t="str">
        <f t="shared" si="171"/>
        <v>Physician prescribers, Nurse Practitioners, Physician assistants, Optometrists, Podiatrists, Dentists, Pharmacists</v>
      </c>
      <c r="Z270" t="s">
        <v>688</v>
      </c>
      <c r="AB270" t="str">
        <f t="shared" si="192"/>
        <v>Initial licensure, Upon renewal of license, Prior to accessing the PDMP</v>
      </c>
      <c r="AC270" t="s">
        <v>689</v>
      </c>
      <c r="AE270">
        <v>1</v>
      </c>
      <c r="AF270" t="s">
        <v>685</v>
      </c>
      <c r="AG270" t="s">
        <v>683</v>
      </c>
      <c r="AH270">
        <v>1</v>
      </c>
      <c r="AI270" t="s">
        <v>684</v>
      </c>
      <c r="AJ270" t="s">
        <v>683</v>
      </c>
      <c r="AK270" t="str">
        <f t="shared" si="196"/>
        <v>Every 3 months</v>
      </c>
      <c r="AL270" t="s">
        <v>684</v>
      </c>
      <c r="AN270" t="str">
        <f t="shared" si="197"/>
        <v>Terminally ill patients under the supervised care of a hospice program, Prescriptions related to cancer treatment</v>
      </c>
      <c r="AO270" t="s">
        <v>684</v>
      </c>
      <c r="AQ270">
        <v>1</v>
      </c>
      <c r="AR270" t="s">
        <v>690</v>
      </c>
      <c r="AT270" t="str">
        <f t="shared" si="193"/>
        <v>Initial prescriptions</v>
      </c>
      <c r="AU270" t="s">
        <v>690</v>
      </c>
      <c r="AW270" t="str">
        <f t="shared" si="194"/>
        <v>Every 3 months</v>
      </c>
      <c r="AX270" t="s">
        <v>690</v>
      </c>
      <c r="AZ270" t="str">
        <f t="shared" si="195"/>
        <v>Terminally ill patients under the supervised care of a hospice program, Prescriptions related to cancer treatment</v>
      </c>
      <c r="BA270" t="s">
        <v>690</v>
      </c>
      <c r="BC270">
        <v>0</v>
      </c>
      <c r="BL270">
        <v>0</v>
      </c>
      <c r="CG270">
        <v>0</v>
      </c>
      <c r="CJ270">
        <v>0</v>
      </c>
      <c r="CM270">
        <v>0</v>
      </c>
      <c r="CS270">
        <v>1</v>
      </c>
      <c r="CT270" t="s">
        <v>661</v>
      </c>
      <c r="CV270" t="str">
        <f t="shared" si="179"/>
        <v>Authorized agent, delegate, or designee</v>
      </c>
      <c r="CW270" t="s">
        <v>664</v>
      </c>
      <c r="CY270">
        <v>1</v>
      </c>
      <c r="CZ270" t="s">
        <v>661</v>
      </c>
      <c r="DB270">
        <v>0</v>
      </c>
      <c r="DE270">
        <v>0</v>
      </c>
      <c r="DH270">
        <v>1</v>
      </c>
      <c r="DI270" t="s">
        <v>671</v>
      </c>
      <c r="DK270" t="str">
        <f t="shared" si="183"/>
        <v>Only if other state has PDMP laws consistent with or similar to this state</v>
      </c>
      <c r="DL270" t="s">
        <v>671</v>
      </c>
      <c r="DN270">
        <v>1</v>
      </c>
      <c r="DO270" t="s">
        <v>676</v>
      </c>
      <c r="DQ270" t="str">
        <f t="shared" si="184"/>
        <v>Active investigations, Granted access by a subpoena, Granted access by issuance of a warrant</v>
      </c>
      <c r="DR270" t="s">
        <v>676</v>
      </c>
    </row>
    <row r="271" spans="1:122" x14ac:dyDescent="0.35">
      <c r="A271" t="s">
        <v>653</v>
      </c>
      <c r="B271" s="1">
        <v>43575</v>
      </c>
      <c r="C271" s="1">
        <v>43677</v>
      </c>
      <c r="D271">
        <v>1</v>
      </c>
      <c r="E271" t="s">
        <v>654</v>
      </c>
      <c r="G271" t="str">
        <f t="shared" si="180"/>
        <v>Professional licensing authority</v>
      </c>
      <c r="H271" t="s">
        <v>674</v>
      </c>
      <c r="J271">
        <v>1</v>
      </c>
      <c r="K271" t="s">
        <v>669</v>
      </c>
      <c r="M271" t="str">
        <f t="shared" si="185"/>
        <v>Next business day</v>
      </c>
      <c r="N271" t="s">
        <v>656</v>
      </c>
      <c r="P271" t="str">
        <f t="shared" si="181"/>
        <v>Schedule I, Schedule II, Schedule III, Schedule IV, Schedule V</v>
      </c>
      <c r="Q271" t="s">
        <v>675</v>
      </c>
      <c r="S271" t="str">
        <f t="shared" si="170"/>
        <v>Must report to professional licensing body</v>
      </c>
      <c r="T271" t="s">
        <v>658</v>
      </c>
      <c r="V271">
        <v>1</v>
      </c>
      <c r="W271" t="s">
        <v>687</v>
      </c>
      <c r="Y271" t="str">
        <f t="shared" si="171"/>
        <v>Physician prescribers, Nurse Practitioners, Physician assistants, Optometrists, Podiatrists, Dentists, Pharmacists</v>
      </c>
      <c r="Z271" t="s">
        <v>688</v>
      </c>
      <c r="AB271" t="str">
        <f t="shared" si="192"/>
        <v>Initial licensure, Upon renewal of license, Prior to accessing the PDMP</v>
      </c>
      <c r="AC271" t="s">
        <v>689</v>
      </c>
      <c r="AE271">
        <v>1</v>
      </c>
      <c r="AF271" t="s">
        <v>685</v>
      </c>
      <c r="AG271" t="s">
        <v>683</v>
      </c>
      <c r="AH271">
        <v>1</v>
      </c>
      <c r="AI271" t="s">
        <v>684</v>
      </c>
      <c r="AJ271" t="s">
        <v>683</v>
      </c>
      <c r="AK271" t="str">
        <f t="shared" si="196"/>
        <v>Every 3 months</v>
      </c>
      <c r="AL271" t="s">
        <v>684</v>
      </c>
      <c r="AN271" t="str">
        <f t="shared" si="197"/>
        <v>Terminally ill patients under the supervised care of a hospice program, Prescriptions related to cancer treatment</v>
      </c>
      <c r="AO271" t="s">
        <v>684</v>
      </c>
      <c r="AQ271">
        <v>1</v>
      </c>
      <c r="AR271" t="s">
        <v>690</v>
      </c>
      <c r="AT271" t="str">
        <f t="shared" si="193"/>
        <v>Initial prescriptions</v>
      </c>
      <c r="AU271" t="s">
        <v>690</v>
      </c>
      <c r="AW271" t="str">
        <f t="shared" si="194"/>
        <v>Every 3 months</v>
      </c>
      <c r="AX271" t="s">
        <v>690</v>
      </c>
      <c r="AZ271" t="str">
        <f t="shared" si="195"/>
        <v>Terminally ill patients under the supervised care of a hospice program, Prescriptions related to cancer treatment</v>
      </c>
      <c r="BA271" t="s">
        <v>690</v>
      </c>
      <c r="BC271">
        <v>0</v>
      </c>
      <c r="BL271">
        <v>0</v>
      </c>
      <c r="CG271">
        <v>0</v>
      </c>
      <c r="CJ271">
        <v>0</v>
      </c>
      <c r="CM271">
        <v>0</v>
      </c>
      <c r="CS271">
        <v>1</v>
      </c>
      <c r="CT271" t="s">
        <v>661</v>
      </c>
      <c r="CV271" t="str">
        <f t="shared" si="179"/>
        <v>Authorized agent, delegate, or designee</v>
      </c>
      <c r="CW271" t="s">
        <v>664</v>
      </c>
      <c r="CY271">
        <v>1</v>
      </c>
      <c r="CZ271" t="s">
        <v>661</v>
      </c>
      <c r="DB271">
        <v>0</v>
      </c>
      <c r="DE271">
        <v>0</v>
      </c>
      <c r="DH271">
        <v>1</v>
      </c>
      <c r="DI271" t="s">
        <v>671</v>
      </c>
      <c r="DK271" t="str">
        <f t="shared" si="183"/>
        <v>Only if other state has PDMP laws consistent with or similar to this state</v>
      </c>
      <c r="DL271" t="s">
        <v>671</v>
      </c>
      <c r="DN271">
        <v>1</v>
      </c>
      <c r="DO271" t="s">
        <v>676</v>
      </c>
      <c r="DQ271" t="str">
        <f t="shared" si="184"/>
        <v>Active investigations, Granted access by a subpoena, Granted access by issuance of a warrant</v>
      </c>
      <c r="DR271" t="s">
        <v>676</v>
      </c>
    </row>
    <row r="272" spans="1:122" x14ac:dyDescent="0.35">
      <c r="A272" t="s">
        <v>653</v>
      </c>
      <c r="B272" s="1">
        <v>43678</v>
      </c>
      <c r="C272" s="1">
        <v>43830</v>
      </c>
      <c r="D272">
        <v>1</v>
      </c>
      <c r="E272" t="s">
        <v>654</v>
      </c>
      <c r="G272" t="str">
        <f t="shared" si="180"/>
        <v>Professional licensing authority</v>
      </c>
      <c r="H272" t="s">
        <v>674</v>
      </c>
      <c r="J272">
        <v>1</v>
      </c>
      <c r="K272" t="s">
        <v>669</v>
      </c>
      <c r="M272" t="str">
        <f t="shared" si="185"/>
        <v>Next business day</v>
      </c>
      <c r="N272" t="s">
        <v>656</v>
      </c>
      <c r="P272" t="str">
        <f t="shared" si="181"/>
        <v>Schedule I, Schedule II, Schedule III, Schedule IV, Schedule V</v>
      </c>
      <c r="Q272" t="s">
        <v>675</v>
      </c>
      <c r="S272" t="str">
        <f t="shared" si="170"/>
        <v>Must report to professional licensing body</v>
      </c>
      <c r="T272" t="s">
        <v>658</v>
      </c>
      <c r="V272">
        <v>1</v>
      </c>
      <c r="W272" t="s">
        <v>687</v>
      </c>
      <c r="Y272" t="str">
        <f t="shared" si="171"/>
        <v>Physician prescribers, Nurse Practitioners, Physician assistants, Optometrists, Podiatrists, Dentists, Pharmacists</v>
      </c>
      <c r="Z272" t="s">
        <v>688</v>
      </c>
      <c r="AB272" t="str">
        <f t="shared" si="192"/>
        <v>Initial licensure, Upon renewal of license, Prior to accessing the PDMP</v>
      </c>
      <c r="AC272" t="s">
        <v>689</v>
      </c>
      <c r="AE272">
        <v>1</v>
      </c>
      <c r="AF272" t="s">
        <v>685</v>
      </c>
      <c r="AG272" t="s">
        <v>683</v>
      </c>
      <c r="AH272">
        <v>1</v>
      </c>
      <c r="AI272" t="s">
        <v>684</v>
      </c>
      <c r="AJ272" t="s">
        <v>683</v>
      </c>
      <c r="AK272" t="str">
        <f t="shared" si="196"/>
        <v>Every 3 months</v>
      </c>
      <c r="AL272" t="s">
        <v>684</v>
      </c>
      <c r="AN272" t="str">
        <f t="shared" si="197"/>
        <v>Terminally ill patients under the supervised care of a hospice program, Prescriptions related to cancer treatment</v>
      </c>
      <c r="AO272" t="s">
        <v>684</v>
      </c>
      <c r="AQ272">
        <v>1</v>
      </c>
      <c r="AR272" t="s">
        <v>690</v>
      </c>
      <c r="AT272" t="str">
        <f t="shared" si="193"/>
        <v>Initial prescriptions</v>
      </c>
      <c r="AU272" t="s">
        <v>690</v>
      </c>
      <c r="AW272" t="str">
        <f t="shared" si="194"/>
        <v>Every 3 months</v>
      </c>
      <c r="AX272" t="s">
        <v>690</v>
      </c>
      <c r="AZ272" t="str">
        <f t="shared" si="195"/>
        <v>Terminally ill patients under the supervised care of a hospice program, Prescriptions related to cancer treatment</v>
      </c>
      <c r="BA272" t="s">
        <v>690</v>
      </c>
      <c r="BC272">
        <v>0</v>
      </c>
      <c r="BL272">
        <v>0</v>
      </c>
      <c r="CG272">
        <v>0</v>
      </c>
      <c r="CJ272">
        <v>0</v>
      </c>
      <c r="CM272">
        <v>0</v>
      </c>
      <c r="CS272">
        <v>1</v>
      </c>
      <c r="CT272" t="s">
        <v>661</v>
      </c>
      <c r="CV272" t="str">
        <f t="shared" si="179"/>
        <v>Authorized agent, delegate, or designee</v>
      </c>
      <c r="CW272" t="s">
        <v>664</v>
      </c>
      <c r="CY272">
        <v>1</v>
      </c>
      <c r="CZ272" t="s">
        <v>661</v>
      </c>
      <c r="DB272">
        <v>0</v>
      </c>
      <c r="DE272">
        <v>0</v>
      </c>
      <c r="DH272">
        <v>1</v>
      </c>
      <c r="DI272" t="s">
        <v>671</v>
      </c>
      <c r="DK272" t="str">
        <f t="shared" si="183"/>
        <v>Only if other state has PDMP laws consistent with or similar to this state</v>
      </c>
      <c r="DL272" t="s">
        <v>671</v>
      </c>
      <c r="DN272">
        <v>1</v>
      </c>
      <c r="DO272" t="s">
        <v>676</v>
      </c>
      <c r="DQ272" t="str">
        <f t="shared" si="184"/>
        <v>Active investigations, Granted access by a subpoena, Granted access by issuance of a warrant</v>
      </c>
      <c r="DR272" t="s">
        <v>676</v>
      </c>
    </row>
    <row r="273" spans="1:122" x14ac:dyDescent="0.35">
      <c r="A273" t="s">
        <v>691</v>
      </c>
      <c r="B273" s="1">
        <v>41640</v>
      </c>
      <c r="C273" s="1">
        <v>41758</v>
      </c>
      <c r="D273">
        <v>1</v>
      </c>
      <c r="E273" t="s">
        <v>692</v>
      </c>
      <c r="G273" t="str">
        <f t="shared" ref="G273:G304" si="198">("Department of Health ")</f>
        <v xml:space="preserve">Department of Health </v>
      </c>
      <c r="H273" t="s">
        <v>693</v>
      </c>
      <c r="J273">
        <v>1</v>
      </c>
      <c r="K273" t="s">
        <v>694</v>
      </c>
      <c r="M273" t="str">
        <f>("Every 7 days")</f>
        <v>Every 7 days</v>
      </c>
      <c r="N273" t="s">
        <v>695</v>
      </c>
      <c r="P273" t="str">
        <f t="shared" ref="P273:P282" si="199">("Schedule II, Schedule III, Schedule IV")</f>
        <v>Schedule II, Schedule III, Schedule IV</v>
      </c>
      <c r="Q273" t="s">
        <v>696</v>
      </c>
      <c r="S273" t="str">
        <f t="shared" ref="S273:S282" si="200">("Must report to prescriber or dispenser, Permitted to report to professional licensing body")</f>
        <v>Must report to prescriber or dispenser, Permitted to report to professional licensing body</v>
      </c>
      <c r="T273" t="s">
        <v>697</v>
      </c>
      <c r="V273">
        <v>1</v>
      </c>
      <c r="W273" t="s">
        <v>695</v>
      </c>
      <c r="Y273" t="str">
        <f t="shared" si="171"/>
        <v>Physician prescribers, Nurse Practitioners, Physician assistants, Optometrists, Podiatrists, Dentists, Pharmacists</v>
      </c>
      <c r="Z273" t="s">
        <v>698</v>
      </c>
      <c r="AB273" t="str">
        <f t="shared" ref="AB273:AB282" si="201">("Prior to accessing the PDMP")</f>
        <v>Prior to accessing the PDMP</v>
      </c>
      <c r="AC273" t="s">
        <v>698</v>
      </c>
      <c r="AE273">
        <v>0</v>
      </c>
      <c r="AH273">
        <v>0</v>
      </c>
      <c r="AQ273">
        <v>0</v>
      </c>
      <c r="BC273">
        <v>0</v>
      </c>
      <c r="BL273">
        <v>0</v>
      </c>
      <c r="CG273">
        <v>0</v>
      </c>
      <c r="CJ273">
        <v>0</v>
      </c>
      <c r="CM273">
        <v>0</v>
      </c>
      <c r="CS273">
        <v>1</v>
      </c>
      <c r="CT273" t="s">
        <v>699</v>
      </c>
      <c r="CV273" t="str">
        <f t="shared" si="179"/>
        <v>Authorized agent, delegate, or designee</v>
      </c>
      <c r="CW273" t="s">
        <v>700</v>
      </c>
      <c r="CY273">
        <v>1</v>
      </c>
      <c r="CZ273" t="s">
        <v>697</v>
      </c>
      <c r="DB273">
        <v>0</v>
      </c>
      <c r="DE273">
        <v>0</v>
      </c>
      <c r="DH273">
        <v>1</v>
      </c>
      <c r="DI273" t="s">
        <v>701</v>
      </c>
      <c r="DK273" t="str">
        <f t="shared" ref="DK273:DK282" si="202">("Must have bilateral memorandum of understanding or data sharing agreement, Only if other state has PDMP laws consistent with or similar to this state")</f>
        <v>Must have bilateral memorandum of understanding or data sharing agreement, Only if other state has PDMP laws consistent with or similar to this state</v>
      </c>
      <c r="DL273" t="s">
        <v>697</v>
      </c>
      <c r="DN273">
        <v>0</v>
      </c>
    </row>
    <row r="274" spans="1:122" x14ac:dyDescent="0.35">
      <c r="A274" t="s">
        <v>691</v>
      </c>
      <c r="B274" s="1">
        <v>41759</v>
      </c>
      <c r="C274" s="1">
        <v>42195</v>
      </c>
      <c r="D274">
        <v>1</v>
      </c>
      <c r="E274" t="s">
        <v>692</v>
      </c>
      <c r="G274" t="str">
        <f t="shared" si="198"/>
        <v xml:space="preserve">Department of Health </v>
      </c>
      <c r="H274" t="s">
        <v>693</v>
      </c>
      <c r="J274">
        <v>1</v>
      </c>
      <c r="K274" t="s">
        <v>694</v>
      </c>
      <c r="M274" t="str">
        <f>("Every 7 days")</f>
        <v>Every 7 days</v>
      </c>
      <c r="N274" t="s">
        <v>695</v>
      </c>
      <c r="P274" t="str">
        <f t="shared" si="199"/>
        <v>Schedule II, Schedule III, Schedule IV</v>
      </c>
      <c r="Q274" t="s">
        <v>696</v>
      </c>
      <c r="S274" t="str">
        <f t="shared" si="200"/>
        <v>Must report to prescriber or dispenser, Permitted to report to professional licensing body</v>
      </c>
      <c r="T274" t="s">
        <v>697</v>
      </c>
      <c r="V274">
        <v>1</v>
      </c>
      <c r="W274" t="s">
        <v>695</v>
      </c>
      <c r="Y274" t="str">
        <f t="shared" si="171"/>
        <v>Physician prescribers, Nurse Practitioners, Physician assistants, Optometrists, Podiatrists, Dentists, Pharmacists</v>
      </c>
      <c r="Z274" t="s">
        <v>695</v>
      </c>
      <c r="AB274" t="str">
        <f t="shared" si="201"/>
        <v>Prior to accessing the PDMP</v>
      </c>
      <c r="AC274" t="s">
        <v>698</v>
      </c>
      <c r="AE274">
        <v>0</v>
      </c>
      <c r="AH274">
        <v>0</v>
      </c>
      <c r="AQ274">
        <v>0</v>
      </c>
      <c r="BC274">
        <v>0</v>
      </c>
      <c r="BL274">
        <v>0</v>
      </c>
      <c r="CG274">
        <v>0</v>
      </c>
      <c r="CJ274">
        <v>0</v>
      </c>
      <c r="CM274">
        <v>0</v>
      </c>
      <c r="CS274">
        <v>1</v>
      </c>
      <c r="CT274" t="s">
        <v>699</v>
      </c>
      <c r="CV274" t="str">
        <f t="shared" si="179"/>
        <v>Authorized agent, delegate, or designee</v>
      </c>
      <c r="CW274" t="s">
        <v>700</v>
      </c>
      <c r="CY274">
        <v>1</v>
      </c>
      <c r="CZ274" t="s">
        <v>697</v>
      </c>
      <c r="DB274">
        <v>0</v>
      </c>
      <c r="DE274">
        <v>0</v>
      </c>
      <c r="DH274">
        <v>1</v>
      </c>
      <c r="DI274" t="s">
        <v>701</v>
      </c>
      <c r="DK274" t="str">
        <f t="shared" si="202"/>
        <v>Must have bilateral memorandum of understanding or data sharing agreement, Only if other state has PDMP laws consistent with or similar to this state</v>
      </c>
      <c r="DL274" t="s">
        <v>697</v>
      </c>
      <c r="DN274">
        <v>0</v>
      </c>
    </row>
    <row r="275" spans="1:122" x14ac:dyDescent="0.35">
      <c r="A275" t="s">
        <v>691</v>
      </c>
      <c r="B275" s="1">
        <v>42196</v>
      </c>
      <c r="C275" s="1">
        <v>42579</v>
      </c>
      <c r="D275">
        <v>1</v>
      </c>
      <c r="E275" t="s">
        <v>692</v>
      </c>
      <c r="G275" t="str">
        <f t="shared" si="198"/>
        <v xml:space="preserve">Department of Health </v>
      </c>
      <c r="H275" t="s">
        <v>693</v>
      </c>
      <c r="J275">
        <v>1</v>
      </c>
      <c r="K275" t="s">
        <v>702</v>
      </c>
      <c r="M275" t="str">
        <f t="shared" ref="M275:M282" si="203">("Next business day")</f>
        <v>Next business day</v>
      </c>
      <c r="N275" t="s">
        <v>703</v>
      </c>
      <c r="P275" t="str">
        <f t="shared" si="199"/>
        <v>Schedule II, Schedule III, Schedule IV</v>
      </c>
      <c r="Q275" t="s">
        <v>696</v>
      </c>
      <c r="S275" t="str">
        <f t="shared" si="200"/>
        <v>Must report to prescriber or dispenser, Permitted to report to professional licensing body</v>
      </c>
      <c r="T275" t="s">
        <v>704</v>
      </c>
      <c r="V275">
        <v>1</v>
      </c>
      <c r="W275" t="s">
        <v>705</v>
      </c>
      <c r="Y275" t="str">
        <f t="shared" si="171"/>
        <v>Physician prescribers, Nurse Practitioners, Physician assistants, Optometrists, Podiatrists, Dentists, Pharmacists</v>
      </c>
      <c r="Z275" t="s">
        <v>706</v>
      </c>
      <c r="AB275" t="str">
        <f t="shared" si="201"/>
        <v>Prior to accessing the PDMP</v>
      </c>
      <c r="AC275" t="s">
        <v>707</v>
      </c>
      <c r="AE275">
        <v>0</v>
      </c>
      <c r="AH275">
        <v>0</v>
      </c>
      <c r="AQ275">
        <v>0</v>
      </c>
      <c r="BC275">
        <v>0</v>
      </c>
      <c r="BL275">
        <v>0</v>
      </c>
      <c r="CG275">
        <v>0</v>
      </c>
      <c r="CJ275">
        <v>0</v>
      </c>
      <c r="CM275">
        <v>0</v>
      </c>
      <c r="CS275">
        <v>1</v>
      </c>
      <c r="CT275" t="s">
        <v>699</v>
      </c>
      <c r="CV275" t="str">
        <f t="shared" si="179"/>
        <v>Authorized agent, delegate, or designee</v>
      </c>
      <c r="CW275" t="s">
        <v>700</v>
      </c>
      <c r="CY275">
        <v>1</v>
      </c>
      <c r="CZ275" t="s">
        <v>697</v>
      </c>
      <c r="DB275">
        <v>0</v>
      </c>
      <c r="DE275">
        <v>0</v>
      </c>
      <c r="DH275">
        <v>1</v>
      </c>
      <c r="DI275" t="s">
        <v>701</v>
      </c>
      <c r="DK275" t="str">
        <f t="shared" si="202"/>
        <v>Must have bilateral memorandum of understanding or data sharing agreement, Only if other state has PDMP laws consistent with or similar to this state</v>
      </c>
      <c r="DL275" t="s">
        <v>708</v>
      </c>
      <c r="DN275">
        <v>0</v>
      </c>
    </row>
    <row r="276" spans="1:122" x14ac:dyDescent="0.35">
      <c r="A276" t="s">
        <v>691</v>
      </c>
      <c r="B276" s="1">
        <v>42580</v>
      </c>
      <c r="C276" s="1">
        <v>42735</v>
      </c>
      <c r="D276">
        <v>1</v>
      </c>
      <c r="E276" t="s">
        <v>692</v>
      </c>
      <c r="G276" t="str">
        <f t="shared" si="198"/>
        <v xml:space="preserve">Department of Health </v>
      </c>
      <c r="H276" t="s">
        <v>693</v>
      </c>
      <c r="J276">
        <v>1</v>
      </c>
      <c r="K276" t="s">
        <v>702</v>
      </c>
      <c r="M276" t="str">
        <f t="shared" si="203"/>
        <v>Next business day</v>
      </c>
      <c r="N276" t="s">
        <v>703</v>
      </c>
      <c r="P276" t="str">
        <f t="shared" si="199"/>
        <v>Schedule II, Schedule III, Schedule IV</v>
      </c>
      <c r="Q276" t="s">
        <v>696</v>
      </c>
      <c r="S276" t="str">
        <f t="shared" si="200"/>
        <v>Must report to prescriber or dispenser, Permitted to report to professional licensing body</v>
      </c>
      <c r="T276" t="s">
        <v>704</v>
      </c>
      <c r="V276">
        <v>1</v>
      </c>
      <c r="W276" t="s">
        <v>705</v>
      </c>
      <c r="Y276" t="str">
        <f t="shared" si="171"/>
        <v>Physician prescribers, Nurse Practitioners, Physician assistants, Optometrists, Podiatrists, Dentists, Pharmacists</v>
      </c>
      <c r="Z276" t="s">
        <v>709</v>
      </c>
      <c r="AB276" t="str">
        <f t="shared" si="201"/>
        <v>Prior to accessing the PDMP</v>
      </c>
      <c r="AC276" t="s">
        <v>710</v>
      </c>
      <c r="AE276">
        <v>1</v>
      </c>
      <c r="AF276" t="s">
        <v>711</v>
      </c>
      <c r="AG276" t="s">
        <v>712</v>
      </c>
      <c r="AH276">
        <v>0</v>
      </c>
      <c r="AQ276">
        <v>0</v>
      </c>
      <c r="BC276">
        <v>0</v>
      </c>
      <c r="BL276">
        <v>0</v>
      </c>
      <c r="CG276">
        <v>1</v>
      </c>
      <c r="CH276" t="s">
        <v>711</v>
      </c>
      <c r="CI276" t="s">
        <v>712</v>
      </c>
      <c r="CJ276">
        <v>0</v>
      </c>
      <c r="CM276">
        <v>1</v>
      </c>
      <c r="CN276" t="s">
        <v>711</v>
      </c>
      <c r="CP276" t="str">
        <f t="shared" ref="CP276:CP282" si="204">("New patients only")</f>
        <v>New patients only</v>
      </c>
      <c r="CQ276" t="s">
        <v>713</v>
      </c>
      <c r="CR276" t="s">
        <v>714</v>
      </c>
      <c r="CS276">
        <v>1</v>
      </c>
      <c r="CT276" t="s">
        <v>699</v>
      </c>
      <c r="CV276" t="str">
        <f t="shared" si="179"/>
        <v>Authorized agent, delegate, or designee</v>
      </c>
      <c r="CW276" t="s">
        <v>700</v>
      </c>
      <c r="CY276">
        <v>1</v>
      </c>
      <c r="CZ276" t="s">
        <v>697</v>
      </c>
      <c r="DB276">
        <v>0</v>
      </c>
      <c r="DE276">
        <v>0</v>
      </c>
      <c r="DH276">
        <v>1</v>
      </c>
      <c r="DI276" t="s">
        <v>701</v>
      </c>
      <c r="DK276" t="str">
        <f t="shared" si="202"/>
        <v>Must have bilateral memorandum of understanding or data sharing agreement, Only if other state has PDMP laws consistent with or similar to this state</v>
      </c>
      <c r="DL276" t="s">
        <v>708</v>
      </c>
      <c r="DN276">
        <v>0</v>
      </c>
    </row>
    <row r="277" spans="1:122" x14ac:dyDescent="0.35">
      <c r="A277" t="s">
        <v>691</v>
      </c>
      <c r="B277" s="1">
        <v>42736</v>
      </c>
      <c r="C277" s="1">
        <v>42901</v>
      </c>
      <c r="D277">
        <v>1</v>
      </c>
      <c r="E277" t="s">
        <v>692</v>
      </c>
      <c r="G277" t="str">
        <f t="shared" si="198"/>
        <v xml:space="preserve">Department of Health </v>
      </c>
      <c r="H277" t="s">
        <v>693</v>
      </c>
      <c r="J277">
        <v>1</v>
      </c>
      <c r="K277" t="s">
        <v>702</v>
      </c>
      <c r="M277" t="str">
        <f t="shared" si="203"/>
        <v>Next business day</v>
      </c>
      <c r="N277" t="s">
        <v>703</v>
      </c>
      <c r="P277" t="str">
        <f t="shared" si="199"/>
        <v>Schedule II, Schedule III, Schedule IV</v>
      </c>
      <c r="Q277" t="s">
        <v>696</v>
      </c>
      <c r="S277" t="str">
        <f t="shared" si="200"/>
        <v>Must report to prescriber or dispenser, Permitted to report to professional licensing body</v>
      </c>
      <c r="T277" t="s">
        <v>704</v>
      </c>
      <c r="V277">
        <v>1</v>
      </c>
      <c r="W277" t="s">
        <v>705</v>
      </c>
      <c r="Y277" t="str">
        <f t="shared" si="171"/>
        <v>Physician prescribers, Nurse Practitioners, Physician assistants, Optometrists, Podiatrists, Dentists, Pharmacists</v>
      </c>
      <c r="Z277" t="s">
        <v>709</v>
      </c>
      <c r="AB277" t="str">
        <f t="shared" si="201"/>
        <v>Prior to accessing the PDMP</v>
      </c>
      <c r="AC277" t="s">
        <v>700</v>
      </c>
      <c r="AE277">
        <v>1</v>
      </c>
      <c r="AF277" t="s">
        <v>715</v>
      </c>
      <c r="AH277">
        <v>0</v>
      </c>
      <c r="AQ277">
        <v>1</v>
      </c>
      <c r="AR277" t="s">
        <v>711</v>
      </c>
      <c r="AT277" t="str">
        <f t="shared" ref="AT277:AT282" si="205">("Initial prescriptions")</f>
        <v>Initial prescriptions</v>
      </c>
      <c r="AU277" t="s">
        <v>713</v>
      </c>
      <c r="AW277" t="str">
        <f t="shared" ref="AW277:AW282" si="206">("Every 3 months")</f>
        <v>Every 3 months</v>
      </c>
      <c r="AX277" t="s">
        <v>713</v>
      </c>
      <c r="AZ277" t="str">
        <f>("No exceptions from the mandate to check the PDMP")</f>
        <v>No exceptions from the mandate to check the PDMP</v>
      </c>
      <c r="BC277">
        <v>1</v>
      </c>
      <c r="BD277" t="s">
        <v>711</v>
      </c>
      <c r="BF277" t="str">
        <f t="shared" ref="BF277:BF282" si="207">("Initial prescriptions, Every 3 months")</f>
        <v>Initial prescriptions, Every 3 months</v>
      </c>
      <c r="BG277" t="s">
        <v>713</v>
      </c>
      <c r="BI277" t="str">
        <f>("No exceptions from the mandate to check the PDMP")</f>
        <v>No exceptions from the mandate to check the PDMP</v>
      </c>
      <c r="BL277">
        <v>0</v>
      </c>
      <c r="CG277">
        <v>1</v>
      </c>
      <c r="CH277" t="s">
        <v>713</v>
      </c>
      <c r="CJ277">
        <v>0</v>
      </c>
      <c r="CM277">
        <v>1</v>
      </c>
      <c r="CN277" t="s">
        <v>711</v>
      </c>
      <c r="CP277" t="str">
        <f t="shared" si="204"/>
        <v>New patients only</v>
      </c>
      <c r="CQ277" t="s">
        <v>713</v>
      </c>
      <c r="CR277" t="s">
        <v>714</v>
      </c>
      <c r="CS277">
        <v>1</v>
      </c>
      <c r="CT277" t="s">
        <v>699</v>
      </c>
      <c r="CV277" t="str">
        <f t="shared" si="179"/>
        <v>Authorized agent, delegate, or designee</v>
      </c>
      <c r="CW277" t="s">
        <v>700</v>
      </c>
      <c r="CY277">
        <v>1</v>
      </c>
      <c r="CZ277" t="s">
        <v>697</v>
      </c>
      <c r="DB277">
        <v>0</v>
      </c>
      <c r="DE277">
        <v>0</v>
      </c>
      <c r="DH277">
        <v>1</v>
      </c>
      <c r="DI277" t="s">
        <v>701</v>
      </c>
      <c r="DK277" t="str">
        <f t="shared" si="202"/>
        <v>Must have bilateral memorandum of understanding or data sharing agreement, Only if other state has PDMP laws consistent with or similar to this state</v>
      </c>
      <c r="DL277" t="s">
        <v>708</v>
      </c>
      <c r="DN277">
        <v>0</v>
      </c>
    </row>
    <row r="278" spans="1:122" x14ac:dyDescent="0.35">
      <c r="A278" t="s">
        <v>691</v>
      </c>
      <c r="B278" s="1">
        <v>42902</v>
      </c>
      <c r="C278" s="1">
        <v>42993</v>
      </c>
      <c r="D278">
        <v>1</v>
      </c>
      <c r="E278" t="s">
        <v>692</v>
      </c>
      <c r="G278" t="str">
        <f t="shared" si="198"/>
        <v xml:space="preserve">Department of Health </v>
      </c>
      <c r="H278" t="s">
        <v>693</v>
      </c>
      <c r="J278">
        <v>1</v>
      </c>
      <c r="K278" t="s">
        <v>702</v>
      </c>
      <c r="M278" t="str">
        <f t="shared" si="203"/>
        <v>Next business day</v>
      </c>
      <c r="N278" t="s">
        <v>703</v>
      </c>
      <c r="P278" t="str">
        <f t="shared" si="199"/>
        <v>Schedule II, Schedule III, Schedule IV</v>
      </c>
      <c r="Q278" t="s">
        <v>696</v>
      </c>
      <c r="S278" t="str">
        <f t="shared" si="200"/>
        <v>Must report to prescriber or dispenser, Permitted to report to professional licensing body</v>
      </c>
      <c r="T278" t="s">
        <v>704</v>
      </c>
      <c r="V278">
        <v>1</v>
      </c>
      <c r="W278" t="s">
        <v>705</v>
      </c>
      <c r="Y278" t="str">
        <f t="shared" si="171"/>
        <v>Physician prescribers, Nurse Practitioners, Physician assistants, Optometrists, Podiatrists, Dentists, Pharmacists</v>
      </c>
      <c r="Z278" t="s">
        <v>709</v>
      </c>
      <c r="AB278" t="str">
        <f t="shared" si="201"/>
        <v>Prior to accessing the PDMP</v>
      </c>
      <c r="AC278" t="s">
        <v>700</v>
      </c>
      <c r="AE278">
        <v>1</v>
      </c>
      <c r="AF278" t="s">
        <v>716</v>
      </c>
      <c r="AH278">
        <v>0</v>
      </c>
      <c r="AQ278">
        <v>1</v>
      </c>
      <c r="AR278" t="s">
        <v>711</v>
      </c>
      <c r="AT278" t="str">
        <f t="shared" si="205"/>
        <v>Initial prescriptions</v>
      </c>
      <c r="AU278" t="s">
        <v>713</v>
      </c>
      <c r="AW278" t="str">
        <f t="shared" si="206"/>
        <v>Every 3 months</v>
      </c>
      <c r="AX278" t="s">
        <v>713</v>
      </c>
      <c r="AZ278" t="str">
        <f>("Terminally ill patients under the supervised care of a hospice program, Post-surgical prescriptions")</f>
        <v>Terminally ill patients under the supervised care of a hospice program, Post-surgical prescriptions</v>
      </c>
      <c r="BA278" t="s">
        <v>713</v>
      </c>
      <c r="BC278">
        <v>1</v>
      </c>
      <c r="BD278" t="s">
        <v>711</v>
      </c>
      <c r="BF278" t="str">
        <f t="shared" si="207"/>
        <v>Initial prescriptions, Every 3 months</v>
      </c>
      <c r="BG278" t="s">
        <v>713</v>
      </c>
      <c r="BI278" t="str">
        <f>("Terminally ill patients under the supervised care of a hospice program, Post-surgical prescriptions")</f>
        <v>Terminally ill patients under the supervised care of a hospice program, Post-surgical prescriptions</v>
      </c>
      <c r="BJ278" t="s">
        <v>713</v>
      </c>
      <c r="BL278">
        <v>0</v>
      </c>
      <c r="CG278">
        <v>1</v>
      </c>
      <c r="CH278" t="s">
        <v>713</v>
      </c>
      <c r="CJ278">
        <v>0</v>
      </c>
      <c r="CM278">
        <v>1</v>
      </c>
      <c r="CN278" t="s">
        <v>711</v>
      </c>
      <c r="CP278" t="str">
        <f t="shared" si="204"/>
        <v>New patients only</v>
      </c>
      <c r="CQ278" t="s">
        <v>713</v>
      </c>
      <c r="CR278" t="s">
        <v>714</v>
      </c>
      <c r="CS278">
        <v>1</v>
      </c>
      <c r="CT278" t="s">
        <v>699</v>
      </c>
      <c r="CV278" t="str">
        <f t="shared" si="179"/>
        <v>Authorized agent, delegate, or designee</v>
      </c>
      <c r="CW278" t="s">
        <v>700</v>
      </c>
      <c r="CY278">
        <v>1</v>
      </c>
      <c r="CZ278" t="s">
        <v>697</v>
      </c>
      <c r="DB278">
        <v>0</v>
      </c>
      <c r="DE278">
        <v>0</v>
      </c>
      <c r="DH278">
        <v>1</v>
      </c>
      <c r="DI278" t="s">
        <v>717</v>
      </c>
      <c r="DK278" t="str">
        <f t="shared" si="202"/>
        <v>Must have bilateral memorandum of understanding or data sharing agreement, Only if other state has PDMP laws consistent with or similar to this state</v>
      </c>
      <c r="DL278" t="s">
        <v>718</v>
      </c>
      <c r="DN278">
        <v>0</v>
      </c>
    </row>
    <row r="279" spans="1:122" x14ac:dyDescent="0.35">
      <c r="A279" t="s">
        <v>691</v>
      </c>
      <c r="B279" s="1">
        <v>42994</v>
      </c>
      <c r="C279" s="1">
        <v>43039</v>
      </c>
      <c r="D279">
        <v>1</v>
      </c>
      <c r="E279" t="s">
        <v>692</v>
      </c>
      <c r="G279" t="str">
        <f t="shared" si="198"/>
        <v xml:space="preserve">Department of Health </v>
      </c>
      <c r="H279" t="s">
        <v>699</v>
      </c>
      <c r="J279">
        <v>1</v>
      </c>
      <c r="K279" t="s">
        <v>719</v>
      </c>
      <c r="M279" t="str">
        <f t="shared" si="203"/>
        <v>Next business day</v>
      </c>
      <c r="N279" t="s">
        <v>703</v>
      </c>
      <c r="P279" t="str">
        <f t="shared" si="199"/>
        <v>Schedule II, Schedule III, Schedule IV</v>
      </c>
      <c r="Q279" t="s">
        <v>696</v>
      </c>
      <c r="S279" t="str">
        <f t="shared" si="200"/>
        <v>Must report to prescriber or dispenser, Permitted to report to professional licensing body</v>
      </c>
      <c r="T279" t="s">
        <v>704</v>
      </c>
      <c r="V279">
        <v>1</v>
      </c>
      <c r="W279" t="s">
        <v>705</v>
      </c>
      <c r="Y279" t="str">
        <f t="shared" si="171"/>
        <v>Physician prescribers, Nurse Practitioners, Physician assistants, Optometrists, Podiatrists, Dentists, Pharmacists</v>
      </c>
      <c r="Z279" t="s">
        <v>709</v>
      </c>
      <c r="AB279" t="str">
        <f t="shared" si="201"/>
        <v>Prior to accessing the PDMP</v>
      </c>
      <c r="AC279" t="s">
        <v>700</v>
      </c>
      <c r="AE279">
        <v>1</v>
      </c>
      <c r="AF279" t="s">
        <v>715</v>
      </c>
      <c r="AH279">
        <v>0</v>
      </c>
      <c r="AQ279">
        <v>1</v>
      </c>
      <c r="AR279" t="s">
        <v>711</v>
      </c>
      <c r="AT279" t="str">
        <f t="shared" si="205"/>
        <v>Initial prescriptions</v>
      </c>
      <c r="AU279" t="s">
        <v>713</v>
      </c>
      <c r="AW279" t="str">
        <f t="shared" si="206"/>
        <v>Every 3 months</v>
      </c>
      <c r="AX279" t="s">
        <v>713</v>
      </c>
      <c r="AZ279" t="str">
        <f>("Terminally ill patients under the supervised care of a hospice program, Post-surgical prescriptions")</f>
        <v>Terminally ill patients under the supervised care of a hospice program, Post-surgical prescriptions</v>
      </c>
      <c r="BA279" t="s">
        <v>713</v>
      </c>
      <c r="BC279">
        <v>1</v>
      </c>
      <c r="BD279" t="s">
        <v>711</v>
      </c>
      <c r="BF279" t="str">
        <f t="shared" si="207"/>
        <v>Initial prescriptions, Every 3 months</v>
      </c>
      <c r="BG279" t="s">
        <v>713</v>
      </c>
      <c r="BI279" t="str">
        <f>("Terminally ill patients under the supervised care of a hospice program, Post-surgical prescriptions")</f>
        <v>Terminally ill patients under the supervised care of a hospice program, Post-surgical prescriptions</v>
      </c>
      <c r="BJ279" t="s">
        <v>713</v>
      </c>
      <c r="BL279">
        <v>0</v>
      </c>
      <c r="CG279">
        <v>1</v>
      </c>
      <c r="CH279" t="s">
        <v>713</v>
      </c>
      <c r="CJ279">
        <v>0</v>
      </c>
      <c r="CM279">
        <v>1</v>
      </c>
      <c r="CN279" t="s">
        <v>720</v>
      </c>
      <c r="CP279" t="str">
        <f t="shared" si="204"/>
        <v>New patients only</v>
      </c>
      <c r="CQ279" t="s">
        <v>713</v>
      </c>
      <c r="CR279" t="s">
        <v>714</v>
      </c>
      <c r="CS279">
        <v>1</v>
      </c>
      <c r="CT279" t="s">
        <v>699</v>
      </c>
      <c r="CV279" t="str">
        <f t="shared" si="179"/>
        <v>Authorized agent, delegate, or designee</v>
      </c>
      <c r="CW279" t="s">
        <v>700</v>
      </c>
      <c r="CY279">
        <v>1</v>
      </c>
      <c r="CZ279" t="s">
        <v>718</v>
      </c>
      <c r="DB279">
        <v>0</v>
      </c>
      <c r="DE279">
        <v>0</v>
      </c>
      <c r="DH279">
        <v>1</v>
      </c>
      <c r="DI279" t="s">
        <v>721</v>
      </c>
      <c r="DK279" t="str">
        <f t="shared" si="202"/>
        <v>Must have bilateral memorandum of understanding or data sharing agreement, Only if other state has PDMP laws consistent with or similar to this state</v>
      </c>
      <c r="DL279" t="s">
        <v>718</v>
      </c>
      <c r="DN279">
        <v>0</v>
      </c>
    </row>
    <row r="280" spans="1:122" x14ac:dyDescent="0.35">
      <c r="A280" t="s">
        <v>691</v>
      </c>
      <c r="B280" s="1">
        <v>43040</v>
      </c>
      <c r="C280" s="1">
        <v>43289</v>
      </c>
      <c r="D280">
        <v>1</v>
      </c>
      <c r="E280" t="s">
        <v>692</v>
      </c>
      <c r="G280" t="str">
        <f t="shared" si="198"/>
        <v xml:space="preserve">Department of Health </v>
      </c>
      <c r="H280" t="s">
        <v>699</v>
      </c>
      <c r="J280">
        <v>1</v>
      </c>
      <c r="K280" t="s">
        <v>719</v>
      </c>
      <c r="M280" t="str">
        <f t="shared" si="203"/>
        <v>Next business day</v>
      </c>
      <c r="N280" t="s">
        <v>703</v>
      </c>
      <c r="P280" t="str">
        <f t="shared" si="199"/>
        <v>Schedule II, Schedule III, Schedule IV</v>
      </c>
      <c r="Q280" t="s">
        <v>696</v>
      </c>
      <c r="S280" t="str">
        <f t="shared" si="200"/>
        <v>Must report to prescriber or dispenser, Permitted to report to professional licensing body</v>
      </c>
      <c r="T280" t="s">
        <v>704</v>
      </c>
      <c r="V280">
        <v>1</v>
      </c>
      <c r="W280" t="s">
        <v>705</v>
      </c>
      <c r="Y280" t="str">
        <f t="shared" si="171"/>
        <v>Physician prescribers, Nurse Practitioners, Physician assistants, Optometrists, Podiatrists, Dentists, Pharmacists</v>
      </c>
      <c r="Z280" t="s">
        <v>709</v>
      </c>
      <c r="AB280" t="str">
        <f t="shared" si="201"/>
        <v>Prior to accessing the PDMP</v>
      </c>
      <c r="AC280" t="s">
        <v>700</v>
      </c>
      <c r="AE280">
        <v>1</v>
      </c>
      <c r="AF280" t="s">
        <v>715</v>
      </c>
      <c r="AH280">
        <v>0</v>
      </c>
      <c r="AQ280">
        <v>1</v>
      </c>
      <c r="AR280" t="s">
        <v>711</v>
      </c>
      <c r="AT280" t="str">
        <f t="shared" si="205"/>
        <v>Initial prescriptions</v>
      </c>
      <c r="AU280" t="s">
        <v>713</v>
      </c>
      <c r="AW280" t="str">
        <f t="shared" si="206"/>
        <v>Every 3 months</v>
      </c>
      <c r="AX280" t="s">
        <v>713</v>
      </c>
      <c r="AZ280" t="str">
        <f>("Terminally ill patients under the supervised care of a hospice program, Post-surgical prescriptions")</f>
        <v>Terminally ill patients under the supervised care of a hospice program, Post-surgical prescriptions</v>
      </c>
      <c r="BA280" t="s">
        <v>713</v>
      </c>
      <c r="BC280">
        <v>1</v>
      </c>
      <c r="BD280" t="s">
        <v>711</v>
      </c>
      <c r="BF280" t="str">
        <f t="shared" si="207"/>
        <v>Initial prescriptions, Every 3 months</v>
      </c>
      <c r="BG280" t="s">
        <v>713</v>
      </c>
      <c r="BI280" t="str">
        <f>("Terminally ill patients under the supervised care of a hospice program, Post-surgical prescriptions")</f>
        <v>Terminally ill patients under the supervised care of a hospice program, Post-surgical prescriptions</v>
      </c>
      <c r="BJ280" t="s">
        <v>713</v>
      </c>
      <c r="BL280">
        <v>0</v>
      </c>
      <c r="CG280">
        <v>1</v>
      </c>
      <c r="CH280" t="s">
        <v>713</v>
      </c>
      <c r="CJ280">
        <v>0</v>
      </c>
      <c r="CM280">
        <v>1</v>
      </c>
      <c r="CN280" t="s">
        <v>720</v>
      </c>
      <c r="CP280" t="str">
        <f t="shared" si="204"/>
        <v>New patients only</v>
      </c>
      <c r="CQ280" t="s">
        <v>713</v>
      </c>
      <c r="CR280" t="s">
        <v>714</v>
      </c>
      <c r="CS280">
        <v>1</v>
      </c>
      <c r="CT280" t="s">
        <v>699</v>
      </c>
      <c r="CV280" t="str">
        <f t="shared" si="179"/>
        <v>Authorized agent, delegate, or designee</v>
      </c>
      <c r="CW280" t="s">
        <v>700</v>
      </c>
      <c r="CY280">
        <v>1</v>
      </c>
      <c r="CZ280" t="s">
        <v>718</v>
      </c>
      <c r="DB280">
        <v>0</v>
      </c>
      <c r="DE280">
        <v>0</v>
      </c>
      <c r="DH280">
        <v>1</v>
      </c>
      <c r="DI280" t="s">
        <v>721</v>
      </c>
      <c r="DK280" t="str">
        <f t="shared" si="202"/>
        <v>Must have bilateral memorandum of understanding or data sharing agreement, Only if other state has PDMP laws consistent with or similar to this state</v>
      </c>
      <c r="DL280" t="s">
        <v>718</v>
      </c>
      <c r="DN280">
        <v>0</v>
      </c>
    </row>
    <row r="281" spans="1:122" x14ac:dyDescent="0.35">
      <c r="A281" t="s">
        <v>691</v>
      </c>
      <c r="B281" s="1">
        <v>43290</v>
      </c>
      <c r="C281" s="1">
        <v>43312</v>
      </c>
      <c r="D281">
        <v>1</v>
      </c>
      <c r="E281" t="s">
        <v>692</v>
      </c>
      <c r="G281" t="str">
        <f t="shared" si="198"/>
        <v xml:space="preserve">Department of Health </v>
      </c>
      <c r="H281" t="s">
        <v>699</v>
      </c>
      <c r="J281">
        <v>1</v>
      </c>
      <c r="K281" t="s">
        <v>719</v>
      </c>
      <c r="M281" t="str">
        <f t="shared" si="203"/>
        <v>Next business day</v>
      </c>
      <c r="N281" t="s">
        <v>703</v>
      </c>
      <c r="P281" t="str">
        <f t="shared" si="199"/>
        <v>Schedule II, Schedule III, Schedule IV</v>
      </c>
      <c r="Q281" t="s">
        <v>696</v>
      </c>
      <c r="S281" t="str">
        <f t="shared" si="200"/>
        <v>Must report to prescriber or dispenser, Permitted to report to professional licensing body</v>
      </c>
      <c r="T281" t="s">
        <v>704</v>
      </c>
      <c r="V281">
        <v>1</v>
      </c>
      <c r="W281" t="s">
        <v>705</v>
      </c>
      <c r="Y281" t="str">
        <f t="shared" si="171"/>
        <v>Physician prescribers, Nurse Practitioners, Physician assistants, Optometrists, Podiatrists, Dentists, Pharmacists</v>
      </c>
      <c r="Z281" t="s">
        <v>709</v>
      </c>
      <c r="AB281" t="str">
        <f t="shared" si="201"/>
        <v>Prior to accessing the PDMP</v>
      </c>
      <c r="AC281" t="s">
        <v>700</v>
      </c>
      <c r="AE281">
        <v>1</v>
      </c>
      <c r="AF281" t="s">
        <v>715</v>
      </c>
      <c r="AH281">
        <v>0</v>
      </c>
      <c r="AQ281">
        <v>1</v>
      </c>
      <c r="AR281" t="s">
        <v>711</v>
      </c>
      <c r="AT281" t="str">
        <f t="shared" si="205"/>
        <v>Initial prescriptions</v>
      </c>
      <c r="AU281" t="s">
        <v>713</v>
      </c>
      <c r="AW281" t="str">
        <f t="shared" si="206"/>
        <v>Every 3 months</v>
      </c>
      <c r="AX281" t="s">
        <v>713</v>
      </c>
      <c r="AZ281" t="str">
        <f>("Terminally ill patients under the supervised care of a hospice program, Post-surgical prescriptions")</f>
        <v>Terminally ill patients under the supervised care of a hospice program, Post-surgical prescriptions</v>
      </c>
      <c r="BA281" t="s">
        <v>713</v>
      </c>
      <c r="BC281">
        <v>1</v>
      </c>
      <c r="BD281" t="s">
        <v>711</v>
      </c>
      <c r="BF281" t="str">
        <f t="shared" si="207"/>
        <v>Initial prescriptions, Every 3 months</v>
      </c>
      <c r="BG281" t="s">
        <v>713</v>
      </c>
      <c r="BI281" t="str">
        <f>("Terminally ill patients under the supervised care of a hospice program, Post-surgical prescriptions")</f>
        <v>Terminally ill patients under the supervised care of a hospice program, Post-surgical prescriptions</v>
      </c>
      <c r="BJ281" t="s">
        <v>713</v>
      </c>
      <c r="BL281">
        <v>0</v>
      </c>
      <c r="CG281">
        <v>1</v>
      </c>
      <c r="CH281" t="s">
        <v>713</v>
      </c>
      <c r="CJ281">
        <v>0</v>
      </c>
      <c r="CM281">
        <v>1</v>
      </c>
      <c r="CN281" t="s">
        <v>720</v>
      </c>
      <c r="CP281" t="str">
        <f t="shared" si="204"/>
        <v>New patients only</v>
      </c>
      <c r="CQ281" t="s">
        <v>713</v>
      </c>
      <c r="CR281" t="s">
        <v>714</v>
      </c>
      <c r="CS281">
        <v>1</v>
      </c>
      <c r="CT281" t="s">
        <v>699</v>
      </c>
      <c r="CV281" t="str">
        <f t="shared" si="179"/>
        <v>Authorized agent, delegate, or designee</v>
      </c>
      <c r="CW281" t="s">
        <v>700</v>
      </c>
      <c r="CY281">
        <v>1</v>
      </c>
      <c r="CZ281" t="s">
        <v>718</v>
      </c>
      <c r="DB281">
        <v>0</v>
      </c>
      <c r="DE281">
        <v>0</v>
      </c>
      <c r="DH281">
        <v>1</v>
      </c>
      <c r="DI281" t="s">
        <v>721</v>
      </c>
      <c r="DK281" t="str">
        <f t="shared" si="202"/>
        <v>Must have bilateral memorandum of understanding or data sharing agreement, Only if other state has PDMP laws consistent with or similar to this state</v>
      </c>
      <c r="DL281" t="s">
        <v>718</v>
      </c>
      <c r="DN281">
        <v>0</v>
      </c>
    </row>
    <row r="282" spans="1:122" x14ac:dyDescent="0.35">
      <c r="A282" t="s">
        <v>691</v>
      </c>
      <c r="B282" s="1">
        <v>43313</v>
      </c>
      <c r="C282" s="1">
        <v>43830</v>
      </c>
      <c r="D282">
        <v>1</v>
      </c>
      <c r="E282" t="s">
        <v>692</v>
      </c>
      <c r="G282" t="str">
        <f t="shared" si="198"/>
        <v xml:space="preserve">Department of Health </v>
      </c>
      <c r="H282" t="s">
        <v>699</v>
      </c>
      <c r="J282">
        <v>1</v>
      </c>
      <c r="K282" t="s">
        <v>719</v>
      </c>
      <c r="M282" t="str">
        <f t="shared" si="203"/>
        <v>Next business day</v>
      </c>
      <c r="N282" t="s">
        <v>703</v>
      </c>
      <c r="P282" t="str">
        <f t="shared" si="199"/>
        <v>Schedule II, Schedule III, Schedule IV</v>
      </c>
      <c r="Q282" t="s">
        <v>696</v>
      </c>
      <c r="S282" t="str">
        <f t="shared" si="200"/>
        <v>Must report to prescriber or dispenser, Permitted to report to professional licensing body</v>
      </c>
      <c r="T282" t="s">
        <v>704</v>
      </c>
      <c r="V282">
        <v>1</v>
      </c>
      <c r="W282" t="s">
        <v>705</v>
      </c>
      <c r="Y282" t="str">
        <f t="shared" si="171"/>
        <v>Physician prescribers, Nurse Practitioners, Physician assistants, Optometrists, Podiatrists, Dentists, Pharmacists</v>
      </c>
      <c r="Z282" t="s">
        <v>722</v>
      </c>
      <c r="AB282" t="str">
        <f t="shared" si="201"/>
        <v>Prior to accessing the PDMP</v>
      </c>
      <c r="AC282" t="s">
        <v>700</v>
      </c>
      <c r="AE282">
        <v>1</v>
      </c>
      <c r="AF282" t="s">
        <v>716</v>
      </c>
      <c r="AH282">
        <v>0</v>
      </c>
      <c r="AQ282">
        <v>1</v>
      </c>
      <c r="AR282" t="s">
        <v>711</v>
      </c>
      <c r="AT282" t="str">
        <f t="shared" si="205"/>
        <v>Initial prescriptions</v>
      </c>
      <c r="AU282" t="s">
        <v>713</v>
      </c>
      <c r="AW282" t="str">
        <f t="shared" si="206"/>
        <v>Every 3 months</v>
      </c>
      <c r="AX282" t="s">
        <v>713</v>
      </c>
      <c r="AZ282" t="str">
        <f>("Terminally ill patients under the supervised care of a hospice program, Post-surgical prescriptions")</f>
        <v>Terminally ill patients under the supervised care of a hospice program, Post-surgical prescriptions</v>
      </c>
      <c r="BA282" t="s">
        <v>713</v>
      </c>
      <c r="BC282">
        <v>1</v>
      </c>
      <c r="BD282" t="s">
        <v>711</v>
      </c>
      <c r="BF282" t="str">
        <f t="shared" si="207"/>
        <v>Initial prescriptions, Every 3 months</v>
      </c>
      <c r="BG282" t="s">
        <v>713</v>
      </c>
      <c r="BI282" t="str">
        <f>("Terminally ill patients under the supervised care of a hospice program, Post-surgical prescriptions")</f>
        <v>Terminally ill patients under the supervised care of a hospice program, Post-surgical prescriptions</v>
      </c>
      <c r="BJ282" t="s">
        <v>713</v>
      </c>
      <c r="BL282">
        <v>0</v>
      </c>
      <c r="CG282">
        <v>1</v>
      </c>
      <c r="CH282" t="s">
        <v>713</v>
      </c>
      <c r="CJ282">
        <v>0</v>
      </c>
      <c r="CM282">
        <v>1</v>
      </c>
      <c r="CN282" t="s">
        <v>711</v>
      </c>
      <c r="CP282" t="str">
        <f t="shared" si="204"/>
        <v>New patients only</v>
      </c>
      <c r="CQ282" t="s">
        <v>713</v>
      </c>
      <c r="CR282" t="s">
        <v>714</v>
      </c>
      <c r="CS282">
        <v>1</v>
      </c>
      <c r="CT282" t="s">
        <v>699</v>
      </c>
      <c r="CV282" t="str">
        <f t="shared" si="179"/>
        <v>Authorized agent, delegate, or designee</v>
      </c>
      <c r="CW282" t="s">
        <v>700</v>
      </c>
      <c r="CY282">
        <v>1</v>
      </c>
      <c r="CZ282" t="s">
        <v>718</v>
      </c>
      <c r="DB282">
        <v>0</v>
      </c>
      <c r="DE282">
        <v>0</v>
      </c>
      <c r="DH282">
        <v>1</v>
      </c>
      <c r="DI282" t="s">
        <v>721</v>
      </c>
      <c r="DK282" t="str">
        <f t="shared" si="202"/>
        <v>Must have bilateral memorandum of understanding or data sharing agreement, Only if other state has PDMP laws consistent with or similar to this state</v>
      </c>
      <c r="DL282" t="s">
        <v>718</v>
      </c>
      <c r="DN282">
        <v>0</v>
      </c>
    </row>
    <row r="283" spans="1:122" x14ac:dyDescent="0.35">
      <c r="A283" t="s">
        <v>723</v>
      </c>
      <c r="B283" s="1">
        <v>41640</v>
      </c>
      <c r="C283" s="1">
        <v>41820</v>
      </c>
      <c r="D283">
        <v>1</v>
      </c>
      <c r="E283" t="s">
        <v>724</v>
      </c>
      <c r="G283" t="str">
        <f t="shared" si="198"/>
        <v xml:space="preserve">Department of Health </v>
      </c>
      <c r="H283" t="s">
        <v>725</v>
      </c>
      <c r="J283">
        <v>0</v>
      </c>
      <c r="P283" t="str">
        <f>("Reportable drugs not specified")</f>
        <v>Reportable drugs not specified</v>
      </c>
      <c r="S283" t="str">
        <f>("No action specified in the law")</f>
        <v>No action specified in the law</v>
      </c>
      <c r="V283">
        <v>0</v>
      </c>
      <c r="AE283">
        <v>0</v>
      </c>
      <c r="AH283">
        <v>0</v>
      </c>
      <c r="AQ283">
        <v>0</v>
      </c>
      <c r="BC283">
        <v>0</v>
      </c>
      <c r="BL283">
        <v>0</v>
      </c>
      <c r="CG283">
        <v>0</v>
      </c>
      <c r="CJ283">
        <v>1</v>
      </c>
      <c r="CK283" t="s">
        <v>726</v>
      </c>
      <c r="CM283">
        <v>0</v>
      </c>
      <c r="CS283">
        <v>0</v>
      </c>
      <c r="CY283">
        <v>1</v>
      </c>
      <c r="CZ283" t="s">
        <v>727</v>
      </c>
      <c r="DB283">
        <v>1</v>
      </c>
      <c r="DC283" t="s">
        <v>727</v>
      </c>
      <c r="DE283">
        <v>0</v>
      </c>
      <c r="DH283">
        <v>1</v>
      </c>
      <c r="DI283" t="s">
        <v>727</v>
      </c>
      <c r="DK283" t="str">
        <f t="shared" ref="DK283:DK298" si="208">("Only if other state has PDMP laws consistent with or similar to this state")</f>
        <v>Only if other state has PDMP laws consistent with or similar to this state</v>
      </c>
      <c r="DL283" t="s">
        <v>727</v>
      </c>
      <c r="DN283">
        <v>1</v>
      </c>
      <c r="DO283" t="s">
        <v>727</v>
      </c>
      <c r="DQ283" t="str">
        <f t="shared" ref="DQ283:DQ298" si="209">("Granted access by a subpoena")</f>
        <v>Granted access by a subpoena</v>
      </c>
      <c r="DR283" t="s">
        <v>727</v>
      </c>
    </row>
    <row r="284" spans="1:122" x14ac:dyDescent="0.35">
      <c r="A284" t="s">
        <v>723</v>
      </c>
      <c r="B284" s="1">
        <v>41821</v>
      </c>
      <c r="C284" s="1">
        <v>41912</v>
      </c>
      <c r="D284">
        <v>1</v>
      </c>
      <c r="E284" t="s">
        <v>724</v>
      </c>
      <c r="G284" t="str">
        <f t="shared" si="198"/>
        <v xml:space="preserve">Department of Health </v>
      </c>
      <c r="H284" t="s">
        <v>725</v>
      </c>
      <c r="J284">
        <v>0</v>
      </c>
      <c r="P284" t="str">
        <f>("Reportable drugs not specified")</f>
        <v>Reportable drugs not specified</v>
      </c>
      <c r="S284" t="str">
        <f>("No action specified in the law")</f>
        <v>No action specified in the law</v>
      </c>
      <c r="V284">
        <v>0</v>
      </c>
      <c r="AE284">
        <v>0</v>
      </c>
      <c r="AH284">
        <v>0</v>
      </c>
      <c r="AQ284">
        <v>0</v>
      </c>
      <c r="BC284">
        <v>0</v>
      </c>
      <c r="BL284">
        <v>0</v>
      </c>
      <c r="CG284">
        <v>0</v>
      </c>
      <c r="CJ284">
        <v>1</v>
      </c>
      <c r="CK284" t="s">
        <v>726</v>
      </c>
      <c r="CM284">
        <v>0</v>
      </c>
      <c r="CS284">
        <v>0</v>
      </c>
      <c r="CY284">
        <v>1</v>
      </c>
      <c r="CZ284" t="s">
        <v>727</v>
      </c>
      <c r="DB284">
        <v>1</v>
      </c>
      <c r="DC284" t="s">
        <v>727</v>
      </c>
      <c r="DE284">
        <v>0</v>
      </c>
      <c r="DH284">
        <v>1</v>
      </c>
      <c r="DI284" t="s">
        <v>727</v>
      </c>
      <c r="DK284" t="str">
        <f t="shared" si="208"/>
        <v>Only if other state has PDMP laws consistent with or similar to this state</v>
      </c>
      <c r="DL284" t="s">
        <v>727</v>
      </c>
      <c r="DN284">
        <v>1</v>
      </c>
      <c r="DO284" t="s">
        <v>727</v>
      </c>
      <c r="DQ284" t="str">
        <f t="shared" si="209"/>
        <v>Granted access by a subpoena</v>
      </c>
      <c r="DR284" t="s">
        <v>727</v>
      </c>
    </row>
    <row r="285" spans="1:122" x14ac:dyDescent="0.35">
      <c r="A285" t="s">
        <v>723</v>
      </c>
      <c r="B285" s="1">
        <v>41913</v>
      </c>
      <c r="C285" s="1">
        <v>42162</v>
      </c>
      <c r="D285">
        <v>1</v>
      </c>
      <c r="E285" t="s">
        <v>724</v>
      </c>
      <c r="G285" t="str">
        <f t="shared" si="198"/>
        <v xml:space="preserve">Department of Health </v>
      </c>
      <c r="H285" t="s">
        <v>725</v>
      </c>
      <c r="J285">
        <v>0</v>
      </c>
      <c r="P285" t="str">
        <f>("Reportable drugs not specified")</f>
        <v>Reportable drugs not specified</v>
      </c>
      <c r="S285" t="str">
        <f>("No action specified in the law")</f>
        <v>No action specified in the law</v>
      </c>
      <c r="V285">
        <v>0</v>
      </c>
      <c r="AE285">
        <v>0</v>
      </c>
      <c r="AH285">
        <v>0</v>
      </c>
      <c r="AQ285">
        <v>0</v>
      </c>
      <c r="BC285">
        <v>0</v>
      </c>
      <c r="BL285">
        <v>0</v>
      </c>
      <c r="CG285">
        <v>0</v>
      </c>
      <c r="CJ285">
        <v>1</v>
      </c>
      <c r="CK285" t="s">
        <v>726</v>
      </c>
      <c r="CM285">
        <v>0</v>
      </c>
      <c r="CS285">
        <v>0</v>
      </c>
      <c r="CY285">
        <v>1</v>
      </c>
      <c r="CZ285" t="s">
        <v>727</v>
      </c>
      <c r="DB285">
        <v>1</v>
      </c>
      <c r="DC285" t="s">
        <v>727</v>
      </c>
      <c r="DE285">
        <v>0</v>
      </c>
      <c r="DH285">
        <v>1</v>
      </c>
      <c r="DI285" t="s">
        <v>727</v>
      </c>
      <c r="DK285" t="str">
        <f t="shared" si="208"/>
        <v>Only if other state has PDMP laws consistent with or similar to this state</v>
      </c>
      <c r="DL285" t="s">
        <v>727</v>
      </c>
      <c r="DN285">
        <v>1</v>
      </c>
      <c r="DO285" t="s">
        <v>727</v>
      </c>
      <c r="DQ285" t="str">
        <f t="shared" si="209"/>
        <v>Granted access by a subpoena</v>
      </c>
      <c r="DR285" t="s">
        <v>727</v>
      </c>
    </row>
    <row r="286" spans="1:122" x14ac:dyDescent="0.35">
      <c r="A286" t="s">
        <v>723</v>
      </c>
      <c r="B286" s="1">
        <v>42163</v>
      </c>
      <c r="C286" s="1">
        <v>42277</v>
      </c>
      <c r="D286">
        <v>1</v>
      </c>
      <c r="E286" t="s">
        <v>724</v>
      </c>
      <c r="G286" t="str">
        <f t="shared" si="198"/>
        <v xml:space="preserve">Department of Health </v>
      </c>
      <c r="H286" t="s">
        <v>725</v>
      </c>
      <c r="J286">
        <v>1</v>
      </c>
      <c r="K286" t="s">
        <v>728</v>
      </c>
      <c r="M286" t="str">
        <f t="shared" ref="M286:M295" si="210">("Between 2 and 6 days")</f>
        <v>Between 2 and 6 days</v>
      </c>
      <c r="N286" t="s">
        <v>728</v>
      </c>
      <c r="P286" t="str">
        <f t="shared" ref="P286:P317" si="211">("Schedule II, Schedule III, Schedule IV, Schedule V")</f>
        <v>Schedule II, Schedule III, Schedule IV, Schedule V</v>
      </c>
      <c r="Q286" t="s">
        <v>729</v>
      </c>
      <c r="S286" t="str">
        <f t="shared" ref="S286:S297" si="212">("Permitted to report to prescriber or dispenser")</f>
        <v>Permitted to report to prescriber or dispenser</v>
      </c>
      <c r="T286" t="s">
        <v>730</v>
      </c>
      <c r="V286">
        <v>1</v>
      </c>
      <c r="W286" t="s">
        <v>730</v>
      </c>
      <c r="Y286" t="str">
        <f t="shared" ref="Y286:Y298" si="213">("Physician prescribers, Nurse Practitioners, Physician assistants, Pharmacists")</f>
        <v>Physician prescribers, Nurse Practitioners, Physician assistants, Pharmacists</v>
      </c>
      <c r="Z286" t="s">
        <v>731</v>
      </c>
      <c r="AB286" t="str">
        <f>("Prior to accessing the PDMP")</f>
        <v>Prior to accessing the PDMP</v>
      </c>
      <c r="AC286" t="s">
        <v>730</v>
      </c>
      <c r="AE286">
        <v>0</v>
      </c>
      <c r="AH286">
        <v>0</v>
      </c>
      <c r="AQ286">
        <v>0</v>
      </c>
      <c r="BC286">
        <v>0</v>
      </c>
      <c r="BL286">
        <v>0</v>
      </c>
      <c r="CG286">
        <v>0</v>
      </c>
      <c r="CJ286">
        <v>1</v>
      </c>
      <c r="CK286" t="s">
        <v>726</v>
      </c>
      <c r="CM286">
        <v>0</v>
      </c>
      <c r="CS286">
        <v>0</v>
      </c>
      <c r="CY286">
        <v>1</v>
      </c>
      <c r="CZ286" t="s">
        <v>727</v>
      </c>
      <c r="DB286">
        <v>1</v>
      </c>
      <c r="DC286" t="s">
        <v>727</v>
      </c>
      <c r="DE286">
        <v>0</v>
      </c>
      <c r="DH286">
        <v>1</v>
      </c>
      <c r="DI286" t="s">
        <v>727</v>
      </c>
      <c r="DK286" t="str">
        <f t="shared" si="208"/>
        <v>Only if other state has PDMP laws consistent with or similar to this state</v>
      </c>
      <c r="DL286" t="s">
        <v>727</v>
      </c>
      <c r="DN286">
        <v>1</v>
      </c>
      <c r="DO286" t="s">
        <v>732</v>
      </c>
      <c r="DQ286" t="str">
        <f t="shared" si="209"/>
        <v>Granted access by a subpoena</v>
      </c>
      <c r="DR286" t="s">
        <v>732</v>
      </c>
    </row>
    <row r="287" spans="1:122" x14ac:dyDescent="0.35">
      <c r="A287" t="s">
        <v>723</v>
      </c>
      <c r="B287" s="1">
        <v>42278</v>
      </c>
      <c r="C287" s="1">
        <v>42428</v>
      </c>
      <c r="D287">
        <v>1</v>
      </c>
      <c r="E287" t="s">
        <v>724</v>
      </c>
      <c r="G287" t="str">
        <f t="shared" si="198"/>
        <v xml:space="preserve">Department of Health </v>
      </c>
      <c r="H287" t="s">
        <v>725</v>
      </c>
      <c r="J287">
        <v>1</v>
      </c>
      <c r="K287" t="s">
        <v>728</v>
      </c>
      <c r="M287" t="str">
        <f t="shared" si="210"/>
        <v>Between 2 and 6 days</v>
      </c>
      <c r="N287" t="s">
        <v>728</v>
      </c>
      <c r="P287" t="str">
        <f t="shared" si="211"/>
        <v>Schedule II, Schedule III, Schedule IV, Schedule V</v>
      </c>
      <c r="Q287" t="s">
        <v>729</v>
      </c>
      <c r="S287" t="str">
        <f t="shared" si="212"/>
        <v>Permitted to report to prescriber or dispenser</v>
      </c>
      <c r="T287" t="s">
        <v>727</v>
      </c>
      <c r="V287">
        <v>1</v>
      </c>
      <c r="W287" t="s">
        <v>730</v>
      </c>
      <c r="Y287" t="str">
        <f t="shared" si="213"/>
        <v>Physician prescribers, Nurse Practitioners, Physician assistants, Pharmacists</v>
      </c>
      <c r="Z287" t="s">
        <v>731</v>
      </c>
      <c r="AB287" t="str">
        <f>("Prior to accessing the PDMP")</f>
        <v>Prior to accessing the PDMP</v>
      </c>
      <c r="AC287" t="s">
        <v>730</v>
      </c>
      <c r="AE287">
        <v>0</v>
      </c>
      <c r="AH287">
        <v>0</v>
      </c>
      <c r="AQ287">
        <v>0</v>
      </c>
      <c r="BC287">
        <v>0</v>
      </c>
      <c r="BL287">
        <v>0</v>
      </c>
      <c r="CG287">
        <v>0</v>
      </c>
      <c r="CJ287">
        <v>1</v>
      </c>
      <c r="CK287" t="s">
        <v>726</v>
      </c>
      <c r="CM287">
        <v>0</v>
      </c>
      <c r="CS287">
        <v>0</v>
      </c>
      <c r="CY287">
        <v>1</v>
      </c>
      <c r="CZ287" t="s">
        <v>727</v>
      </c>
      <c r="DB287">
        <v>1</v>
      </c>
      <c r="DC287" t="s">
        <v>727</v>
      </c>
      <c r="DE287">
        <v>0</v>
      </c>
      <c r="DH287">
        <v>1</v>
      </c>
      <c r="DI287" t="s">
        <v>733</v>
      </c>
      <c r="DK287" t="str">
        <f t="shared" si="208"/>
        <v>Only if other state has PDMP laws consistent with or similar to this state</v>
      </c>
      <c r="DL287" t="s">
        <v>734</v>
      </c>
      <c r="DN287">
        <v>1</v>
      </c>
      <c r="DO287" t="s">
        <v>732</v>
      </c>
      <c r="DQ287" t="str">
        <f t="shared" si="209"/>
        <v>Granted access by a subpoena</v>
      </c>
      <c r="DR287" t="s">
        <v>732</v>
      </c>
    </row>
    <row r="288" spans="1:122" x14ac:dyDescent="0.35">
      <c r="A288" t="s">
        <v>723</v>
      </c>
      <c r="B288" s="1">
        <v>42429</v>
      </c>
      <c r="C288" s="1">
        <v>42442</v>
      </c>
      <c r="D288">
        <v>1</v>
      </c>
      <c r="E288" t="s">
        <v>724</v>
      </c>
      <c r="G288" t="str">
        <f t="shared" si="198"/>
        <v xml:space="preserve">Department of Health </v>
      </c>
      <c r="H288" t="s">
        <v>725</v>
      </c>
      <c r="J288">
        <v>1</v>
      </c>
      <c r="K288" t="s">
        <v>728</v>
      </c>
      <c r="M288" t="str">
        <f t="shared" si="210"/>
        <v>Between 2 and 6 days</v>
      </c>
      <c r="N288" t="s">
        <v>728</v>
      </c>
      <c r="P288" t="str">
        <f t="shared" si="211"/>
        <v>Schedule II, Schedule III, Schedule IV, Schedule V</v>
      </c>
      <c r="Q288" t="s">
        <v>729</v>
      </c>
      <c r="S288" t="str">
        <f t="shared" si="212"/>
        <v>Permitted to report to prescriber or dispenser</v>
      </c>
      <c r="T288" t="s">
        <v>727</v>
      </c>
      <c r="V288">
        <v>1</v>
      </c>
      <c r="W288" t="s">
        <v>730</v>
      </c>
      <c r="Y288" t="str">
        <f t="shared" si="213"/>
        <v>Physician prescribers, Nurse Practitioners, Physician assistants, Pharmacists</v>
      </c>
      <c r="Z288" t="s">
        <v>731</v>
      </c>
      <c r="AB288" t="str">
        <f>("Prior to accessing the PDMP")</f>
        <v>Prior to accessing the PDMP</v>
      </c>
      <c r="AC288" t="s">
        <v>730</v>
      </c>
      <c r="AE288">
        <v>0</v>
      </c>
      <c r="AH288">
        <v>0</v>
      </c>
      <c r="AQ288">
        <v>0</v>
      </c>
      <c r="BC288">
        <v>0</v>
      </c>
      <c r="BL288">
        <v>0</v>
      </c>
      <c r="CG288">
        <v>0</v>
      </c>
      <c r="CJ288">
        <v>1</v>
      </c>
      <c r="CK288" t="s">
        <v>726</v>
      </c>
      <c r="CM288">
        <v>0</v>
      </c>
      <c r="CS288">
        <v>0</v>
      </c>
      <c r="CY288">
        <v>1</v>
      </c>
      <c r="CZ288" t="s">
        <v>727</v>
      </c>
      <c r="DB288">
        <v>1</v>
      </c>
      <c r="DC288" t="s">
        <v>727</v>
      </c>
      <c r="DE288">
        <v>0</v>
      </c>
      <c r="DH288">
        <v>1</v>
      </c>
      <c r="DI288" t="s">
        <v>733</v>
      </c>
      <c r="DK288" t="str">
        <f t="shared" si="208"/>
        <v>Only if other state has PDMP laws consistent with or similar to this state</v>
      </c>
      <c r="DL288" t="s">
        <v>734</v>
      </c>
      <c r="DN288">
        <v>1</v>
      </c>
      <c r="DO288" t="s">
        <v>732</v>
      </c>
      <c r="DQ288" t="str">
        <f t="shared" si="209"/>
        <v>Granted access by a subpoena</v>
      </c>
      <c r="DR288" t="s">
        <v>732</v>
      </c>
    </row>
    <row r="289" spans="1:122" x14ac:dyDescent="0.35">
      <c r="A289" t="s">
        <v>723</v>
      </c>
      <c r="B289" s="1">
        <v>42443</v>
      </c>
      <c r="C289" s="1">
        <v>42643</v>
      </c>
      <c r="D289">
        <v>1</v>
      </c>
      <c r="E289" t="s">
        <v>724</v>
      </c>
      <c r="G289" t="str">
        <f t="shared" si="198"/>
        <v xml:space="preserve">Department of Health </v>
      </c>
      <c r="H289" t="s">
        <v>725</v>
      </c>
      <c r="J289">
        <v>1</v>
      </c>
      <c r="K289" t="s">
        <v>728</v>
      </c>
      <c r="M289" t="str">
        <f t="shared" si="210"/>
        <v>Between 2 and 6 days</v>
      </c>
      <c r="N289" t="s">
        <v>728</v>
      </c>
      <c r="P289" t="str">
        <f t="shared" si="211"/>
        <v>Schedule II, Schedule III, Schedule IV, Schedule V</v>
      </c>
      <c r="Q289" t="s">
        <v>729</v>
      </c>
      <c r="S289" t="str">
        <f t="shared" si="212"/>
        <v>Permitted to report to prescriber or dispenser</v>
      </c>
      <c r="T289" t="s">
        <v>727</v>
      </c>
      <c r="V289">
        <v>1</v>
      </c>
      <c r="W289" t="s">
        <v>730</v>
      </c>
      <c r="Y289" t="str">
        <f t="shared" si="213"/>
        <v>Physician prescribers, Nurse Practitioners, Physician assistants, Pharmacists</v>
      </c>
      <c r="Z289" t="s">
        <v>731</v>
      </c>
      <c r="AB289" t="str">
        <f>("Prior to accessing the PDMP")</f>
        <v>Prior to accessing the PDMP</v>
      </c>
      <c r="AC289" t="s">
        <v>730</v>
      </c>
      <c r="AE289">
        <v>0</v>
      </c>
      <c r="AH289">
        <v>0</v>
      </c>
      <c r="AQ289">
        <v>0</v>
      </c>
      <c r="BC289">
        <v>0</v>
      </c>
      <c r="BL289">
        <v>0</v>
      </c>
      <c r="CG289">
        <v>0</v>
      </c>
      <c r="CJ289">
        <v>1</v>
      </c>
      <c r="CK289" t="s">
        <v>726</v>
      </c>
      <c r="CM289">
        <v>0</v>
      </c>
      <c r="CS289">
        <v>0</v>
      </c>
      <c r="CY289">
        <v>1</v>
      </c>
      <c r="CZ289" t="s">
        <v>727</v>
      </c>
      <c r="DB289">
        <v>1</v>
      </c>
      <c r="DC289" t="s">
        <v>727</v>
      </c>
      <c r="DE289">
        <v>0</v>
      </c>
      <c r="DH289">
        <v>1</v>
      </c>
      <c r="DI289" t="s">
        <v>733</v>
      </c>
      <c r="DK289" t="str">
        <f t="shared" si="208"/>
        <v>Only if other state has PDMP laws consistent with or similar to this state</v>
      </c>
      <c r="DL289" t="s">
        <v>734</v>
      </c>
      <c r="DN289">
        <v>1</v>
      </c>
      <c r="DO289" t="s">
        <v>732</v>
      </c>
      <c r="DQ289" t="str">
        <f t="shared" si="209"/>
        <v>Granted access by a subpoena</v>
      </c>
      <c r="DR289" t="s">
        <v>732</v>
      </c>
    </row>
    <row r="290" spans="1:122" x14ac:dyDescent="0.35">
      <c r="A290" t="s">
        <v>723</v>
      </c>
      <c r="B290" s="1">
        <v>42644</v>
      </c>
      <c r="C290" s="1">
        <v>42835</v>
      </c>
      <c r="D290">
        <v>1</v>
      </c>
      <c r="E290" t="s">
        <v>724</v>
      </c>
      <c r="G290" t="str">
        <f t="shared" si="198"/>
        <v xml:space="preserve">Department of Health </v>
      </c>
      <c r="H290" t="s">
        <v>725</v>
      </c>
      <c r="J290">
        <v>1</v>
      </c>
      <c r="K290" t="s">
        <v>728</v>
      </c>
      <c r="M290" t="str">
        <f t="shared" si="210"/>
        <v>Between 2 and 6 days</v>
      </c>
      <c r="N290" t="s">
        <v>728</v>
      </c>
      <c r="P290" t="str">
        <f t="shared" si="211"/>
        <v>Schedule II, Schedule III, Schedule IV, Schedule V</v>
      </c>
      <c r="Q290" t="s">
        <v>729</v>
      </c>
      <c r="S290" t="str">
        <f t="shared" si="212"/>
        <v>Permitted to report to prescriber or dispenser</v>
      </c>
      <c r="T290" t="s">
        <v>727</v>
      </c>
      <c r="V290">
        <v>1</v>
      </c>
      <c r="W290" t="s">
        <v>735</v>
      </c>
      <c r="Y290" t="str">
        <f t="shared" si="213"/>
        <v>Physician prescribers, Nurse Practitioners, Physician assistants, Pharmacists</v>
      </c>
      <c r="Z290" t="s">
        <v>736</v>
      </c>
      <c r="AB290" t="str">
        <f t="shared" ref="AB290:AB298" si="214">("Initial licensure, Upon renewal of license, Specified date")</f>
        <v>Initial licensure, Upon renewal of license, Specified date</v>
      </c>
      <c r="AC290" t="s">
        <v>737</v>
      </c>
      <c r="AE290">
        <v>0</v>
      </c>
      <c r="AH290">
        <v>0</v>
      </c>
      <c r="AQ290">
        <v>0</v>
      </c>
      <c r="BC290">
        <v>0</v>
      </c>
      <c r="BL290">
        <v>0</v>
      </c>
      <c r="CG290">
        <v>0</v>
      </c>
      <c r="CJ290">
        <v>1</v>
      </c>
      <c r="CK290" t="s">
        <v>726</v>
      </c>
      <c r="CM290">
        <v>0</v>
      </c>
      <c r="CS290">
        <v>1</v>
      </c>
      <c r="CT290" t="s">
        <v>738</v>
      </c>
      <c r="CV290" t="str">
        <f t="shared" ref="CV290:CV298" si="215">("Authorized agent, delegate, or designee")</f>
        <v>Authorized agent, delegate, or designee</v>
      </c>
      <c r="CW290" t="s">
        <v>739</v>
      </c>
      <c r="CY290">
        <v>1</v>
      </c>
      <c r="CZ290" t="s">
        <v>727</v>
      </c>
      <c r="DB290">
        <v>1</v>
      </c>
      <c r="DC290" t="s">
        <v>727</v>
      </c>
      <c r="DE290">
        <v>0</v>
      </c>
      <c r="DH290">
        <v>1</v>
      </c>
      <c r="DI290" t="s">
        <v>733</v>
      </c>
      <c r="DK290" t="str">
        <f t="shared" si="208"/>
        <v>Only if other state has PDMP laws consistent with or similar to this state</v>
      </c>
      <c r="DL290" t="s">
        <v>734</v>
      </c>
      <c r="DN290">
        <v>1</v>
      </c>
      <c r="DO290" t="s">
        <v>732</v>
      </c>
      <c r="DQ290" t="str">
        <f t="shared" si="209"/>
        <v>Granted access by a subpoena</v>
      </c>
      <c r="DR290" t="s">
        <v>732</v>
      </c>
    </row>
    <row r="291" spans="1:122" x14ac:dyDescent="0.35">
      <c r="A291" t="s">
        <v>723</v>
      </c>
      <c r="B291" s="1">
        <v>42836</v>
      </c>
      <c r="C291" s="1">
        <v>42916</v>
      </c>
      <c r="D291">
        <v>1</v>
      </c>
      <c r="E291" t="s">
        <v>724</v>
      </c>
      <c r="G291" t="str">
        <f t="shared" si="198"/>
        <v xml:space="preserve">Department of Health </v>
      </c>
      <c r="H291" t="s">
        <v>725</v>
      </c>
      <c r="J291">
        <v>1</v>
      </c>
      <c r="K291" t="s">
        <v>728</v>
      </c>
      <c r="M291" t="str">
        <f t="shared" si="210"/>
        <v>Between 2 and 6 days</v>
      </c>
      <c r="N291" t="s">
        <v>728</v>
      </c>
      <c r="P291" t="str">
        <f t="shared" si="211"/>
        <v>Schedule II, Schedule III, Schedule IV, Schedule V</v>
      </c>
      <c r="Q291" t="s">
        <v>729</v>
      </c>
      <c r="S291" t="str">
        <f t="shared" si="212"/>
        <v>Permitted to report to prescriber or dispenser</v>
      </c>
      <c r="T291" t="s">
        <v>727</v>
      </c>
      <c r="V291">
        <v>1</v>
      </c>
      <c r="W291" t="s">
        <v>735</v>
      </c>
      <c r="Y291" t="str">
        <f t="shared" si="213"/>
        <v>Physician prescribers, Nurse Practitioners, Physician assistants, Pharmacists</v>
      </c>
      <c r="Z291" t="s">
        <v>736</v>
      </c>
      <c r="AB291" t="str">
        <f t="shared" si="214"/>
        <v>Initial licensure, Upon renewal of license, Specified date</v>
      </c>
      <c r="AC291" t="s">
        <v>737</v>
      </c>
      <c r="AE291">
        <v>0</v>
      </c>
      <c r="AH291">
        <v>0</v>
      </c>
      <c r="AQ291">
        <v>0</v>
      </c>
      <c r="BC291">
        <v>0</v>
      </c>
      <c r="BL291">
        <v>0</v>
      </c>
      <c r="CG291">
        <v>0</v>
      </c>
      <c r="CJ291">
        <v>1</v>
      </c>
      <c r="CK291" t="s">
        <v>726</v>
      </c>
      <c r="CM291">
        <v>0</v>
      </c>
      <c r="CS291">
        <v>1</v>
      </c>
      <c r="CT291" t="s">
        <v>738</v>
      </c>
      <c r="CV291" t="str">
        <f t="shared" si="215"/>
        <v>Authorized agent, delegate, or designee</v>
      </c>
      <c r="CW291" t="s">
        <v>739</v>
      </c>
      <c r="CY291">
        <v>1</v>
      </c>
      <c r="CZ291" t="s">
        <v>727</v>
      </c>
      <c r="DB291">
        <v>1</v>
      </c>
      <c r="DC291" t="s">
        <v>727</v>
      </c>
      <c r="DE291">
        <v>0</v>
      </c>
      <c r="DH291">
        <v>1</v>
      </c>
      <c r="DI291" t="s">
        <v>733</v>
      </c>
      <c r="DK291" t="str">
        <f t="shared" si="208"/>
        <v>Only if other state has PDMP laws consistent with or similar to this state</v>
      </c>
      <c r="DL291" t="s">
        <v>734</v>
      </c>
      <c r="DN291">
        <v>1</v>
      </c>
      <c r="DO291" t="s">
        <v>732</v>
      </c>
      <c r="DQ291" t="str">
        <f t="shared" si="209"/>
        <v>Granted access by a subpoena</v>
      </c>
      <c r="DR291" t="s">
        <v>732</v>
      </c>
    </row>
    <row r="292" spans="1:122" x14ac:dyDescent="0.35">
      <c r="A292" t="s">
        <v>723</v>
      </c>
      <c r="B292" s="1">
        <v>42917</v>
      </c>
      <c r="C292" s="1">
        <v>43257</v>
      </c>
      <c r="D292">
        <v>1</v>
      </c>
      <c r="E292" t="s">
        <v>724</v>
      </c>
      <c r="G292" t="str">
        <f t="shared" si="198"/>
        <v xml:space="preserve">Department of Health </v>
      </c>
      <c r="H292" t="s">
        <v>725</v>
      </c>
      <c r="J292">
        <v>1</v>
      </c>
      <c r="K292" t="s">
        <v>728</v>
      </c>
      <c r="M292" t="str">
        <f t="shared" si="210"/>
        <v>Between 2 and 6 days</v>
      </c>
      <c r="N292" t="s">
        <v>728</v>
      </c>
      <c r="P292" t="str">
        <f t="shared" si="211"/>
        <v>Schedule II, Schedule III, Schedule IV, Schedule V</v>
      </c>
      <c r="Q292" t="s">
        <v>729</v>
      </c>
      <c r="S292" t="str">
        <f t="shared" si="212"/>
        <v>Permitted to report to prescriber or dispenser</v>
      </c>
      <c r="T292" t="s">
        <v>727</v>
      </c>
      <c r="V292">
        <v>1</v>
      </c>
      <c r="W292" t="s">
        <v>735</v>
      </c>
      <c r="Y292" t="str">
        <f t="shared" si="213"/>
        <v>Physician prescribers, Nurse Practitioners, Physician assistants, Pharmacists</v>
      </c>
      <c r="Z292" t="s">
        <v>736</v>
      </c>
      <c r="AB292" t="str">
        <f t="shared" si="214"/>
        <v>Initial licensure, Upon renewal of license, Specified date</v>
      </c>
      <c r="AC292" t="s">
        <v>737</v>
      </c>
      <c r="AE292">
        <v>0</v>
      </c>
      <c r="AH292">
        <v>0</v>
      </c>
      <c r="AQ292">
        <v>0</v>
      </c>
      <c r="BC292">
        <v>0</v>
      </c>
      <c r="BL292">
        <v>0</v>
      </c>
      <c r="CG292">
        <v>0</v>
      </c>
      <c r="CJ292">
        <v>1</v>
      </c>
      <c r="CK292" t="s">
        <v>726</v>
      </c>
      <c r="CM292">
        <v>0</v>
      </c>
      <c r="CS292">
        <v>1</v>
      </c>
      <c r="CT292" t="s">
        <v>738</v>
      </c>
      <c r="CV292" t="str">
        <f t="shared" si="215"/>
        <v>Authorized agent, delegate, or designee</v>
      </c>
      <c r="CW292" t="s">
        <v>739</v>
      </c>
      <c r="CY292">
        <v>1</v>
      </c>
      <c r="CZ292" t="s">
        <v>727</v>
      </c>
      <c r="DB292">
        <v>1</v>
      </c>
      <c r="DC292" t="s">
        <v>727</v>
      </c>
      <c r="DE292">
        <v>0</v>
      </c>
      <c r="DH292">
        <v>1</v>
      </c>
      <c r="DI292" t="s">
        <v>733</v>
      </c>
      <c r="DK292" t="str">
        <f t="shared" si="208"/>
        <v>Only if other state has PDMP laws consistent with or similar to this state</v>
      </c>
      <c r="DL292" t="s">
        <v>734</v>
      </c>
      <c r="DN292">
        <v>1</v>
      </c>
      <c r="DO292" t="s">
        <v>732</v>
      </c>
      <c r="DQ292" t="str">
        <f t="shared" si="209"/>
        <v>Granted access by a subpoena</v>
      </c>
      <c r="DR292" t="s">
        <v>732</v>
      </c>
    </row>
    <row r="293" spans="1:122" x14ac:dyDescent="0.35">
      <c r="A293" t="s">
        <v>723</v>
      </c>
      <c r="B293" s="1">
        <v>43258</v>
      </c>
      <c r="C293" s="1">
        <v>43281</v>
      </c>
      <c r="D293">
        <v>1</v>
      </c>
      <c r="E293" t="s">
        <v>724</v>
      </c>
      <c r="G293" t="str">
        <f t="shared" si="198"/>
        <v xml:space="preserve">Department of Health </v>
      </c>
      <c r="H293" t="s">
        <v>725</v>
      </c>
      <c r="J293">
        <v>1</v>
      </c>
      <c r="K293" t="s">
        <v>728</v>
      </c>
      <c r="M293" t="str">
        <f t="shared" si="210"/>
        <v>Between 2 and 6 days</v>
      </c>
      <c r="N293" t="s">
        <v>728</v>
      </c>
      <c r="P293" t="str">
        <f t="shared" si="211"/>
        <v>Schedule II, Schedule III, Schedule IV, Schedule V</v>
      </c>
      <c r="Q293" t="s">
        <v>729</v>
      </c>
      <c r="S293" t="str">
        <f t="shared" si="212"/>
        <v>Permitted to report to prescriber or dispenser</v>
      </c>
      <c r="T293" t="s">
        <v>727</v>
      </c>
      <c r="V293">
        <v>1</v>
      </c>
      <c r="W293" t="s">
        <v>735</v>
      </c>
      <c r="Y293" t="str">
        <f t="shared" si="213"/>
        <v>Physician prescribers, Nurse Practitioners, Physician assistants, Pharmacists</v>
      </c>
      <c r="Z293" t="s">
        <v>736</v>
      </c>
      <c r="AB293" t="str">
        <f t="shared" si="214"/>
        <v>Initial licensure, Upon renewal of license, Specified date</v>
      </c>
      <c r="AC293" t="s">
        <v>737</v>
      </c>
      <c r="AE293">
        <v>1</v>
      </c>
      <c r="AF293" t="s">
        <v>740</v>
      </c>
      <c r="AH293">
        <v>0</v>
      </c>
      <c r="AQ293">
        <v>0</v>
      </c>
      <c r="BC293">
        <v>0</v>
      </c>
      <c r="BL293">
        <v>0</v>
      </c>
      <c r="CG293">
        <v>1</v>
      </c>
      <c r="CH293" t="s">
        <v>740</v>
      </c>
      <c r="CJ293">
        <v>1</v>
      </c>
      <c r="CK293" t="s">
        <v>726</v>
      </c>
      <c r="CM293">
        <v>0</v>
      </c>
      <c r="CS293">
        <v>1</v>
      </c>
      <c r="CT293" t="s">
        <v>738</v>
      </c>
      <c r="CV293" t="str">
        <f t="shared" si="215"/>
        <v>Authorized agent, delegate, or designee</v>
      </c>
      <c r="CW293" t="s">
        <v>739</v>
      </c>
      <c r="CY293">
        <v>1</v>
      </c>
      <c r="CZ293" t="s">
        <v>727</v>
      </c>
      <c r="DB293">
        <v>1</v>
      </c>
      <c r="DC293" t="s">
        <v>727</v>
      </c>
      <c r="DE293">
        <v>0</v>
      </c>
      <c r="DH293">
        <v>1</v>
      </c>
      <c r="DI293" t="s">
        <v>733</v>
      </c>
      <c r="DK293" t="str">
        <f t="shared" si="208"/>
        <v>Only if other state has PDMP laws consistent with or similar to this state</v>
      </c>
      <c r="DL293" t="s">
        <v>734</v>
      </c>
      <c r="DN293">
        <v>1</v>
      </c>
      <c r="DO293" t="s">
        <v>732</v>
      </c>
      <c r="DQ293" t="str">
        <f t="shared" si="209"/>
        <v>Granted access by a subpoena</v>
      </c>
      <c r="DR293" t="s">
        <v>732</v>
      </c>
    </row>
    <row r="294" spans="1:122" x14ac:dyDescent="0.35">
      <c r="A294" t="s">
        <v>723</v>
      </c>
      <c r="B294" s="1">
        <v>43282</v>
      </c>
      <c r="C294" s="1">
        <v>43373</v>
      </c>
      <c r="D294">
        <v>1</v>
      </c>
      <c r="E294" t="s">
        <v>724</v>
      </c>
      <c r="G294" t="str">
        <f t="shared" si="198"/>
        <v xml:space="preserve">Department of Health </v>
      </c>
      <c r="H294" t="s">
        <v>725</v>
      </c>
      <c r="J294">
        <v>1</v>
      </c>
      <c r="K294" t="s">
        <v>728</v>
      </c>
      <c r="M294" t="str">
        <f t="shared" si="210"/>
        <v>Between 2 and 6 days</v>
      </c>
      <c r="N294" t="s">
        <v>728</v>
      </c>
      <c r="P294" t="str">
        <f t="shared" si="211"/>
        <v>Schedule II, Schedule III, Schedule IV, Schedule V</v>
      </c>
      <c r="Q294" t="s">
        <v>729</v>
      </c>
      <c r="S294" t="str">
        <f t="shared" si="212"/>
        <v>Permitted to report to prescriber or dispenser</v>
      </c>
      <c r="T294" t="s">
        <v>727</v>
      </c>
      <c r="V294">
        <v>1</v>
      </c>
      <c r="W294" t="s">
        <v>735</v>
      </c>
      <c r="Y294" t="str">
        <f t="shared" si="213"/>
        <v>Physician prescribers, Nurse Practitioners, Physician assistants, Pharmacists</v>
      </c>
      <c r="Z294" t="s">
        <v>736</v>
      </c>
      <c r="AB294" t="str">
        <f t="shared" si="214"/>
        <v>Initial licensure, Upon renewal of license, Specified date</v>
      </c>
      <c r="AC294" t="s">
        <v>737</v>
      </c>
      <c r="AE294">
        <v>1</v>
      </c>
      <c r="AF294" t="s">
        <v>741</v>
      </c>
      <c r="AH294">
        <v>0</v>
      </c>
      <c r="AQ294">
        <v>1</v>
      </c>
      <c r="AR294" t="s">
        <v>740</v>
      </c>
      <c r="AT294" t="str">
        <f>("Initial prescriptions")</f>
        <v>Initial prescriptions</v>
      </c>
      <c r="AU294" t="s">
        <v>740</v>
      </c>
      <c r="AW294" t="str">
        <f>("Every 3 months")</f>
        <v>Every 3 months</v>
      </c>
      <c r="AX294" t="s">
        <v>740</v>
      </c>
      <c r="AZ294" t="str">
        <f>("Terminally ill patients under the supervised care of a hospice program, Prescriptions related to cancer treatment, Post-surgical prescriptions")</f>
        <v>Terminally ill patients under the supervised care of a hospice program, Prescriptions related to cancer treatment, Post-surgical prescriptions</v>
      </c>
      <c r="BA294" t="s">
        <v>742</v>
      </c>
      <c r="BC294">
        <v>1</v>
      </c>
      <c r="BD294" t="s">
        <v>740</v>
      </c>
      <c r="BF294" t="str">
        <f>("Initial prescriptions, Every 3 months")</f>
        <v>Initial prescriptions, Every 3 months</v>
      </c>
      <c r="BG294" t="s">
        <v>740</v>
      </c>
      <c r="BI294" t="str">
        <f>("Terminally ill patients under the supervised care of a hospice program, Prescriptions related to cancer treatment, Post-surgical prescriptions")</f>
        <v>Terminally ill patients under the supervised care of a hospice program, Prescriptions related to cancer treatment, Post-surgical prescriptions</v>
      </c>
      <c r="BJ294" t="s">
        <v>742</v>
      </c>
      <c r="BL294">
        <v>0</v>
      </c>
      <c r="CG294">
        <v>1</v>
      </c>
      <c r="CH294" t="s">
        <v>740</v>
      </c>
      <c r="CJ294">
        <v>1</v>
      </c>
      <c r="CK294" t="s">
        <v>726</v>
      </c>
      <c r="CM294">
        <v>0</v>
      </c>
      <c r="CS294">
        <v>1</v>
      </c>
      <c r="CT294" t="s">
        <v>738</v>
      </c>
      <c r="CV294" t="str">
        <f t="shared" si="215"/>
        <v>Authorized agent, delegate, or designee</v>
      </c>
      <c r="CW294" t="s">
        <v>739</v>
      </c>
      <c r="CY294">
        <v>1</v>
      </c>
      <c r="CZ294" t="s">
        <v>727</v>
      </c>
      <c r="DB294">
        <v>1</v>
      </c>
      <c r="DC294" t="s">
        <v>727</v>
      </c>
      <c r="DE294">
        <v>0</v>
      </c>
      <c r="DH294">
        <v>1</v>
      </c>
      <c r="DI294" t="s">
        <v>733</v>
      </c>
      <c r="DK294" t="str">
        <f t="shared" si="208"/>
        <v>Only if other state has PDMP laws consistent with or similar to this state</v>
      </c>
      <c r="DL294" t="s">
        <v>734</v>
      </c>
      <c r="DN294">
        <v>1</v>
      </c>
      <c r="DO294" t="s">
        <v>732</v>
      </c>
      <c r="DQ294" t="str">
        <f t="shared" si="209"/>
        <v>Granted access by a subpoena</v>
      </c>
      <c r="DR294" t="s">
        <v>732</v>
      </c>
    </row>
    <row r="295" spans="1:122" x14ac:dyDescent="0.35">
      <c r="A295" t="s">
        <v>723</v>
      </c>
      <c r="B295" s="1">
        <v>43374</v>
      </c>
      <c r="C295" s="1">
        <v>43380</v>
      </c>
      <c r="D295">
        <v>1</v>
      </c>
      <c r="E295" t="s">
        <v>724</v>
      </c>
      <c r="G295" t="str">
        <f t="shared" si="198"/>
        <v xml:space="preserve">Department of Health </v>
      </c>
      <c r="H295" t="s">
        <v>725</v>
      </c>
      <c r="J295">
        <v>1</v>
      </c>
      <c r="K295" t="s">
        <v>728</v>
      </c>
      <c r="M295" t="str">
        <f t="shared" si="210"/>
        <v>Between 2 and 6 days</v>
      </c>
      <c r="N295" t="s">
        <v>728</v>
      </c>
      <c r="P295" t="str">
        <f t="shared" si="211"/>
        <v>Schedule II, Schedule III, Schedule IV, Schedule V</v>
      </c>
      <c r="Q295" t="s">
        <v>729</v>
      </c>
      <c r="S295" t="str">
        <f t="shared" si="212"/>
        <v>Permitted to report to prescriber or dispenser</v>
      </c>
      <c r="T295" t="s">
        <v>727</v>
      </c>
      <c r="V295">
        <v>1</v>
      </c>
      <c r="W295" t="s">
        <v>735</v>
      </c>
      <c r="Y295" t="str">
        <f t="shared" si="213"/>
        <v>Physician prescribers, Nurse Practitioners, Physician assistants, Pharmacists</v>
      </c>
      <c r="Z295" t="s">
        <v>743</v>
      </c>
      <c r="AB295" t="str">
        <f t="shared" si="214"/>
        <v>Initial licensure, Upon renewal of license, Specified date</v>
      </c>
      <c r="AC295" t="s">
        <v>737</v>
      </c>
      <c r="AE295">
        <v>1</v>
      </c>
      <c r="AF295" t="s">
        <v>741</v>
      </c>
      <c r="AH295">
        <v>0</v>
      </c>
      <c r="AQ295">
        <v>1</v>
      </c>
      <c r="AR295" t="s">
        <v>740</v>
      </c>
      <c r="AT295" t="str">
        <f>("Initial prescriptions")</f>
        <v>Initial prescriptions</v>
      </c>
      <c r="AU295" t="s">
        <v>740</v>
      </c>
      <c r="AW295" t="str">
        <f>("Every 3 months")</f>
        <v>Every 3 months</v>
      </c>
      <c r="AX295" t="s">
        <v>740</v>
      </c>
      <c r="AZ295" t="str">
        <f>("Terminally ill patients under the supervised care of a hospice program, Prescriptions related to cancer treatment, Post-surgical prescriptions")</f>
        <v>Terminally ill patients under the supervised care of a hospice program, Prescriptions related to cancer treatment, Post-surgical prescriptions</v>
      </c>
      <c r="BA295" t="s">
        <v>742</v>
      </c>
      <c r="BC295">
        <v>1</v>
      </c>
      <c r="BD295" t="s">
        <v>740</v>
      </c>
      <c r="BF295" t="str">
        <f>("Initial prescriptions, Every 3 months")</f>
        <v>Initial prescriptions, Every 3 months</v>
      </c>
      <c r="BG295" t="s">
        <v>740</v>
      </c>
      <c r="BI295" t="str">
        <f>("Terminally ill patients under the supervised care of a hospice program, Prescriptions related to cancer treatment, Post-surgical prescriptions")</f>
        <v>Terminally ill patients under the supervised care of a hospice program, Prescriptions related to cancer treatment, Post-surgical prescriptions</v>
      </c>
      <c r="BJ295" t="s">
        <v>742</v>
      </c>
      <c r="BL295">
        <v>0</v>
      </c>
      <c r="CG295">
        <v>1</v>
      </c>
      <c r="CH295" t="s">
        <v>740</v>
      </c>
      <c r="CJ295">
        <v>1</v>
      </c>
      <c r="CK295" t="s">
        <v>726</v>
      </c>
      <c r="CM295">
        <v>0</v>
      </c>
      <c r="CS295">
        <v>1</v>
      </c>
      <c r="CT295" t="s">
        <v>738</v>
      </c>
      <c r="CV295" t="str">
        <f t="shared" si="215"/>
        <v>Authorized agent, delegate, or designee</v>
      </c>
      <c r="CW295" t="s">
        <v>739</v>
      </c>
      <c r="CY295">
        <v>1</v>
      </c>
      <c r="CZ295" t="s">
        <v>727</v>
      </c>
      <c r="DB295">
        <v>1</v>
      </c>
      <c r="DC295" t="s">
        <v>727</v>
      </c>
      <c r="DE295">
        <v>0</v>
      </c>
      <c r="DH295">
        <v>1</v>
      </c>
      <c r="DI295" t="s">
        <v>733</v>
      </c>
      <c r="DK295" t="str">
        <f t="shared" si="208"/>
        <v>Only if other state has PDMP laws consistent with or similar to this state</v>
      </c>
      <c r="DL295" t="s">
        <v>734</v>
      </c>
      <c r="DN295">
        <v>1</v>
      </c>
      <c r="DO295" t="s">
        <v>732</v>
      </c>
      <c r="DQ295" t="str">
        <f t="shared" si="209"/>
        <v>Granted access by a subpoena</v>
      </c>
      <c r="DR295" t="s">
        <v>732</v>
      </c>
    </row>
    <row r="296" spans="1:122" x14ac:dyDescent="0.35">
      <c r="A296" t="s">
        <v>723</v>
      </c>
      <c r="B296" s="1">
        <v>43381</v>
      </c>
      <c r="C296" s="1">
        <v>43616</v>
      </c>
      <c r="D296">
        <v>1</v>
      </c>
      <c r="E296" t="s">
        <v>724</v>
      </c>
      <c r="G296" t="str">
        <f t="shared" si="198"/>
        <v xml:space="preserve">Department of Health </v>
      </c>
      <c r="H296" t="s">
        <v>725</v>
      </c>
      <c r="J296">
        <v>1</v>
      </c>
      <c r="K296" t="s">
        <v>728</v>
      </c>
      <c r="M296" t="str">
        <f>("Every day")</f>
        <v>Every day</v>
      </c>
      <c r="N296" t="s">
        <v>728</v>
      </c>
      <c r="P296" t="str">
        <f t="shared" si="211"/>
        <v>Schedule II, Schedule III, Schedule IV, Schedule V</v>
      </c>
      <c r="Q296" t="s">
        <v>729</v>
      </c>
      <c r="S296" t="str">
        <f t="shared" si="212"/>
        <v>Permitted to report to prescriber or dispenser</v>
      </c>
      <c r="T296" t="s">
        <v>727</v>
      </c>
      <c r="V296">
        <v>1</v>
      </c>
      <c r="W296" t="s">
        <v>735</v>
      </c>
      <c r="Y296" t="str">
        <f t="shared" si="213"/>
        <v>Physician prescribers, Nurse Practitioners, Physician assistants, Pharmacists</v>
      </c>
      <c r="Z296" t="s">
        <v>744</v>
      </c>
      <c r="AB296" t="str">
        <f t="shared" si="214"/>
        <v>Initial licensure, Upon renewal of license, Specified date</v>
      </c>
      <c r="AC296" t="s">
        <v>737</v>
      </c>
      <c r="AE296">
        <v>1</v>
      </c>
      <c r="AF296" t="s">
        <v>741</v>
      </c>
      <c r="AH296">
        <v>0</v>
      </c>
      <c r="AQ296">
        <v>1</v>
      </c>
      <c r="AR296" t="s">
        <v>740</v>
      </c>
      <c r="AT296" t="str">
        <f>("Initial prescriptions")</f>
        <v>Initial prescriptions</v>
      </c>
      <c r="AU296" t="s">
        <v>740</v>
      </c>
      <c r="AW296" t="str">
        <f>("Every 3 months")</f>
        <v>Every 3 months</v>
      </c>
      <c r="AX296" t="s">
        <v>740</v>
      </c>
      <c r="AZ296" t="str">
        <f>("Terminally ill patients under the supervised care of a hospice program, Prescriptions related to cancer treatment, Post-surgical prescriptions")</f>
        <v>Terminally ill patients under the supervised care of a hospice program, Prescriptions related to cancer treatment, Post-surgical prescriptions</v>
      </c>
      <c r="BA296" t="s">
        <v>742</v>
      </c>
      <c r="BC296">
        <v>1</v>
      </c>
      <c r="BD296" t="s">
        <v>740</v>
      </c>
      <c r="BF296" t="str">
        <f>("Initial prescriptions, Every 3 months")</f>
        <v>Initial prescriptions, Every 3 months</v>
      </c>
      <c r="BG296" t="s">
        <v>740</v>
      </c>
      <c r="BI296" t="str">
        <f>("Terminally ill patients under the supervised care of a hospice program, Prescriptions related to cancer treatment, Post-surgical prescriptions")</f>
        <v>Terminally ill patients under the supervised care of a hospice program, Prescriptions related to cancer treatment, Post-surgical prescriptions</v>
      </c>
      <c r="BJ296" t="s">
        <v>742</v>
      </c>
      <c r="BL296">
        <v>0</v>
      </c>
      <c r="CG296">
        <v>1</v>
      </c>
      <c r="CH296" t="s">
        <v>740</v>
      </c>
      <c r="CJ296">
        <v>1</v>
      </c>
      <c r="CK296" t="s">
        <v>726</v>
      </c>
      <c r="CM296">
        <v>0</v>
      </c>
      <c r="CS296">
        <v>1</v>
      </c>
      <c r="CT296" t="s">
        <v>738</v>
      </c>
      <c r="CV296" t="str">
        <f t="shared" si="215"/>
        <v>Authorized agent, delegate, or designee</v>
      </c>
      <c r="CW296" t="s">
        <v>739</v>
      </c>
      <c r="CY296">
        <v>1</v>
      </c>
      <c r="CZ296" t="s">
        <v>727</v>
      </c>
      <c r="DB296">
        <v>1</v>
      </c>
      <c r="DC296" t="s">
        <v>727</v>
      </c>
      <c r="DE296">
        <v>0</v>
      </c>
      <c r="DH296">
        <v>1</v>
      </c>
      <c r="DI296" t="s">
        <v>745</v>
      </c>
      <c r="DK296" t="str">
        <f t="shared" si="208"/>
        <v>Only if other state has PDMP laws consistent with or similar to this state</v>
      </c>
      <c r="DL296" t="s">
        <v>746</v>
      </c>
      <c r="DN296">
        <v>1</v>
      </c>
      <c r="DO296" t="s">
        <v>732</v>
      </c>
      <c r="DQ296" t="str">
        <f t="shared" si="209"/>
        <v>Granted access by a subpoena</v>
      </c>
      <c r="DR296" t="s">
        <v>732</v>
      </c>
    </row>
    <row r="297" spans="1:122" x14ac:dyDescent="0.35">
      <c r="A297" t="s">
        <v>723</v>
      </c>
      <c r="B297" s="1">
        <v>43617</v>
      </c>
      <c r="C297" s="1">
        <v>43738</v>
      </c>
      <c r="D297">
        <v>1</v>
      </c>
      <c r="E297" t="s">
        <v>724</v>
      </c>
      <c r="G297" t="str">
        <f t="shared" si="198"/>
        <v xml:space="preserve">Department of Health </v>
      </c>
      <c r="H297" t="s">
        <v>747</v>
      </c>
      <c r="J297">
        <v>1</v>
      </c>
      <c r="K297" t="s">
        <v>728</v>
      </c>
      <c r="M297" t="str">
        <f>("Every day")</f>
        <v>Every day</v>
      </c>
      <c r="N297" t="s">
        <v>728</v>
      </c>
      <c r="P297" t="str">
        <f t="shared" si="211"/>
        <v>Schedule II, Schedule III, Schedule IV, Schedule V</v>
      </c>
      <c r="Q297" t="s">
        <v>729</v>
      </c>
      <c r="S297" t="str">
        <f t="shared" si="212"/>
        <v>Permitted to report to prescriber or dispenser</v>
      </c>
      <c r="T297" t="s">
        <v>727</v>
      </c>
      <c r="V297">
        <v>1</v>
      </c>
      <c r="W297" t="s">
        <v>735</v>
      </c>
      <c r="Y297" t="str">
        <f t="shared" si="213"/>
        <v>Physician prescribers, Nurse Practitioners, Physician assistants, Pharmacists</v>
      </c>
      <c r="Z297" t="s">
        <v>744</v>
      </c>
      <c r="AB297" t="str">
        <f t="shared" si="214"/>
        <v>Initial licensure, Upon renewal of license, Specified date</v>
      </c>
      <c r="AC297" t="s">
        <v>737</v>
      </c>
      <c r="AE297">
        <v>1</v>
      </c>
      <c r="AF297" t="s">
        <v>741</v>
      </c>
      <c r="AH297">
        <v>0</v>
      </c>
      <c r="AQ297">
        <v>1</v>
      </c>
      <c r="AR297" t="s">
        <v>740</v>
      </c>
      <c r="AT297" t="str">
        <f>("Initial prescriptions")</f>
        <v>Initial prescriptions</v>
      </c>
      <c r="AU297" t="s">
        <v>740</v>
      </c>
      <c r="AW297" t="str">
        <f>("Every 3 months")</f>
        <v>Every 3 months</v>
      </c>
      <c r="AX297" t="s">
        <v>740</v>
      </c>
      <c r="AZ297" t="str">
        <f>("Terminally ill patients under the supervised care of a hospice program, Prescriptions related to cancer treatment, Post-surgical prescriptions")</f>
        <v>Terminally ill patients under the supervised care of a hospice program, Prescriptions related to cancer treatment, Post-surgical prescriptions</v>
      </c>
      <c r="BA297" t="s">
        <v>742</v>
      </c>
      <c r="BC297">
        <v>1</v>
      </c>
      <c r="BD297" t="s">
        <v>740</v>
      </c>
      <c r="BF297" t="str">
        <f>("Initial prescriptions, Every 3 months")</f>
        <v>Initial prescriptions, Every 3 months</v>
      </c>
      <c r="BG297" t="s">
        <v>740</v>
      </c>
      <c r="BI297" t="str">
        <f>("Terminally ill patients under the supervised care of a hospice program, Prescriptions related to cancer treatment, Post-surgical prescriptions")</f>
        <v>Terminally ill patients under the supervised care of a hospice program, Prescriptions related to cancer treatment, Post-surgical prescriptions</v>
      </c>
      <c r="BJ297" t="s">
        <v>742</v>
      </c>
      <c r="BL297">
        <v>0</v>
      </c>
      <c r="CG297">
        <v>1</v>
      </c>
      <c r="CH297" t="s">
        <v>740</v>
      </c>
      <c r="CJ297">
        <v>1</v>
      </c>
      <c r="CK297" t="s">
        <v>726</v>
      </c>
      <c r="CM297">
        <v>0</v>
      </c>
      <c r="CS297">
        <v>1</v>
      </c>
      <c r="CT297" t="s">
        <v>738</v>
      </c>
      <c r="CV297" t="str">
        <f t="shared" si="215"/>
        <v>Authorized agent, delegate, or designee</v>
      </c>
      <c r="CW297" t="s">
        <v>739</v>
      </c>
      <c r="CY297">
        <v>1</v>
      </c>
      <c r="CZ297" t="s">
        <v>727</v>
      </c>
      <c r="DB297">
        <v>1</v>
      </c>
      <c r="DC297" t="s">
        <v>727</v>
      </c>
      <c r="DE297">
        <v>0</v>
      </c>
      <c r="DH297">
        <v>1</v>
      </c>
      <c r="DI297" t="s">
        <v>748</v>
      </c>
      <c r="DK297" t="str">
        <f t="shared" si="208"/>
        <v>Only if other state has PDMP laws consistent with or similar to this state</v>
      </c>
      <c r="DL297" t="s">
        <v>749</v>
      </c>
      <c r="DN297">
        <v>1</v>
      </c>
      <c r="DO297" t="s">
        <v>732</v>
      </c>
      <c r="DQ297" t="str">
        <f t="shared" si="209"/>
        <v>Granted access by a subpoena</v>
      </c>
      <c r="DR297" t="s">
        <v>732</v>
      </c>
    </row>
    <row r="298" spans="1:122" x14ac:dyDescent="0.35">
      <c r="A298" t="s">
        <v>723</v>
      </c>
      <c r="B298" s="1">
        <v>43739</v>
      </c>
      <c r="C298" s="1">
        <v>43830</v>
      </c>
      <c r="D298">
        <v>1</v>
      </c>
      <c r="E298" t="s">
        <v>724</v>
      </c>
      <c r="G298" t="str">
        <f t="shared" si="198"/>
        <v xml:space="preserve">Department of Health </v>
      </c>
      <c r="H298" t="s">
        <v>725</v>
      </c>
      <c r="J298">
        <v>1</v>
      </c>
      <c r="K298" t="s">
        <v>728</v>
      </c>
      <c r="M298" t="str">
        <f>("Every day")</f>
        <v>Every day</v>
      </c>
      <c r="N298" t="s">
        <v>728</v>
      </c>
      <c r="P298" t="str">
        <f t="shared" si="211"/>
        <v>Schedule II, Schedule III, Schedule IV, Schedule V</v>
      </c>
      <c r="Q298" t="s">
        <v>729</v>
      </c>
      <c r="S298" t="str">
        <f>("Must report to prescriber or dispenser")</f>
        <v>Must report to prescriber or dispenser</v>
      </c>
      <c r="T298" t="s">
        <v>727</v>
      </c>
      <c r="V298">
        <v>1</v>
      </c>
      <c r="W298" t="s">
        <v>735</v>
      </c>
      <c r="Y298" t="str">
        <f t="shared" si="213"/>
        <v>Physician prescribers, Nurse Practitioners, Physician assistants, Pharmacists</v>
      </c>
      <c r="Z298" t="s">
        <v>750</v>
      </c>
      <c r="AB298" t="str">
        <f t="shared" si="214"/>
        <v>Initial licensure, Upon renewal of license, Specified date</v>
      </c>
      <c r="AC298" t="s">
        <v>737</v>
      </c>
      <c r="AE298">
        <v>1</v>
      </c>
      <c r="AF298" t="s">
        <v>741</v>
      </c>
      <c r="AH298">
        <v>0</v>
      </c>
      <c r="AQ298">
        <v>1</v>
      </c>
      <c r="AR298" t="s">
        <v>740</v>
      </c>
      <c r="AT298" t="str">
        <f>("Initial prescriptions")</f>
        <v>Initial prescriptions</v>
      </c>
      <c r="AU298" t="s">
        <v>740</v>
      </c>
      <c r="AW298" t="str">
        <f>("Every 3 months")</f>
        <v>Every 3 months</v>
      </c>
      <c r="AX298" t="s">
        <v>740</v>
      </c>
      <c r="AZ298" t="str">
        <f>("Terminally ill patients under the supervised care of a hospice program, Prescriptions related to cancer treatment, Post-surgical prescriptions")</f>
        <v>Terminally ill patients under the supervised care of a hospice program, Prescriptions related to cancer treatment, Post-surgical prescriptions</v>
      </c>
      <c r="BA298" t="s">
        <v>742</v>
      </c>
      <c r="BC298">
        <v>1</v>
      </c>
      <c r="BD298" t="s">
        <v>740</v>
      </c>
      <c r="BF298" t="str">
        <f>("Initial prescriptions, Every 3 months")</f>
        <v>Initial prescriptions, Every 3 months</v>
      </c>
      <c r="BG298" t="s">
        <v>740</v>
      </c>
      <c r="BI298" t="str">
        <f>("Terminally ill patients under the supervised care of a hospice program, Prescriptions related to cancer treatment, Post-surgical prescriptions")</f>
        <v>Terminally ill patients under the supervised care of a hospice program, Prescriptions related to cancer treatment, Post-surgical prescriptions</v>
      </c>
      <c r="BJ298" t="s">
        <v>742</v>
      </c>
      <c r="BL298">
        <v>0</v>
      </c>
      <c r="CG298">
        <v>1</v>
      </c>
      <c r="CH298" t="s">
        <v>740</v>
      </c>
      <c r="CJ298">
        <v>1</v>
      </c>
      <c r="CK298" t="s">
        <v>726</v>
      </c>
      <c r="CM298">
        <v>0</v>
      </c>
      <c r="CS298">
        <v>1</v>
      </c>
      <c r="CT298" t="s">
        <v>738</v>
      </c>
      <c r="CV298" t="str">
        <f t="shared" si="215"/>
        <v>Authorized agent, delegate, or designee</v>
      </c>
      <c r="CW298" t="s">
        <v>751</v>
      </c>
      <c r="CY298">
        <v>1</v>
      </c>
      <c r="CZ298" t="s">
        <v>727</v>
      </c>
      <c r="DB298">
        <v>1</v>
      </c>
      <c r="DC298" t="s">
        <v>727</v>
      </c>
      <c r="DE298">
        <v>0</v>
      </c>
      <c r="DH298">
        <v>1</v>
      </c>
      <c r="DI298" t="s">
        <v>748</v>
      </c>
      <c r="DK298" t="str">
        <f t="shared" si="208"/>
        <v>Only if other state has PDMP laws consistent with or similar to this state</v>
      </c>
      <c r="DL298" t="s">
        <v>749</v>
      </c>
      <c r="DN298">
        <v>1</v>
      </c>
      <c r="DO298" t="s">
        <v>732</v>
      </c>
      <c r="DQ298" t="str">
        <f t="shared" si="209"/>
        <v>Granted access by a subpoena</v>
      </c>
      <c r="DR298" t="s">
        <v>732</v>
      </c>
    </row>
    <row r="299" spans="1:122" x14ac:dyDescent="0.35">
      <c r="A299" t="s">
        <v>752</v>
      </c>
      <c r="B299" s="1">
        <v>41640</v>
      </c>
      <c r="C299" s="1">
        <v>41764</v>
      </c>
      <c r="D299">
        <v>1</v>
      </c>
      <c r="E299" t="s">
        <v>753</v>
      </c>
      <c r="G299" t="str">
        <f t="shared" si="198"/>
        <v xml:space="preserve">Department of Health </v>
      </c>
      <c r="H299" t="s">
        <v>754</v>
      </c>
      <c r="J299">
        <v>1</v>
      </c>
      <c r="K299" t="s">
        <v>755</v>
      </c>
      <c r="M299" t="str">
        <f t="shared" ref="M299:M331" si="216">("Next business day")</f>
        <v>Next business day</v>
      </c>
      <c r="N299" t="s">
        <v>756</v>
      </c>
      <c r="P299" t="str">
        <f t="shared" si="211"/>
        <v>Schedule II, Schedule III, Schedule IV, Schedule V</v>
      </c>
      <c r="Q299" t="s">
        <v>753</v>
      </c>
      <c r="S299" t="str">
        <f t="shared" ref="S299:S331" si="217">("Must report to law enforcement, Must report to professional licensing body")</f>
        <v>Must report to law enforcement, Must report to professional licensing body</v>
      </c>
      <c r="T299" t="s">
        <v>757</v>
      </c>
      <c r="V299">
        <v>1</v>
      </c>
      <c r="W299" t="s">
        <v>758</v>
      </c>
      <c r="Y299" t="str">
        <f t="shared" ref="Y299:Y331" si="218">("Physician prescribers, Nurse Practitioners, Physician assistants, Optometrists, Podiatrists, Dentists, Pharmacists")</f>
        <v>Physician prescribers, Nurse Practitioners, Physician assistants, Optometrists, Podiatrists, Dentists, Pharmacists</v>
      </c>
      <c r="Z299" t="s">
        <v>759</v>
      </c>
      <c r="AB299" t="str">
        <f t="shared" ref="AB299:AB331" si="219">("Initial licensure, Upon renewal of license")</f>
        <v>Initial licensure, Upon renewal of license</v>
      </c>
      <c r="AC299" t="s">
        <v>758</v>
      </c>
      <c r="AE299">
        <v>0</v>
      </c>
      <c r="AH299">
        <v>0</v>
      </c>
      <c r="AQ299">
        <v>0</v>
      </c>
      <c r="BC299">
        <v>0</v>
      </c>
      <c r="BL299">
        <v>0</v>
      </c>
      <c r="CG299">
        <v>0</v>
      </c>
      <c r="CJ299">
        <v>0</v>
      </c>
      <c r="CM299">
        <v>0</v>
      </c>
      <c r="CS299">
        <v>0</v>
      </c>
      <c r="CY299">
        <v>1</v>
      </c>
      <c r="CZ299" t="s">
        <v>753</v>
      </c>
      <c r="DB299">
        <v>0</v>
      </c>
      <c r="DE299">
        <v>0</v>
      </c>
      <c r="DH299">
        <v>1</v>
      </c>
      <c r="DI299" t="s">
        <v>757</v>
      </c>
      <c r="DK299" t="s">
        <v>397</v>
      </c>
      <c r="DL299" t="s">
        <v>760</v>
      </c>
      <c r="DN299">
        <v>1</v>
      </c>
      <c r="DO299" t="s">
        <v>755</v>
      </c>
      <c r="DQ299" t="str">
        <f t="shared" ref="DQ299:DQ321" si="220">("Active investigations")</f>
        <v>Active investigations</v>
      </c>
      <c r="DR299" t="s">
        <v>755</v>
      </c>
    </row>
    <row r="300" spans="1:122" x14ac:dyDescent="0.35">
      <c r="A300" t="s">
        <v>752</v>
      </c>
      <c r="B300" s="1">
        <v>41765</v>
      </c>
      <c r="C300" s="1">
        <v>41820</v>
      </c>
      <c r="D300">
        <v>1</v>
      </c>
      <c r="E300" t="s">
        <v>753</v>
      </c>
      <c r="G300" t="str">
        <f t="shared" si="198"/>
        <v xml:space="preserve">Department of Health </v>
      </c>
      <c r="H300" t="s">
        <v>754</v>
      </c>
      <c r="J300">
        <v>1</v>
      </c>
      <c r="K300" t="s">
        <v>755</v>
      </c>
      <c r="M300" t="str">
        <f t="shared" si="216"/>
        <v>Next business day</v>
      </c>
      <c r="N300" t="s">
        <v>756</v>
      </c>
      <c r="P300" t="str">
        <f t="shared" si="211"/>
        <v>Schedule II, Schedule III, Schedule IV, Schedule V</v>
      </c>
      <c r="Q300" t="s">
        <v>753</v>
      </c>
      <c r="S300" t="str">
        <f t="shared" si="217"/>
        <v>Must report to law enforcement, Must report to professional licensing body</v>
      </c>
      <c r="T300" t="s">
        <v>757</v>
      </c>
      <c r="V300">
        <v>1</v>
      </c>
      <c r="W300" t="s">
        <v>758</v>
      </c>
      <c r="Y300" t="str">
        <f t="shared" si="218"/>
        <v>Physician prescribers, Nurse Practitioners, Physician assistants, Optometrists, Podiatrists, Dentists, Pharmacists</v>
      </c>
      <c r="Z300" t="s">
        <v>761</v>
      </c>
      <c r="AB300" t="str">
        <f t="shared" si="219"/>
        <v>Initial licensure, Upon renewal of license</v>
      </c>
      <c r="AC300" t="s">
        <v>758</v>
      </c>
      <c r="AE300">
        <v>0</v>
      </c>
      <c r="AH300">
        <v>0</v>
      </c>
      <c r="AQ300">
        <v>0</v>
      </c>
      <c r="BC300">
        <v>0</v>
      </c>
      <c r="BL300">
        <v>0</v>
      </c>
      <c r="CG300">
        <v>0</v>
      </c>
      <c r="CJ300">
        <v>0</v>
      </c>
      <c r="CM300">
        <v>0</v>
      </c>
      <c r="CS300">
        <v>0</v>
      </c>
      <c r="CY300">
        <v>1</v>
      </c>
      <c r="CZ300" t="s">
        <v>753</v>
      </c>
      <c r="DB300">
        <v>0</v>
      </c>
      <c r="DE300">
        <v>0</v>
      </c>
      <c r="DH300">
        <v>1</v>
      </c>
      <c r="DI300" t="s">
        <v>757</v>
      </c>
      <c r="DK300" t="s">
        <v>397</v>
      </c>
      <c r="DL300" t="s">
        <v>760</v>
      </c>
      <c r="DN300">
        <v>1</v>
      </c>
      <c r="DO300" t="s">
        <v>755</v>
      </c>
      <c r="DQ300" t="str">
        <f t="shared" si="220"/>
        <v>Active investigations</v>
      </c>
      <c r="DR300" t="s">
        <v>755</v>
      </c>
    </row>
    <row r="301" spans="1:122" x14ac:dyDescent="0.35">
      <c r="A301" t="s">
        <v>752</v>
      </c>
      <c r="B301" s="1">
        <v>41821</v>
      </c>
      <c r="C301" s="1">
        <v>41837</v>
      </c>
      <c r="D301">
        <v>1</v>
      </c>
      <c r="E301" t="s">
        <v>753</v>
      </c>
      <c r="G301" t="str">
        <f t="shared" si="198"/>
        <v xml:space="preserve">Department of Health </v>
      </c>
      <c r="H301" t="s">
        <v>754</v>
      </c>
      <c r="J301">
        <v>1</v>
      </c>
      <c r="K301" t="s">
        <v>755</v>
      </c>
      <c r="M301" t="str">
        <f t="shared" si="216"/>
        <v>Next business day</v>
      </c>
      <c r="N301" t="s">
        <v>756</v>
      </c>
      <c r="P301" t="str">
        <f t="shared" si="211"/>
        <v>Schedule II, Schedule III, Schedule IV, Schedule V</v>
      </c>
      <c r="Q301" t="s">
        <v>753</v>
      </c>
      <c r="S301" t="str">
        <f t="shared" si="217"/>
        <v>Must report to law enforcement, Must report to professional licensing body</v>
      </c>
      <c r="T301" t="s">
        <v>757</v>
      </c>
      <c r="V301">
        <v>1</v>
      </c>
      <c r="W301" t="s">
        <v>758</v>
      </c>
      <c r="Y301" t="str">
        <f t="shared" si="218"/>
        <v>Physician prescribers, Nurse Practitioners, Physician assistants, Optometrists, Podiatrists, Dentists, Pharmacists</v>
      </c>
      <c r="Z301" t="s">
        <v>761</v>
      </c>
      <c r="AB301" t="str">
        <f t="shared" si="219"/>
        <v>Initial licensure, Upon renewal of license</v>
      </c>
      <c r="AC301" t="s">
        <v>758</v>
      </c>
      <c r="AE301">
        <v>0</v>
      </c>
      <c r="AH301">
        <v>0</v>
      </c>
      <c r="AQ301">
        <v>0</v>
      </c>
      <c r="BC301">
        <v>0</v>
      </c>
      <c r="BL301">
        <v>0</v>
      </c>
      <c r="CG301">
        <v>0</v>
      </c>
      <c r="CJ301">
        <v>0</v>
      </c>
      <c r="CM301">
        <v>0</v>
      </c>
      <c r="CS301">
        <v>0</v>
      </c>
      <c r="CY301">
        <v>1</v>
      </c>
      <c r="CZ301" t="s">
        <v>753</v>
      </c>
      <c r="DB301">
        <v>0</v>
      </c>
      <c r="DE301">
        <v>0</v>
      </c>
      <c r="DH301">
        <v>1</v>
      </c>
      <c r="DI301" t="s">
        <v>757</v>
      </c>
      <c r="DK301" t="s">
        <v>397</v>
      </c>
      <c r="DL301" t="s">
        <v>760</v>
      </c>
      <c r="DN301">
        <v>1</v>
      </c>
      <c r="DO301" t="s">
        <v>755</v>
      </c>
      <c r="DQ301" t="str">
        <f t="shared" si="220"/>
        <v>Active investigations</v>
      </c>
      <c r="DR301" t="s">
        <v>755</v>
      </c>
    </row>
    <row r="302" spans="1:122" x14ac:dyDescent="0.35">
      <c r="A302" t="s">
        <v>752</v>
      </c>
      <c r="B302" s="1">
        <v>41838</v>
      </c>
      <c r="C302" s="1">
        <v>41856</v>
      </c>
      <c r="D302">
        <v>1</v>
      </c>
      <c r="E302" t="s">
        <v>753</v>
      </c>
      <c r="G302" t="str">
        <f t="shared" si="198"/>
        <v xml:space="preserve">Department of Health </v>
      </c>
      <c r="H302" t="s">
        <v>754</v>
      </c>
      <c r="J302">
        <v>1</v>
      </c>
      <c r="K302" t="s">
        <v>755</v>
      </c>
      <c r="M302" t="str">
        <f t="shared" si="216"/>
        <v>Next business day</v>
      </c>
      <c r="N302" t="s">
        <v>756</v>
      </c>
      <c r="P302" t="str">
        <f t="shared" si="211"/>
        <v>Schedule II, Schedule III, Schedule IV, Schedule V</v>
      </c>
      <c r="Q302" t="s">
        <v>753</v>
      </c>
      <c r="S302" t="str">
        <f t="shared" si="217"/>
        <v>Must report to law enforcement, Must report to professional licensing body</v>
      </c>
      <c r="T302" t="s">
        <v>757</v>
      </c>
      <c r="V302">
        <v>1</v>
      </c>
      <c r="W302" t="s">
        <v>758</v>
      </c>
      <c r="Y302" t="str">
        <f t="shared" si="218"/>
        <v>Physician prescribers, Nurse Practitioners, Physician assistants, Optometrists, Podiatrists, Dentists, Pharmacists</v>
      </c>
      <c r="Z302" t="s">
        <v>761</v>
      </c>
      <c r="AB302" t="str">
        <f t="shared" si="219"/>
        <v>Initial licensure, Upon renewal of license</v>
      </c>
      <c r="AC302" t="s">
        <v>758</v>
      </c>
      <c r="AE302">
        <v>0</v>
      </c>
      <c r="AH302">
        <v>0</v>
      </c>
      <c r="AQ302">
        <v>0</v>
      </c>
      <c r="BC302">
        <v>0</v>
      </c>
      <c r="BL302">
        <v>0</v>
      </c>
      <c r="CG302">
        <v>0</v>
      </c>
      <c r="CJ302">
        <v>0</v>
      </c>
      <c r="CM302">
        <v>0</v>
      </c>
      <c r="CS302">
        <v>0</v>
      </c>
      <c r="CY302">
        <v>1</v>
      </c>
      <c r="CZ302" t="s">
        <v>753</v>
      </c>
      <c r="DB302">
        <v>0</v>
      </c>
      <c r="DE302">
        <v>0</v>
      </c>
      <c r="DH302">
        <v>1</v>
      </c>
      <c r="DI302" t="s">
        <v>757</v>
      </c>
      <c r="DK302" t="s">
        <v>397</v>
      </c>
      <c r="DL302" t="s">
        <v>760</v>
      </c>
      <c r="DN302">
        <v>1</v>
      </c>
      <c r="DO302" t="s">
        <v>755</v>
      </c>
      <c r="DQ302" t="str">
        <f t="shared" si="220"/>
        <v>Active investigations</v>
      </c>
      <c r="DR302" t="s">
        <v>755</v>
      </c>
    </row>
    <row r="303" spans="1:122" x14ac:dyDescent="0.35">
      <c r="A303" t="s">
        <v>752</v>
      </c>
      <c r="B303" s="1">
        <v>41857</v>
      </c>
      <c r="C303" s="1">
        <v>41977</v>
      </c>
      <c r="D303">
        <v>1</v>
      </c>
      <c r="E303" t="s">
        <v>753</v>
      </c>
      <c r="G303" t="str">
        <f t="shared" si="198"/>
        <v xml:space="preserve">Department of Health </v>
      </c>
      <c r="H303" t="s">
        <v>754</v>
      </c>
      <c r="J303">
        <v>1</v>
      </c>
      <c r="K303" t="s">
        <v>755</v>
      </c>
      <c r="M303" t="str">
        <f t="shared" si="216"/>
        <v>Next business day</v>
      </c>
      <c r="N303" t="s">
        <v>756</v>
      </c>
      <c r="P303" t="str">
        <f t="shared" si="211"/>
        <v>Schedule II, Schedule III, Schedule IV, Schedule V</v>
      </c>
      <c r="Q303" t="s">
        <v>753</v>
      </c>
      <c r="S303" t="str">
        <f t="shared" si="217"/>
        <v>Must report to law enforcement, Must report to professional licensing body</v>
      </c>
      <c r="T303" t="s">
        <v>757</v>
      </c>
      <c r="V303">
        <v>1</v>
      </c>
      <c r="W303" t="s">
        <v>758</v>
      </c>
      <c r="Y303" t="str">
        <f t="shared" si="218"/>
        <v>Physician prescribers, Nurse Practitioners, Physician assistants, Optometrists, Podiatrists, Dentists, Pharmacists</v>
      </c>
      <c r="Z303" t="s">
        <v>761</v>
      </c>
      <c r="AB303" t="str">
        <f t="shared" si="219"/>
        <v>Initial licensure, Upon renewal of license</v>
      </c>
      <c r="AC303" t="s">
        <v>758</v>
      </c>
      <c r="AE303">
        <v>0</v>
      </c>
      <c r="AH303">
        <v>0</v>
      </c>
      <c r="AQ303">
        <v>0</v>
      </c>
      <c r="BC303">
        <v>0</v>
      </c>
      <c r="BL303">
        <v>0</v>
      </c>
      <c r="CG303">
        <v>0</v>
      </c>
      <c r="CJ303">
        <v>0</v>
      </c>
      <c r="CM303">
        <v>0</v>
      </c>
      <c r="CS303">
        <v>0</v>
      </c>
      <c r="CY303">
        <v>1</v>
      </c>
      <c r="CZ303" t="s">
        <v>753</v>
      </c>
      <c r="DB303">
        <v>0</v>
      </c>
      <c r="DE303">
        <v>0</v>
      </c>
      <c r="DH303">
        <v>1</v>
      </c>
      <c r="DI303" t="s">
        <v>757</v>
      </c>
      <c r="DK303" t="s">
        <v>397</v>
      </c>
      <c r="DL303" t="s">
        <v>760</v>
      </c>
      <c r="DN303">
        <v>1</v>
      </c>
      <c r="DO303" t="s">
        <v>755</v>
      </c>
      <c r="DQ303" t="str">
        <f t="shared" si="220"/>
        <v>Active investigations</v>
      </c>
      <c r="DR303" t="s">
        <v>755</v>
      </c>
    </row>
    <row r="304" spans="1:122" x14ac:dyDescent="0.35">
      <c r="A304" t="s">
        <v>752</v>
      </c>
      <c r="B304" s="1">
        <v>41978</v>
      </c>
      <c r="C304" s="1">
        <v>42004</v>
      </c>
      <c r="D304">
        <v>1</v>
      </c>
      <c r="E304" t="s">
        <v>753</v>
      </c>
      <c r="G304" t="str">
        <f t="shared" si="198"/>
        <v xml:space="preserve">Department of Health </v>
      </c>
      <c r="H304" t="s">
        <v>754</v>
      </c>
      <c r="J304">
        <v>1</v>
      </c>
      <c r="K304" t="s">
        <v>755</v>
      </c>
      <c r="M304" t="str">
        <f t="shared" si="216"/>
        <v>Next business day</v>
      </c>
      <c r="N304" t="s">
        <v>756</v>
      </c>
      <c r="P304" t="str">
        <f t="shared" si="211"/>
        <v>Schedule II, Schedule III, Schedule IV, Schedule V</v>
      </c>
      <c r="Q304" t="s">
        <v>753</v>
      </c>
      <c r="S304" t="str">
        <f t="shared" si="217"/>
        <v>Must report to law enforcement, Must report to professional licensing body</v>
      </c>
      <c r="T304" t="s">
        <v>757</v>
      </c>
      <c r="V304">
        <v>1</v>
      </c>
      <c r="W304" t="s">
        <v>758</v>
      </c>
      <c r="Y304" t="str">
        <f t="shared" si="218"/>
        <v>Physician prescribers, Nurse Practitioners, Physician assistants, Optometrists, Podiatrists, Dentists, Pharmacists</v>
      </c>
      <c r="Z304" t="s">
        <v>761</v>
      </c>
      <c r="AB304" t="str">
        <f t="shared" si="219"/>
        <v>Initial licensure, Upon renewal of license</v>
      </c>
      <c r="AC304" t="s">
        <v>758</v>
      </c>
      <c r="AE304">
        <v>1</v>
      </c>
      <c r="AF304" t="s">
        <v>762</v>
      </c>
      <c r="AH304">
        <v>0</v>
      </c>
      <c r="AQ304">
        <v>1</v>
      </c>
      <c r="AR304" t="s">
        <v>763</v>
      </c>
      <c r="AS304" t="s">
        <v>764</v>
      </c>
      <c r="AT304" t="str">
        <f t="shared" ref="AT304:AT331" si="221">("Initial prescriptions")</f>
        <v>Initial prescriptions</v>
      </c>
      <c r="AU304" t="s">
        <v>760</v>
      </c>
      <c r="AW304" t="str">
        <f t="shared" ref="AW304:AW331" si="222">("Frequency of PDMP checks not required for established patients")</f>
        <v>Frequency of PDMP checks not required for established patients</v>
      </c>
      <c r="AZ304" t="str">
        <f t="shared" ref="AZ304:AZ331" si="223">("Terminally ill patients under the supervised care of a hospice program")</f>
        <v>Terminally ill patients under the supervised care of a hospice program</v>
      </c>
      <c r="BA304" t="s">
        <v>760</v>
      </c>
      <c r="BC304">
        <v>1</v>
      </c>
      <c r="BD304" t="s">
        <v>755</v>
      </c>
      <c r="BF304" t="str">
        <f t="shared" ref="BF304:BF326" si="224">("Initial prescriptions")</f>
        <v>Initial prescriptions</v>
      </c>
      <c r="BG304" t="s">
        <v>760</v>
      </c>
      <c r="BI304" t="str">
        <f t="shared" ref="BI304:BI331" si="225">("Terminally ill patients under the supervised care of a hospice program")</f>
        <v>Terminally ill patients under the supervised care of a hospice program</v>
      </c>
      <c r="BJ304" t="s">
        <v>762</v>
      </c>
      <c r="BL304">
        <v>1</v>
      </c>
      <c r="BM304" t="s">
        <v>762</v>
      </c>
      <c r="BO304" t="str">
        <f t="shared" ref="BO304:BO331" si="226">("Schedule IV, Schedule V")</f>
        <v>Schedule IV, Schedule V</v>
      </c>
      <c r="BP304" t="s">
        <v>765</v>
      </c>
      <c r="BQ304" t="s">
        <v>766</v>
      </c>
      <c r="BR304" t="str">
        <f t="shared" ref="BR304:BR331" si="227">("Prescriber not required to check for a Schedule II substance")</f>
        <v>Prescriber not required to check for a Schedule II substance</v>
      </c>
      <c r="BU304" t="str">
        <f t="shared" ref="BU304:BU331" si="228">("Prescriber not required to check for a Schedule III substance")</f>
        <v>Prescriber not required to check for a Schedule III substance</v>
      </c>
      <c r="BX304" t="str">
        <f t="shared" ref="BX304:BX331" si="229">("Initial prescriptions")</f>
        <v>Initial prescriptions</v>
      </c>
      <c r="BY304" t="s">
        <v>767</v>
      </c>
      <c r="CA304" t="str">
        <f t="shared" ref="CA304:CA331" si="230">("Initial prescriptions")</f>
        <v>Initial prescriptions</v>
      </c>
      <c r="CB304" t="s">
        <v>768</v>
      </c>
      <c r="CD304" t="str">
        <f t="shared" ref="CD304:CD331" si="231">("Terminally ill patients under the supervised care of a hospice program")</f>
        <v>Terminally ill patients under the supervised care of a hospice program</v>
      </c>
      <c r="CE304" t="s">
        <v>760</v>
      </c>
      <c r="CG304">
        <v>0</v>
      </c>
      <c r="CJ304">
        <v>0</v>
      </c>
      <c r="CM304">
        <v>0</v>
      </c>
      <c r="CS304">
        <v>1</v>
      </c>
      <c r="CT304" t="s">
        <v>760</v>
      </c>
      <c r="CV304" t="str">
        <f t="shared" ref="CV304:CV335" si="232">("Authorized agent, delegate, or designee")</f>
        <v>Authorized agent, delegate, or designee</v>
      </c>
      <c r="CW304" t="s">
        <v>760</v>
      </c>
      <c r="CY304">
        <v>1</v>
      </c>
      <c r="CZ304" t="s">
        <v>753</v>
      </c>
      <c r="DB304">
        <v>0</v>
      </c>
      <c r="DE304">
        <v>0</v>
      </c>
      <c r="DH304">
        <v>1</v>
      </c>
      <c r="DI304" t="s">
        <v>757</v>
      </c>
      <c r="DK304" t="s">
        <v>397</v>
      </c>
      <c r="DL304" t="s">
        <v>760</v>
      </c>
      <c r="DN304">
        <v>1</v>
      </c>
      <c r="DO304" t="s">
        <v>755</v>
      </c>
      <c r="DQ304" t="str">
        <f t="shared" si="220"/>
        <v>Active investigations</v>
      </c>
      <c r="DR304" t="s">
        <v>755</v>
      </c>
    </row>
    <row r="305" spans="1:122" x14ac:dyDescent="0.35">
      <c r="A305" t="s">
        <v>752</v>
      </c>
      <c r="B305" s="1">
        <v>42005</v>
      </c>
      <c r="C305" s="1">
        <v>42026</v>
      </c>
      <c r="D305">
        <v>1</v>
      </c>
      <c r="E305" t="s">
        <v>753</v>
      </c>
      <c r="G305" t="str">
        <f t="shared" ref="G305:G331" si="233">("Department of Health ")</f>
        <v xml:space="preserve">Department of Health </v>
      </c>
      <c r="H305" t="s">
        <v>754</v>
      </c>
      <c r="J305">
        <v>1</v>
      </c>
      <c r="K305" t="s">
        <v>755</v>
      </c>
      <c r="M305" t="str">
        <f t="shared" si="216"/>
        <v>Next business day</v>
      </c>
      <c r="N305" t="s">
        <v>756</v>
      </c>
      <c r="P305" t="str">
        <f t="shared" si="211"/>
        <v>Schedule II, Schedule III, Schedule IV, Schedule V</v>
      </c>
      <c r="Q305" t="s">
        <v>753</v>
      </c>
      <c r="S305" t="str">
        <f t="shared" si="217"/>
        <v>Must report to law enforcement, Must report to professional licensing body</v>
      </c>
      <c r="T305" t="s">
        <v>757</v>
      </c>
      <c r="V305">
        <v>1</v>
      </c>
      <c r="W305" t="s">
        <v>758</v>
      </c>
      <c r="Y305" t="str">
        <f t="shared" si="218"/>
        <v>Physician prescribers, Nurse Practitioners, Physician assistants, Optometrists, Podiatrists, Dentists, Pharmacists</v>
      </c>
      <c r="Z305" t="s">
        <v>769</v>
      </c>
      <c r="AB305" t="str">
        <f t="shared" si="219"/>
        <v>Initial licensure, Upon renewal of license</v>
      </c>
      <c r="AC305" t="s">
        <v>758</v>
      </c>
      <c r="AE305">
        <v>1</v>
      </c>
      <c r="AF305" t="s">
        <v>756</v>
      </c>
      <c r="AH305">
        <v>0</v>
      </c>
      <c r="AQ305">
        <v>1</v>
      </c>
      <c r="AR305" t="s">
        <v>770</v>
      </c>
      <c r="AS305" t="s">
        <v>764</v>
      </c>
      <c r="AT305" t="str">
        <f t="shared" si="221"/>
        <v>Initial prescriptions</v>
      </c>
      <c r="AU305" t="s">
        <v>760</v>
      </c>
      <c r="AW305" t="str">
        <f t="shared" si="222"/>
        <v>Frequency of PDMP checks not required for established patients</v>
      </c>
      <c r="AZ305" t="str">
        <f t="shared" si="223"/>
        <v>Terminally ill patients under the supervised care of a hospice program</v>
      </c>
      <c r="BA305" t="s">
        <v>760</v>
      </c>
      <c r="BC305">
        <v>1</v>
      </c>
      <c r="BD305" t="s">
        <v>755</v>
      </c>
      <c r="BF305" t="str">
        <f t="shared" si="224"/>
        <v>Initial prescriptions</v>
      </c>
      <c r="BG305" t="s">
        <v>760</v>
      </c>
      <c r="BI305" t="str">
        <f t="shared" si="225"/>
        <v>Terminally ill patients under the supervised care of a hospice program</v>
      </c>
      <c r="BJ305" t="s">
        <v>762</v>
      </c>
      <c r="BL305">
        <v>1</v>
      </c>
      <c r="BM305" t="s">
        <v>762</v>
      </c>
      <c r="BO305" t="str">
        <f t="shared" si="226"/>
        <v>Schedule IV, Schedule V</v>
      </c>
      <c r="BP305" t="s">
        <v>771</v>
      </c>
      <c r="BQ305" t="s">
        <v>766</v>
      </c>
      <c r="BR305" t="str">
        <f t="shared" si="227"/>
        <v>Prescriber not required to check for a Schedule II substance</v>
      </c>
      <c r="BU305" t="str">
        <f t="shared" si="228"/>
        <v>Prescriber not required to check for a Schedule III substance</v>
      </c>
      <c r="BX305" t="str">
        <f t="shared" si="229"/>
        <v>Initial prescriptions</v>
      </c>
      <c r="BY305" t="s">
        <v>772</v>
      </c>
      <c r="CA305" t="str">
        <f t="shared" si="230"/>
        <v>Initial prescriptions</v>
      </c>
      <c r="CB305" t="s">
        <v>772</v>
      </c>
      <c r="CD305" t="str">
        <f t="shared" si="231"/>
        <v>Terminally ill patients under the supervised care of a hospice program</v>
      </c>
      <c r="CE305" t="s">
        <v>760</v>
      </c>
      <c r="CG305">
        <v>0</v>
      </c>
      <c r="CJ305">
        <v>0</v>
      </c>
      <c r="CM305">
        <v>0</v>
      </c>
      <c r="CS305">
        <v>1</v>
      </c>
      <c r="CT305" t="s">
        <v>760</v>
      </c>
      <c r="CV305" t="str">
        <f t="shared" si="232"/>
        <v>Authorized agent, delegate, or designee</v>
      </c>
      <c r="CW305" t="s">
        <v>760</v>
      </c>
      <c r="CY305">
        <v>1</v>
      </c>
      <c r="CZ305" t="s">
        <v>753</v>
      </c>
      <c r="DB305">
        <v>0</v>
      </c>
      <c r="DE305">
        <v>0</v>
      </c>
      <c r="DH305">
        <v>1</v>
      </c>
      <c r="DI305" t="s">
        <v>757</v>
      </c>
      <c r="DK305" t="s">
        <v>397</v>
      </c>
      <c r="DL305" t="s">
        <v>760</v>
      </c>
      <c r="DN305">
        <v>1</v>
      </c>
      <c r="DO305" t="s">
        <v>755</v>
      </c>
      <c r="DQ305" t="str">
        <f t="shared" si="220"/>
        <v>Active investigations</v>
      </c>
      <c r="DR305" t="s">
        <v>755</v>
      </c>
    </row>
    <row r="306" spans="1:122" x14ac:dyDescent="0.35">
      <c r="A306" t="s">
        <v>752</v>
      </c>
      <c r="B306" s="1">
        <v>42027</v>
      </c>
      <c r="C306" s="1">
        <v>42185</v>
      </c>
      <c r="D306">
        <v>1</v>
      </c>
      <c r="E306" t="s">
        <v>753</v>
      </c>
      <c r="G306" t="str">
        <f t="shared" si="233"/>
        <v xml:space="preserve">Department of Health </v>
      </c>
      <c r="H306" t="s">
        <v>754</v>
      </c>
      <c r="J306">
        <v>1</v>
      </c>
      <c r="K306" t="s">
        <v>755</v>
      </c>
      <c r="M306" t="str">
        <f t="shared" si="216"/>
        <v>Next business day</v>
      </c>
      <c r="N306" t="s">
        <v>773</v>
      </c>
      <c r="P306" t="str">
        <f t="shared" si="211"/>
        <v>Schedule II, Schedule III, Schedule IV, Schedule V</v>
      </c>
      <c r="Q306" t="s">
        <v>753</v>
      </c>
      <c r="S306" t="str">
        <f t="shared" si="217"/>
        <v>Must report to law enforcement, Must report to professional licensing body</v>
      </c>
      <c r="T306" t="s">
        <v>757</v>
      </c>
      <c r="V306">
        <v>1</v>
      </c>
      <c r="W306" t="s">
        <v>758</v>
      </c>
      <c r="Y306" t="str">
        <f t="shared" si="218"/>
        <v>Physician prescribers, Nurse Practitioners, Physician assistants, Optometrists, Podiatrists, Dentists, Pharmacists</v>
      </c>
      <c r="Z306" t="s">
        <v>769</v>
      </c>
      <c r="AB306" t="str">
        <f t="shared" si="219"/>
        <v>Initial licensure, Upon renewal of license</v>
      </c>
      <c r="AC306" t="s">
        <v>758</v>
      </c>
      <c r="AE306">
        <v>1</v>
      </c>
      <c r="AF306" t="s">
        <v>762</v>
      </c>
      <c r="AH306">
        <v>0</v>
      </c>
      <c r="AQ306">
        <v>1</v>
      </c>
      <c r="AR306" t="s">
        <v>770</v>
      </c>
      <c r="AS306" t="s">
        <v>764</v>
      </c>
      <c r="AT306" t="str">
        <f t="shared" si="221"/>
        <v>Initial prescriptions</v>
      </c>
      <c r="AU306" t="s">
        <v>760</v>
      </c>
      <c r="AW306" t="str">
        <f t="shared" si="222"/>
        <v>Frequency of PDMP checks not required for established patients</v>
      </c>
      <c r="AZ306" t="str">
        <f t="shared" si="223"/>
        <v>Terminally ill patients under the supervised care of a hospice program</v>
      </c>
      <c r="BA306" t="s">
        <v>760</v>
      </c>
      <c r="BC306">
        <v>1</v>
      </c>
      <c r="BD306" t="s">
        <v>755</v>
      </c>
      <c r="BF306" t="str">
        <f t="shared" si="224"/>
        <v>Initial prescriptions</v>
      </c>
      <c r="BG306" t="s">
        <v>760</v>
      </c>
      <c r="BI306" t="str">
        <f t="shared" si="225"/>
        <v>Terminally ill patients under the supervised care of a hospice program</v>
      </c>
      <c r="BJ306" t="s">
        <v>762</v>
      </c>
      <c r="BL306">
        <v>1</v>
      </c>
      <c r="BM306" t="s">
        <v>774</v>
      </c>
      <c r="BO306" t="str">
        <f t="shared" si="226"/>
        <v>Schedule IV, Schedule V</v>
      </c>
      <c r="BP306" t="s">
        <v>755</v>
      </c>
      <c r="BQ306" t="s">
        <v>766</v>
      </c>
      <c r="BR306" t="str">
        <f t="shared" si="227"/>
        <v>Prescriber not required to check for a Schedule II substance</v>
      </c>
      <c r="BU306" t="str">
        <f t="shared" si="228"/>
        <v>Prescriber not required to check for a Schedule III substance</v>
      </c>
      <c r="BX306" t="str">
        <f t="shared" si="229"/>
        <v>Initial prescriptions</v>
      </c>
      <c r="BY306" t="s">
        <v>775</v>
      </c>
      <c r="CA306" t="str">
        <f t="shared" si="230"/>
        <v>Initial prescriptions</v>
      </c>
      <c r="CB306" t="s">
        <v>776</v>
      </c>
      <c r="CD306" t="str">
        <f t="shared" si="231"/>
        <v>Terminally ill patients under the supervised care of a hospice program</v>
      </c>
      <c r="CE306" t="s">
        <v>760</v>
      </c>
      <c r="CG306">
        <v>0</v>
      </c>
      <c r="CJ306">
        <v>0</v>
      </c>
      <c r="CM306">
        <v>0</v>
      </c>
      <c r="CS306">
        <v>1</v>
      </c>
      <c r="CT306" t="s">
        <v>760</v>
      </c>
      <c r="CV306" t="str">
        <f t="shared" si="232"/>
        <v>Authorized agent, delegate, or designee</v>
      </c>
      <c r="CW306" t="s">
        <v>760</v>
      </c>
      <c r="CY306">
        <v>1</v>
      </c>
      <c r="CZ306" t="s">
        <v>753</v>
      </c>
      <c r="DB306">
        <v>0</v>
      </c>
      <c r="DE306">
        <v>0</v>
      </c>
      <c r="DH306">
        <v>1</v>
      </c>
      <c r="DI306" t="s">
        <v>757</v>
      </c>
      <c r="DK306" t="s">
        <v>397</v>
      </c>
      <c r="DL306" t="s">
        <v>760</v>
      </c>
      <c r="DN306">
        <v>1</v>
      </c>
      <c r="DO306" t="s">
        <v>755</v>
      </c>
      <c r="DQ306" t="str">
        <f t="shared" si="220"/>
        <v>Active investigations</v>
      </c>
      <c r="DR306" t="s">
        <v>755</v>
      </c>
    </row>
    <row r="307" spans="1:122" x14ac:dyDescent="0.35">
      <c r="A307" t="s">
        <v>752</v>
      </c>
      <c r="B307" s="1">
        <v>42186</v>
      </c>
      <c r="C307" s="1">
        <v>42257</v>
      </c>
      <c r="D307">
        <v>1</v>
      </c>
      <c r="E307" t="s">
        <v>753</v>
      </c>
      <c r="G307" t="str">
        <f t="shared" si="233"/>
        <v xml:space="preserve">Department of Health </v>
      </c>
      <c r="H307" t="s">
        <v>754</v>
      </c>
      <c r="J307">
        <v>1</v>
      </c>
      <c r="K307" t="s">
        <v>757</v>
      </c>
      <c r="M307" t="str">
        <f t="shared" si="216"/>
        <v>Next business day</v>
      </c>
      <c r="N307" t="s">
        <v>777</v>
      </c>
      <c r="P307" t="str">
        <f t="shared" si="211"/>
        <v>Schedule II, Schedule III, Schedule IV, Schedule V</v>
      </c>
      <c r="Q307" t="s">
        <v>753</v>
      </c>
      <c r="S307" t="str">
        <f t="shared" si="217"/>
        <v>Must report to law enforcement, Must report to professional licensing body</v>
      </c>
      <c r="T307" t="s">
        <v>757</v>
      </c>
      <c r="V307">
        <v>1</v>
      </c>
      <c r="W307" t="s">
        <v>758</v>
      </c>
      <c r="Y307" t="str">
        <f t="shared" si="218"/>
        <v>Physician prescribers, Nurse Practitioners, Physician assistants, Optometrists, Podiatrists, Dentists, Pharmacists</v>
      </c>
      <c r="Z307" t="s">
        <v>769</v>
      </c>
      <c r="AB307" t="str">
        <f t="shared" si="219"/>
        <v>Initial licensure, Upon renewal of license</v>
      </c>
      <c r="AC307" t="s">
        <v>758</v>
      </c>
      <c r="AE307">
        <v>1</v>
      </c>
      <c r="AF307" t="s">
        <v>762</v>
      </c>
      <c r="AH307">
        <v>0</v>
      </c>
      <c r="AQ307">
        <v>1</v>
      </c>
      <c r="AR307" t="s">
        <v>770</v>
      </c>
      <c r="AS307" t="s">
        <v>764</v>
      </c>
      <c r="AT307" t="str">
        <f t="shared" si="221"/>
        <v>Initial prescriptions</v>
      </c>
      <c r="AU307" t="s">
        <v>760</v>
      </c>
      <c r="AW307" t="str">
        <f t="shared" si="222"/>
        <v>Frequency of PDMP checks not required for established patients</v>
      </c>
      <c r="AZ307" t="str">
        <f t="shared" si="223"/>
        <v>Terminally ill patients under the supervised care of a hospice program</v>
      </c>
      <c r="BA307" t="s">
        <v>760</v>
      </c>
      <c r="BC307">
        <v>1</v>
      </c>
      <c r="BD307" t="s">
        <v>755</v>
      </c>
      <c r="BF307" t="str">
        <f t="shared" si="224"/>
        <v>Initial prescriptions</v>
      </c>
      <c r="BG307" t="s">
        <v>760</v>
      </c>
      <c r="BI307" t="str">
        <f t="shared" si="225"/>
        <v>Terminally ill patients under the supervised care of a hospice program</v>
      </c>
      <c r="BJ307" t="s">
        <v>762</v>
      </c>
      <c r="BL307">
        <v>1</v>
      </c>
      <c r="BM307" t="s">
        <v>774</v>
      </c>
      <c r="BO307" t="str">
        <f t="shared" si="226"/>
        <v>Schedule IV, Schedule V</v>
      </c>
      <c r="BP307" t="s">
        <v>755</v>
      </c>
      <c r="BQ307" t="s">
        <v>766</v>
      </c>
      <c r="BR307" t="str">
        <f t="shared" si="227"/>
        <v>Prescriber not required to check for a Schedule II substance</v>
      </c>
      <c r="BU307" t="str">
        <f t="shared" si="228"/>
        <v>Prescriber not required to check for a Schedule III substance</v>
      </c>
      <c r="BX307" t="str">
        <f t="shared" si="229"/>
        <v>Initial prescriptions</v>
      </c>
      <c r="BY307" t="s">
        <v>775</v>
      </c>
      <c r="CA307" t="str">
        <f t="shared" si="230"/>
        <v>Initial prescriptions</v>
      </c>
      <c r="CB307" t="s">
        <v>776</v>
      </c>
      <c r="CD307" t="str">
        <f t="shared" si="231"/>
        <v>Terminally ill patients under the supervised care of a hospice program</v>
      </c>
      <c r="CE307" t="s">
        <v>760</v>
      </c>
      <c r="CG307">
        <v>0</v>
      </c>
      <c r="CJ307">
        <v>0</v>
      </c>
      <c r="CM307">
        <v>0</v>
      </c>
      <c r="CS307">
        <v>1</v>
      </c>
      <c r="CT307" t="s">
        <v>760</v>
      </c>
      <c r="CV307" t="str">
        <f t="shared" si="232"/>
        <v>Authorized agent, delegate, or designee</v>
      </c>
      <c r="CW307" t="s">
        <v>760</v>
      </c>
      <c r="CY307">
        <v>1</v>
      </c>
      <c r="CZ307" t="s">
        <v>753</v>
      </c>
      <c r="DB307">
        <v>0</v>
      </c>
      <c r="DE307">
        <v>0</v>
      </c>
      <c r="DH307">
        <v>1</v>
      </c>
      <c r="DI307" t="s">
        <v>757</v>
      </c>
      <c r="DK307" t="s">
        <v>397</v>
      </c>
      <c r="DL307" t="s">
        <v>760</v>
      </c>
      <c r="DN307">
        <v>1</v>
      </c>
      <c r="DO307" t="s">
        <v>755</v>
      </c>
      <c r="DQ307" t="str">
        <f t="shared" si="220"/>
        <v>Active investigations</v>
      </c>
      <c r="DR307" t="s">
        <v>755</v>
      </c>
    </row>
    <row r="308" spans="1:122" x14ac:dyDescent="0.35">
      <c r="A308" t="s">
        <v>752</v>
      </c>
      <c r="B308" s="1">
        <v>42258</v>
      </c>
      <c r="C308" s="1">
        <v>42313</v>
      </c>
      <c r="D308">
        <v>1</v>
      </c>
      <c r="E308" t="s">
        <v>753</v>
      </c>
      <c r="G308" t="str">
        <f t="shared" si="233"/>
        <v xml:space="preserve">Department of Health </v>
      </c>
      <c r="H308" t="s">
        <v>754</v>
      </c>
      <c r="J308">
        <v>1</v>
      </c>
      <c r="K308" t="s">
        <v>757</v>
      </c>
      <c r="M308" t="str">
        <f t="shared" si="216"/>
        <v>Next business day</v>
      </c>
      <c r="N308" t="s">
        <v>777</v>
      </c>
      <c r="P308" t="str">
        <f t="shared" si="211"/>
        <v>Schedule II, Schedule III, Schedule IV, Schedule V</v>
      </c>
      <c r="Q308" t="s">
        <v>753</v>
      </c>
      <c r="S308" t="str">
        <f t="shared" si="217"/>
        <v>Must report to law enforcement, Must report to professional licensing body</v>
      </c>
      <c r="T308" t="s">
        <v>757</v>
      </c>
      <c r="V308">
        <v>1</v>
      </c>
      <c r="W308" t="s">
        <v>758</v>
      </c>
      <c r="Y308" t="str">
        <f t="shared" si="218"/>
        <v>Physician prescribers, Nurse Practitioners, Physician assistants, Optometrists, Podiatrists, Dentists, Pharmacists</v>
      </c>
      <c r="Z308" t="s">
        <v>769</v>
      </c>
      <c r="AB308" t="str">
        <f t="shared" si="219"/>
        <v>Initial licensure, Upon renewal of license</v>
      </c>
      <c r="AC308" t="s">
        <v>758</v>
      </c>
      <c r="AE308">
        <v>1</v>
      </c>
      <c r="AF308" t="s">
        <v>756</v>
      </c>
      <c r="AH308">
        <v>0</v>
      </c>
      <c r="AQ308">
        <v>1</v>
      </c>
      <c r="AR308" t="s">
        <v>778</v>
      </c>
      <c r="AS308" t="s">
        <v>764</v>
      </c>
      <c r="AT308" t="str">
        <f t="shared" si="221"/>
        <v>Initial prescriptions</v>
      </c>
      <c r="AU308" t="s">
        <v>760</v>
      </c>
      <c r="AW308" t="str">
        <f t="shared" si="222"/>
        <v>Frequency of PDMP checks not required for established patients</v>
      </c>
      <c r="AZ308" t="str">
        <f t="shared" si="223"/>
        <v>Terminally ill patients under the supervised care of a hospice program</v>
      </c>
      <c r="BA308" t="s">
        <v>760</v>
      </c>
      <c r="BC308">
        <v>1</v>
      </c>
      <c r="BD308" t="s">
        <v>755</v>
      </c>
      <c r="BF308" t="str">
        <f t="shared" si="224"/>
        <v>Initial prescriptions</v>
      </c>
      <c r="BG308" t="s">
        <v>760</v>
      </c>
      <c r="BI308" t="str">
        <f t="shared" si="225"/>
        <v>Terminally ill patients under the supervised care of a hospice program</v>
      </c>
      <c r="BJ308" t="s">
        <v>762</v>
      </c>
      <c r="BL308">
        <v>1</v>
      </c>
      <c r="BM308" t="s">
        <v>779</v>
      </c>
      <c r="BO308" t="str">
        <f t="shared" si="226"/>
        <v>Schedule IV, Schedule V</v>
      </c>
      <c r="BP308" t="s">
        <v>755</v>
      </c>
      <c r="BQ308" t="s">
        <v>766</v>
      </c>
      <c r="BR308" t="str">
        <f t="shared" si="227"/>
        <v>Prescriber not required to check for a Schedule II substance</v>
      </c>
      <c r="BU308" t="str">
        <f t="shared" si="228"/>
        <v>Prescriber not required to check for a Schedule III substance</v>
      </c>
      <c r="BX308" t="str">
        <f t="shared" si="229"/>
        <v>Initial prescriptions</v>
      </c>
      <c r="BY308" t="s">
        <v>780</v>
      </c>
      <c r="CA308" t="str">
        <f t="shared" si="230"/>
        <v>Initial prescriptions</v>
      </c>
      <c r="CB308" t="s">
        <v>781</v>
      </c>
      <c r="CD308" t="str">
        <f t="shared" si="231"/>
        <v>Terminally ill patients under the supervised care of a hospice program</v>
      </c>
      <c r="CE308" t="s">
        <v>760</v>
      </c>
      <c r="CG308">
        <v>0</v>
      </c>
      <c r="CJ308">
        <v>0</v>
      </c>
      <c r="CM308">
        <v>0</v>
      </c>
      <c r="CS308">
        <v>1</v>
      </c>
      <c r="CT308" t="s">
        <v>760</v>
      </c>
      <c r="CV308" t="str">
        <f t="shared" si="232"/>
        <v>Authorized agent, delegate, or designee</v>
      </c>
      <c r="CW308" t="s">
        <v>760</v>
      </c>
      <c r="CY308">
        <v>1</v>
      </c>
      <c r="CZ308" t="s">
        <v>753</v>
      </c>
      <c r="DB308">
        <v>0</v>
      </c>
      <c r="DE308">
        <v>0</v>
      </c>
      <c r="DH308">
        <v>1</v>
      </c>
      <c r="DI308" t="s">
        <v>757</v>
      </c>
      <c r="DK308" t="s">
        <v>397</v>
      </c>
      <c r="DL308" t="s">
        <v>760</v>
      </c>
      <c r="DN308">
        <v>1</v>
      </c>
      <c r="DO308" t="s">
        <v>755</v>
      </c>
      <c r="DQ308" t="str">
        <f t="shared" si="220"/>
        <v>Active investigations</v>
      </c>
      <c r="DR308" t="s">
        <v>755</v>
      </c>
    </row>
    <row r="309" spans="1:122" x14ac:dyDescent="0.35">
      <c r="A309" t="s">
        <v>752</v>
      </c>
      <c r="B309" s="1">
        <v>42314</v>
      </c>
      <c r="C309" s="1">
        <v>42351</v>
      </c>
      <c r="D309">
        <v>1</v>
      </c>
      <c r="E309" t="s">
        <v>753</v>
      </c>
      <c r="G309" t="str">
        <f t="shared" si="233"/>
        <v xml:space="preserve">Department of Health </v>
      </c>
      <c r="H309" t="s">
        <v>754</v>
      </c>
      <c r="J309">
        <v>1</v>
      </c>
      <c r="K309" t="s">
        <v>757</v>
      </c>
      <c r="M309" t="str">
        <f t="shared" si="216"/>
        <v>Next business day</v>
      </c>
      <c r="N309" t="s">
        <v>777</v>
      </c>
      <c r="P309" t="str">
        <f t="shared" si="211"/>
        <v>Schedule II, Schedule III, Schedule IV, Schedule V</v>
      </c>
      <c r="Q309" t="s">
        <v>753</v>
      </c>
      <c r="S309" t="str">
        <f t="shared" si="217"/>
        <v>Must report to law enforcement, Must report to professional licensing body</v>
      </c>
      <c r="T309" t="s">
        <v>757</v>
      </c>
      <c r="V309">
        <v>1</v>
      </c>
      <c r="W309" t="s">
        <v>758</v>
      </c>
      <c r="Y309" t="str">
        <f t="shared" si="218"/>
        <v>Physician prescribers, Nurse Practitioners, Physician assistants, Optometrists, Podiatrists, Dentists, Pharmacists</v>
      </c>
      <c r="Z309" t="s">
        <v>769</v>
      </c>
      <c r="AB309" t="str">
        <f t="shared" si="219"/>
        <v>Initial licensure, Upon renewal of license</v>
      </c>
      <c r="AC309" t="s">
        <v>758</v>
      </c>
      <c r="AE309">
        <v>1</v>
      </c>
      <c r="AF309" t="s">
        <v>756</v>
      </c>
      <c r="AH309">
        <v>0</v>
      </c>
      <c r="AQ309">
        <v>1</v>
      </c>
      <c r="AR309" t="s">
        <v>778</v>
      </c>
      <c r="AS309" t="s">
        <v>764</v>
      </c>
      <c r="AT309" t="str">
        <f t="shared" si="221"/>
        <v>Initial prescriptions</v>
      </c>
      <c r="AU309" t="s">
        <v>760</v>
      </c>
      <c r="AW309" t="str">
        <f t="shared" si="222"/>
        <v>Frequency of PDMP checks not required for established patients</v>
      </c>
      <c r="AZ309" t="str">
        <f t="shared" si="223"/>
        <v>Terminally ill patients under the supervised care of a hospice program</v>
      </c>
      <c r="BA309" t="s">
        <v>760</v>
      </c>
      <c r="BC309">
        <v>1</v>
      </c>
      <c r="BD309" t="s">
        <v>755</v>
      </c>
      <c r="BF309" t="str">
        <f t="shared" si="224"/>
        <v>Initial prescriptions</v>
      </c>
      <c r="BG309" t="s">
        <v>760</v>
      </c>
      <c r="BI309" t="str">
        <f t="shared" si="225"/>
        <v>Terminally ill patients under the supervised care of a hospice program</v>
      </c>
      <c r="BJ309" t="s">
        <v>762</v>
      </c>
      <c r="BL309">
        <v>1</v>
      </c>
      <c r="BM309" t="s">
        <v>779</v>
      </c>
      <c r="BO309" t="str">
        <f t="shared" si="226"/>
        <v>Schedule IV, Schedule V</v>
      </c>
      <c r="BP309" t="s">
        <v>755</v>
      </c>
      <c r="BQ309" t="s">
        <v>766</v>
      </c>
      <c r="BR309" t="str">
        <f t="shared" si="227"/>
        <v>Prescriber not required to check for a Schedule II substance</v>
      </c>
      <c r="BU309" t="str">
        <f t="shared" si="228"/>
        <v>Prescriber not required to check for a Schedule III substance</v>
      </c>
      <c r="BX309" t="str">
        <f t="shared" si="229"/>
        <v>Initial prescriptions</v>
      </c>
      <c r="BY309" t="s">
        <v>780</v>
      </c>
      <c r="CA309" t="str">
        <f t="shared" si="230"/>
        <v>Initial prescriptions</v>
      </c>
      <c r="CB309" t="s">
        <v>781</v>
      </c>
      <c r="CD309" t="str">
        <f t="shared" si="231"/>
        <v>Terminally ill patients under the supervised care of a hospice program</v>
      </c>
      <c r="CE309" t="s">
        <v>760</v>
      </c>
      <c r="CG309">
        <v>0</v>
      </c>
      <c r="CJ309">
        <v>0</v>
      </c>
      <c r="CM309">
        <v>0</v>
      </c>
      <c r="CS309">
        <v>1</v>
      </c>
      <c r="CT309" t="s">
        <v>760</v>
      </c>
      <c r="CV309" t="str">
        <f t="shared" si="232"/>
        <v>Authorized agent, delegate, or designee</v>
      </c>
      <c r="CW309" t="s">
        <v>760</v>
      </c>
      <c r="CY309">
        <v>1</v>
      </c>
      <c r="CZ309" t="s">
        <v>753</v>
      </c>
      <c r="DB309">
        <v>0</v>
      </c>
      <c r="DE309">
        <v>0</v>
      </c>
      <c r="DH309">
        <v>1</v>
      </c>
      <c r="DI309" t="s">
        <v>757</v>
      </c>
      <c r="DK309" t="s">
        <v>397</v>
      </c>
      <c r="DL309" t="s">
        <v>760</v>
      </c>
      <c r="DN309">
        <v>1</v>
      </c>
      <c r="DO309" t="s">
        <v>755</v>
      </c>
      <c r="DQ309" t="str">
        <f t="shared" si="220"/>
        <v>Active investigations</v>
      </c>
      <c r="DR309" t="s">
        <v>755</v>
      </c>
    </row>
    <row r="310" spans="1:122" x14ac:dyDescent="0.35">
      <c r="A310" t="s">
        <v>752</v>
      </c>
      <c r="B310" s="1">
        <v>42352</v>
      </c>
      <c r="C310" s="1">
        <v>42442</v>
      </c>
      <c r="D310">
        <v>1</v>
      </c>
      <c r="E310" t="s">
        <v>753</v>
      </c>
      <c r="G310" t="str">
        <f t="shared" si="233"/>
        <v xml:space="preserve">Department of Health </v>
      </c>
      <c r="H310" t="s">
        <v>754</v>
      </c>
      <c r="J310">
        <v>1</v>
      </c>
      <c r="K310" t="s">
        <v>757</v>
      </c>
      <c r="M310" t="str">
        <f t="shared" si="216"/>
        <v>Next business day</v>
      </c>
      <c r="N310" t="s">
        <v>777</v>
      </c>
      <c r="P310" t="str">
        <f t="shared" si="211"/>
        <v>Schedule II, Schedule III, Schedule IV, Schedule V</v>
      </c>
      <c r="Q310" t="s">
        <v>753</v>
      </c>
      <c r="S310" t="str">
        <f t="shared" si="217"/>
        <v>Must report to law enforcement, Must report to professional licensing body</v>
      </c>
      <c r="T310" t="s">
        <v>757</v>
      </c>
      <c r="V310">
        <v>1</v>
      </c>
      <c r="W310" t="s">
        <v>758</v>
      </c>
      <c r="Y310" t="str">
        <f t="shared" si="218"/>
        <v>Physician prescribers, Nurse Practitioners, Physician assistants, Optometrists, Podiatrists, Dentists, Pharmacists</v>
      </c>
      <c r="Z310" t="s">
        <v>769</v>
      </c>
      <c r="AB310" t="str">
        <f t="shared" si="219"/>
        <v>Initial licensure, Upon renewal of license</v>
      </c>
      <c r="AC310" t="s">
        <v>758</v>
      </c>
      <c r="AE310">
        <v>1</v>
      </c>
      <c r="AF310" t="s">
        <v>762</v>
      </c>
      <c r="AH310">
        <v>0</v>
      </c>
      <c r="AQ310">
        <v>1</v>
      </c>
      <c r="AR310" t="s">
        <v>760</v>
      </c>
      <c r="AS310" t="s">
        <v>764</v>
      </c>
      <c r="AT310" t="str">
        <f t="shared" si="221"/>
        <v>Initial prescriptions</v>
      </c>
      <c r="AU310" t="s">
        <v>782</v>
      </c>
      <c r="AW310" t="str">
        <f t="shared" si="222"/>
        <v>Frequency of PDMP checks not required for established patients</v>
      </c>
      <c r="AZ310" t="str">
        <f t="shared" si="223"/>
        <v>Terminally ill patients under the supervised care of a hospice program</v>
      </c>
      <c r="BA310" t="s">
        <v>760</v>
      </c>
      <c r="BC310">
        <v>1</v>
      </c>
      <c r="BD310" t="s">
        <v>760</v>
      </c>
      <c r="BF310" t="str">
        <f t="shared" si="224"/>
        <v>Initial prescriptions</v>
      </c>
      <c r="BG310" t="s">
        <v>760</v>
      </c>
      <c r="BI310" t="str">
        <f t="shared" si="225"/>
        <v>Terminally ill patients under the supervised care of a hospice program</v>
      </c>
      <c r="BJ310" t="s">
        <v>762</v>
      </c>
      <c r="BL310">
        <v>1</v>
      </c>
      <c r="BM310" t="s">
        <v>783</v>
      </c>
      <c r="BO310" t="str">
        <f t="shared" si="226"/>
        <v>Schedule IV, Schedule V</v>
      </c>
      <c r="BP310" t="s">
        <v>784</v>
      </c>
      <c r="BQ310" t="s">
        <v>766</v>
      </c>
      <c r="BR310" t="str">
        <f t="shared" si="227"/>
        <v>Prescriber not required to check for a Schedule II substance</v>
      </c>
      <c r="BU310" t="str">
        <f t="shared" si="228"/>
        <v>Prescriber not required to check for a Schedule III substance</v>
      </c>
      <c r="BX310" t="str">
        <f t="shared" si="229"/>
        <v>Initial prescriptions</v>
      </c>
      <c r="BY310" t="s">
        <v>760</v>
      </c>
      <c r="CA310" t="str">
        <f t="shared" si="230"/>
        <v>Initial prescriptions</v>
      </c>
      <c r="CB310" t="s">
        <v>760</v>
      </c>
      <c r="CD310" t="str">
        <f t="shared" si="231"/>
        <v>Terminally ill patients under the supervised care of a hospice program</v>
      </c>
      <c r="CE310" t="s">
        <v>760</v>
      </c>
      <c r="CG310">
        <v>0</v>
      </c>
      <c r="CJ310">
        <v>0</v>
      </c>
      <c r="CM310">
        <v>0</v>
      </c>
      <c r="CS310">
        <v>1</v>
      </c>
      <c r="CT310" t="s">
        <v>760</v>
      </c>
      <c r="CV310" t="str">
        <f t="shared" si="232"/>
        <v>Authorized agent, delegate, or designee</v>
      </c>
      <c r="CW310" t="s">
        <v>760</v>
      </c>
      <c r="CY310">
        <v>1</v>
      </c>
      <c r="CZ310" t="s">
        <v>753</v>
      </c>
      <c r="DB310">
        <v>0</v>
      </c>
      <c r="DE310">
        <v>0</v>
      </c>
      <c r="DH310">
        <v>1</v>
      </c>
      <c r="DI310" t="s">
        <v>757</v>
      </c>
      <c r="DK310" t="s">
        <v>397</v>
      </c>
      <c r="DL310" t="s">
        <v>760</v>
      </c>
      <c r="DN310">
        <v>1</v>
      </c>
      <c r="DO310" t="s">
        <v>755</v>
      </c>
      <c r="DQ310" t="str">
        <f t="shared" si="220"/>
        <v>Active investigations</v>
      </c>
      <c r="DR310" t="s">
        <v>755</v>
      </c>
    </row>
    <row r="311" spans="1:122" x14ac:dyDescent="0.35">
      <c r="A311" t="s">
        <v>752</v>
      </c>
      <c r="B311" s="1">
        <v>42443</v>
      </c>
      <c r="C311" s="1">
        <v>42501</v>
      </c>
      <c r="D311">
        <v>1</v>
      </c>
      <c r="E311" t="s">
        <v>753</v>
      </c>
      <c r="G311" t="str">
        <f t="shared" si="233"/>
        <v xml:space="preserve">Department of Health </v>
      </c>
      <c r="H311" t="s">
        <v>754</v>
      </c>
      <c r="J311">
        <v>1</v>
      </c>
      <c r="K311" t="s">
        <v>757</v>
      </c>
      <c r="M311" t="str">
        <f t="shared" si="216"/>
        <v>Next business day</v>
      </c>
      <c r="N311" t="s">
        <v>777</v>
      </c>
      <c r="P311" t="str">
        <f t="shared" si="211"/>
        <v>Schedule II, Schedule III, Schedule IV, Schedule V</v>
      </c>
      <c r="Q311" t="s">
        <v>753</v>
      </c>
      <c r="S311" t="str">
        <f t="shared" si="217"/>
        <v>Must report to law enforcement, Must report to professional licensing body</v>
      </c>
      <c r="T311" t="s">
        <v>757</v>
      </c>
      <c r="V311">
        <v>1</v>
      </c>
      <c r="W311" t="s">
        <v>758</v>
      </c>
      <c r="Y311" t="str">
        <f t="shared" si="218"/>
        <v>Physician prescribers, Nurse Practitioners, Physician assistants, Optometrists, Podiatrists, Dentists, Pharmacists</v>
      </c>
      <c r="Z311" t="s">
        <v>769</v>
      </c>
      <c r="AB311" t="str">
        <f t="shared" si="219"/>
        <v>Initial licensure, Upon renewal of license</v>
      </c>
      <c r="AC311" t="s">
        <v>758</v>
      </c>
      <c r="AE311">
        <v>1</v>
      </c>
      <c r="AF311" t="s">
        <v>762</v>
      </c>
      <c r="AH311">
        <v>0</v>
      </c>
      <c r="AQ311">
        <v>1</v>
      </c>
      <c r="AR311" t="s">
        <v>760</v>
      </c>
      <c r="AS311" t="s">
        <v>764</v>
      </c>
      <c r="AT311" t="str">
        <f t="shared" si="221"/>
        <v>Initial prescriptions</v>
      </c>
      <c r="AU311" t="s">
        <v>782</v>
      </c>
      <c r="AW311" t="str">
        <f t="shared" si="222"/>
        <v>Frequency of PDMP checks not required for established patients</v>
      </c>
      <c r="AZ311" t="str">
        <f t="shared" si="223"/>
        <v>Terminally ill patients under the supervised care of a hospice program</v>
      </c>
      <c r="BA311" t="s">
        <v>760</v>
      </c>
      <c r="BC311">
        <v>1</v>
      </c>
      <c r="BD311" t="s">
        <v>760</v>
      </c>
      <c r="BF311" t="str">
        <f t="shared" si="224"/>
        <v>Initial prescriptions</v>
      </c>
      <c r="BG311" t="s">
        <v>760</v>
      </c>
      <c r="BI311" t="str">
        <f t="shared" si="225"/>
        <v>Terminally ill patients under the supervised care of a hospice program</v>
      </c>
      <c r="BJ311" t="s">
        <v>762</v>
      </c>
      <c r="BL311">
        <v>1</v>
      </c>
      <c r="BM311" t="s">
        <v>783</v>
      </c>
      <c r="BO311" t="str">
        <f t="shared" si="226"/>
        <v>Schedule IV, Schedule V</v>
      </c>
      <c r="BP311" t="s">
        <v>784</v>
      </c>
      <c r="BQ311" t="s">
        <v>766</v>
      </c>
      <c r="BR311" t="str">
        <f t="shared" si="227"/>
        <v>Prescriber not required to check for a Schedule II substance</v>
      </c>
      <c r="BU311" t="str">
        <f t="shared" si="228"/>
        <v>Prescriber not required to check for a Schedule III substance</v>
      </c>
      <c r="BX311" t="str">
        <f t="shared" si="229"/>
        <v>Initial prescriptions</v>
      </c>
      <c r="BY311" t="s">
        <v>760</v>
      </c>
      <c r="CA311" t="str">
        <f t="shared" si="230"/>
        <v>Initial prescriptions</v>
      </c>
      <c r="CB311" t="s">
        <v>760</v>
      </c>
      <c r="CD311" t="str">
        <f t="shared" si="231"/>
        <v>Terminally ill patients under the supervised care of a hospice program</v>
      </c>
      <c r="CE311" t="s">
        <v>760</v>
      </c>
      <c r="CG311">
        <v>0</v>
      </c>
      <c r="CJ311">
        <v>0</v>
      </c>
      <c r="CM311">
        <v>0</v>
      </c>
      <c r="CS311">
        <v>1</v>
      </c>
      <c r="CT311" t="s">
        <v>760</v>
      </c>
      <c r="CV311" t="str">
        <f t="shared" si="232"/>
        <v>Authorized agent, delegate, or designee</v>
      </c>
      <c r="CW311" t="s">
        <v>760</v>
      </c>
      <c r="CY311">
        <v>1</v>
      </c>
      <c r="CZ311" t="s">
        <v>753</v>
      </c>
      <c r="DB311">
        <v>0</v>
      </c>
      <c r="DE311">
        <v>0</v>
      </c>
      <c r="DH311">
        <v>1</v>
      </c>
      <c r="DI311" t="s">
        <v>757</v>
      </c>
      <c r="DK311" t="s">
        <v>397</v>
      </c>
      <c r="DL311" t="s">
        <v>760</v>
      </c>
      <c r="DN311">
        <v>1</v>
      </c>
      <c r="DO311" t="s">
        <v>755</v>
      </c>
      <c r="DQ311" t="str">
        <f t="shared" si="220"/>
        <v>Active investigations</v>
      </c>
      <c r="DR311" t="s">
        <v>755</v>
      </c>
    </row>
    <row r="312" spans="1:122" x14ac:dyDescent="0.35">
      <c r="A312" t="s">
        <v>752</v>
      </c>
      <c r="B312" s="1">
        <v>42502</v>
      </c>
      <c r="C312" s="1">
        <v>42551</v>
      </c>
      <c r="D312">
        <v>1</v>
      </c>
      <c r="E312" t="s">
        <v>753</v>
      </c>
      <c r="G312" t="str">
        <f t="shared" si="233"/>
        <v xml:space="preserve">Department of Health </v>
      </c>
      <c r="H312" t="s">
        <v>754</v>
      </c>
      <c r="J312">
        <v>1</v>
      </c>
      <c r="K312" t="s">
        <v>757</v>
      </c>
      <c r="M312" t="str">
        <f t="shared" si="216"/>
        <v>Next business day</v>
      </c>
      <c r="N312" t="s">
        <v>777</v>
      </c>
      <c r="P312" t="str">
        <f t="shared" si="211"/>
        <v>Schedule II, Schedule III, Schedule IV, Schedule V</v>
      </c>
      <c r="Q312" t="s">
        <v>753</v>
      </c>
      <c r="S312" t="str">
        <f t="shared" si="217"/>
        <v>Must report to law enforcement, Must report to professional licensing body</v>
      </c>
      <c r="T312" t="s">
        <v>757</v>
      </c>
      <c r="V312">
        <v>1</v>
      </c>
      <c r="W312" t="s">
        <v>758</v>
      </c>
      <c r="Y312" t="str">
        <f t="shared" si="218"/>
        <v>Physician prescribers, Nurse Practitioners, Physician assistants, Optometrists, Podiatrists, Dentists, Pharmacists</v>
      </c>
      <c r="Z312" t="s">
        <v>769</v>
      </c>
      <c r="AB312" t="str">
        <f t="shared" si="219"/>
        <v>Initial licensure, Upon renewal of license</v>
      </c>
      <c r="AC312" t="s">
        <v>758</v>
      </c>
      <c r="AE312">
        <v>1</v>
      </c>
      <c r="AF312" t="s">
        <v>762</v>
      </c>
      <c r="AH312">
        <v>0</v>
      </c>
      <c r="AQ312">
        <v>1</v>
      </c>
      <c r="AR312" t="s">
        <v>760</v>
      </c>
      <c r="AS312" t="s">
        <v>764</v>
      </c>
      <c r="AT312" t="str">
        <f t="shared" si="221"/>
        <v>Initial prescriptions</v>
      </c>
      <c r="AU312" t="s">
        <v>782</v>
      </c>
      <c r="AW312" t="str">
        <f t="shared" si="222"/>
        <v>Frequency of PDMP checks not required for established patients</v>
      </c>
      <c r="AZ312" t="str">
        <f t="shared" si="223"/>
        <v>Terminally ill patients under the supervised care of a hospice program</v>
      </c>
      <c r="BA312" t="s">
        <v>760</v>
      </c>
      <c r="BC312">
        <v>1</v>
      </c>
      <c r="BD312" t="s">
        <v>760</v>
      </c>
      <c r="BF312" t="str">
        <f t="shared" si="224"/>
        <v>Initial prescriptions</v>
      </c>
      <c r="BG312" t="s">
        <v>760</v>
      </c>
      <c r="BI312" t="str">
        <f t="shared" si="225"/>
        <v>Terminally ill patients under the supervised care of a hospice program</v>
      </c>
      <c r="BJ312" t="s">
        <v>762</v>
      </c>
      <c r="BL312">
        <v>1</v>
      </c>
      <c r="BM312" t="s">
        <v>783</v>
      </c>
      <c r="BO312" t="str">
        <f t="shared" si="226"/>
        <v>Schedule IV, Schedule V</v>
      </c>
      <c r="BP312" t="s">
        <v>784</v>
      </c>
      <c r="BQ312" t="s">
        <v>766</v>
      </c>
      <c r="BR312" t="str">
        <f t="shared" si="227"/>
        <v>Prescriber not required to check for a Schedule II substance</v>
      </c>
      <c r="BU312" t="str">
        <f t="shared" si="228"/>
        <v>Prescriber not required to check for a Schedule III substance</v>
      </c>
      <c r="BX312" t="str">
        <f t="shared" si="229"/>
        <v>Initial prescriptions</v>
      </c>
      <c r="BY312" t="s">
        <v>760</v>
      </c>
      <c r="CA312" t="str">
        <f t="shared" si="230"/>
        <v>Initial prescriptions</v>
      </c>
      <c r="CB312" t="s">
        <v>760</v>
      </c>
      <c r="CD312" t="str">
        <f t="shared" si="231"/>
        <v>Terminally ill patients under the supervised care of a hospice program</v>
      </c>
      <c r="CE312" t="s">
        <v>760</v>
      </c>
      <c r="CG312">
        <v>0</v>
      </c>
      <c r="CJ312">
        <v>0</v>
      </c>
      <c r="CM312">
        <v>0</v>
      </c>
      <c r="CS312">
        <v>1</v>
      </c>
      <c r="CT312" t="s">
        <v>760</v>
      </c>
      <c r="CV312" t="str">
        <f t="shared" si="232"/>
        <v>Authorized agent, delegate, or designee</v>
      </c>
      <c r="CW312" t="s">
        <v>760</v>
      </c>
      <c r="CY312">
        <v>1</v>
      </c>
      <c r="CZ312" t="s">
        <v>753</v>
      </c>
      <c r="DB312">
        <v>0</v>
      </c>
      <c r="DE312">
        <v>0</v>
      </c>
      <c r="DH312">
        <v>1</v>
      </c>
      <c r="DI312" t="s">
        <v>757</v>
      </c>
      <c r="DK312" t="s">
        <v>397</v>
      </c>
      <c r="DL312" t="s">
        <v>760</v>
      </c>
      <c r="DN312">
        <v>1</v>
      </c>
      <c r="DO312" t="s">
        <v>755</v>
      </c>
      <c r="DQ312" t="str">
        <f t="shared" si="220"/>
        <v>Active investigations</v>
      </c>
      <c r="DR312" t="s">
        <v>755</v>
      </c>
    </row>
    <row r="313" spans="1:122" x14ac:dyDescent="0.35">
      <c r="A313" t="s">
        <v>752</v>
      </c>
      <c r="B313" s="1">
        <v>42552</v>
      </c>
      <c r="C313" s="1">
        <v>42607</v>
      </c>
      <c r="D313">
        <v>1</v>
      </c>
      <c r="E313" t="s">
        <v>753</v>
      </c>
      <c r="G313" t="str">
        <f t="shared" si="233"/>
        <v xml:space="preserve">Department of Health </v>
      </c>
      <c r="H313" t="s">
        <v>754</v>
      </c>
      <c r="J313">
        <v>1</v>
      </c>
      <c r="K313" t="s">
        <v>757</v>
      </c>
      <c r="M313" t="str">
        <f t="shared" si="216"/>
        <v>Next business day</v>
      </c>
      <c r="N313" t="s">
        <v>777</v>
      </c>
      <c r="P313" t="str">
        <f t="shared" si="211"/>
        <v>Schedule II, Schedule III, Schedule IV, Schedule V</v>
      </c>
      <c r="Q313" t="s">
        <v>753</v>
      </c>
      <c r="S313" t="str">
        <f t="shared" si="217"/>
        <v>Must report to law enforcement, Must report to professional licensing body</v>
      </c>
      <c r="T313" t="s">
        <v>757</v>
      </c>
      <c r="V313">
        <v>1</v>
      </c>
      <c r="W313" t="s">
        <v>758</v>
      </c>
      <c r="Y313" t="str">
        <f t="shared" si="218"/>
        <v>Physician prescribers, Nurse Practitioners, Physician assistants, Optometrists, Podiatrists, Dentists, Pharmacists</v>
      </c>
      <c r="Z313" t="s">
        <v>769</v>
      </c>
      <c r="AB313" t="str">
        <f t="shared" si="219"/>
        <v>Initial licensure, Upon renewal of license</v>
      </c>
      <c r="AC313" t="s">
        <v>758</v>
      </c>
      <c r="AE313">
        <v>1</v>
      </c>
      <c r="AF313" t="s">
        <v>756</v>
      </c>
      <c r="AH313">
        <v>0</v>
      </c>
      <c r="AQ313">
        <v>1</v>
      </c>
      <c r="AR313" t="s">
        <v>760</v>
      </c>
      <c r="AS313" t="s">
        <v>764</v>
      </c>
      <c r="AT313" t="str">
        <f t="shared" si="221"/>
        <v>Initial prescriptions</v>
      </c>
      <c r="AU313" t="s">
        <v>785</v>
      </c>
      <c r="AW313" t="str">
        <f t="shared" si="222"/>
        <v>Frequency of PDMP checks not required for established patients</v>
      </c>
      <c r="AZ313" t="str">
        <f t="shared" si="223"/>
        <v>Terminally ill patients under the supervised care of a hospice program</v>
      </c>
      <c r="BA313" t="s">
        <v>760</v>
      </c>
      <c r="BC313">
        <v>1</v>
      </c>
      <c r="BD313" t="s">
        <v>755</v>
      </c>
      <c r="BF313" t="str">
        <f t="shared" si="224"/>
        <v>Initial prescriptions</v>
      </c>
      <c r="BG313" t="s">
        <v>760</v>
      </c>
      <c r="BI313" t="str">
        <f t="shared" si="225"/>
        <v>Terminally ill patients under the supervised care of a hospice program</v>
      </c>
      <c r="BJ313" t="s">
        <v>762</v>
      </c>
      <c r="BL313">
        <v>1</v>
      </c>
      <c r="BM313" t="s">
        <v>786</v>
      </c>
      <c r="BO313" t="str">
        <f t="shared" si="226"/>
        <v>Schedule IV, Schedule V</v>
      </c>
      <c r="BP313" t="s">
        <v>787</v>
      </c>
      <c r="BQ313" t="s">
        <v>766</v>
      </c>
      <c r="BR313" t="str">
        <f t="shared" si="227"/>
        <v>Prescriber not required to check for a Schedule II substance</v>
      </c>
      <c r="BU313" t="str">
        <f t="shared" si="228"/>
        <v>Prescriber not required to check for a Schedule III substance</v>
      </c>
      <c r="BX313" t="str">
        <f t="shared" si="229"/>
        <v>Initial prescriptions</v>
      </c>
      <c r="BY313" t="s">
        <v>775</v>
      </c>
      <c r="CA313" t="str">
        <f t="shared" si="230"/>
        <v>Initial prescriptions</v>
      </c>
      <c r="CB313" t="s">
        <v>776</v>
      </c>
      <c r="CD313" t="str">
        <f t="shared" si="231"/>
        <v>Terminally ill patients under the supervised care of a hospice program</v>
      </c>
      <c r="CE313" t="s">
        <v>760</v>
      </c>
      <c r="CG313">
        <v>0</v>
      </c>
      <c r="CJ313">
        <v>0</v>
      </c>
      <c r="CM313">
        <v>0</v>
      </c>
      <c r="CS313">
        <v>1</v>
      </c>
      <c r="CT313" t="s">
        <v>760</v>
      </c>
      <c r="CV313" t="str">
        <f t="shared" si="232"/>
        <v>Authorized agent, delegate, or designee</v>
      </c>
      <c r="CW313" t="s">
        <v>760</v>
      </c>
      <c r="CY313">
        <v>1</v>
      </c>
      <c r="CZ313" t="s">
        <v>753</v>
      </c>
      <c r="DB313">
        <v>0</v>
      </c>
      <c r="DE313">
        <v>0</v>
      </c>
      <c r="DH313">
        <v>1</v>
      </c>
      <c r="DI313" t="s">
        <v>757</v>
      </c>
      <c r="DK313" t="s">
        <v>397</v>
      </c>
      <c r="DL313" t="s">
        <v>760</v>
      </c>
      <c r="DN313">
        <v>1</v>
      </c>
      <c r="DO313" t="s">
        <v>755</v>
      </c>
      <c r="DQ313" t="str">
        <f t="shared" si="220"/>
        <v>Active investigations</v>
      </c>
      <c r="DR313" t="s">
        <v>755</v>
      </c>
    </row>
    <row r="314" spans="1:122" x14ac:dyDescent="0.35">
      <c r="A314" t="s">
        <v>752</v>
      </c>
      <c r="B314" s="1">
        <v>42608</v>
      </c>
      <c r="C314" s="1">
        <v>42648</v>
      </c>
      <c r="D314">
        <v>1</v>
      </c>
      <c r="E314" t="s">
        <v>753</v>
      </c>
      <c r="G314" t="str">
        <f t="shared" si="233"/>
        <v xml:space="preserve">Department of Health </v>
      </c>
      <c r="H314" t="s">
        <v>754</v>
      </c>
      <c r="J314">
        <v>1</v>
      </c>
      <c r="K314" t="s">
        <v>757</v>
      </c>
      <c r="M314" t="str">
        <f t="shared" si="216"/>
        <v>Next business day</v>
      </c>
      <c r="N314" t="s">
        <v>777</v>
      </c>
      <c r="P314" t="str">
        <f t="shared" si="211"/>
        <v>Schedule II, Schedule III, Schedule IV, Schedule V</v>
      </c>
      <c r="Q314" t="s">
        <v>753</v>
      </c>
      <c r="S314" t="str">
        <f t="shared" si="217"/>
        <v>Must report to law enforcement, Must report to professional licensing body</v>
      </c>
      <c r="T314" t="s">
        <v>757</v>
      </c>
      <c r="V314">
        <v>1</v>
      </c>
      <c r="W314" t="s">
        <v>758</v>
      </c>
      <c r="Y314" t="str">
        <f t="shared" si="218"/>
        <v>Physician prescribers, Nurse Practitioners, Physician assistants, Optometrists, Podiatrists, Dentists, Pharmacists</v>
      </c>
      <c r="Z314" t="s">
        <v>769</v>
      </c>
      <c r="AB314" t="str">
        <f t="shared" si="219"/>
        <v>Initial licensure, Upon renewal of license</v>
      </c>
      <c r="AC314" t="s">
        <v>758</v>
      </c>
      <c r="AE314">
        <v>1</v>
      </c>
      <c r="AF314" t="s">
        <v>756</v>
      </c>
      <c r="AH314">
        <v>0</v>
      </c>
      <c r="AQ314">
        <v>1</v>
      </c>
      <c r="AR314" t="s">
        <v>760</v>
      </c>
      <c r="AS314" t="s">
        <v>764</v>
      </c>
      <c r="AT314" t="str">
        <f t="shared" si="221"/>
        <v>Initial prescriptions</v>
      </c>
      <c r="AU314" t="s">
        <v>782</v>
      </c>
      <c r="AW314" t="str">
        <f t="shared" si="222"/>
        <v>Frequency of PDMP checks not required for established patients</v>
      </c>
      <c r="AZ314" t="str">
        <f t="shared" si="223"/>
        <v>Terminally ill patients under the supervised care of a hospice program</v>
      </c>
      <c r="BA314" t="s">
        <v>760</v>
      </c>
      <c r="BC314">
        <v>1</v>
      </c>
      <c r="BD314" t="s">
        <v>755</v>
      </c>
      <c r="BF314" t="str">
        <f t="shared" si="224"/>
        <v>Initial prescriptions</v>
      </c>
      <c r="BG314" t="s">
        <v>760</v>
      </c>
      <c r="BI314" t="str">
        <f t="shared" si="225"/>
        <v>Terminally ill patients under the supervised care of a hospice program</v>
      </c>
      <c r="BJ314" t="s">
        <v>762</v>
      </c>
      <c r="BL314">
        <v>1</v>
      </c>
      <c r="BM314" t="s">
        <v>786</v>
      </c>
      <c r="BO314" t="str">
        <f t="shared" si="226"/>
        <v>Schedule IV, Schedule V</v>
      </c>
      <c r="BP314" t="s">
        <v>787</v>
      </c>
      <c r="BQ314" t="s">
        <v>766</v>
      </c>
      <c r="BR314" t="str">
        <f t="shared" si="227"/>
        <v>Prescriber not required to check for a Schedule II substance</v>
      </c>
      <c r="BU314" t="str">
        <f t="shared" si="228"/>
        <v>Prescriber not required to check for a Schedule III substance</v>
      </c>
      <c r="BX314" t="str">
        <f t="shared" si="229"/>
        <v>Initial prescriptions</v>
      </c>
      <c r="BY314" t="s">
        <v>775</v>
      </c>
      <c r="CA314" t="str">
        <f t="shared" si="230"/>
        <v>Initial prescriptions</v>
      </c>
      <c r="CB314" t="s">
        <v>776</v>
      </c>
      <c r="CD314" t="str">
        <f t="shared" si="231"/>
        <v>Terminally ill patients under the supervised care of a hospice program</v>
      </c>
      <c r="CE314" t="s">
        <v>760</v>
      </c>
      <c r="CG314">
        <v>0</v>
      </c>
      <c r="CJ314">
        <v>0</v>
      </c>
      <c r="CM314">
        <v>0</v>
      </c>
      <c r="CS314">
        <v>1</v>
      </c>
      <c r="CT314" t="s">
        <v>760</v>
      </c>
      <c r="CV314" t="str">
        <f t="shared" si="232"/>
        <v>Authorized agent, delegate, or designee</v>
      </c>
      <c r="CW314" t="s">
        <v>760</v>
      </c>
      <c r="CY314">
        <v>1</v>
      </c>
      <c r="CZ314" t="s">
        <v>753</v>
      </c>
      <c r="DB314">
        <v>0</v>
      </c>
      <c r="DE314">
        <v>0</v>
      </c>
      <c r="DH314">
        <v>1</v>
      </c>
      <c r="DI314" t="s">
        <v>757</v>
      </c>
      <c r="DK314" t="s">
        <v>397</v>
      </c>
      <c r="DL314" t="s">
        <v>760</v>
      </c>
      <c r="DN314">
        <v>1</v>
      </c>
      <c r="DO314" t="s">
        <v>755</v>
      </c>
      <c r="DQ314" t="str">
        <f t="shared" si="220"/>
        <v>Active investigations</v>
      </c>
      <c r="DR314" t="s">
        <v>755</v>
      </c>
    </row>
    <row r="315" spans="1:122" x14ac:dyDescent="0.35">
      <c r="A315" t="s">
        <v>752</v>
      </c>
      <c r="B315" s="1">
        <v>42649</v>
      </c>
      <c r="C315" s="1">
        <v>42657</v>
      </c>
      <c r="D315">
        <v>1</v>
      </c>
      <c r="E315" t="s">
        <v>753</v>
      </c>
      <c r="G315" t="str">
        <f t="shared" si="233"/>
        <v xml:space="preserve">Department of Health </v>
      </c>
      <c r="H315" t="s">
        <v>754</v>
      </c>
      <c r="J315">
        <v>1</v>
      </c>
      <c r="K315" t="s">
        <v>757</v>
      </c>
      <c r="M315" t="str">
        <f t="shared" si="216"/>
        <v>Next business day</v>
      </c>
      <c r="N315" t="s">
        <v>777</v>
      </c>
      <c r="P315" t="str">
        <f t="shared" si="211"/>
        <v>Schedule II, Schedule III, Schedule IV, Schedule V</v>
      </c>
      <c r="Q315" t="s">
        <v>753</v>
      </c>
      <c r="S315" t="str">
        <f t="shared" si="217"/>
        <v>Must report to law enforcement, Must report to professional licensing body</v>
      </c>
      <c r="T315" t="s">
        <v>757</v>
      </c>
      <c r="V315">
        <v>1</v>
      </c>
      <c r="W315" t="s">
        <v>758</v>
      </c>
      <c r="Y315" t="str">
        <f t="shared" si="218"/>
        <v>Physician prescribers, Nurse Practitioners, Physician assistants, Optometrists, Podiatrists, Dentists, Pharmacists</v>
      </c>
      <c r="Z315" t="s">
        <v>769</v>
      </c>
      <c r="AB315" t="str">
        <f t="shared" si="219"/>
        <v>Initial licensure, Upon renewal of license</v>
      </c>
      <c r="AC315" t="s">
        <v>758</v>
      </c>
      <c r="AE315">
        <v>1</v>
      </c>
      <c r="AF315" t="s">
        <v>756</v>
      </c>
      <c r="AH315">
        <v>0</v>
      </c>
      <c r="AQ315">
        <v>1</v>
      </c>
      <c r="AR315" t="s">
        <v>760</v>
      </c>
      <c r="AS315" t="s">
        <v>764</v>
      </c>
      <c r="AT315" t="str">
        <f t="shared" si="221"/>
        <v>Initial prescriptions</v>
      </c>
      <c r="AU315" t="s">
        <v>782</v>
      </c>
      <c r="AW315" t="str">
        <f t="shared" si="222"/>
        <v>Frequency of PDMP checks not required for established patients</v>
      </c>
      <c r="AZ315" t="str">
        <f t="shared" si="223"/>
        <v>Terminally ill patients under the supervised care of a hospice program</v>
      </c>
      <c r="BA315" t="s">
        <v>760</v>
      </c>
      <c r="BC315">
        <v>1</v>
      </c>
      <c r="BD315" t="s">
        <v>755</v>
      </c>
      <c r="BF315" t="str">
        <f t="shared" si="224"/>
        <v>Initial prescriptions</v>
      </c>
      <c r="BG315" t="s">
        <v>760</v>
      </c>
      <c r="BI315" t="str">
        <f t="shared" si="225"/>
        <v>Terminally ill patients under the supervised care of a hospice program</v>
      </c>
      <c r="BJ315" t="s">
        <v>762</v>
      </c>
      <c r="BL315">
        <v>1</v>
      </c>
      <c r="BM315" t="s">
        <v>786</v>
      </c>
      <c r="BO315" t="str">
        <f t="shared" si="226"/>
        <v>Schedule IV, Schedule V</v>
      </c>
      <c r="BP315" t="s">
        <v>788</v>
      </c>
      <c r="BQ315" t="s">
        <v>766</v>
      </c>
      <c r="BR315" t="str">
        <f t="shared" si="227"/>
        <v>Prescriber not required to check for a Schedule II substance</v>
      </c>
      <c r="BU315" t="str">
        <f t="shared" si="228"/>
        <v>Prescriber not required to check for a Schedule III substance</v>
      </c>
      <c r="BX315" t="str">
        <f t="shared" si="229"/>
        <v>Initial prescriptions</v>
      </c>
      <c r="BY315" t="s">
        <v>775</v>
      </c>
      <c r="CA315" t="str">
        <f t="shared" si="230"/>
        <v>Initial prescriptions</v>
      </c>
      <c r="CB315" t="s">
        <v>776</v>
      </c>
      <c r="CD315" t="str">
        <f t="shared" si="231"/>
        <v>Terminally ill patients under the supervised care of a hospice program</v>
      </c>
      <c r="CE315" t="s">
        <v>760</v>
      </c>
      <c r="CG315">
        <v>0</v>
      </c>
      <c r="CJ315">
        <v>0</v>
      </c>
      <c r="CM315">
        <v>0</v>
      </c>
      <c r="CS315">
        <v>1</v>
      </c>
      <c r="CT315" t="s">
        <v>760</v>
      </c>
      <c r="CV315" t="str">
        <f t="shared" si="232"/>
        <v>Authorized agent, delegate, or designee</v>
      </c>
      <c r="CW315" t="s">
        <v>760</v>
      </c>
      <c r="CY315">
        <v>1</v>
      </c>
      <c r="CZ315" t="s">
        <v>753</v>
      </c>
      <c r="DB315">
        <v>0</v>
      </c>
      <c r="DE315">
        <v>0</v>
      </c>
      <c r="DH315">
        <v>1</v>
      </c>
      <c r="DI315" t="s">
        <v>757</v>
      </c>
      <c r="DK315" t="s">
        <v>397</v>
      </c>
      <c r="DL315" t="s">
        <v>760</v>
      </c>
      <c r="DN315">
        <v>1</v>
      </c>
      <c r="DO315" t="s">
        <v>755</v>
      </c>
      <c r="DQ315" t="str">
        <f t="shared" si="220"/>
        <v>Active investigations</v>
      </c>
      <c r="DR315" t="s">
        <v>755</v>
      </c>
    </row>
    <row r="316" spans="1:122" x14ac:dyDescent="0.35">
      <c r="A316" t="s">
        <v>752</v>
      </c>
      <c r="B316" s="1">
        <v>42658</v>
      </c>
      <c r="C316" s="1">
        <v>42771</v>
      </c>
      <c r="D316">
        <v>1</v>
      </c>
      <c r="E316" t="s">
        <v>753</v>
      </c>
      <c r="G316" t="str">
        <f t="shared" si="233"/>
        <v xml:space="preserve">Department of Health </v>
      </c>
      <c r="H316" t="s">
        <v>754</v>
      </c>
      <c r="J316">
        <v>1</v>
      </c>
      <c r="K316" t="s">
        <v>757</v>
      </c>
      <c r="M316" t="str">
        <f t="shared" si="216"/>
        <v>Next business day</v>
      </c>
      <c r="N316" t="s">
        <v>777</v>
      </c>
      <c r="P316" t="str">
        <f t="shared" si="211"/>
        <v>Schedule II, Schedule III, Schedule IV, Schedule V</v>
      </c>
      <c r="Q316" t="s">
        <v>753</v>
      </c>
      <c r="S316" t="str">
        <f t="shared" si="217"/>
        <v>Must report to law enforcement, Must report to professional licensing body</v>
      </c>
      <c r="T316" t="s">
        <v>757</v>
      </c>
      <c r="V316">
        <v>1</v>
      </c>
      <c r="W316" t="s">
        <v>758</v>
      </c>
      <c r="Y316" t="str">
        <f t="shared" si="218"/>
        <v>Physician prescribers, Nurse Practitioners, Physician assistants, Optometrists, Podiatrists, Dentists, Pharmacists</v>
      </c>
      <c r="Z316" t="s">
        <v>769</v>
      </c>
      <c r="AB316" t="str">
        <f t="shared" si="219"/>
        <v>Initial licensure, Upon renewal of license</v>
      </c>
      <c r="AC316" t="s">
        <v>758</v>
      </c>
      <c r="AE316">
        <v>1</v>
      </c>
      <c r="AF316" t="s">
        <v>777</v>
      </c>
      <c r="AH316">
        <v>0</v>
      </c>
      <c r="AQ316">
        <v>1</v>
      </c>
      <c r="AR316" t="s">
        <v>782</v>
      </c>
      <c r="AS316" t="s">
        <v>764</v>
      </c>
      <c r="AT316" t="str">
        <f t="shared" si="221"/>
        <v>Initial prescriptions</v>
      </c>
      <c r="AU316" t="s">
        <v>760</v>
      </c>
      <c r="AW316" t="str">
        <f t="shared" si="222"/>
        <v>Frequency of PDMP checks not required for established patients</v>
      </c>
      <c r="AZ316" t="str">
        <f t="shared" si="223"/>
        <v>Terminally ill patients under the supervised care of a hospice program</v>
      </c>
      <c r="BA316" t="s">
        <v>760</v>
      </c>
      <c r="BC316">
        <v>1</v>
      </c>
      <c r="BD316" t="s">
        <v>757</v>
      </c>
      <c r="BF316" t="str">
        <f t="shared" si="224"/>
        <v>Initial prescriptions</v>
      </c>
      <c r="BG316" t="s">
        <v>760</v>
      </c>
      <c r="BI316" t="str">
        <f t="shared" si="225"/>
        <v>Terminally ill patients under the supervised care of a hospice program</v>
      </c>
      <c r="BJ316" t="s">
        <v>762</v>
      </c>
      <c r="BL316">
        <v>1</v>
      </c>
      <c r="BM316" t="s">
        <v>786</v>
      </c>
      <c r="BO316" t="str">
        <f t="shared" si="226"/>
        <v>Schedule IV, Schedule V</v>
      </c>
      <c r="BP316" t="s">
        <v>789</v>
      </c>
      <c r="BQ316" t="s">
        <v>766</v>
      </c>
      <c r="BR316" t="str">
        <f t="shared" si="227"/>
        <v>Prescriber not required to check for a Schedule II substance</v>
      </c>
      <c r="BU316" t="str">
        <f t="shared" si="228"/>
        <v>Prescriber not required to check for a Schedule III substance</v>
      </c>
      <c r="BX316" t="str">
        <f t="shared" si="229"/>
        <v>Initial prescriptions</v>
      </c>
      <c r="BY316" t="s">
        <v>775</v>
      </c>
      <c r="CA316" t="str">
        <f t="shared" si="230"/>
        <v>Initial prescriptions</v>
      </c>
      <c r="CB316" t="s">
        <v>776</v>
      </c>
      <c r="CD316" t="str">
        <f t="shared" si="231"/>
        <v>Terminally ill patients under the supervised care of a hospice program</v>
      </c>
      <c r="CE316" t="s">
        <v>760</v>
      </c>
      <c r="CG316">
        <v>0</v>
      </c>
      <c r="CJ316">
        <v>0</v>
      </c>
      <c r="CM316">
        <v>0</v>
      </c>
      <c r="CS316">
        <v>1</v>
      </c>
      <c r="CT316" t="s">
        <v>760</v>
      </c>
      <c r="CV316" t="str">
        <f t="shared" si="232"/>
        <v>Authorized agent, delegate, or designee</v>
      </c>
      <c r="CW316" t="s">
        <v>760</v>
      </c>
      <c r="CY316">
        <v>1</v>
      </c>
      <c r="CZ316" t="s">
        <v>753</v>
      </c>
      <c r="DB316">
        <v>0</v>
      </c>
      <c r="DE316">
        <v>0</v>
      </c>
      <c r="DH316">
        <v>1</v>
      </c>
      <c r="DI316" t="s">
        <v>757</v>
      </c>
      <c r="DK316" t="s">
        <v>397</v>
      </c>
      <c r="DL316" t="s">
        <v>760</v>
      </c>
      <c r="DN316">
        <v>1</v>
      </c>
      <c r="DO316" t="s">
        <v>755</v>
      </c>
      <c r="DQ316" t="str">
        <f t="shared" si="220"/>
        <v>Active investigations</v>
      </c>
      <c r="DR316" t="s">
        <v>755</v>
      </c>
    </row>
    <row r="317" spans="1:122" x14ac:dyDescent="0.35">
      <c r="A317" t="s">
        <v>752</v>
      </c>
      <c r="B317" s="1">
        <v>42772</v>
      </c>
      <c r="C317" s="1">
        <v>42816</v>
      </c>
      <c r="D317">
        <v>1</v>
      </c>
      <c r="E317" t="s">
        <v>753</v>
      </c>
      <c r="G317" t="str">
        <f t="shared" si="233"/>
        <v xml:space="preserve">Department of Health </v>
      </c>
      <c r="H317" t="s">
        <v>754</v>
      </c>
      <c r="J317">
        <v>1</v>
      </c>
      <c r="K317" t="s">
        <v>757</v>
      </c>
      <c r="M317" t="str">
        <f t="shared" si="216"/>
        <v>Next business day</v>
      </c>
      <c r="N317" t="s">
        <v>777</v>
      </c>
      <c r="P317" t="str">
        <f t="shared" si="211"/>
        <v>Schedule II, Schedule III, Schedule IV, Schedule V</v>
      </c>
      <c r="Q317" t="s">
        <v>753</v>
      </c>
      <c r="S317" t="str">
        <f t="shared" si="217"/>
        <v>Must report to law enforcement, Must report to professional licensing body</v>
      </c>
      <c r="T317" t="s">
        <v>757</v>
      </c>
      <c r="V317">
        <v>1</v>
      </c>
      <c r="W317" t="s">
        <v>758</v>
      </c>
      <c r="Y317" t="str">
        <f t="shared" si="218"/>
        <v>Physician prescribers, Nurse Practitioners, Physician assistants, Optometrists, Podiatrists, Dentists, Pharmacists</v>
      </c>
      <c r="Z317" t="s">
        <v>769</v>
      </c>
      <c r="AB317" t="str">
        <f t="shared" si="219"/>
        <v>Initial licensure, Upon renewal of license</v>
      </c>
      <c r="AC317" t="s">
        <v>758</v>
      </c>
      <c r="AE317">
        <v>1</v>
      </c>
      <c r="AF317" t="s">
        <v>777</v>
      </c>
      <c r="AH317">
        <v>0</v>
      </c>
      <c r="AQ317">
        <v>1</v>
      </c>
      <c r="AR317" t="s">
        <v>790</v>
      </c>
      <c r="AS317" t="s">
        <v>791</v>
      </c>
      <c r="AT317" t="str">
        <f t="shared" si="221"/>
        <v>Initial prescriptions</v>
      </c>
      <c r="AU317" t="s">
        <v>760</v>
      </c>
      <c r="AW317" t="str">
        <f t="shared" si="222"/>
        <v>Frequency of PDMP checks not required for established patients</v>
      </c>
      <c r="AZ317" t="str">
        <f t="shared" si="223"/>
        <v>Terminally ill patients under the supervised care of a hospice program</v>
      </c>
      <c r="BA317" t="s">
        <v>760</v>
      </c>
      <c r="BC317">
        <v>1</v>
      </c>
      <c r="BD317" t="s">
        <v>757</v>
      </c>
      <c r="BF317" t="str">
        <f t="shared" si="224"/>
        <v>Initial prescriptions</v>
      </c>
      <c r="BG317" t="s">
        <v>760</v>
      </c>
      <c r="BI317" t="str">
        <f t="shared" si="225"/>
        <v>Terminally ill patients under the supervised care of a hospice program</v>
      </c>
      <c r="BJ317" t="s">
        <v>762</v>
      </c>
      <c r="BL317">
        <v>1</v>
      </c>
      <c r="BM317" t="s">
        <v>792</v>
      </c>
      <c r="BO317" t="str">
        <f t="shared" si="226"/>
        <v>Schedule IV, Schedule V</v>
      </c>
      <c r="BP317" t="s">
        <v>793</v>
      </c>
      <c r="BQ317" t="s">
        <v>766</v>
      </c>
      <c r="BR317" t="str">
        <f t="shared" si="227"/>
        <v>Prescriber not required to check for a Schedule II substance</v>
      </c>
      <c r="BU317" t="str">
        <f t="shared" si="228"/>
        <v>Prescriber not required to check for a Schedule III substance</v>
      </c>
      <c r="BX317" t="str">
        <f t="shared" si="229"/>
        <v>Initial prescriptions</v>
      </c>
      <c r="BY317" t="s">
        <v>775</v>
      </c>
      <c r="CA317" t="str">
        <f t="shared" si="230"/>
        <v>Initial prescriptions</v>
      </c>
      <c r="CB317" t="s">
        <v>776</v>
      </c>
      <c r="CD317" t="str">
        <f t="shared" si="231"/>
        <v>Terminally ill patients under the supervised care of a hospice program</v>
      </c>
      <c r="CE317" t="s">
        <v>760</v>
      </c>
      <c r="CG317">
        <v>0</v>
      </c>
      <c r="CJ317">
        <v>0</v>
      </c>
      <c r="CM317">
        <v>0</v>
      </c>
      <c r="CS317">
        <v>1</v>
      </c>
      <c r="CT317" t="s">
        <v>760</v>
      </c>
      <c r="CV317" t="str">
        <f t="shared" si="232"/>
        <v>Authorized agent, delegate, or designee</v>
      </c>
      <c r="CW317" t="s">
        <v>760</v>
      </c>
      <c r="CY317">
        <v>1</v>
      </c>
      <c r="CZ317" t="s">
        <v>753</v>
      </c>
      <c r="DB317">
        <v>0</v>
      </c>
      <c r="DE317">
        <v>0</v>
      </c>
      <c r="DH317">
        <v>1</v>
      </c>
      <c r="DI317" t="s">
        <v>757</v>
      </c>
      <c r="DK317" t="s">
        <v>397</v>
      </c>
      <c r="DL317" t="s">
        <v>760</v>
      </c>
      <c r="DN317">
        <v>1</v>
      </c>
      <c r="DO317" t="s">
        <v>755</v>
      </c>
      <c r="DQ317" t="str">
        <f t="shared" si="220"/>
        <v>Active investigations</v>
      </c>
      <c r="DR317" t="s">
        <v>755</v>
      </c>
    </row>
    <row r="318" spans="1:122" x14ac:dyDescent="0.35">
      <c r="A318" t="s">
        <v>752</v>
      </c>
      <c r="B318" s="1">
        <v>42817</v>
      </c>
      <c r="C318" s="1">
        <v>42859</v>
      </c>
      <c r="D318">
        <v>1</v>
      </c>
      <c r="E318" t="s">
        <v>753</v>
      </c>
      <c r="G318" t="str">
        <f t="shared" si="233"/>
        <v xml:space="preserve">Department of Health </v>
      </c>
      <c r="H318" t="s">
        <v>754</v>
      </c>
      <c r="J318">
        <v>1</v>
      </c>
      <c r="K318" t="s">
        <v>757</v>
      </c>
      <c r="M318" t="str">
        <f t="shared" si="216"/>
        <v>Next business day</v>
      </c>
      <c r="N318" t="s">
        <v>777</v>
      </c>
      <c r="P318" t="str">
        <f t="shared" ref="P318:P344" si="234">("Schedule II, Schedule III, Schedule IV, Schedule V")</f>
        <v>Schedule II, Schedule III, Schedule IV, Schedule V</v>
      </c>
      <c r="Q318" t="s">
        <v>753</v>
      </c>
      <c r="S318" t="str">
        <f t="shared" si="217"/>
        <v>Must report to law enforcement, Must report to professional licensing body</v>
      </c>
      <c r="T318" t="s">
        <v>757</v>
      </c>
      <c r="V318">
        <v>1</v>
      </c>
      <c r="W318" t="s">
        <v>758</v>
      </c>
      <c r="Y318" t="str">
        <f t="shared" si="218"/>
        <v>Physician prescribers, Nurse Practitioners, Physician assistants, Optometrists, Podiatrists, Dentists, Pharmacists</v>
      </c>
      <c r="Z318" t="s">
        <v>769</v>
      </c>
      <c r="AB318" t="str">
        <f t="shared" si="219"/>
        <v>Initial licensure, Upon renewal of license</v>
      </c>
      <c r="AC318" t="s">
        <v>758</v>
      </c>
      <c r="AE318">
        <v>1</v>
      </c>
      <c r="AF318" t="s">
        <v>757</v>
      </c>
      <c r="AH318">
        <v>0</v>
      </c>
      <c r="AQ318">
        <v>1</v>
      </c>
      <c r="AR318" t="s">
        <v>794</v>
      </c>
      <c r="AS318" t="s">
        <v>791</v>
      </c>
      <c r="AT318" t="str">
        <f t="shared" si="221"/>
        <v>Initial prescriptions</v>
      </c>
      <c r="AW318" t="str">
        <f t="shared" si="222"/>
        <v>Frequency of PDMP checks not required for established patients</v>
      </c>
      <c r="AZ318" t="str">
        <f t="shared" si="223"/>
        <v>Terminally ill patients under the supervised care of a hospice program</v>
      </c>
      <c r="BA318" t="s">
        <v>760</v>
      </c>
      <c r="BC318">
        <v>1</v>
      </c>
      <c r="BD318" t="s">
        <v>753</v>
      </c>
      <c r="BF318" t="str">
        <f t="shared" si="224"/>
        <v>Initial prescriptions</v>
      </c>
      <c r="BI318" t="str">
        <f t="shared" si="225"/>
        <v>Terminally ill patients under the supervised care of a hospice program</v>
      </c>
      <c r="BJ318" t="s">
        <v>760</v>
      </c>
      <c r="BL318">
        <v>1</v>
      </c>
      <c r="BM318" t="s">
        <v>792</v>
      </c>
      <c r="BO318" t="str">
        <f t="shared" si="226"/>
        <v>Schedule IV, Schedule V</v>
      </c>
      <c r="BP318" t="s">
        <v>795</v>
      </c>
      <c r="BQ318" t="s">
        <v>766</v>
      </c>
      <c r="BR318" t="str">
        <f t="shared" si="227"/>
        <v>Prescriber not required to check for a Schedule II substance</v>
      </c>
      <c r="BU318" t="str">
        <f t="shared" si="228"/>
        <v>Prescriber not required to check for a Schedule III substance</v>
      </c>
      <c r="BX318" t="str">
        <f t="shared" si="229"/>
        <v>Initial prescriptions</v>
      </c>
      <c r="BY318" t="s">
        <v>796</v>
      </c>
      <c r="CA318" t="str">
        <f t="shared" si="230"/>
        <v>Initial prescriptions</v>
      </c>
      <c r="CB318" t="s">
        <v>797</v>
      </c>
      <c r="CD318" t="str">
        <f t="shared" si="231"/>
        <v>Terminally ill patients under the supervised care of a hospice program</v>
      </c>
      <c r="CE318" t="s">
        <v>760</v>
      </c>
      <c r="CG318">
        <v>0</v>
      </c>
      <c r="CJ318">
        <v>0</v>
      </c>
      <c r="CM318">
        <v>0</v>
      </c>
      <c r="CS318">
        <v>1</v>
      </c>
      <c r="CT318" t="s">
        <v>760</v>
      </c>
      <c r="CV318" t="str">
        <f t="shared" si="232"/>
        <v>Authorized agent, delegate, or designee</v>
      </c>
      <c r="CW318" t="s">
        <v>760</v>
      </c>
      <c r="CY318">
        <v>1</v>
      </c>
      <c r="CZ318" t="s">
        <v>753</v>
      </c>
      <c r="DB318">
        <v>0</v>
      </c>
      <c r="DE318">
        <v>0</v>
      </c>
      <c r="DH318">
        <v>1</v>
      </c>
      <c r="DI318" t="s">
        <v>757</v>
      </c>
      <c r="DK318" t="s">
        <v>397</v>
      </c>
      <c r="DL318" t="s">
        <v>760</v>
      </c>
      <c r="DN318">
        <v>1</v>
      </c>
      <c r="DO318" t="s">
        <v>755</v>
      </c>
      <c r="DQ318" t="str">
        <f t="shared" si="220"/>
        <v>Active investigations</v>
      </c>
      <c r="DR318" t="s">
        <v>755</v>
      </c>
    </row>
    <row r="319" spans="1:122" x14ac:dyDescent="0.35">
      <c r="A319" t="s">
        <v>752</v>
      </c>
      <c r="B319" s="1">
        <v>42860</v>
      </c>
      <c r="C319" s="1">
        <v>42916</v>
      </c>
      <c r="D319">
        <v>1</v>
      </c>
      <c r="E319" t="s">
        <v>753</v>
      </c>
      <c r="G319" t="str">
        <f t="shared" si="233"/>
        <v xml:space="preserve">Department of Health </v>
      </c>
      <c r="H319" t="s">
        <v>754</v>
      </c>
      <c r="J319">
        <v>1</v>
      </c>
      <c r="K319" t="s">
        <v>757</v>
      </c>
      <c r="M319" t="str">
        <f t="shared" si="216"/>
        <v>Next business day</v>
      </c>
      <c r="N319" t="s">
        <v>777</v>
      </c>
      <c r="P319" t="str">
        <f t="shared" si="234"/>
        <v>Schedule II, Schedule III, Schedule IV, Schedule V</v>
      </c>
      <c r="Q319" t="s">
        <v>753</v>
      </c>
      <c r="S319" t="str">
        <f t="shared" si="217"/>
        <v>Must report to law enforcement, Must report to professional licensing body</v>
      </c>
      <c r="T319" t="s">
        <v>757</v>
      </c>
      <c r="V319">
        <v>1</v>
      </c>
      <c r="W319" t="s">
        <v>758</v>
      </c>
      <c r="Y319" t="str">
        <f t="shared" si="218"/>
        <v>Physician prescribers, Nurse Practitioners, Physician assistants, Optometrists, Podiatrists, Dentists, Pharmacists</v>
      </c>
      <c r="Z319" t="s">
        <v>769</v>
      </c>
      <c r="AB319" t="str">
        <f t="shared" si="219"/>
        <v>Initial licensure, Upon renewal of license</v>
      </c>
      <c r="AC319" t="s">
        <v>758</v>
      </c>
      <c r="AE319">
        <v>1</v>
      </c>
      <c r="AF319" t="s">
        <v>756</v>
      </c>
      <c r="AH319">
        <v>0</v>
      </c>
      <c r="AQ319">
        <v>1</v>
      </c>
      <c r="AR319" t="s">
        <v>798</v>
      </c>
      <c r="AS319" t="s">
        <v>791</v>
      </c>
      <c r="AT319" t="str">
        <f t="shared" si="221"/>
        <v>Initial prescriptions</v>
      </c>
      <c r="AU319" t="s">
        <v>760</v>
      </c>
      <c r="AW319" t="str">
        <f t="shared" si="222"/>
        <v>Frequency of PDMP checks not required for established patients</v>
      </c>
      <c r="AZ319" t="str">
        <f t="shared" si="223"/>
        <v>Terminally ill patients under the supervised care of a hospice program</v>
      </c>
      <c r="BA319" t="s">
        <v>760</v>
      </c>
      <c r="BC319">
        <v>1</v>
      </c>
      <c r="BD319" t="s">
        <v>755</v>
      </c>
      <c r="BF319" t="str">
        <f t="shared" si="224"/>
        <v>Initial prescriptions</v>
      </c>
      <c r="BG319" t="s">
        <v>760</v>
      </c>
      <c r="BI319" t="str">
        <f t="shared" si="225"/>
        <v>Terminally ill patients under the supervised care of a hospice program</v>
      </c>
      <c r="BJ319" t="s">
        <v>762</v>
      </c>
      <c r="BL319">
        <v>1</v>
      </c>
      <c r="BM319" t="s">
        <v>799</v>
      </c>
      <c r="BO319" t="str">
        <f t="shared" si="226"/>
        <v>Schedule IV, Schedule V</v>
      </c>
      <c r="BP319" t="s">
        <v>800</v>
      </c>
      <c r="BQ319" t="s">
        <v>766</v>
      </c>
      <c r="BR319" t="str">
        <f t="shared" si="227"/>
        <v>Prescriber not required to check for a Schedule II substance</v>
      </c>
      <c r="BU319" t="str">
        <f t="shared" si="228"/>
        <v>Prescriber not required to check for a Schedule III substance</v>
      </c>
      <c r="BX319" t="str">
        <f t="shared" si="229"/>
        <v>Initial prescriptions</v>
      </c>
      <c r="BY319" t="s">
        <v>762</v>
      </c>
      <c r="CA319" t="str">
        <f t="shared" si="230"/>
        <v>Initial prescriptions</v>
      </c>
      <c r="CB319" t="s">
        <v>762</v>
      </c>
      <c r="CD319" t="str">
        <f t="shared" si="231"/>
        <v>Terminally ill patients under the supervised care of a hospice program</v>
      </c>
      <c r="CE319" t="s">
        <v>760</v>
      </c>
      <c r="CG319">
        <v>0</v>
      </c>
      <c r="CJ319">
        <v>0</v>
      </c>
      <c r="CM319">
        <v>0</v>
      </c>
      <c r="CS319">
        <v>1</v>
      </c>
      <c r="CT319" t="s">
        <v>760</v>
      </c>
      <c r="CV319" t="str">
        <f t="shared" si="232"/>
        <v>Authorized agent, delegate, or designee</v>
      </c>
      <c r="CW319" t="s">
        <v>760</v>
      </c>
      <c r="CY319">
        <v>1</v>
      </c>
      <c r="CZ319" t="s">
        <v>753</v>
      </c>
      <c r="DB319">
        <v>0</v>
      </c>
      <c r="DE319">
        <v>0</v>
      </c>
      <c r="DH319">
        <v>1</v>
      </c>
      <c r="DI319" t="s">
        <v>757</v>
      </c>
      <c r="DK319" t="s">
        <v>397</v>
      </c>
      <c r="DL319" t="s">
        <v>760</v>
      </c>
      <c r="DN319">
        <v>1</v>
      </c>
      <c r="DO319" t="s">
        <v>755</v>
      </c>
      <c r="DQ319" t="str">
        <f t="shared" si="220"/>
        <v>Active investigations</v>
      </c>
      <c r="DR319" t="s">
        <v>755</v>
      </c>
    </row>
    <row r="320" spans="1:122" x14ac:dyDescent="0.35">
      <c r="A320" t="s">
        <v>752</v>
      </c>
      <c r="B320" s="1">
        <v>42917</v>
      </c>
      <c r="C320" s="1">
        <v>42943</v>
      </c>
      <c r="D320">
        <v>1</v>
      </c>
      <c r="E320" t="s">
        <v>753</v>
      </c>
      <c r="G320" t="str">
        <f t="shared" si="233"/>
        <v xml:space="preserve">Department of Health </v>
      </c>
      <c r="H320" t="s">
        <v>754</v>
      </c>
      <c r="J320">
        <v>1</v>
      </c>
      <c r="K320" t="s">
        <v>757</v>
      </c>
      <c r="M320" t="str">
        <f t="shared" si="216"/>
        <v>Next business day</v>
      </c>
      <c r="N320" t="s">
        <v>777</v>
      </c>
      <c r="P320" t="str">
        <f t="shared" si="234"/>
        <v>Schedule II, Schedule III, Schedule IV, Schedule V</v>
      </c>
      <c r="Q320" t="s">
        <v>753</v>
      </c>
      <c r="S320" t="str">
        <f t="shared" si="217"/>
        <v>Must report to law enforcement, Must report to professional licensing body</v>
      </c>
      <c r="T320" t="s">
        <v>757</v>
      </c>
      <c r="V320">
        <v>1</v>
      </c>
      <c r="W320" t="s">
        <v>758</v>
      </c>
      <c r="Y320" t="str">
        <f t="shared" si="218"/>
        <v>Physician prescribers, Nurse Practitioners, Physician assistants, Optometrists, Podiatrists, Dentists, Pharmacists</v>
      </c>
      <c r="Z320" t="s">
        <v>769</v>
      </c>
      <c r="AB320" t="str">
        <f t="shared" si="219"/>
        <v>Initial licensure, Upon renewal of license</v>
      </c>
      <c r="AC320" t="s">
        <v>758</v>
      </c>
      <c r="AE320">
        <v>1</v>
      </c>
      <c r="AF320" t="s">
        <v>756</v>
      </c>
      <c r="AH320">
        <v>0</v>
      </c>
      <c r="AQ320">
        <v>1</v>
      </c>
      <c r="AR320" t="s">
        <v>798</v>
      </c>
      <c r="AS320" t="s">
        <v>791</v>
      </c>
      <c r="AT320" t="str">
        <f t="shared" si="221"/>
        <v>Initial prescriptions</v>
      </c>
      <c r="AU320" t="s">
        <v>760</v>
      </c>
      <c r="AW320" t="str">
        <f t="shared" si="222"/>
        <v>Frequency of PDMP checks not required for established patients</v>
      </c>
      <c r="AZ320" t="str">
        <f t="shared" si="223"/>
        <v>Terminally ill patients under the supervised care of a hospice program</v>
      </c>
      <c r="BA320" t="s">
        <v>760</v>
      </c>
      <c r="BC320">
        <v>1</v>
      </c>
      <c r="BD320" t="s">
        <v>755</v>
      </c>
      <c r="BF320" t="str">
        <f t="shared" si="224"/>
        <v>Initial prescriptions</v>
      </c>
      <c r="BG320" t="s">
        <v>760</v>
      </c>
      <c r="BI320" t="str">
        <f t="shared" si="225"/>
        <v>Terminally ill patients under the supervised care of a hospice program</v>
      </c>
      <c r="BJ320" t="s">
        <v>762</v>
      </c>
      <c r="BL320">
        <v>1</v>
      </c>
      <c r="BM320" t="s">
        <v>801</v>
      </c>
      <c r="BO320" t="str">
        <f t="shared" si="226"/>
        <v>Schedule IV, Schedule V</v>
      </c>
      <c r="BP320" t="s">
        <v>771</v>
      </c>
      <c r="BQ320" t="s">
        <v>766</v>
      </c>
      <c r="BR320" t="str">
        <f t="shared" si="227"/>
        <v>Prescriber not required to check for a Schedule II substance</v>
      </c>
      <c r="BU320" t="str">
        <f t="shared" si="228"/>
        <v>Prescriber not required to check for a Schedule III substance</v>
      </c>
      <c r="BX320" t="str">
        <f t="shared" si="229"/>
        <v>Initial prescriptions</v>
      </c>
      <c r="BY320" t="s">
        <v>802</v>
      </c>
      <c r="CA320" t="str">
        <f t="shared" si="230"/>
        <v>Initial prescriptions</v>
      </c>
      <c r="CB320" t="s">
        <v>803</v>
      </c>
      <c r="CD320" t="str">
        <f t="shared" si="231"/>
        <v>Terminally ill patients under the supervised care of a hospice program</v>
      </c>
      <c r="CE320" t="s">
        <v>760</v>
      </c>
      <c r="CG320">
        <v>0</v>
      </c>
      <c r="CJ320">
        <v>0</v>
      </c>
      <c r="CM320">
        <v>0</v>
      </c>
      <c r="CS320">
        <v>1</v>
      </c>
      <c r="CT320" t="s">
        <v>760</v>
      </c>
      <c r="CV320" t="str">
        <f t="shared" si="232"/>
        <v>Authorized agent, delegate, or designee</v>
      </c>
      <c r="CW320" t="s">
        <v>760</v>
      </c>
      <c r="CY320">
        <v>1</v>
      </c>
      <c r="CZ320" t="s">
        <v>753</v>
      </c>
      <c r="DB320">
        <v>0</v>
      </c>
      <c r="DE320">
        <v>0</v>
      </c>
      <c r="DH320">
        <v>1</v>
      </c>
      <c r="DI320" t="s">
        <v>757</v>
      </c>
      <c r="DK320" t="s">
        <v>397</v>
      </c>
      <c r="DL320" t="s">
        <v>760</v>
      </c>
      <c r="DN320">
        <v>1</v>
      </c>
      <c r="DO320" t="s">
        <v>755</v>
      </c>
      <c r="DQ320" t="str">
        <f t="shared" si="220"/>
        <v>Active investigations</v>
      </c>
      <c r="DR320" t="s">
        <v>755</v>
      </c>
    </row>
    <row r="321" spans="1:122" x14ac:dyDescent="0.35">
      <c r="A321" t="s">
        <v>752</v>
      </c>
      <c r="B321" s="1">
        <v>42944</v>
      </c>
      <c r="C321" s="1">
        <v>43006</v>
      </c>
      <c r="D321">
        <v>1</v>
      </c>
      <c r="E321" t="s">
        <v>753</v>
      </c>
      <c r="G321" t="str">
        <f t="shared" si="233"/>
        <v xml:space="preserve">Department of Health </v>
      </c>
      <c r="H321" t="s">
        <v>754</v>
      </c>
      <c r="J321">
        <v>1</v>
      </c>
      <c r="K321" t="s">
        <v>753</v>
      </c>
      <c r="M321" t="str">
        <f t="shared" si="216"/>
        <v>Next business day</v>
      </c>
      <c r="N321" t="s">
        <v>777</v>
      </c>
      <c r="P321" t="str">
        <f t="shared" si="234"/>
        <v>Schedule II, Schedule III, Schedule IV, Schedule V</v>
      </c>
      <c r="Q321" t="s">
        <v>753</v>
      </c>
      <c r="S321" t="str">
        <f t="shared" si="217"/>
        <v>Must report to law enforcement, Must report to professional licensing body</v>
      </c>
      <c r="T321" t="s">
        <v>757</v>
      </c>
      <c r="V321">
        <v>1</v>
      </c>
      <c r="W321" t="s">
        <v>758</v>
      </c>
      <c r="Y321" t="str">
        <f t="shared" si="218"/>
        <v>Physician prescribers, Nurse Practitioners, Physician assistants, Optometrists, Podiatrists, Dentists, Pharmacists</v>
      </c>
      <c r="Z321" t="s">
        <v>769</v>
      </c>
      <c r="AB321" t="str">
        <f t="shared" si="219"/>
        <v>Initial licensure, Upon renewal of license</v>
      </c>
      <c r="AC321" t="s">
        <v>758</v>
      </c>
      <c r="AE321">
        <v>1</v>
      </c>
      <c r="AF321" t="s">
        <v>756</v>
      </c>
      <c r="AH321">
        <v>0</v>
      </c>
      <c r="AQ321">
        <v>1</v>
      </c>
      <c r="AR321" t="s">
        <v>798</v>
      </c>
      <c r="AS321" t="s">
        <v>791</v>
      </c>
      <c r="AT321" t="str">
        <f t="shared" si="221"/>
        <v>Initial prescriptions</v>
      </c>
      <c r="AU321" t="s">
        <v>760</v>
      </c>
      <c r="AW321" t="str">
        <f t="shared" si="222"/>
        <v>Frequency of PDMP checks not required for established patients</v>
      </c>
      <c r="AZ321" t="str">
        <f t="shared" si="223"/>
        <v>Terminally ill patients under the supervised care of a hospice program</v>
      </c>
      <c r="BA321" t="s">
        <v>760</v>
      </c>
      <c r="BC321">
        <v>1</v>
      </c>
      <c r="BD321" t="s">
        <v>755</v>
      </c>
      <c r="BF321" t="str">
        <f t="shared" si="224"/>
        <v>Initial prescriptions</v>
      </c>
      <c r="BG321" t="s">
        <v>760</v>
      </c>
      <c r="BI321" t="str">
        <f t="shared" si="225"/>
        <v>Terminally ill patients under the supervised care of a hospice program</v>
      </c>
      <c r="BJ321" t="s">
        <v>762</v>
      </c>
      <c r="BL321">
        <v>1</v>
      </c>
      <c r="BM321" t="s">
        <v>804</v>
      </c>
      <c r="BO321" t="str">
        <f t="shared" si="226"/>
        <v>Schedule IV, Schedule V</v>
      </c>
      <c r="BP321" t="s">
        <v>805</v>
      </c>
      <c r="BQ321" t="s">
        <v>766</v>
      </c>
      <c r="BR321" t="str">
        <f t="shared" si="227"/>
        <v>Prescriber not required to check for a Schedule II substance</v>
      </c>
      <c r="BU321" t="str">
        <f t="shared" si="228"/>
        <v>Prescriber not required to check for a Schedule III substance</v>
      </c>
      <c r="BX321" t="str">
        <f t="shared" si="229"/>
        <v>Initial prescriptions</v>
      </c>
      <c r="BY321" t="s">
        <v>762</v>
      </c>
      <c r="CA321" t="str">
        <f t="shared" si="230"/>
        <v>Initial prescriptions</v>
      </c>
      <c r="CB321" t="s">
        <v>762</v>
      </c>
      <c r="CD321" t="str">
        <f t="shared" si="231"/>
        <v>Terminally ill patients under the supervised care of a hospice program</v>
      </c>
      <c r="CE321" t="s">
        <v>760</v>
      </c>
      <c r="CG321">
        <v>0</v>
      </c>
      <c r="CJ321">
        <v>0</v>
      </c>
      <c r="CM321">
        <v>0</v>
      </c>
      <c r="CS321">
        <v>1</v>
      </c>
      <c r="CT321" t="s">
        <v>760</v>
      </c>
      <c r="CV321" t="str">
        <f t="shared" si="232"/>
        <v>Authorized agent, delegate, or designee</v>
      </c>
      <c r="CW321" t="s">
        <v>760</v>
      </c>
      <c r="CY321">
        <v>1</v>
      </c>
      <c r="CZ321" t="s">
        <v>806</v>
      </c>
      <c r="DB321">
        <v>0</v>
      </c>
      <c r="DE321">
        <v>0</v>
      </c>
      <c r="DH321">
        <v>1</v>
      </c>
      <c r="DI321" t="s">
        <v>757</v>
      </c>
      <c r="DK321" t="s">
        <v>397</v>
      </c>
      <c r="DL321" t="s">
        <v>760</v>
      </c>
      <c r="DN321">
        <v>1</v>
      </c>
      <c r="DO321" t="s">
        <v>755</v>
      </c>
      <c r="DQ321" t="str">
        <f t="shared" si="220"/>
        <v>Active investigations</v>
      </c>
      <c r="DR321" t="s">
        <v>755</v>
      </c>
    </row>
    <row r="322" spans="1:122" x14ac:dyDescent="0.35">
      <c r="A322" t="s">
        <v>752</v>
      </c>
      <c r="B322" s="1">
        <v>43007</v>
      </c>
      <c r="C322" s="1">
        <v>43320</v>
      </c>
      <c r="D322">
        <v>1</v>
      </c>
      <c r="E322" t="s">
        <v>753</v>
      </c>
      <c r="G322" t="str">
        <f t="shared" si="233"/>
        <v xml:space="preserve">Department of Health </v>
      </c>
      <c r="H322" t="s">
        <v>754</v>
      </c>
      <c r="J322">
        <v>1</v>
      </c>
      <c r="K322" t="s">
        <v>757</v>
      </c>
      <c r="M322" t="str">
        <f t="shared" si="216"/>
        <v>Next business day</v>
      </c>
      <c r="N322" t="s">
        <v>777</v>
      </c>
      <c r="P322" t="str">
        <f t="shared" si="234"/>
        <v>Schedule II, Schedule III, Schedule IV, Schedule V</v>
      </c>
      <c r="Q322" t="s">
        <v>753</v>
      </c>
      <c r="S322" t="str">
        <f t="shared" si="217"/>
        <v>Must report to law enforcement, Must report to professional licensing body</v>
      </c>
      <c r="T322" t="s">
        <v>757</v>
      </c>
      <c r="V322">
        <v>1</v>
      </c>
      <c r="W322" t="s">
        <v>758</v>
      </c>
      <c r="Y322" t="str">
        <f t="shared" si="218"/>
        <v>Physician prescribers, Nurse Practitioners, Physician assistants, Optometrists, Podiatrists, Dentists, Pharmacists</v>
      </c>
      <c r="Z322" t="s">
        <v>769</v>
      </c>
      <c r="AB322" t="str">
        <f t="shared" si="219"/>
        <v>Initial licensure, Upon renewal of license</v>
      </c>
      <c r="AC322" t="s">
        <v>758</v>
      </c>
      <c r="AE322">
        <v>1</v>
      </c>
      <c r="AF322" t="s">
        <v>756</v>
      </c>
      <c r="AH322">
        <v>0</v>
      </c>
      <c r="AQ322">
        <v>1</v>
      </c>
      <c r="AR322" t="s">
        <v>798</v>
      </c>
      <c r="AS322" t="s">
        <v>791</v>
      </c>
      <c r="AT322" t="str">
        <f t="shared" si="221"/>
        <v>Initial prescriptions</v>
      </c>
      <c r="AU322" t="s">
        <v>760</v>
      </c>
      <c r="AW322" t="str">
        <f t="shared" si="222"/>
        <v>Frequency of PDMP checks not required for established patients</v>
      </c>
      <c r="AZ322" t="str">
        <f t="shared" si="223"/>
        <v>Terminally ill patients under the supervised care of a hospice program</v>
      </c>
      <c r="BA322" t="s">
        <v>760</v>
      </c>
      <c r="BC322">
        <v>1</v>
      </c>
      <c r="BD322" t="s">
        <v>755</v>
      </c>
      <c r="BF322" t="str">
        <f t="shared" si="224"/>
        <v>Initial prescriptions</v>
      </c>
      <c r="BG322" t="s">
        <v>760</v>
      </c>
      <c r="BI322" t="str">
        <f t="shared" si="225"/>
        <v>Terminally ill patients under the supervised care of a hospice program</v>
      </c>
      <c r="BJ322" t="s">
        <v>762</v>
      </c>
      <c r="BL322">
        <v>1</v>
      </c>
      <c r="BM322" t="s">
        <v>801</v>
      </c>
      <c r="BO322" t="str">
        <f t="shared" si="226"/>
        <v>Schedule IV, Schedule V</v>
      </c>
      <c r="BP322" t="s">
        <v>755</v>
      </c>
      <c r="BQ322" t="s">
        <v>766</v>
      </c>
      <c r="BR322" t="str">
        <f t="shared" si="227"/>
        <v>Prescriber not required to check for a Schedule II substance</v>
      </c>
      <c r="BU322" t="str">
        <f t="shared" si="228"/>
        <v>Prescriber not required to check for a Schedule III substance</v>
      </c>
      <c r="BX322" t="str">
        <f t="shared" si="229"/>
        <v>Initial prescriptions</v>
      </c>
      <c r="BY322" t="s">
        <v>802</v>
      </c>
      <c r="CA322" t="str">
        <f t="shared" si="230"/>
        <v>Initial prescriptions</v>
      </c>
      <c r="CB322" t="s">
        <v>803</v>
      </c>
      <c r="CD322" t="str">
        <f t="shared" si="231"/>
        <v>Terminally ill patients under the supervised care of a hospice program</v>
      </c>
      <c r="CE322" t="s">
        <v>760</v>
      </c>
      <c r="CG322">
        <v>0</v>
      </c>
      <c r="CJ322">
        <v>0</v>
      </c>
      <c r="CM322">
        <v>0</v>
      </c>
      <c r="CS322">
        <v>1</v>
      </c>
      <c r="CT322" t="s">
        <v>760</v>
      </c>
      <c r="CV322" t="str">
        <f t="shared" si="232"/>
        <v>Authorized agent, delegate, or designee</v>
      </c>
      <c r="CW322" t="s">
        <v>760</v>
      </c>
      <c r="CY322">
        <v>1</v>
      </c>
      <c r="CZ322" t="s">
        <v>806</v>
      </c>
      <c r="DB322">
        <v>0</v>
      </c>
      <c r="DE322">
        <v>0</v>
      </c>
      <c r="DH322">
        <v>1</v>
      </c>
      <c r="DI322" t="s">
        <v>757</v>
      </c>
      <c r="DK322" t="s">
        <v>397</v>
      </c>
      <c r="DL322" t="s">
        <v>760</v>
      </c>
      <c r="DN322">
        <v>1</v>
      </c>
      <c r="DO322" t="s">
        <v>755</v>
      </c>
      <c r="DQ322" t="str">
        <f t="shared" ref="DQ322:DQ331" si="235">("Active investigations, Granted access by issuance of a warrant")</f>
        <v>Active investigations, Granted access by issuance of a warrant</v>
      </c>
      <c r="DR322" t="s">
        <v>757</v>
      </c>
    </row>
    <row r="323" spans="1:122" x14ac:dyDescent="0.35">
      <c r="A323" t="s">
        <v>752</v>
      </c>
      <c r="B323" s="1">
        <v>43321</v>
      </c>
      <c r="C323" s="1">
        <v>43370</v>
      </c>
      <c r="D323">
        <v>1</v>
      </c>
      <c r="E323" t="s">
        <v>753</v>
      </c>
      <c r="G323" t="str">
        <f t="shared" si="233"/>
        <v xml:space="preserve">Department of Health </v>
      </c>
      <c r="H323" t="s">
        <v>754</v>
      </c>
      <c r="J323">
        <v>1</v>
      </c>
      <c r="K323" t="s">
        <v>757</v>
      </c>
      <c r="M323" t="str">
        <f t="shared" si="216"/>
        <v>Next business day</v>
      </c>
      <c r="N323" t="s">
        <v>777</v>
      </c>
      <c r="P323" t="str">
        <f t="shared" si="234"/>
        <v>Schedule II, Schedule III, Schedule IV, Schedule V</v>
      </c>
      <c r="Q323" t="s">
        <v>753</v>
      </c>
      <c r="S323" t="str">
        <f t="shared" si="217"/>
        <v>Must report to law enforcement, Must report to professional licensing body</v>
      </c>
      <c r="T323" t="s">
        <v>757</v>
      </c>
      <c r="V323">
        <v>1</v>
      </c>
      <c r="W323" t="s">
        <v>758</v>
      </c>
      <c r="Y323" t="str">
        <f t="shared" si="218"/>
        <v>Physician prescribers, Nurse Practitioners, Physician assistants, Optometrists, Podiatrists, Dentists, Pharmacists</v>
      </c>
      <c r="Z323" t="s">
        <v>769</v>
      </c>
      <c r="AB323" t="str">
        <f t="shared" si="219"/>
        <v>Initial licensure, Upon renewal of license</v>
      </c>
      <c r="AC323" t="s">
        <v>758</v>
      </c>
      <c r="AE323">
        <v>1</v>
      </c>
      <c r="AF323" t="s">
        <v>777</v>
      </c>
      <c r="AH323">
        <v>0</v>
      </c>
      <c r="AQ323">
        <v>1</v>
      </c>
      <c r="AR323" t="s">
        <v>798</v>
      </c>
      <c r="AS323" t="s">
        <v>791</v>
      </c>
      <c r="AT323" t="str">
        <f t="shared" si="221"/>
        <v>Initial prescriptions</v>
      </c>
      <c r="AU323" t="s">
        <v>760</v>
      </c>
      <c r="AW323" t="str">
        <f t="shared" si="222"/>
        <v>Frequency of PDMP checks not required for established patients</v>
      </c>
      <c r="AZ323" t="str">
        <f t="shared" si="223"/>
        <v>Terminally ill patients under the supervised care of a hospice program</v>
      </c>
      <c r="BA323" t="s">
        <v>760</v>
      </c>
      <c r="BC323">
        <v>1</v>
      </c>
      <c r="BD323" t="s">
        <v>757</v>
      </c>
      <c r="BF323" t="str">
        <f t="shared" si="224"/>
        <v>Initial prescriptions</v>
      </c>
      <c r="BG323" t="s">
        <v>760</v>
      </c>
      <c r="BI323" t="str">
        <f t="shared" si="225"/>
        <v>Terminally ill patients under the supervised care of a hospice program</v>
      </c>
      <c r="BJ323" t="s">
        <v>762</v>
      </c>
      <c r="BL323">
        <v>1</v>
      </c>
      <c r="BM323" t="s">
        <v>801</v>
      </c>
      <c r="BO323" t="str">
        <f t="shared" si="226"/>
        <v>Schedule IV, Schedule V</v>
      </c>
      <c r="BP323" t="s">
        <v>757</v>
      </c>
      <c r="BQ323" t="s">
        <v>766</v>
      </c>
      <c r="BR323" t="str">
        <f t="shared" si="227"/>
        <v>Prescriber not required to check for a Schedule II substance</v>
      </c>
      <c r="BU323" t="str">
        <f t="shared" si="228"/>
        <v>Prescriber not required to check for a Schedule III substance</v>
      </c>
      <c r="BX323" t="str">
        <f t="shared" si="229"/>
        <v>Initial prescriptions</v>
      </c>
      <c r="BY323" t="s">
        <v>802</v>
      </c>
      <c r="CA323" t="str">
        <f t="shared" si="230"/>
        <v>Initial prescriptions</v>
      </c>
      <c r="CB323" t="s">
        <v>803</v>
      </c>
      <c r="CD323" t="str">
        <f t="shared" si="231"/>
        <v>Terminally ill patients under the supervised care of a hospice program</v>
      </c>
      <c r="CE323" t="s">
        <v>760</v>
      </c>
      <c r="CG323">
        <v>0</v>
      </c>
      <c r="CJ323">
        <v>0</v>
      </c>
      <c r="CM323">
        <v>0</v>
      </c>
      <c r="CS323">
        <v>1</v>
      </c>
      <c r="CT323" t="s">
        <v>760</v>
      </c>
      <c r="CV323" t="str">
        <f t="shared" si="232"/>
        <v>Authorized agent, delegate, or designee</v>
      </c>
      <c r="CW323" t="s">
        <v>760</v>
      </c>
      <c r="CY323">
        <v>1</v>
      </c>
      <c r="CZ323" t="s">
        <v>806</v>
      </c>
      <c r="DB323">
        <v>0</v>
      </c>
      <c r="DE323">
        <v>0</v>
      </c>
      <c r="DH323">
        <v>1</v>
      </c>
      <c r="DI323" t="s">
        <v>757</v>
      </c>
      <c r="DK323" t="s">
        <v>397</v>
      </c>
      <c r="DL323" t="s">
        <v>760</v>
      </c>
      <c r="DN323">
        <v>1</v>
      </c>
      <c r="DO323" t="s">
        <v>757</v>
      </c>
      <c r="DQ323" t="str">
        <f t="shared" si="235"/>
        <v>Active investigations, Granted access by issuance of a warrant</v>
      </c>
      <c r="DR323" t="s">
        <v>806</v>
      </c>
    </row>
    <row r="324" spans="1:122" x14ac:dyDescent="0.35">
      <c r="A324" t="s">
        <v>752</v>
      </c>
      <c r="B324" s="1">
        <v>43371</v>
      </c>
      <c r="C324" s="1">
        <v>43405</v>
      </c>
      <c r="D324">
        <v>1</v>
      </c>
      <c r="E324" t="s">
        <v>753</v>
      </c>
      <c r="G324" t="str">
        <f t="shared" si="233"/>
        <v xml:space="preserve">Department of Health </v>
      </c>
      <c r="H324" t="s">
        <v>754</v>
      </c>
      <c r="J324">
        <v>1</v>
      </c>
      <c r="K324" t="s">
        <v>757</v>
      </c>
      <c r="M324" t="str">
        <f t="shared" si="216"/>
        <v>Next business day</v>
      </c>
      <c r="N324" t="s">
        <v>777</v>
      </c>
      <c r="P324" t="str">
        <f t="shared" si="234"/>
        <v>Schedule II, Schedule III, Schedule IV, Schedule V</v>
      </c>
      <c r="Q324" t="s">
        <v>753</v>
      </c>
      <c r="S324" t="str">
        <f t="shared" si="217"/>
        <v>Must report to law enforcement, Must report to professional licensing body</v>
      </c>
      <c r="T324" t="s">
        <v>757</v>
      </c>
      <c r="V324">
        <v>1</v>
      </c>
      <c r="W324" t="s">
        <v>758</v>
      </c>
      <c r="Y324" t="str">
        <f t="shared" si="218"/>
        <v>Physician prescribers, Nurse Practitioners, Physician assistants, Optometrists, Podiatrists, Dentists, Pharmacists</v>
      </c>
      <c r="Z324" t="s">
        <v>807</v>
      </c>
      <c r="AB324" t="str">
        <f t="shared" si="219"/>
        <v>Initial licensure, Upon renewal of license</v>
      </c>
      <c r="AC324" t="s">
        <v>758</v>
      </c>
      <c r="AE324">
        <v>1</v>
      </c>
      <c r="AF324" t="s">
        <v>808</v>
      </c>
      <c r="AH324">
        <v>0</v>
      </c>
      <c r="AQ324">
        <v>1</v>
      </c>
      <c r="AR324" t="s">
        <v>809</v>
      </c>
      <c r="AS324" t="s">
        <v>791</v>
      </c>
      <c r="AT324" t="str">
        <f t="shared" si="221"/>
        <v>Initial prescriptions</v>
      </c>
      <c r="AU324" t="s">
        <v>760</v>
      </c>
      <c r="AW324" t="str">
        <f t="shared" si="222"/>
        <v>Frequency of PDMP checks not required for established patients</v>
      </c>
      <c r="AZ324" t="str">
        <f t="shared" si="223"/>
        <v>Terminally ill patients under the supervised care of a hospice program</v>
      </c>
      <c r="BA324" t="s">
        <v>760</v>
      </c>
      <c r="BC324">
        <v>1</v>
      </c>
      <c r="BD324" t="s">
        <v>757</v>
      </c>
      <c r="BF324" t="str">
        <f t="shared" si="224"/>
        <v>Initial prescriptions</v>
      </c>
      <c r="BG324" t="s">
        <v>760</v>
      </c>
      <c r="BI324" t="str">
        <f t="shared" si="225"/>
        <v>Terminally ill patients under the supervised care of a hospice program</v>
      </c>
      <c r="BJ324" t="s">
        <v>762</v>
      </c>
      <c r="BL324">
        <v>1</v>
      </c>
      <c r="BM324" t="s">
        <v>810</v>
      </c>
      <c r="BO324" t="str">
        <f t="shared" si="226"/>
        <v>Schedule IV, Schedule V</v>
      </c>
      <c r="BP324" t="s">
        <v>757</v>
      </c>
      <c r="BQ324" t="s">
        <v>766</v>
      </c>
      <c r="BR324" t="str">
        <f t="shared" si="227"/>
        <v>Prescriber not required to check for a Schedule II substance</v>
      </c>
      <c r="BU324" t="str">
        <f t="shared" si="228"/>
        <v>Prescriber not required to check for a Schedule III substance</v>
      </c>
      <c r="BX324" t="str">
        <f t="shared" si="229"/>
        <v>Initial prescriptions</v>
      </c>
      <c r="BY324" t="s">
        <v>775</v>
      </c>
      <c r="CA324" t="str">
        <f t="shared" si="230"/>
        <v>Initial prescriptions</v>
      </c>
      <c r="CB324" t="s">
        <v>776</v>
      </c>
      <c r="CD324" t="str">
        <f t="shared" si="231"/>
        <v>Terminally ill patients under the supervised care of a hospice program</v>
      </c>
      <c r="CE324" t="s">
        <v>760</v>
      </c>
      <c r="CG324">
        <v>0</v>
      </c>
      <c r="CJ324">
        <v>0</v>
      </c>
      <c r="CM324">
        <v>0</v>
      </c>
      <c r="CS324">
        <v>1</v>
      </c>
      <c r="CT324" t="s">
        <v>760</v>
      </c>
      <c r="CV324" t="str">
        <f t="shared" si="232"/>
        <v>Authorized agent, delegate, or designee</v>
      </c>
      <c r="CW324" t="s">
        <v>760</v>
      </c>
      <c r="CY324">
        <v>1</v>
      </c>
      <c r="CZ324" t="s">
        <v>806</v>
      </c>
      <c r="DB324">
        <v>0</v>
      </c>
      <c r="DE324">
        <v>0</v>
      </c>
      <c r="DH324">
        <v>1</v>
      </c>
      <c r="DI324" t="s">
        <v>757</v>
      </c>
      <c r="DK324" t="s">
        <v>397</v>
      </c>
      <c r="DL324" t="s">
        <v>760</v>
      </c>
      <c r="DN324">
        <v>1</v>
      </c>
      <c r="DO324" t="s">
        <v>757</v>
      </c>
      <c r="DQ324" t="str">
        <f t="shared" si="235"/>
        <v>Active investigations, Granted access by issuance of a warrant</v>
      </c>
      <c r="DR324" t="s">
        <v>806</v>
      </c>
    </row>
    <row r="325" spans="1:122" x14ac:dyDescent="0.35">
      <c r="A325" t="s">
        <v>752</v>
      </c>
      <c r="B325" s="1">
        <v>43406</v>
      </c>
      <c r="C325" s="1">
        <v>43474</v>
      </c>
      <c r="D325">
        <v>1</v>
      </c>
      <c r="E325" t="s">
        <v>753</v>
      </c>
      <c r="G325" t="str">
        <f t="shared" si="233"/>
        <v xml:space="preserve">Department of Health </v>
      </c>
      <c r="H325" t="s">
        <v>754</v>
      </c>
      <c r="J325">
        <v>1</v>
      </c>
      <c r="K325" t="s">
        <v>757</v>
      </c>
      <c r="M325" t="str">
        <f t="shared" si="216"/>
        <v>Next business day</v>
      </c>
      <c r="N325" t="s">
        <v>777</v>
      </c>
      <c r="P325" t="str">
        <f t="shared" si="234"/>
        <v>Schedule II, Schedule III, Schedule IV, Schedule V</v>
      </c>
      <c r="Q325" t="s">
        <v>753</v>
      </c>
      <c r="S325" t="str">
        <f t="shared" si="217"/>
        <v>Must report to law enforcement, Must report to professional licensing body</v>
      </c>
      <c r="T325" t="s">
        <v>757</v>
      </c>
      <c r="V325">
        <v>1</v>
      </c>
      <c r="W325" t="s">
        <v>758</v>
      </c>
      <c r="Y325" t="str">
        <f t="shared" si="218"/>
        <v>Physician prescribers, Nurse Practitioners, Physician assistants, Optometrists, Podiatrists, Dentists, Pharmacists</v>
      </c>
      <c r="Z325" t="s">
        <v>807</v>
      </c>
      <c r="AB325" t="str">
        <f t="shared" si="219"/>
        <v>Initial licensure, Upon renewal of license</v>
      </c>
      <c r="AC325" t="s">
        <v>758</v>
      </c>
      <c r="AE325">
        <v>1</v>
      </c>
      <c r="AF325" t="s">
        <v>756</v>
      </c>
      <c r="AH325">
        <v>0</v>
      </c>
      <c r="AQ325">
        <v>1</v>
      </c>
      <c r="AR325" t="s">
        <v>798</v>
      </c>
      <c r="AS325" t="s">
        <v>791</v>
      </c>
      <c r="AT325" t="str">
        <f t="shared" si="221"/>
        <v>Initial prescriptions</v>
      </c>
      <c r="AU325" t="s">
        <v>760</v>
      </c>
      <c r="AW325" t="str">
        <f t="shared" si="222"/>
        <v>Frequency of PDMP checks not required for established patients</v>
      </c>
      <c r="AZ325" t="str">
        <f t="shared" si="223"/>
        <v>Terminally ill patients under the supervised care of a hospice program</v>
      </c>
      <c r="BA325" t="s">
        <v>760</v>
      </c>
      <c r="BC325">
        <v>1</v>
      </c>
      <c r="BD325" t="s">
        <v>757</v>
      </c>
      <c r="BF325" t="str">
        <f t="shared" si="224"/>
        <v>Initial prescriptions</v>
      </c>
      <c r="BG325" t="s">
        <v>760</v>
      </c>
      <c r="BI325" t="str">
        <f t="shared" si="225"/>
        <v>Terminally ill patients under the supervised care of a hospice program</v>
      </c>
      <c r="BJ325" t="s">
        <v>760</v>
      </c>
      <c r="BL325">
        <v>1</v>
      </c>
      <c r="BM325" t="s">
        <v>786</v>
      </c>
      <c r="BO325" t="str">
        <f t="shared" si="226"/>
        <v>Schedule IV, Schedule V</v>
      </c>
      <c r="BP325" t="s">
        <v>811</v>
      </c>
      <c r="BQ325" t="s">
        <v>766</v>
      </c>
      <c r="BR325" t="str">
        <f t="shared" si="227"/>
        <v>Prescriber not required to check for a Schedule II substance</v>
      </c>
      <c r="BU325" t="str">
        <f t="shared" si="228"/>
        <v>Prescriber not required to check for a Schedule III substance</v>
      </c>
      <c r="BX325" t="str">
        <f t="shared" si="229"/>
        <v>Initial prescriptions</v>
      </c>
      <c r="BY325" t="s">
        <v>775</v>
      </c>
      <c r="CA325" t="str">
        <f t="shared" si="230"/>
        <v>Initial prescriptions</v>
      </c>
      <c r="CB325" t="s">
        <v>776</v>
      </c>
      <c r="CD325" t="str">
        <f t="shared" si="231"/>
        <v>Terminally ill patients under the supervised care of a hospice program</v>
      </c>
      <c r="CE325" t="s">
        <v>760</v>
      </c>
      <c r="CG325">
        <v>0</v>
      </c>
      <c r="CJ325">
        <v>0</v>
      </c>
      <c r="CM325">
        <v>0</v>
      </c>
      <c r="CS325">
        <v>1</v>
      </c>
      <c r="CT325" t="s">
        <v>760</v>
      </c>
      <c r="CV325" t="str">
        <f t="shared" si="232"/>
        <v>Authorized agent, delegate, or designee</v>
      </c>
      <c r="CW325" t="s">
        <v>760</v>
      </c>
      <c r="CY325">
        <v>1</v>
      </c>
      <c r="CZ325" t="s">
        <v>806</v>
      </c>
      <c r="DB325">
        <v>0</v>
      </c>
      <c r="DE325">
        <v>0</v>
      </c>
      <c r="DH325">
        <v>1</v>
      </c>
      <c r="DI325" t="s">
        <v>757</v>
      </c>
      <c r="DK325" t="s">
        <v>397</v>
      </c>
      <c r="DL325" t="s">
        <v>760</v>
      </c>
      <c r="DN325">
        <v>1</v>
      </c>
      <c r="DO325" t="s">
        <v>757</v>
      </c>
      <c r="DQ325" t="str">
        <f t="shared" si="235"/>
        <v>Active investigations, Granted access by issuance of a warrant</v>
      </c>
      <c r="DR325" t="s">
        <v>806</v>
      </c>
    </row>
    <row r="326" spans="1:122" x14ac:dyDescent="0.35">
      <c r="A326" t="s">
        <v>752</v>
      </c>
      <c r="B326" s="1">
        <v>43475</v>
      </c>
      <c r="C326" s="1">
        <v>43502</v>
      </c>
      <c r="D326">
        <v>1</v>
      </c>
      <c r="E326" t="s">
        <v>753</v>
      </c>
      <c r="G326" t="str">
        <f t="shared" si="233"/>
        <v xml:space="preserve">Department of Health </v>
      </c>
      <c r="H326" t="s">
        <v>754</v>
      </c>
      <c r="J326">
        <v>1</v>
      </c>
      <c r="K326" t="s">
        <v>757</v>
      </c>
      <c r="M326" t="str">
        <f t="shared" si="216"/>
        <v>Next business day</v>
      </c>
      <c r="N326" t="s">
        <v>777</v>
      </c>
      <c r="P326" t="str">
        <f t="shared" si="234"/>
        <v>Schedule II, Schedule III, Schedule IV, Schedule V</v>
      </c>
      <c r="Q326" t="s">
        <v>753</v>
      </c>
      <c r="S326" t="str">
        <f t="shared" si="217"/>
        <v>Must report to law enforcement, Must report to professional licensing body</v>
      </c>
      <c r="T326" t="s">
        <v>757</v>
      </c>
      <c r="V326">
        <v>1</v>
      </c>
      <c r="W326" t="s">
        <v>758</v>
      </c>
      <c r="Y326" t="str">
        <f t="shared" si="218"/>
        <v>Physician prescribers, Nurse Practitioners, Physician assistants, Optometrists, Podiatrists, Dentists, Pharmacists</v>
      </c>
      <c r="Z326" t="s">
        <v>807</v>
      </c>
      <c r="AB326" t="str">
        <f t="shared" si="219"/>
        <v>Initial licensure, Upon renewal of license</v>
      </c>
      <c r="AC326" t="s">
        <v>758</v>
      </c>
      <c r="AE326">
        <v>1</v>
      </c>
      <c r="AF326" t="s">
        <v>812</v>
      </c>
      <c r="AH326">
        <v>0</v>
      </c>
      <c r="AQ326">
        <v>1</v>
      </c>
      <c r="AR326" t="s">
        <v>813</v>
      </c>
      <c r="AS326" t="s">
        <v>791</v>
      </c>
      <c r="AT326" t="str">
        <f t="shared" si="221"/>
        <v>Initial prescriptions</v>
      </c>
      <c r="AU326" t="s">
        <v>814</v>
      </c>
      <c r="AW326" t="str">
        <f t="shared" si="222"/>
        <v>Frequency of PDMP checks not required for established patients</v>
      </c>
      <c r="AZ326" t="str">
        <f t="shared" si="223"/>
        <v>Terminally ill patients under the supervised care of a hospice program</v>
      </c>
      <c r="BA326" t="s">
        <v>757</v>
      </c>
      <c r="BC326">
        <v>1</v>
      </c>
      <c r="BD326" t="s">
        <v>757</v>
      </c>
      <c r="BF326" t="str">
        <f t="shared" si="224"/>
        <v>Initial prescriptions</v>
      </c>
      <c r="BG326" t="s">
        <v>760</v>
      </c>
      <c r="BI326" t="str">
        <f t="shared" si="225"/>
        <v>Terminally ill patients under the supervised care of a hospice program</v>
      </c>
      <c r="BJ326" t="s">
        <v>760</v>
      </c>
      <c r="BL326">
        <v>1</v>
      </c>
      <c r="BM326" t="s">
        <v>762</v>
      </c>
      <c r="BO326" t="str">
        <f t="shared" si="226"/>
        <v>Schedule IV, Schedule V</v>
      </c>
      <c r="BP326" t="s">
        <v>815</v>
      </c>
      <c r="BQ326" t="s">
        <v>766</v>
      </c>
      <c r="BR326" t="str">
        <f t="shared" si="227"/>
        <v>Prescriber not required to check for a Schedule II substance</v>
      </c>
      <c r="BU326" t="str">
        <f t="shared" si="228"/>
        <v>Prescriber not required to check for a Schedule III substance</v>
      </c>
      <c r="BX326" t="str">
        <f t="shared" si="229"/>
        <v>Initial prescriptions</v>
      </c>
      <c r="BY326" t="s">
        <v>816</v>
      </c>
      <c r="CA326" t="str">
        <f t="shared" si="230"/>
        <v>Initial prescriptions</v>
      </c>
      <c r="CB326" t="s">
        <v>817</v>
      </c>
      <c r="CD326" t="str">
        <f t="shared" si="231"/>
        <v>Terminally ill patients under the supervised care of a hospice program</v>
      </c>
      <c r="CE326" t="s">
        <v>760</v>
      </c>
      <c r="CG326">
        <v>0</v>
      </c>
      <c r="CJ326">
        <v>0</v>
      </c>
      <c r="CM326">
        <v>0</v>
      </c>
      <c r="CS326">
        <v>1</v>
      </c>
      <c r="CT326" t="s">
        <v>760</v>
      </c>
      <c r="CV326" t="str">
        <f t="shared" si="232"/>
        <v>Authorized agent, delegate, or designee</v>
      </c>
      <c r="CW326" t="s">
        <v>760</v>
      </c>
      <c r="CY326">
        <v>1</v>
      </c>
      <c r="CZ326" t="s">
        <v>806</v>
      </c>
      <c r="DB326">
        <v>0</v>
      </c>
      <c r="DE326">
        <v>0</v>
      </c>
      <c r="DH326">
        <v>1</v>
      </c>
      <c r="DI326" t="s">
        <v>757</v>
      </c>
      <c r="DK326" t="s">
        <v>397</v>
      </c>
      <c r="DL326" t="s">
        <v>760</v>
      </c>
      <c r="DN326">
        <v>1</v>
      </c>
      <c r="DO326" t="s">
        <v>757</v>
      </c>
      <c r="DQ326" t="str">
        <f t="shared" si="235"/>
        <v>Active investigations, Granted access by issuance of a warrant</v>
      </c>
      <c r="DR326" t="s">
        <v>806</v>
      </c>
    </row>
    <row r="327" spans="1:122" x14ac:dyDescent="0.35">
      <c r="A327" t="s">
        <v>752</v>
      </c>
      <c r="B327" s="1">
        <v>43503</v>
      </c>
      <c r="C327" s="1">
        <v>43629</v>
      </c>
      <c r="D327">
        <v>1</v>
      </c>
      <c r="E327" t="s">
        <v>753</v>
      </c>
      <c r="G327" t="str">
        <f t="shared" si="233"/>
        <v xml:space="preserve">Department of Health </v>
      </c>
      <c r="H327" t="s">
        <v>754</v>
      </c>
      <c r="J327">
        <v>1</v>
      </c>
      <c r="K327" t="s">
        <v>757</v>
      </c>
      <c r="M327" t="str">
        <f t="shared" si="216"/>
        <v>Next business day</v>
      </c>
      <c r="N327" t="s">
        <v>777</v>
      </c>
      <c r="P327" t="str">
        <f t="shared" si="234"/>
        <v>Schedule II, Schedule III, Schedule IV, Schedule V</v>
      </c>
      <c r="Q327" t="s">
        <v>753</v>
      </c>
      <c r="S327" t="str">
        <f t="shared" si="217"/>
        <v>Must report to law enforcement, Must report to professional licensing body</v>
      </c>
      <c r="T327" t="s">
        <v>757</v>
      </c>
      <c r="V327">
        <v>1</v>
      </c>
      <c r="W327" t="s">
        <v>758</v>
      </c>
      <c r="Y327" t="str">
        <f t="shared" si="218"/>
        <v>Physician prescribers, Nurse Practitioners, Physician assistants, Optometrists, Podiatrists, Dentists, Pharmacists</v>
      </c>
      <c r="Z327" t="s">
        <v>807</v>
      </c>
      <c r="AB327" t="str">
        <f t="shared" si="219"/>
        <v>Initial licensure, Upon renewal of license</v>
      </c>
      <c r="AC327" t="s">
        <v>758</v>
      </c>
      <c r="AE327">
        <v>1</v>
      </c>
      <c r="AF327" t="s">
        <v>757</v>
      </c>
      <c r="AH327">
        <v>0</v>
      </c>
      <c r="AQ327">
        <v>1</v>
      </c>
      <c r="AR327" t="s">
        <v>818</v>
      </c>
      <c r="AS327" t="s">
        <v>791</v>
      </c>
      <c r="AT327" t="str">
        <f t="shared" si="221"/>
        <v>Initial prescriptions</v>
      </c>
      <c r="AU327" t="s">
        <v>814</v>
      </c>
      <c r="AW327" t="str">
        <f t="shared" si="222"/>
        <v>Frequency of PDMP checks not required for established patients</v>
      </c>
      <c r="AZ327" t="str">
        <f t="shared" si="223"/>
        <v>Terminally ill patients under the supervised care of a hospice program</v>
      </c>
      <c r="BA327" t="s">
        <v>757</v>
      </c>
      <c r="BC327">
        <v>1</v>
      </c>
      <c r="BD327" t="s">
        <v>757</v>
      </c>
      <c r="BF327" t="str">
        <f>("Every prescription")</f>
        <v>Every prescription</v>
      </c>
      <c r="BG327" t="s">
        <v>760</v>
      </c>
      <c r="BI327" t="str">
        <f t="shared" si="225"/>
        <v>Terminally ill patients under the supervised care of a hospice program</v>
      </c>
      <c r="BJ327" t="s">
        <v>760</v>
      </c>
      <c r="BL327">
        <v>1</v>
      </c>
      <c r="BM327" t="s">
        <v>819</v>
      </c>
      <c r="BO327" t="str">
        <f t="shared" si="226"/>
        <v>Schedule IV, Schedule V</v>
      </c>
      <c r="BP327" t="s">
        <v>757</v>
      </c>
      <c r="BQ327" t="s">
        <v>766</v>
      </c>
      <c r="BR327" t="str">
        <f t="shared" si="227"/>
        <v>Prescriber not required to check for a Schedule II substance</v>
      </c>
      <c r="BU327" t="str">
        <f t="shared" si="228"/>
        <v>Prescriber not required to check for a Schedule III substance</v>
      </c>
      <c r="BX327" t="str">
        <f t="shared" si="229"/>
        <v>Initial prescriptions</v>
      </c>
      <c r="BY327" t="s">
        <v>820</v>
      </c>
      <c r="CA327" t="str">
        <f t="shared" si="230"/>
        <v>Initial prescriptions</v>
      </c>
      <c r="CB327" t="s">
        <v>821</v>
      </c>
      <c r="CD327" t="str">
        <f t="shared" si="231"/>
        <v>Terminally ill patients under the supervised care of a hospice program</v>
      </c>
      <c r="CE327" t="s">
        <v>760</v>
      </c>
      <c r="CG327">
        <v>0</v>
      </c>
      <c r="CJ327">
        <v>0</v>
      </c>
      <c r="CM327">
        <v>0</v>
      </c>
      <c r="CS327">
        <v>1</v>
      </c>
      <c r="CT327" t="s">
        <v>760</v>
      </c>
      <c r="CV327" t="str">
        <f t="shared" si="232"/>
        <v>Authorized agent, delegate, or designee</v>
      </c>
      <c r="CW327" t="s">
        <v>760</v>
      </c>
      <c r="CY327">
        <v>1</v>
      </c>
      <c r="CZ327" t="s">
        <v>806</v>
      </c>
      <c r="DB327">
        <v>0</v>
      </c>
      <c r="DE327">
        <v>0</v>
      </c>
      <c r="DH327">
        <v>1</v>
      </c>
      <c r="DI327" t="s">
        <v>757</v>
      </c>
      <c r="DK327" t="s">
        <v>397</v>
      </c>
      <c r="DL327" t="s">
        <v>760</v>
      </c>
      <c r="DN327">
        <v>1</v>
      </c>
      <c r="DO327" t="s">
        <v>757</v>
      </c>
      <c r="DQ327" t="str">
        <f t="shared" si="235"/>
        <v>Active investigations, Granted access by issuance of a warrant</v>
      </c>
      <c r="DR327" t="s">
        <v>753</v>
      </c>
    </row>
    <row r="328" spans="1:122" x14ac:dyDescent="0.35">
      <c r="A328" t="s">
        <v>752</v>
      </c>
      <c r="B328" s="1">
        <v>43630</v>
      </c>
      <c r="C328" s="1">
        <v>43632</v>
      </c>
      <c r="D328">
        <v>1</v>
      </c>
      <c r="E328" t="s">
        <v>753</v>
      </c>
      <c r="G328" t="str">
        <f t="shared" si="233"/>
        <v xml:space="preserve">Department of Health </v>
      </c>
      <c r="H328" t="s">
        <v>754</v>
      </c>
      <c r="J328">
        <v>1</v>
      </c>
      <c r="K328" t="s">
        <v>757</v>
      </c>
      <c r="M328" t="str">
        <f t="shared" si="216"/>
        <v>Next business day</v>
      </c>
      <c r="N328" t="s">
        <v>777</v>
      </c>
      <c r="P328" t="str">
        <f t="shared" si="234"/>
        <v>Schedule II, Schedule III, Schedule IV, Schedule V</v>
      </c>
      <c r="Q328" t="s">
        <v>753</v>
      </c>
      <c r="S328" t="str">
        <f t="shared" si="217"/>
        <v>Must report to law enforcement, Must report to professional licensing body</v>
      </c>
      <c r="T328" t="s">
        <v>757</v>
      </c>
      <c r="V328">
        <v>1</v>
      </c>
      <c r="W328" t="s">
        <v>758</v>
      </c>
      <c r="Y328" t="str">
        <f t="shared" si="218"/>
        <v>Physician prescribers, Nurse Practitioners, Physician assistants, Optometrists, Podiatrists, Dentists, Pharmacists</v>
      </c>
      <c r="Z328" t="s">
        <v>807</v>
      </c>
      <c r="AB328" t="str">
        <f t="shared" si="219"/>
        <v>Initial licensure, Upon renewal of license</v>
      </c>
      <c r="AC328" t="s">
        <v>758</v>
      </c>
      <c r="AE328">
        <v>1</v>
      </c>
      <c r="AF328" t="s">
        <v>777</v>
      </c>
      <c r="AH328">
        <v>0</v>
      </c>
      <c r="AQ328">
        <v>1</v>
      </c>
      <c r="AR328" t="s">
        <v>818</v>
      </c>
      <c r="AS328" t="s">
        <v>791</v>
      </c>
      <c r="AT328" t="str">
        <f t="shared" si="221"/>
        <v>Initial prescriptions</v>
      </c>
      <c r="AU328" t="s">
        <v>814</v>
      </c>
      <c r="AW328" t="str">
        <f t="shared" si="222"/>
        <v>Frequency of PDMP checks not required for established patients</v>
      </c>
      <c r="AZ328" t="str">
        <f t="shared" si="223"/>
        <v>Terminally ill patients under the supervised care of a hospice program</v>
      </c>
      <c r="BA328" t="s">
        <v>757</v>
      </c>
      <c r="BC328">
        <v>1</v>
      </c>
      <c r="BD328" t="s">
        <v>757</v>
      </c>
      <c r="BF328" t="str">
        <f>("Every prescription")</f>
        <v>Every prescription</v>
      </c>
      <c r="BG328" t="s">
        <v>760</v>
      </c>
      <c r="BI328" t="str">
        <f t="shared" si="225"/>
        <v>Terminally ill patients under the supervised care of a hospice program</v>
      </c>
      <c r="BJ328" t="s">
        <v>760</v>
      </c>
      <c r="BL328">
        <v>1</v>
      </c>
      <c r="BM328" t="s">
        <v>774</v>
      </c>
      <c r="BO328" t="str">
        <f t="shared" si="226"/>
        <v>Schedule IV, Schedule V</v>
      </c>
      <c r="BP328" t="s">
        <v>756</v>
      </c>
      <c r="BQ328" t="s">
        <v>766</v>
      </c>
      <c r="BR328" t="str">
        <f t="shared" si="227"/>
        <v>Prescriber not required to check for a Schedule II substance</v>
      </c>
      <c r="BU328" t="str">
        <f t="shared" si="228"/>
        <v>Prescriber not required to check for a Schedule III substance</v>
      </c>
      <c r="BX328" t="str">
        <f t="shared" si="229"/>
        <v>Initial prescriptions</v>
      </c>
      <c r="BY328" t="s">
        <v>775</v>
      </c>
      <c r="CA328" t="str">
        <f t="shared" si="230"/>
        <v>Initial prescriptions</v>
      </c>
      <c r="CB328" t="s">
        <v>776</v>
      </c>
      <c r="CD328" t="str">
        <f t="shared" si="231"/>
        <v>Terminally ill patients under the supervised care of a hospice program</v>
      </c>
      <c r="CE328" t="s">
        <v>760</v>
      </c>
      <c r="CG328">
        <v>0</v>
      </c>
      <c r="CJ328">
        <v>0</v>
      </c>
      <c r="CM328">
        <v>0</v>
      </c>
      <c r="CS328">
        <v>1</v>
      </c>
      <c r="CT328" t="s">
        <v>760</v>
      </c>
      <c r="CV328" t="str">
        <f t="shared" si="232"/>
        <v>Authorized agent, delegate, or designee</v>
      </c>
      <c r="CW328" t="s">
        <v>760</v>
      </c>
      <c r="CY328">
        <v>1</v>
      </c>
      <c r="CZ328" t="s">
        <v>806</v>
      </c>
      <c r="DB328">
        <v>0</v>
      </c>
      <c r="DE328">
        <v>0</v>
      </c>
      <c r="DH328">
        <v>1</v>
      </c>
      <c r="DI328" t="s">
        <v>757</v>
      </c>
      <c r="DK328" t="s">
        <v>397</v>
      </c>
      <c r="DL328" t="s">
        <v>760</v>
      </c>
      <c r="DN328">
        <v>1</v>
      </c>
      <c r="DO328" t="s">
        <v>757</v>
      </c>
      <c r="DQ328" t="str">
        <f t="shared" si="235"/>
        <v>Active investigations, Granted access by issuance of a warrant</v>
      </c>
      <c r="DR328" t="s">
        <v>753</v>
      </c>
    </row>
    <row r="329" spans="1:122" x14ac:dyDescent="0.35">
      <c r="A329" t="s">
        <v>752</v>
      </c>
      <c r="B329" s="1">
        <v>43633</v>
      </c>
      <c r="C329" s="1">
        <v>43692</v>
      </c>
      <c r="D329">
        <v>1</v>
      </c>
      <c r="E329" t="s">
        <v>753</v>
      </c>
      <c r="G329" t="str">
        <f t="shared" si="233"/>
        <v xml:space="preserve">Department of Health </v>
      </c>
      <c r="H329" t="s">
        <v>754</v>
      </c>
      <c r="J329">
        <v>1</v>
      </c>
      <c r="K329" t="s">
        <v>757</v>
      </c>
      <c r="M329" t="str">
        <f t="shared" si="216"/>
        <v>Next business day</v>
      </c>
      <c r="N329" t="s">
        <v>777</v>
      </c>
      <c r="P329" t="str">
        <f t="shared" si="234"/>
        <v>Schedule II, Schedule III, Schedule IV, Schedule V</v>
      </c>
      <c r="Q329" t="s">
        <v>753</v>
      </c>
      <c r="S329" t="str">
        <f t="shared" si="217"/>
        <v>Must report to law enforcement, Must report to professional licensing body</v>
      </c>
      <c r="T329" t="s">
        <v>757</v>
      </c>
      <c r="V329">
        <v>1</v>
      </c>
      <c r="W329" t="s">
        <v>758</v>
      </c>
      <c r="Y329" t="str">
        <f t="shared" si="218"/>
        <v>Physician prescribers, Nurse Practitioners, Physician assistants, Optometrists, Podiatrists, Dentists, Pharmacists</v>
      </c>
      <c r="Z329" t="s">
        <v>807</v>
      </c>
      <c r="AB329" t="str">
        <f t="shared" si="219"/>
        <v>Initial licensure, Upon renewal of license</v>
      </c>
      <c r="AC329" t="s">
        <v>758</v>
      </c>
      <c r="AE329">
        <v>1</v>
      </c>
      <c r="AF329" t="s">
        <v>777</v>
      </c>
      <c r="AH329">
        <v>0</v>
      </c>
      <c r="AQ329">
        <v>1</v>
      </c>
      <c r="AR329" t="s">
        <v>822</v>
      </c>
      <c r="AS329" t="s">
        <v>791</v>
      </c>
      <c r="AT329" t="str">
        <f t="shared" si="221"/>
        <v>Initial prescriptions</v>
      </c>
      <c r="AU329" t="s">
        <v>814</v>
      </c>
      <c r="AW329" t="str">
        <f t="shared" si="222"/>
        <v>Frequency of PDMP checks not required for established patients</v>
      </c>
      <c r="AZ329" t="str">
        <f t="shared" si="223"/>
        <v>Terminally ill patients under the supervised care of a hospice program</v>
      </c>
      <c r="BA329" t="s">
        <v>757</v>
      </c>
      <c r="BC329">
        <v>1</v>
      </c>
      <c r="BD329" t="s">
        <v>757</v>
      </c>
      <c r="BF329" t="str">
        <f>("Every prescription")</f>
        <v>Every prescription</v>
      </c>
      <c r="BG329" t="s">
        <v>760</v>
      </c>
      <c r="BI329" t="str">
        <f t="shared" si="225"/>
        <v>Terminally ill patients under the supervised care of a hospice program</v>
      </c>
      <c r="BJ329" t="s">
        <v>760</v>
      </c>
      <c r="BL329">
        <v>1</v>
      </c>
      <c r="BM329" t="s">
        <v>823</v>
      </c>
      <c r="BO329" t="str">
        <f t="shared" si="226"/>
        <v>Schedule IV, Schedule V</v>
      </c>
      <c r="BP329" t="s">
        <v>756</v>
      </c>
      <c r="BQ329" t="s">
        <v>766</v>
      </c>
      <c r="BR329" t="str">
        <f t="shared" si="227"/>
        <v>Prescriber not required to check for a Schedule II substance</v>
      </c>
      <c r="BU329" t="str">
        <f t="shared" si="228"/>
        <v>Prescriber not required to check for a Schedule III substance</v>
      </c>
      <c r="BX329" t="str">
        <f t="shared" si="229"/>
        <v>Initial prescriptions</v>
      </c>
      <c r="BY329" t="s">
        <v>775</v>
      </c>
      <c r="CA329" t="str">
        <f t="shared" si="230"/>
        <v>Initial prescriptions</v>
      </c>
      <c r="CB329" t="s">
        <v>776</v>
      </c>
      <c r="CD329" t="str">
        <f t="shared" si="231"/>
        <v>Terminally ill patients under the supervised care of a hospice program</v>
      </c>
      <c r="CE329" t="s">
        <v>760</v>
      </c>
      <c r="CG329">
        <v>0</v>
      </c>
      <c r="CJ329">
        <v>0</v>
      </c>
      <c r="CM329">
        <v>0</v>
      </c>
      <c r="CS329">
        <v>1</v>
      </c>
      <c r="CT329" t="s">
        <v>760</v>
      </c>
      <c r="CV329" t="str">
        <f t="shared" si="232"/>
        <v>Authorized agent, delegate, or designee</v>
      </c>
      <c r="CW329" t="s">
        <v>760</v>
      </c>
      <c r="CY329">
        <v>1</v>
      </c>
      <c r="CZ329" t="s">
        <v>806</v>
      </c>
      <c r="DB329">
        <v>0</v>
      </c>
      <c r="DE329">
        <v>0</v>
      </c>
      <c r="DH329">
        <v>1</v>
      </c>
      <c r="DI329" t="s">
        <v>757</v>
      </c>
      <c r="DK329" t="s">
        <v>397</v>
      </c>
      <c r="DL329" t="s">
        <v>760</v>
      </c>
      <c r="DN329">
        <v>1</v>
      </c>
      <c r="DO329" t="s">
        <v>757</v>
      </c>
      <c r="DQ329" t="str">
        <f t="shared" si="235"/>
        <v>Active investigations, Granted access by issuance of a warrant</v>
      </c>
      <c r="DR329" t="s">
        <v>753</v>
      </c>
    </row>
    <row r="330" spans="1:122" x14ac:dyDescent="0.35">
      <c r="A330" t="s">
        <v>752</v>
      </c>
      <c r="B330" s="1">
        <v>43693</v>
      </c>
      <c r="C330" s="1">
        <v>43776</v>
      </c>
      <c r="D330">
        <v>1</v>
      </c>
      <c r="E330" t="s">
        <v>753</v>
      </c>
      <c r="G330" t="str">
        <f t="shared" si="233"/>
        <v xml:space="preserve">Department of Health </v>
      </c>
      <c r="H330" t="s">
        <v>754</v>
      </c>
      <c r="J330">
        <v>1</v>
      </c>
      <c r="K330" t="s">
        <v>757</v>
      </c>
      <c r="M330" t="str">
        <f t="shared" si="216"/>
        <v>Next business day</v>
      </c>
      <c r="N330" t="s">
        <v>777</v>
      </c>
      <c r="P330" t="str">
        <f t="shared" si="234"/>
        <v>Schedule II, Schedule III, Schedule IV, Schedule V</v>
      </c>
      <c r="Q330" t="s">
        <v>753</v>
      </c>
      <c r="S330" t="str">
        <f t="shared" si="217"/>
        <v>Must report to law enforcement, Must report to professional licensing body</v>
      </c>
      <c r="T330" t="s">
        <v>757</v>
      </c>
      <c r="V330">
        <v>1</v>
      </c>
      <c r="W330" t="s">
        <v>758</v>
      </c>
      <c r="Y330" t="str">
        <f t="shared" si="218"/>
        <v>Physician prescribers, Nurse Practitioners, Physician assistants, Optometrists, Podiatrists, Dentists, Pharmacists</v>
      </c>
      <c r="Z330" t="s">
        <v>807</v>
      </c>
      <c r="AB330" t="str">
        <f t="shared" si="219"/>
        <v>Initial licensure, Upon renewal of license</v>
      </c>
      <c r="AC330" t="s">
        <v>758</v>
      </c>
      <c r="AE330">
        <v>1</v>
      </c>
      <c r="AF330" t="s">
        <v>777</v>
      </c>
      <c r="AH330">
        <v>0</v>
      </c>
      <c r="AQ330">
        <v>1</v>
      </c>
      <c r="AR330" t="s">
        <v>818</v>
      </c>
      <c r="AS330" t="s">
        <v>791</v>
      </c>
      <c r="AT330" t="str">
        <f t="shared" si="221"/>
        <v>Initial prescriptions</v>
      </c>
      <c r="AU330" t="s">
        <v>814</v>
      </c>
      <c r="AW330" t="str">
        <f t="shared" si="222"/>
        <v>Frequency of PDMP checks not required for established patients</v>
      </c>
      <c r="AZ330" t="str">
        <f t="shared" si="223"/>
        <v>Terminally ill patients under the supervised care of a hospice program</v>
      </c>
      <c r="BA330" t="s">
        <v>757</v>
      </c>
      <c r="BC330">
        <v>1</v>
      </c>
      <c r="BD330" t="s">
        <v>757</v>
      </c>
      <c r="BF330" t="str">
        <f>("Every prescription")</f>
        <v>Every prescription</v>
      </c>
      <c r="BG330" t="s">
        <v>760</v>
      </c>
      <c r="BI330" t="str">
        <f t="shared" si="225"/>
        <v>Terminally ill patients under the supervised care of a hospice program</v>
      </c>
      <c r="BJ330" t="s">
        <v>760</v>
      </c>
      <c r="BL330">
        <v>1</v>
      </c>
      <c r="BM330" t="s">
        <v>823</v>
      </c>
      <c r="BO330" t="str">
        <f t="shared" si="226"/>
        <v>Schedule IV, Schedule V</v>
      </c>
      <c r="BP330" t="s">
        <v>756</v>
      </c>
      <c r="BQ330" t="s">
        <v>766</v>
      </c>
      <c r="BR330" t="str">
        <f t="shared" si="227"/>
        <v>Prescriber not required to check for a Schedule II substance</v>
      </c>
      <c r="BU330" t="str">
        <f t="shared" si="228"/>
        <v>Prescriber not required to check for a Schedule III substance</v>
      </c>
      <c r="BX330" t="str">
        <f t="shared" si="229"/>
        <v>Initial prescriptions</v>
      </c>
      <c r="BY330" t="s">
        <v>775</v>
      </c>
      <c r="CA330" t="str">
        <f t="shared" si="230"/>
        <v>Initial prescriptions</v>
      </c>
      <c r="CB330" t="s">
        <v>776</v>
      </c>
      <c r="CD330" t="str">
        <f t="shared" si="231"/>
        <v>Terminally ill patients under the supervised care of a hospice program</v>
      </c>
      <c r="CE330" t="s">
        <v>760</v>
      </c>
      <c r="CG330">
        <v>0</v>
      </c>
      <c r="CJ330">
        <v>0</v>
      </c>
      <c r="CM330">
        <v>0</v>
      </c>
      <c r="CS330">
        <v>1</v>
      </c>
      <c r="CT330" t="s">
        <v>760</v>
      </c>
      <c r="CV330" t="str">
        <f t="shared" si="232"/>
        <v>Authorized agent, delegate, or designee</v>
      </c>
      <c r="CW330" t="s">
        <v>760</v>
      </c>
      <c r="CY330">
        <v>1</v>
      </c>
      <c r="CZ330" t="s">
        <v>806</v>
      </c>
      <c r="DB330">
        <v>0</v>
      </c>
      <c r="DE330">
        <v>0</v>
      </c>
      <c r="DH330">
        <v>1</v>
      </c>
      <c r="DI330" t="s">
        <v>757</v>
      </c>
      <c r="DK330" t="s">
        <v>397</v>
      </c>
      <c r="DL330" t="s">
        <v>760</v>
      </c>
      <c r="DN330">
        <v>1</v>
      </c>
      <c r="DO330" t="s">
        <v>757</v>
      </c>
      <c r="DQ330" t="str">
        <f t="shared" si="235"/>
        <v>Active investigations, Granted access by issuance of a warrant</v>
      </c>
      <c r="DR330" t="s">
        <v>753</v>
      </c>
    </row>
    <row r="331" spans="1:122" x14ac:dyDescent="0.35">
      <c r="A331" t="s">
        <v>752</v>
      </c>
      <c r="B331" s="1">
        <v>43777</v>
      </c>
      <c r="C331" s="1">
        <v>43830</v>
      </c>
      <c r="D331">
        <v>1</v>
      </c>
      <c r="E331" t="s">
        <v>753</v>
      </c>
      <c r="G331" t="str">
        <f t="shared" si="233"/>
        <v xml:space="preserve">Department of Health </v>
      </c>
      <c r="H331" t="s">
        <v>754</v>
      </c>
      <c r="J331">
        <v>1</v>
      </c>
      <c r="K331" t="s">
        <v>757</v>
      </c>
      <c r="M331" t="str">
        <f t="shared" si="216"/>
        <v>Next business day</v>
      </c>
      <c r="N331" t="s">
        <v>777</v>
      </c>
      <c r="P331" t="str">
        <f t="shared" si="234"/>
        <v>Schedule II, Schedule III, Schedule IV, Schedule V</v>
      </c>
      <c r="Q331" t="s">
        <v>753</v>
      </c>
      <c r="S331" t="str">
        <f t="shared" si="217"/>
        <v>Must report to law enforcement, Must report to professional licensing body</v>
      </c>
      <c r="T331" t="s">
        <v>757</v>
      </c>
      <c r="V331">
        <v>1</v>
      </c>
      <c r="W331" t="s">
        <v>758</v>
      </c>
      <c r="Y331" t="str">
        <f t="shared" si="218"/>
        <v>Physician prescribers, Nurse Practitioners, Physician assistants, Optometrists, Podiatrists, Dentists, Pharmacists</v>
      </c>
      <c r="Z331" t="s">
        <v>807</v>
      </c>
      <c r="AB331" t="str">
        <f t="shared" si="219"/>
        <v>Initial licensure, Upon renewal of license</v>
      </c>
      <c r="AC331" t="s">
        <v>758</v>
      </c>
      <c r="AE331">
        <v>1</v>
      </c>
      <c r="AF331" t="s">
        <v>777</v>
      </c>
      <c r="AH331">
        <v>0</v>
      </c>
      <c r="AQ331">
        <v>1</v>
      </c>
      <c r="AR331" t="s">
        <v>818</v>
      </c>
      <c r="AS331" t="s">
        <v>791</v>
      </c>
      <c r="AT331" t="str">
        <f t="shared" si="221"/>
        <v>Initial prescriptions</v>
      </c>
      <c r="AU331" t="s">
        <v>814</v>
      </c>
      <c r="AW331" t="str">
        <f t="shared" si="222"/>
        <v>Frequency of PDMP checks not required for established patients</v>
      </c>
      <c r="AZ331" t="str">
        <f t="shared" si="223"/>
        <v>Terminally ill patients under the supervised care of a hospice program</v>
      </c>
      <c r="BA331" t="s">
        <v>757</v>
      </c>
      <c r="BC331">
        <v>1</v>
      </c>
      <c r="BD331" t="s">
        <v>757</v>
      </c>
      <c r="BF331" t="str">
        <f>("Every prescription")</f>
        <v>Every prescription</v>
      </c>
      <c r="BG331" t="s">
        <v>760</v>
      </c>
      <c r="BI331" t="str">
        <f t="shared" si="225"/>
        <v>Terminally ill patients under the supervised care of a hospice program</v>
      </c>
      <c r="BJ331" t="s">
        <v>760</v>
      </c>
      <c r="BL331">
        <v>1</v>
      </c>
      <c r="BM331" t="s">
        <v>823</v>
      </c>
      <c r="BO331" t="str">
        <f t="shared" si="226"/>
        <v>Schedule IV, Schedule V</v>
      </c>
      <c r="BP331" t="s">
        <v>756</v>
      </c>
      <c r="BQ331" t="s">
        <v>766</v>
      </c>
      <c r="BR331" t="str">
        <f t="shared" si="227"/>
        <v>Prescriber not required to check for a Schedule II substance</v>
      </c>
      <c r="BU331" t="str">
        <f t="shared" si="228"/>
        <v>Prescriber not required to check for a Schedule III substance</v>
      </c>
      <c r="BX331" t="str">
        <f t="shared" si="229"/>
        <v>Initial prescriptions</v>
      </c>
      <c r="BY331" t="s">
        <v>775</v>
      </c>
      <c r="CA331" t="str">
        <f t="shared" si="230"/>
        <v>Initial prescriptions</v>
      </c>
      <c r="CB331" t="s">
        <v>776</v>
      </c>
      <c r="CD331" t="str">
        <f t="shared" si="231"/>
        <v>Terminally ill patients under the supervised care of a hospice program</v>
      </c>
      <c r="CE331" t="s">
        <v>760</v>
      </c>
      <c r="CG331">
        <v>0</v>
      </c>
      <c r="CJ331">
        <v>0</v>
      </c>
      <c r="CM331">
        <v>0</v>
      </c>
      <c r="CS331">
        <v>1</v>
      </c>
      <c r="CT331" t="s">
        <v>760</v>
      </c>
      <c r="CV331" t="str">
        <f t="shared" si="232"/>
        <v>Authorized agent, delegate, or designee</v>
      </c>
      <c r="CW331" t="s">
        <v>760</v>
      </c>
      <c r="CY331">
        <v>1</v>
      </c>
      <c r="CZ331" t="s">
        <v>806</v>
      </c>
      <c r="DB331">
        <v>0</v>
      </c>
      <c r="DE331">
        <v>0</v>
      </c>
      <c r="DH331">
        <v>1</v>
      </c>
      <c r="DI331" t="s">
        <v>757</v>
      </c>
      <c r="DK331" t="s">
        <v>397</v>
      </c>
      <c r="DL331" t="s">
        <v>760</v>
      </c>
      <c r="DN331">
        <v>1</v>
      </c>
      <c r="DO331" t="s">
        <v>757</v>
      </c>
      <c r="DQ331" t="str">
        <f t="shared" si="235"/>
        <v>Active investigations, Granted access by issuance of a warrant</v>
      </c>
      <c r="DR331" t="s">
        <v>753</v>
      </c>
    </row>
    <row r="332" spans="1:122" x14ac:dyDescent="0.35">
      <c r="A332" t="s">
        <v>824</v>
      </c>
      <c r="B332" s="1">
        <v>41640</v>
      </c>
      <c r="C332" s="1">
        <v>41799</v>
      </c>
      <c r="D332">
        <v>1</v>
      </c>
      <c r="E332" t="s">
        <v>825</v>
      </c>
      <c r="G332" t="str">
        <f t="shared" ref="G332:G367" si="236">("Professional licensing authority")</f>
        <v>Professional licensing authority</v>
      </c>
      <c r="H332" t="s">
        <v>826</v>
      </c>
      <c r="J332">
        <v>1</v>
      </c>
      <c r="K332" t="s">
        <v>825</v>
      </c>
      <c r="M332" t="str">
        <f>("Between 8 and 27 days")</f>
        <v>Between 8 and 27 days</v>
      </c>
      <c r="N332" t="s">
        <v>827</v>
      </c>
      <c r="P332" t="str">
        <f t="shared" si="234"/>
        <v>Schedule II, Schedule III, Schedule IV, Schedule V</v>
      </c>
      <c r="Q332" t="s">
        <v>825</v>
      </c>
      <c r="S332" t="str">
        <f t="shared" ref="S332:S356" si="237">("No action specified in the law")</f>
        <v>No action specified in the law</v>
      </c>
      <c r="U332" t="s">
        <v>828</v>
      </c>
      <c r="V332">
        <v>0</v>
      </c>
      <c r="AE332">
        <v>0</v>
      </c>
      <c r="AH332">
        <v>0</v>
      </c>
      <c r="AQ332">
        <v>0</v>
      </c>
      <c r="BC332">
        <v>0</v>
      </c>
      <c r="BL332">
        <v>0</v>
      </c>
      <c r="CG332">
        <v>0</v>
      </c>
      <c r="CJ332">
        <v>0</v>
      </c>
      <c r="CM332">
        <v>0</v>
      </c>
      <c r="CS332">
        <v>1</v>
      </c>
      <c r="CT332" t="s">
        <v>829</v>
      </c>
      <c r="CU332" t="s">
        <v>830</v>
      </c>
      <c r="CV332" t="str">
        <f t="shared" si="232"/>
        <v>Authorized agent, delegate, or designee</v>
      </c>
      <c r="CW332" t="s">
        <v>829</v>
      </c>
      <c r="CY332">
        <v>1</v>
      </c>
      <c r="CZ332" t="s">
        <v>826</v>
      </c>
      <c r="DB332">
        <v>0</v>
      </c>
      <c r="DE332">
        <v>1</v>
      </c>
      <c r="DF332" t="s">
        <v>831</v>
      </c>
      <c r="DH332">
        <v>0</v>
      </c>
      <c r="DN332">
        <v>1</v>
      </c>
      <c r="DO332" t="s">
        <v>826</v>
      </c>
      <c r="DQ332" t="str">
        <f t="shared" ref="DQ332:DQ344" si="238">("Active investigations")</f>
        <v>Active investigations</v>
      </c>
      <c r="DR332" t="s">
        <v>826</v>
      </c>
    </row>
    <row r="333" spans="1:122" x14ac:dyDescent="0.35">
      <c r="A333" t="s">
        <v>824</v>
      </c>
      <c r="B333" s="1">
        <v>41800</v>
      </c>
      <c r="C333" s="1">
        <v>42092</v>
      </c>
      <c r="D333">
        <v>1</v>
      </c>
      <c r="E333" t="s">
        <v>825</v>
      </c>
      <c r="G333" t="str">
        <f t="shared" si="236"/>
        <v>Professional licensing authority</v>
      </c>
      <c r="H333" t="s">
        <v>826</v>
      </c>
      <c r="J333">
        <v>1</v>
      </c>
      <c r="K333" t="s">
        <v>825</v>
      </c>
      <c r="M333" t="str">
        <f t="shared" ref="M333:M344" si="239">("Next business day")</f>
        <v>Next business day</v>
      </c>
      <c r="N333" t="s">
        <v>827</v>
      </c>
      <c r="P333" t="str">
        <f t="shared" si="234"/>
        <v>Schedule II, Schedule III, Schedule IV, Schedule V</v>
      </c>
      <c r="Q333" t="s">
        <v>825</v>
      </c>
      <c r="S333" t="str">
        <f t="shared" si="237"/>
        <v>No action specified in the law</v>
      </c>
      <c r="U333" t="s">
        <v>828</v>
      </c>
      <c r="V333">
        <v>0</v>
      </c>
      <c r="AE333">
        <v>0</v>
      </c>
      <c r="AH333">
        <v>0</v>
      </c>
      <c r="AQ333">
        <v>0</v>
      </c>
      <c r="BC333">
        <v>0</v>
      </c>
      <c r="BL333">
        <v>0</v>
      </c>
      <c r="CG333">
        <v>0</v>
      </c>
      <c r="CJ333">
        <v>0</v>
      </c>
      <c r="CM333">
        <v>0</v>
      </c>
      <c r="CS333">
        <v>1</v>
      </c>
      <c r="CT333" t="s">
        <v>829</v>
      </c>
      <c r="CU333" t="s">
        <v>830</v>
      </c>
      <c r="CV333" t="str">
        <f t="shared" si="232"/>
        <v>Authorized agent, delegate, or designee</v>
      </c>
      <c r="CW333" t="s">
        <v>829</v>
      </c>
      <c r="CY333">
        <v>1</v>
      </c>
      <c r="CZ333" t="s">
        <v>826</v>
      </c>
      <c r="DB333">
        <v>0</v>
      </c>
      <c r="DE333">
        <v>1</v>
      </c>
      <c r="DF333" t="s">
        <v>831</v>
      </c>
      <c r="DH333">
        <v>0</v>
      </c>
      <c r="DN333">
        <v>1</v>
      </c>
      <c r="DO333" t="s">
        <v>826</v>
      </c>
      <c r="DQ333" t="str">
        <f t="shared" si="238"/>
        <v>Active investigations</v>
      </c>
      <c r="DR333" t="s">
        <v>826</v>
      </c>
    </row>
    <row r="334" spans="1:122" x14ac:dyDescent="0.35">
      <c r="A334" t="s">
        <v>824</v>
      </c>
      <c r="B334" s="1">
        <v>42093</v>
      </c>
      <c r="C334" s="1">
        <v>42533</v>
      </c>
      <c r="D334">
        <v>1</v>
      </c>
      <c r="E334" t="s">
        <v>825</v>
      </c>
      <c r="G334" t="str">
        <f t="shared" si="236"/>
        <v>Professional licensing authority</v>
      </c>
      <c r="H334" t="s">
        <v>826</v>
      </c>
      <c r="J334">
        <v>1</v>
      </c>
      <c r="K334" t="s">
        <v>825</v>
      </c>
      <c r="M334" t="str">
        <f t="shared" si="239"/>
        <v>Next business day</v>
      </c>
      <c r="N334" t="s">
        <v>827</v>
      </c>
      <c r="P334" t="str">
        <f t="shared" si="234"/>
        <v>Schedule II, Schedule III, Schedule IV, Schedule V</v>
      </c>
      <c r="Q334" t="s">
        <v>825</v>
      </c>
      <c r="S334" t="str">
        <f t="shared" si="237"/>
        <v>No action specified in the law</v>
      </c>
      <c r="U334" t="s">
        <v>828</v>
      </c>
      <c r="V334">
        <v>0</v>
      </c>
      <c r="AE334">
        <v>0</v>
      </c>
      <c r="AH334">
        <v>0</v>
      </c>
      <c r="AQ334">
        <v>0</v>
      </c>
      <c r="BC334">
        <v>0</v>
      </c>
      <c r="BL334">
        <v>0</v>
      </c>
      <c r="CG334">
        <v>0</v>
      </c>
      <c r="CJ334">
        <v>0</v>
      </c>
      <c r="CM334">
        <v>0</v>
      </c>
      <c r="CS334">
        <v>1</v>
      </c>
      <c r="CT334" t="s">
        <v>829</v>
      </c>
      <c r="CU334" t="s">
        <v>830</v>
      </c>
      <c r="CV334" t="str">
        <f t="shared" si="232"/>
        <v>Authorized agent, delegate, or designee</v>
      </c>
      <c r="CW334" t="s">
        <v>829</v>
      </c>
      <c r="CY334">
        <v>1</v>
      </c>
      <c r="CZ334" t="s">
        <v>826</v>
      </c>
      <c r="DB334">
        <v>0</v>
      </c>
      <c r="DE334">
        <v>1</v>
      </c>
      <c r="DF334" t="s">
        <v>831</v>
      </c>
      <c r="DH334">
        <v>0</v>
      </c>
      <c r="DN334">
        <v>1</v>
      </c>
      <c r="DO334" t="s">
        <v>826</v>
      </c>
      <c r="DQ334" t="str">
        <f t="shared" si="238"/>
        <v>Active investigations</v>
      </c>
      <c r="DR334" t="s">
        <v>825</v>
      </c>
    </row>
    <row r="335" spans="1:122" x14ac:dyDescent="0.35">
      <c r="A335" t="s">
        <v>824</v>
      </c>
      <c r="B335" s="1">
        <v>42534</v>
      </c>
      <c r="C335" s="1">
        <v>42734</v>
      </c>
      <c r="D335">
        <v>1</v>
      </c>
      <c r="E335" t="s">
        <v>825</v>
      </c>
      <c r="G335" t="str">
        <f t="shared" si="236"/>
        <v>Professional licensing authority</v>
      </c>
      <c r="H335" t="s">
        <v>826</v>
      </c>
      <c r="J335">
        <v>1</v>
      </c>
      <c r="K335" t="s">
        <v>825</v>
      </c>
      <c r="M335" t="str">
        <f t="shared" si="239"/>
        <v>Next business day</v>
      </c>
      <c r="N335" t="s">
        <v>827</v>
      </c>
      <c r="P335" t="str">
        <f t="shared" si="234"/>
        <v>Schedule II, Schedule III, Schedule IV, Schedule V</v>
      </c>
      <c r="Q335" t="s">
        <v>825</v>
      </c>
      <c r="S335" t="str">
        <f t="shared" si="237"/>
        <v>No action specified in the law</v>
      </c>
      <c r="U335" t="s">
        <v>828</v>
      </c>
      <c r="V335">
        <v>0</v>
      </c>
      <c r="AE335">
        <v>0</v>
      </c>
      <c r="AH335">
        <v>0</v>
      </c>
      <c r="AQ335">
        <v>0</v>
      </c>
      <c r="BC335">
        <v>0</v>
      </c>
      <c r="BL335">
        <v>0</v>
      </c>
      <c r="CG335">
        <v>0</v>
      </c>
      <c r="CJ335">
        <v>0</v>
      </c>
      <c r="CM335">
        <v>0</v>
      </c>
      <c r="CS335">
        <v>1</v>
      </c>
      <c r="CT335" t="s">
        <v>829</v>
      </c>
      <c r="CU335" t="s">
        <v>830</v>
      </c>
      <c r="CV335" t="str">
        <f t="shared" si="232"/>
        <v>Authorized agent, delegate, or designee</v>
      </c>
      <c r="CW335" t="s">
        <v>829</v>
      </c>
      <c r="CY335">
        <v>1</v>
      </c>
      <c r="CZ335" t="s">
        <v>826</v>
      </c>
      <c r="DB335">
        <v>0</v>
      </c>
      <c r="DE335">
        <v>1</v>
      </c>
      <c r="DF335" t="s">
        <v>831</v>
      </c>
      <c r="DH335">
        <v>0</v>
      </c>
      <c r="DN335">
        <v>1</v>
      </c>
      <c r="DO335" t="s">
        <v>826</v>
      </c>
      <c r="DQ335" t="str">
        <f t="shared" si="238"/>
        <v>Active investigations</v>
      </c>
      <c r="DR335" t="s">
        <v>825</v>
      </c>
    </row>
    <row r="336" spans="1:122" x14ac:dyDescent="0.35">
      <c r="A336" t="s">
        <v>824</v>
      </c>
      <c r="B336" s="1">
        <v>42735</v>
      </c>
      <c r="C336" s="1">
        <v>42815</v>
      </c>
      <c r="D336">
        <v>1</v>
      </c>
      <c r="E336" t="s">
        <v>825</v>
      </c>
      <c r="G336" t="str">
        <f t="shared" si="236"/>
        <v>Professional licensing authority</v>
      </c>
      <c r="H336" t="s">
        <v>826</v>
      </c>
      <c r="J336">
        <v>1</v>
      </c>
      <c r="K336" t="s">
        <v>825</v>
      </c>
      <c r="M336" t="str">
        <f t="shared" si="239"/>
        <v>Next business day</v>
      </c>
      <c r="N336" t="s">
        <v>827</v>
      </c>
      <c r="P336" t="str">
        <f t="shared" si="234"/>
        <v>Schedule II, Schedule III, Schedule IV, Schedule V</v>
      </c>
      <c r="Q336" t="s">
        <v>825</v>
      </c>
      <c r="S336" t="str">
        <f t="shared" si="237"/>
        <v>No action specified in the law</v>
      </c>
      <c r="U336" t="s">
        <v>828</v>
      </c>
      <c r="V336">
        <v>0</v>
      </c>
      <c r="AE336">
        <v>0</v>
      </c>
      <c r="AH336">
        <v>0</v>
      </c>
      <c r="AQ336">
        <v>0</v>
      </c>
      <c r="BC336">
        <v>0</v>
      </c>
      <c r="BL336">
        <v>0</v>
      </c>
      <c r="CG336">
        <v>0</v>
      </c>
      <c r="CJ336">
        <v>0</v>
      </c>
      <c r="CM336">
        <v>0</v>
      </c>
      <c r="CS336">
        <v>1</v>
      </c>
      <c r="CT336" t="s">
        <v>829</v>
      </c>
      <c r="CU336" t="s">
        <v>830</v>
      </c>
      <c r="CV336" t="str">
        <f t="shared" ref="CV336:CV356" si="240">("Authorized agent, delegate, or designee")</f>
        <v>Authorized agent, delegate, or designee</v>
      </c>
      <c r="CW336" t="s">
        <v>829</v>
      </c>
      <c r="CY336">
        <v>1</v>
      </c>
      <c r="CZ336" t="s">
        <v>826</v>
      </c>
      <c r="DB336">
        <v>0</v>
      </c>
      <c r="DE336">
        <v>0</v>
      </c>
      <c r="DH336">
        <v>0</v>
      </c>
      <c r="DN336">
        <v>1</v>
      </c>
      <c r="DO336" t="s">
        <v>826</v>
      </c>
      <c r="DQ336" t="str">
        <f t="shared" si="238"/>
        <v>Active investigations</v>
      </c>
      <c r="DR336" t="s">
        <v>825</v>
      </c>
    </row>
    <row r="337" spans="1:122" x14ac:dyDescent="0.35">
      <c r="A337" t="s">
        <v>824</v>
      </c>
      <c r="B337" s="1">
        <v>42816</v>
      </c>
      <c r="C337" s="1">
        <v>42821</v>
      </c>
      <c r="D337">
        <v>1</v>
      </c>
      <c r="E337" t="s">
        <v>825</v>
      </c>
      <c r="G337" t="str">
        <f t="shared" si="236"/>
        <v>Professional licensing authority</v>
      </c>
      <c r="H337" t="s">
        <v>826</v>
      </c>
      <c r="J337">
        <v>1</v>
      </c>
      <c r="K337" t="s">
        <v>825</v>
      </c>
      <c r="M337" t="str">
        <f t="shared" si="239"/>
        <v>Next business day</v>
      </c>
      <c r="N337" t="s">
        <v>827</v>
      </c>
      <c r="P337" t="str">
        <f t="shared" si="234"/>
        <v>Schedule II, Schedule III, Schedule IV, Schedule V</v>
      </c>
      <c r="Q337" t="s">
        <v>825</v>
      </c>
      <c r="S337" t="str">
        <f t="shared" si="237"/>
        <v>No action specified in the law</v>
      </c>
      <c r="U337" t="s">
        <v>828</v>
      </c>
      <c r="V337">
        <v>0</v>
      </c>
      <c r="AE337">
        <v>0</v>
      </c>
      <c r="AH337">
        <v>0</v>
      </c>
      <c r="AQ337">
        <v>0</v>
      </c>
      <c r="BC337">
        <v>0</v>
      </c>
      <c r="BL337">
        <v>0</v>
      </c>
      <c r="CG337">
        <v>0</v>
      </c>
      <c r="CJ337">
        <v>0</v>
      </c>
      <c r="CM337">
        <v>0</v>
      </c>
      <c r="CS337">
        <v>1</v>
      </c>
      <c r="CT337" t="s">
        <v>829</v>
      </c>
      <c r="CU337" t="s">
        <v>830</v>
      </c>
      <c r="CV337" t="str">
        <f t="shared" si="240"/>
        <v>Authorized agent, delegate, or designee</v>
      </c>
      <c r="CW337" t="s">
        <v>829</v>
      </c>
      <c r="CY337">
        <v>1</v>
      </c>
      <c r="CZ337" t="s">
        <v>826</v>
      </c>
      <c r="DB337">
        <v>0</v>
      </c>
      <c r="DE337">
        <v>0</v>
      </c>
      <c r="DH337">
        <v>0</v>
      </c>
      <c r="DN337">
        <v>1</v>
      </c>
      <c r="DO337" t="s">
        <v>826</v>
      </c>
      <c r="DQ337" t="str">
        <f t="shared" si="238"/>
        <v>Active investigations</v>
      </c>
      <c r="DR337" t="s">
        <v>826</v>
      </c>
    </row>
    <row r="338" spans="1:122" x14ac:dyDescent="0.35">
      <c r="A338" t="s">
        <v>824</v>
      </c>
      <c r="B338" s="1">
        <v>42822</v>
      </c>
      <c r="C338" s="1">
        <v>42833</v>
      </c>
      <c r="D338">
        <v>1</v>
      </c>
      <c r="E338" t="s">
        <v>825</v>
      </c>
      <c r="G338" t="str">
        <f t="shared" si="236"/>
        <v>Professional licensing authority</v>
      </c>
      <c r="H338" t="s">
        <v>826</v>
      </c>
      <c r="J338">
        <v>1</v>
      </c>
      <c r="K338" t="s">
        <v>825</v>
      </c>
      <c r="M338" t="str">
        <f t="shared" si="239"/>
        <v>Next business day</v>
      </c>
      <c r="N338" t="s">
        <v>827</v>
      </c>
      <c r="P338" t="str">
        <f t="shared" si="234"/>
        <v>Schedule II, Schedule III, Schedule IV, Schedule V</v>
      </c>
      <c r="Q338" t="s">
        <v>825</v>
      </c>
      <c r="S338" t="str">
        <f t="shared" si="237"/>
        <v>No action specified in the law</v>
      </c>
      <c r="U338" t="s">
        <v>828</v>
      </c>
      <c r="V338">
        <v>0</v>
      </c>
      <c r="AE338">
        <v>0</v>
      </c>
      <c r="AH338">
        <v>0</v>
      </c>
      <c r="AQ338">
        <v>0</v>
      </c>
      <c r="BC338">
        <v>0</v>
      </c>
      <c r="BL338">
        <v>0</v>
      </c>
      <c r="CG338">
        <v>0</v>
      </c>
      <c r="CJ338">
        <v>0</v>
      </c>
      <c r="CM338">
        <v>0</v>
      </c>
      <c r="CS338">
        <v>1</v>
      </c>
      <c r="CT338" t="s">
        <v>829</v>
      </c>
      <c r="CU338" t="s">
        <v>830</v>
      </c>
      <c r="CV338" t="str">
        <f t="shared" si="240"/>
        <v>Authorized agent, delegate, or designee</v>
      </c>
      <c r="CW338" t="s">
        <v>829</v>
      </c>
      <c r="CY338">
        <v>1</v>
      </c>
      <c r="CZ338" t="s">
        <v>826</v>
      </c>
      <c r="DB338">
        <v>0</v>
      </c>
      <c r="DE338">
        <v>1</v>
      </c>
      <c r="DF338" t="s">
        <v>831</v>
      </c>
      <c r="DH338">
        <v>0</v>
      </c>
      <c r="DN338">
        <v>1</v>
      </c>
      <c r="DO338" t="s">
        <v>826</v>
      </c>
      <c r="DQ338" t="str">
        <f t="shared" si="238"/>
        <v>Active investigations</v>
      </c>
      <c r="DR338" t="s">
        <v>826</v>
      </c>
    </row>
    <row r="339" spans="1:122" x14ac:dyDescent="0.35">
      <c r="A339" t="s">
        <v>824</v>
      </c>
      <c r="B339" s="1">
        <v>42834</v>
      </c>
      <c r="C339" s="1">
        <v>43095</v>
      </c>
      <c r="D339">
        <v>1</v>
      </c>
      <c r="E339" t="s">
        <v>825</v>
      </c>
      <c r="G339" t="str">
        <f t="shared" si="236"/>
        <v>Professional licensing authority</v>
      </c>
      <c r="H339" t="s">
        <v>826</v>
      </c>
      <c r="J339">
        <v>1</v>
      </c>
      <c r="K339" t="s">
        <v>825</v>
      </c>
      <c r="M339" t="str">
        <f t="shared" si="239"/>
        <v>Next business day</v>
      </c>
      <c r="N339" t="s">
        <v>827</v>
      </c>
      <c r="P339" t="str">
        <f t="shared" si="234"/>
        <v>Schedule II, Schedule III, Schedule IV, Schedule V</v>
      </c>
      <c r="Q339" t="s">
        <v>825</v>
      </c>
      <c r="S339" t="str">
        <f t="shared" si="237"/>
        <v>No action specified in the law</v>
      </c>
      <c r="U339" t="s">
        <v>828</v>
      </c>
      <c r="V339">
        <v>0</v>
      </c>
      <c r="AE339">
        <v>0</v>
      </c>
      <c r="AH339">
        <v>0</v>
      </c>
      <c r="AQ339">
        <v>0</v>
      </c>
      <c r="BC339">
        <v>0</v>
      </c>
      <c r="BL339">
        <v>0</v>
      </c>
      <c r="CG339">
        <v>0</v>
      </c>
      <c r="CJ339">
        <v>0</v>
      </c>
      <c r="CM339">
        <v>0</v>
      </c>
      <c r="CS339">
        <v>1</v>
      </c>
      <c r="CT339" t="s">
        <v>829</v>
      </c>
      <c r="CU339" t="s">
        <v>830</v>
      </c>
      <c r="CV339" t="str">
        <f t="shared" si="240"/>
        <v>Authorized agent, delegate, or designee</v>
      </c>
      <c r="CW339" t="s">
        <v>829</v>
      </c>
      <c r="CY339">
        <v>1</v>
      </c>
      <c r="CZ339" t="s">
        <v>826</v>
      </c>
      <c r="DB339">
        <v>0</v>
      </c>
      <c r="DE339">
        <v>1</v>
      </c>
      <c r="DF339" t="s">
        <v>831</v>
      </c>
      <c r="DH339">
        <v>0</v>
      </c>
      <c r="DN339">
        <v>1</v>
      </c>
      <c r="DO339" t="s">
        <v>826</v>
      </c>
      <c r="DQ339" t="str">
        <f t="shared" si="238"/>
        <v>Active investigations</v>
      </c>
      <c r="DR339" t="s">
        <v>826</v>
      </c>
    </row>
    <row r="340" spans="1:122" x14ac:dyDescent="0.35">
      <c r="A340" t="s">
        <v>824</v>
      </c>
      <c r="B340" s="1">
        <v>43096</v>
      </c>
      <c r="C340" s="1">
        <v>43185</v>
      </c>
      <c r="D340">
        <v>1</v>
      </c>
      <c r="E340" t="s">
        <v>825</v>
      </c>
      <c r="G340" t="str">
        <f t="shared" si="236"/>
        <v>Professional licensing authority</v>
      </c>
      <c r="H340" t="s">
        <v>826</v>
      </c>
      <c r="J340">
        <v>1</v>
      </c>
      <c r="K340" t="s">
        <v>825</v>
      </c>
      <c r="M340" t="str">
        <f t="shared" si="239"/>
        <v>Next business day</v>
      </c>
      <c r="N340" t="s">
        <v>827</v>
      </c>
      <c r="P340" t="str">
        <f t="shared" si="234"/>
        <v>Schedule II, Schedule III, Schedule IV, Schedule V</v>
      </c>
      <c r="Q340" t="s">
        <v>825</v>
      </c>
      <c r="S340" t="str">
        <f t="shared" si="237"/>
        <v>No action specified in the law</v>
      </c>
      <c r="U340" t="s">
        <v>828</v>
      </c>
      <c r="V340">
        <v>0</v>
      </c>
      <c r="AE340">
        <v>0</v>
      </c>
      <c r="AH340">
        <v>0</v>
      </c>
      <c r="AQ340">
        <v>0</v>
      </c>
      <c r="AS340" t="s">
        <v>832</v>
      </c>
      <c r="BC340">
        <v>0</v>
      </c>
      <c r="BL340">
        <v>0</v>
      </c>
      <c r="CG340">
        <v>0</v>
      </c>
      <c r="CJ340">
        <v>0</v>
      </c>
      <c r="CM340">
        <v>0</v>
      </c>
      <c r="CS340">
        <v>1</v>
      </c>
      <c r="CT340" t="s">
        <v>829</v>
      </c>
      <c r="CU340" t="s">
        <v>830</v>
      </c>
      <c r="CV340" t="str">
        <f t="shared" si="240"/>
        <v>Authorized agent, delegate, or designee</v>
      </c>
      <c r="CW340" t="s">
        <v>829</v>
      </c>
      <c r="CY340">
        <v>1</v>
      </c>
      <c r="CZ340" t="s">
        <v>826</v>
      </c>
      <c r="DB340">
        <v>0</v>
      </c>
      <c r="DE340">
        <v>1</v>
      </c>
      <c r="DF340" t="s">
        <v>831</v>
      </c>
      <c r="DH340">
        <v>0</v>
      </c>
      <c r="DN340">
        <v>1</v>
      </c>
      <c r="DO340" t="s">
        <v>826</v>
      </c>
      <c r="DQ340" t="str">
        <f t="shared" si="238"/>
        <v>Active investigations</v>
      </c>
      <c r="DR340" t="s">
        <v>826</v>
      </c>
    </row>
    <row r="341" spans="1:122" x14ac:dyDescent="0.35">
      <c r="A341" t="s">
        <v>824</v>
      </c>
      <c r="B341" s="1">
        <v>43186</v>
      </c>
      <c r="C341" s="1">
        <v>43191</v>
      </c>
      <c r="D341">
        <v>1</v>
      </c>
      <c r="E341" t="s">
        <v>825</v>
      </c>
      <c r="G341" t="str">
        <f t="shared" si="236"/>
        <v>Professional licensing authority</v>
      </c>
      <c r="H341" t="s">
        <v>826</v>
      </c>
      <c r="J341">
        <v>1</v>
      </c>
      <c r="K341" t="s">
        <v>825</v>
      </c>
      <c r="M341" t="str">
        <f t="shared" si="239"/>
        <v>Next business day</v>
      </c>
      <c r="N341" t="s">
        <v>827</v>
      </c>
      <c r="P341" t="str">
        <f t="shared" si="234"/>
        <v>Schedule II, Schedule III, Schedule IV, Schedule V</v>
      </c>
      <c r="Q341" t="s">
        <v>825</v>
      </c>
      <c r="S341" t="str">
        <f t="shared" si="237"/>
        <v>No action specified in the law</v>
      </c>
      <c r="U341" t="s">
        <v>828</v>
      </c>
      <c r="V341">
        <v>0</v>
      </c>
      <c r="AE341">
        <v>1</v>
      </c>
      <c r="AF341" t="s">
        <v>825</v>
      </c>
      <c r="AG341" t="s">
        <v>832</v>
      </c>
      <c r="AH341">
        <v>0</v>
      </c>
      <c r="AQ341">
        <v>0</v>
      </c>
      <c r="AS341" t="s">
        <v>832</v>
      </c>
      <c r="BC341">
        <v>0</v>
      </c>
      <c r="BL341">
        <v>0</v>
      </c>
      <c r="CG341">
        <v>0</v>
      </c>
      <c r="CJ341">
        <v>0</v>
      </c>
      <c r="CM341">
        <v>0</v>
      </c>
      <c r="CS341">
        <v>1</v>
      </c>
      <c r="CT341" t="s">
        <v>829</v>
      </c>
      <c r="CU341" t="s">
        <v>830</v>
      </c>
      <c r="CV341" t="str">
        <f t="shared" si="240"/>
        <v>Authorized agent, delegate, or designee</v>
      </c>
      <c r="CW341" t="s">
        <v>829</v>
      </c>
      <c r="CY341">
        <v>1</v>
      </c>
      <c r="CZ341" t="s">
        <v>826</v>
      </c>
      <c r="DB341">
        <v>0</v>
      </c>
      <c r="DE341">
        <v>1</v>
      </c>
      <c r="DF341" t="s">
        <v>831</v>
      </c>
      <c r="DH341">
        <v>0</v>
      </c>
      <c r="DN341">
        <v>1</v>
      </c>
      <c r="DO341" t="s">
        <v>826</v>
      </c>
      <c r="DQ341" t="str">
        <f t="shared" si="238"/>
        <v>Active investigations</v>
      </c>
      <c r="DR341" t="s">
        <v>826</v>
      </c>
    </row>
    <row r="342" spans="1:122" x14ac:dyDescent="0.35">
      <c r="A342" t="s">
        <v>824</v>
      </c>
      <c r="B342" s="1">
        <v>43192</v>
      </c>
      <c r="C342" s="1">
        <v>43251</v>
      </c>
      <c r="D342">
        <v>1</v>
      </c>
      <c r="E342" t="s">
        <v>825</v>
      </c>
      <c r="G342" t="str">
        <f t="shared" si="236"/>
        <v>Professional licensing authority</v>
      </c>
      <c r="H342" t="s">
        <v>826</v>
      </c>
      <c r="J342">
        <v>1</v>
      </c>
      <c r="K342" t="s">
        <v>825</v>
      </c>
      <c r="M342" t="str">
        <f t="shared" si="239"/>
        <v>Next business day</v>
      </c>
      <c r="N342" t="s">
        <v>827</v>
      </c>
      <c r="P342" t="str">
        <f t="shared" si="234"/>
        <v>Schedule II, Schedule III, Schedule IV, Schedule V</v>
      </c>
      <c r="Q342" t="s">
        <v>825</v>
      </c>
      <c r="S342" t="str">
        <f t="shared" si="237"/>
        <v>No action specified in the law</v>
      </c>
      <c r="U342" t="s">
        <v>828</v>
      </c>
      <c r="V342">
        <v>0</v>
      </c>
      <c r="AE342">
        <v>1</v>
      </c>
      <c r="AF342" t="s">
        <v>825</v>
      </c>
      <c r="AG342" t="s">
        <v>832</v>
      </c>
      <c r="AH342">
        <v>0</v>
      </c>
      <c r="AQ342">
        <v>0</v>
      </c>
      <c r="AS342" t="s">
        <v>832</v>
      </c>
      <c r="BC342">
        <v>0</v>
      </c>
      <c r="BL342">
        <v>0</v>
      </c>
      <c r="CG342">
        <v>0</v>
      </c>
      <c r="CJ342">
        <v>0</v>
      </c>
      <c r="CM342">
        <v>0</v>
      </c>
      <c r="CS342">
        <v>1</v>
      </c>
      <c r="CT342" t="s">
        <v>829</v>
      </c>
      <c r="CU342" t="s">
        <v>830</v>
      </c>
      <c r="CV342" t="str">
        <f t="shared" si="240"/>
        <v>Authorized agent, delegate, or designee</v>
      </c>
      <c r="CW342" t="s">
        <v>829</v>
      </c>
      <c r="CY342">
        <v>1</v>
      </c>
      <c r="CZ342" t="s">
        <v>826</v>
      </c>
      <c r="DB342">
        <v>0</v>
      </c>
      <c r="DE342">
        <v>1</v>
      </c>
      <c r="DF342" t="s">
        <v>831</v>
      </c>
      <c r="DH342">
        <v>0</v>
      </c>
      <c r="DN342">
        <v>1</v>
      </c>
      <c r="DO342" t="s">
        <v>826</v>
      </c>
      <c r="DQ342" t="str">
        <f t="shared" si="238"/>
        <v>Active investigations</v>
      </c>
      <c r="DR342" t="s">
        <v>826</v>
      </c>
    </row>
    <row r="343" spans="1:122" x14ac:dyDescent="0.35">
      <c r="A343" t="s">
        <v>824</v>
      </c>
      <c r="B343" s="1">
        <v>43252</v>
      </c>
      <c r="C343" s="1">
        <v>43653</v>
      </c>
      <c r="D343">
        <v>1</v>
      </c>
      <c r="E343" t="s">
        <v>825</v>
      </c>
      <c r="G343" t="str">
        <f t="shared" si="236"/>
        <v>Professional licensing authority</v>
      </c>
      <c r="H343" t="s">
        <v>826</v>
      </c>
      <c r="J343">
        <v>1</v>
      </c>
      <c r="K343" t="s">
        <v>825</v>
      </c>
      <c r="M343" t="str">
        <f t="shared" si="239"/>
        <v>Next business day</v>
      </c>
      <c r="N343" t="s">
        <v>827</v>
      </c>
      <c r="P343" t="str">
        <f t="shared" si="234"/>
        <v>Schedule II, Schedule III, Schedule IV, Schedule V</v>
      </c>
      <c r="Q343" t="s">
        <v>825</v>
      </c>
      <c r="S343" t="str">
        <f t="shared" si="237"/>
        <v>No action specified in the law</v>
      </c>
      <c r="U343" t="s">
        <v>828</v>
      </c>
      <c r="V343">
        <v>1</v>
      </c>
      <c r="W343" t="s">
        <v>833</v>
      </c>
      <c r="Y343" t="str">
        <f>("Physician prescribers, Nurse Practitioners, Physician assistants, Optometrists, Podiatrists, Dentists")</f>
        <v>Physician prescribers, Nurse Practitioners, Physician assistants, Optometrists, Podiatrists, Dentists</v>
      </c>
      <c r="Z343" t="s">
        <v>834</v>
      </c>
      <c r="AB343" t="str">
        <f>("Specified date")</f>
        <v>Specified date</v>
      </c>
      <c r="AC343" t="s">
        <v>833</v>
      </c>
      <c r="AE343">
        <v>1</v>
      </c>
      <c r="AF343" t="s">
        <v>835</v>
      </c>
      <c r="AG343" t="s">
        <v>832</v>
      </c>
      <c r="AH343">
        <v>0</v>
      </c>
      <c r="AQ343">
        <v>0</v>
      </c>
      <c r="AS343" t="s">
        <v>832</v>
      </c>
      <c r="BC343">
        <v>0</v>
      </c>
      <c r="BL343">
        <v>1</v>
      </c>
      <c r="BM343" t="s">
        <v>833</v>
      </c>
      <c r="BO343" t="str">
        <f>("Schedule II, Schedule III, Schedule IV, Schedule V")</f>
        <v>Schedule II, Schedule III, Schedule IV, Schedule V</v>
      </c>
      <c r="BP343" t="s">
        <v>833</v>
      </c>
      <c r="BR343" t="str">
        <f>("Every prescription")</f>
        <v>Every prescription</v>
      </c>
      <c r="BS343" t="s">
        <v>833</v>
      </c>
      <c r="BT343" t="s">
        <v>836</v>
      </c>
      <c r="BU343" t="str">
        <f>("Every prescription")</f>
        <v>Every prescription</v>
      </c>
      <c r="BV343" t="s">
        <v>833</v>
      </c>
      <c r="BW343" t="s">
        <v>836</v>
      </c>
      <c r="BX343" t="str">
        <f>("Every prescription")</f>
        <v>Every prescription</v>
      </c>
      <c r="BY343" t="s">
        <v>833</v>
      </c>
      <c r="BZ343" t="s">
        <v>836</v>
      </c>
      <c r="CA343" t="str">
        <f>("Every prescription")</f>
        <v>Every prescription</v>
      </c>
      <c r="CB343" t="s">
        <v>833</v>
      </c>
      <c r="CC343" t="s">
        <v>836</v>
      </c>
      <c r="CD343" t="str">
        <f>("Post-surgical prescriptions")</f>
        <v>Post-surgical prescriptions</v>
      </c>
      <c r="CE343" t="s">
        <v>833</v>
      </c>
      <c r="CG343">
        <v>0</v>
      </c>
      <c r="CJ343">
        <v>0</v>
      </c>
      <c r="CM343">
        <v>1</v>
      </c>
      <c r="CN343" t="s">
        <v>833</v>
      </c>
      <c r="CP343" t="str">
        <f>("Every patient, every time")</f>
        <v>Every patient, every time</v>
      </c>
      <c r="CQ343" t="s">
        <v>833</v>
      </c>
      <c r="CR343" t="s">
        <v>837</v>
      </c>
      <c r="CS343">
        <v>1</v>
      </c>
      <c r="CT343" t="s">
        <v>829</v>
      </c>
      <c r="CU343" t="s">
        <v>830</v>
      </c>
      <c r="CV343" t="str">
        <f t="shared" si="240"/>
        <v>Authorized agent, delegate, or designee</v>
      </c>
      <c r="CW343" t="s">
        <v>829</v>
      </c>
      <c r="CY343">
        <v>1</v>
      </c>
      <c r="CZ343" t="s">
        <v>826</v>
      </c>
      <c r="DB343">
        <v>0</v>
      </c>
      <c r="DE343">
        <v>1</v>
      </c>
      <c r="DF343" t="s">
        <v>831</v>
      </c>
      <c r="DH343">
        <v>0</v>
      </c>
      <c r="DN343">
        <v>1</v>
      </c>
      <c r="DO343" t="s">
        <v>826</v>
      </c>
      <c r="DQ343" t="str">
        <f t="shared" si="238"/>
        <v>Active investigations</v>
      </c>
      <c r="DR343" t="s">
        <v>826</v>
      </c>
    </row>
    <row r="344" spans="1:122" x14ac:dyDescent="0.35">
      <c r="A344" t="s">
        <v>824</v>
      </c>
      <c r="B344" s="1">
        <v>43654</v>
      </c>
      <c r="C344" s="1">
        <v>43830</v>
      </c>
      <c r="D344">
        <v>1</v>
      </c>
      <c r="E344" t="s">
        <v>825</v>
      </c>
      <c r="G344" t="str">
        <f t="shared" si="236"/>
        <v>Professional licensing authority</v>
      </c>
      <c r="H344" t="s">
        <v>826</v>
      </c>
      <c r="J344">
        <v>1</v>
      </c>
      <c r="K344" t="s">
        <v>825</v>
      </c>
      <c r="M344" t="str">
        <f t="shared" si="239"/>
        <v>Next business day</v>
      </c>
      <c r="N344" t="s">
        <v>827</v>
      </c>
      <c r="P344" t="str">
        <f t="shared" si="234"/>
        <v>Schedule II, Schedule III, Schedule IV, Schedule V</v>
      </c>
      <c r="Q344" t="s">
        <v>825</v>
      </c>
      <c r="S344" t="str">
        <f t="shared" si="237"/>
        <v>No action specified in the law</v>
      </c>
      <c r="U344" t="s">
        <v>828</v>
      </c>
      <c r="V344">
        <v>1</v>
      </c>
      <c r="W344" t="s">
        <v>833</v>
      </c>
      <c r="Y344" t="str">
        <f>("Physician prescribers, Nurse Practitioners, Physician assistants, Optometrists, Podiatrists, Dentists")</f>
        <v>Physician prescribers, Nurse Practitioners, Physician assistants, Optometrists, Podiatrists, Dentists</v>
      </c>
      <c r="Z344" t="s">
        <v>834</v>
      </c>
      <c r="AB344" t="str">
        <f>("Specified date")</f>
        <v>Specified date</v>
      </c>
      <c r="AC344" t="s">
        <v>833</v>
      </c>
      <c r="AE344">
        <v>1</v>
      </c>
      <c r="AF344" t="s">
        <v>835</v>
      </c>
      <c r="AG344" t="s">
        <v>832</v>
      </c>
      <c r="AH344">
        <v>0</v>
      </c>
      <c r="AQ344">
        <v>0</v>
      </c>
      <c r="AS344" t="s">
        <v>832</v>
      </c>
      <c r="BC344">
        <v>0</v>
      </c>
      <c r="BL344">
        <v>1</v>
      </c>
      <c r="BM344" t="s">
        <v>833</v>
      </c>
      <c r="BO344" t="str">
        <f>("Schedule II, Schedule III, Schedule IV, Schedule V")</f>
        <v>Schedule II, Schedule III, Schedule IV, Schedule V</v>
      </c>
      <c r="BP344" t="s">
        <v>833</v>
      </c>
      <c r="BR344" t="str">
        <f>("Every prescription")</f>
        <v>Every prescription</v>
      </c>
      <c r="BS344" t="s">
        <v>833</v>
      </c>
      <c r="BT344" t="s">
        <v>836</v>
      </c>
      <c r="BU344" t="str">
        <f>("Every prescription")</f>
        <v>Every prescription</v>
      </c>
      <c r="BV344" t="s">
        <v>833</v>
      </c>
      <c r="BW344" t="s">
        <v>836</v>
      </c>
      <c r="BX344" t="str">
        <f>("Every prescription")</f>
        <v>Every prescription</v>
      </c>
      <c r="BY344" t="s">
        <v>833</v>
      </c>
      <c r="BZ344" t="s">
        <v>836</v>
      </c>
      <c r="CA344" t="str">
        <f>("Every prescription")</f>
        <v>Every prescription</v>
      </c>
      <c r="CB344" t="s">
        <v>833</v>
      </c>
      <c r="CC344" t="s">
        <v>836</v>
      </c>
      <c r="CD344" t="str">
        <f>("Terminally ill patients under the supervised care of a hospice program, Post-surgical prescriptions")</f>
        <v>Terminally ill patients under the supervised care of a hospice program, Post-surgical prescriptions</v>
      </c>
      <c r="CE344" t="s">
        <v>838</v>
      </c>
      <c r="CG344">
        <v>0</v>
      </c>
      <c r="CJ344">
        <v>0</v>
      </c>
      <c r="CM344">
        <v>1</v>
      </c>
      <c r="CN344" t="s">
        <v>833</v>
      </c>
      <c r="CP344" t="str">
        <f>("Every patient, every time")</f>
        <v>Every patient, every time</v>
      </c>
      <c r="CQ344" t="s">
        <v>833</v>
      </c>
      <c r="CR344" t="s">
        <v>837</v>
      </c>
      <c r="CS344">
        <v>1</v>
      </c>
      <c r="CT344" t="s">
        <v>829</v>
      </c>
      <c r="CU344" t="s">
        <v>830</v>
      </c>
      <c r="CV344" t="str">
        <f t="shared" si="240"/>
        <v>Authorized agent, delegate, or designee</v>
      </c>
      <c r="CW344" t="s">
        <v>829</v>
      </c>
      <c r="CY344">
        <v>1</v>
      </c>
      <c r="CZ344" t="s">
        <v>826</v>
      </c>
      <c r="DB344">
        <v>0</v>
      </c>
      <c r="DE344">
        <v>1</v>
      </c>
      <c r="DF344" t="s">
        <v>831</v>
      </c>
      <c r="DH344">
        <v>0</v>
      </c>
      <c r="DN344">
        <v>1</v>
      </c>
      <c r="DO344" t="s">
        <v>826</v>
      </c>
      <c r="DQ344" t="str">
        <f t="shared" si="238"/>
        <v>Active investigations</v>
      </c>
      <c r="DR344" t="s">
        <v>826</v>
      </c>
    </row>
    <row r="345" spans="1:122" x14ac:dyDescent="0.35">
      <c r="A345" t="s">
        <v>839</v>
      </c>
      <c r="B345" s="1">
        <v>41640</v>
      </c>
      <c r="C345" s="1">
        <v>41780</v>
      </c>
      <c r="D345">
        <v>1</v>
      </c>
      <c r="E345" t="s">
        <v>840</v>
      </c>
      <c r="G345" t="str">
        <f t="shared" si="236"/>
        <v>Professional licensing authority</v>
      </c>
      <c r="H345" t="s">
        <v>841</v>
      </c>
      <c r="J345">
        <v>1</v>
      </c>
      <c r="K345" t="s">
        <v>840</v>
      </c>
      <c r="M345" t="str">
        <f t="shared" ref="M345:M358" si="241">("No time specified")</f>
        <v>No time specified</v>
      </c>
      <c r="P345" t="str">
        <f>("Schedule II, Schedule III, Schedule IV")</f>
        <v>Schedule II, Schedule III, Schedule IV</v>
      </c>
      <c r="Q345" t="s">
        <v>842</v>
      </c>
      <c r="S345" t="str">
        <f t="shared" si="237"/>
        <v>No action specified in the law</v>
      </c>
      <c r="V345">
        <v>0</v>
      </c>
      <c r="AE345">
        <v>0</v>
      </c>
      <c r="AH345">
        <v>0</v>
      </c>
      <c r="AQ345">
        <v>0</v>
      </c>
      <c r="BC345">
        <v>0</v>
      </c>
      <c r="BL345">
        <v>0</v>
      </c>
      <c r="CG345">
        <v>0</v>
      </c>
      <c r="CJ345">
        <v>1</v>
      </c>
      <c r="CK345" t="s">
        <v>840</v>
      </c>
      <c r="CM345">
        <v>0</v>
      </c>
      <c r="CS345">
        <v>1</v>
      </c>
      <c r="CT345" t="s">
        <v>843</v>
      </c>
      <c r="CV345" t="str">
        <f t="shared" si="240"/>
        <v>Authorized agent, delegate, or designee</v>
      </c>
      <c r="CW345" t="s">
        <v>844</v>
      </c>
      <c r="CY345">
        <v>1</v>
      </c>
      <c r="CZ345" t="s">
        <v>840</v>
      </c>
      <c r="DB345">
        <v>0</v>
      </c>
      <c r="DE345">
        <v>0</v>
      </c>
      <c r="DH345">
        <v>0</v>
      </c>
      <c r="DN345">
        <v>1</v>
      </c>
      <c r="DO345" t="s">
        <v>840</v>
      </c>
      <c r="DQ345" t="str">
        <f t="shared" ref="DQ345:DQ356" si="242">("Granted access by issuance of a warrant")</f>
        <v>Granted access by issuance of a warrant</v>
      </c>
      <c r="DR345" t="s">
        <v>840</v>
      </c>
    </row>
    <row r="346" spans="1:122" x14ac:dyDescent="0.35">
      <c r="A346" t="s">
        <v>839</v>
      </c>
      <c r="B346" s="1">
        <v>41781</v>
      </c>
      <c r="C346" s="1">
        <v>41820</v>
      </c>
      <c r="D346">
        <v>1</v>
      </c>
      <c r="E346" t="s">
        <v>840</v>
      </c>
      <c r="G346" t="str">
        <f t="shared" si="236"/>
        <v>Professional licensing authority</v>
      </c>
      <c r="H346" t="s">
        <v>841</v>
      </c>
      <c r="J346">
        <v>1</v>
      </c>
      <c r="K346" t="s">
        <v>840</v>
      </c>
      <c r="M346" t="str">
        <f t="shared" si="241"/>
        <v>No time specified</v>
      </c>
      <c r="P346" t="str">
        <f>("Schedule II, Schedule III, Schedule IV")</f>
        <v>Schedule II, Schedule III, Schedule IV</v>
      </c>
      <c r="Q346" t="s">
        <v>845</v>
      </c>
      <c r="S346" t="str">
        <f t="shared" si="237"/>
        <v>No action specified in the law</v>
      </c>
      <c r="V346">
        <v>0</v>
      </c>
      <c r="AE346">
        <v>0</v>
      </c>
      <c r="AH346">
        <v>0</v>
      </c>
      <c r="AQ346">
        <v>0</v>
      </c>
      <c r="BC346">
        <v>0</v>
      </c>
      <c r="BL346">
        <v>0</v>
      </c>
      <c r="CG346">
        <v>0</v>
      </c>
      <c r="CJ346">
        <v>1</v>
      </c>
      <c r="CK346" t="s">
        <v>840</v>
      </c>
      <c r="CM346">
        <v>0</v>
      </c>
      <c r="CS346">
        <v>1</v>
      </c>
      <c r="CT346" t="s">
        <v>843</v>
      </c>
      <c r="CV346" t="str">
        <f t="shared" si="240"/>
        <v>Authorized agent, delegate, or designee</v>
      </c>
      <c r="CW346" t="s">
        <v>844</v>
      </c>
      <c r="CY346">
        <v>1</v>
      </c>
      <c r="CZ346" t="s">
        <v>840</v>
      </c>
      <c r="DB346">
        <v>0</v>
      </c>
      <c r="DE346">
        <v>0</v>
      </c>
      <c r="DH346">
        <v>0</v>
      </c>
      <c r="DN346">
        <v>1</v>
      </c>
      <c r="DO346" t="s">
        <v>840</v>
      </c>
      <c r="DQ346" t="str">
        <f t="shared" si="242"/>
        <v>Granted access by issuance of a warrant</v>
      </c>
      <c r="DR346" t="s">
        <v>840</v>
      </c>
    </row>
    <row r="347" spans="1:122" x14ac:dyDescent="0.35">
      <c r="A347" t="s">
        <v>839</v>
      </c>
      <c r="B347" s="1">
        <v>41821</v>
      </c>
      <c r="C347" s="1">
        <v>41851</v>
      </c>
      <c r="D347">
        <v>1</v>
      </c>
      <c r="E347" t="s">
        <v>846</v>
      </c>
      <c r="G347" t="str">
        <f t="shared" si="236"/>
        <v>Professional licensing authority</v>
      </c>
      <c r="H347" t="s">
        <v>847</v>
      </c>
      <c r="J347">
        <v>1</v>
      </c>
      <c r="K347" t="s">
        <v>846</v>
      </c>
      <c r="M347" t="str">
        <f t="shared" si="241"/>
        <v>No time specified</v>
      </c>
      <c r="P347" t="str">
        <f t="shared" ref="P347:P367" si="243">("Schedule II, Schedule III, Schedule IV, Schedule V")</f>
        <v>Schedule II, Schedule III, Schedule IV, Schedule V</v>
      </c>
      <c r="Q347" t="s">
        <v>848</v>
      </c>
      <c r="R347" t="s">
        <v>849</v>
      </c>
      <c r="S347" t="str">
        <f t="shared" si="237"/>
        <v>No action specified in the law</v>
      </c>
      <c r="V347">
        <v>0</v>
      </c>
      <c r="AE347">
        <v>0</v>
      </c>
      <c r="AH347">
        <v>0</v>
      </c>
      <c r="AQ347">
        <v>0</v>
      </c>
      <c r="BC347">
        <v>0</v>
      </c>
      <c r="BL347">
        <v>0</v>
      </c>
      <c r="CG347">
        <v>0</v>
      </c>
      <c r="CJ347">
        <v>1</v>
      </c>
      <c r="CK347" t="s">
        <v>846</v>
      </c>
      <c r="CM347">
        <v>0</v>
      </c>
      <c r="CS347">
        <v>1</v>
      </c>
      <c r="CT347" t="s">
        <v>850</v>
      </c>
      <c r="CV347" t="str">
        <f t="shared" si="240"/>
        <v>Authorized agent, delegate, or designee</v>
      </c>
      <c r="CW347" t="s">
        <v>851</v>
      </c>
      <c r="CY347">
        <v>1</v>
      </c>
      <c r="CZ347" t="s">
        <v>847</v>
      </c>
      <c r="DB347">
        <v>0</v>
      </c>
      <c r="DE347">
        <v>0</v>
      </c>
      <c r="DH347">
        <v>1</v>
      </c>
      <c r="DI347" t="s">
        <v>846</v>
      </c>
      <c r="DK347" t="str">
        <f t="shared" ref="DK347:DK367" si="244">("Must have bilateral memorandum of understanding or data sharing agreement")</f>
        <v>Must have bilateral memorandum of understanding or data sharing agreement</v>
      </c>
      <c r="DL347" t="s">
        <v>846</v>
      </c>
      <c r="DN347">
        <v>1</v>
      </c>
      <c r="DO347" t="s">
        <v>847</v>
      </c>
      <c r="DQ347" t="str">
        <f t="shared" si="242"/>
        <v>Granted access by issuance of a warrant</v>
      </c>
      <c r="DR347" t="s">
        <v>847</v>
      </c>
    </row>
    <row r="348" spans="1:122" x14ac:dyDescent="0.35">
      <c r="A348" t="s">
        <v>839</v>
      </c>
      <c r="B348" s="1">
        <v>41852</v>
      </c>
      <c r="C348" s="1">
        <v>42004</v>
      </c>
      <c r="D348">
        <v>1</v>
      </c>
      <c r="E348" t="s">
        <v>846</v>
      </c>
      <c r="G348" t="str">
        <f t="shared" si="236"/>
        <v>Professional licensing authority</v>
      </c>
      <c r="H348" t="s">
        <v>847</v>
      </c>
      <c r="J348">
        <v>1</v>
      </c>
      <c r="K348" t="s">
        <v>846</v>
      </c>
      <c r="M348" t="str">
        <f t="shared" si="241"/>
        <v>No time specified</v>
      </c>
      <c r="P348" t="str">
        <f t="shared" si="243"/>
        <v>Schedule II, Schedule III, Schedule IV, Schedule V</v>
      </c>
      <c r="Q348" t="s">
        <v>848</v>
      </c>
      <c r="R348" t="s">
        <v>849</v>
      </c>
      <c r="S348" t="str">
        <f t="shared" si="237"/>
        <v>No action specified in the law</v>
      </c>
      <c r="V348">
        <v>0</v>
      </c>
      <c r="AE348">
        <v>0</v>
      </c>
      <c r="AH348">
        <v>0</v>
      </c>
      <c r="AQ348">
        <v>0</v>
      </c>
      <c r="BC348">
        <v>0</v>
      </c>
      <c r="BL348">
        <v>0</v>
      </c>
      <c r="CG348">
        <v>0</v>
      </c>
      <c r="CJ348">
        <v>1</v>
      </c>
      <c r="CK348" t="s">
        <v>846</v>
      </c>
      <c r="CM348">
        <v>0</v>
      </c>
      <c r="CS348">
        <v>1</v>
      </c>
      <c r="CT348" t="s">
        <v>850</v>
      </c>
      <c r="CV348" t="str">
        <f t="shared" si="240"/>
        <v>Authorized agent, delegate, or designee</v>
      </c>
      <c r="CW348" t="s">
        <v>851</v>
      </c>
      <c r="CY348">
        <v>1</v>
      </c>
      <c r="CZ348" t="s">
        <v>847</v>
      </c>
      <c r="DB348">
        <v>0</v>
      </c>
      <c r="DE348">
        <v>0</v>
      </c>
      <c r="DH348">
        <v>1</v>
      </c>
      <c r="DI348" t="s">
        <v>846</v>
      </c>
      <c r="DK348" t="str">
        <f t="shared" si="244"/>
        <v>Must have bilateral memorandum of understanding or data sharing agreement</v>
      </c>
      <c r="DL348" t="s">
        <v>846</v>
      </c>
      <c r="DN348">
        <v>1</v>
      </c>
      <c r="DO348" t="s">
        <v>847</v>
      </c>
      <c r="DQ348" t="str">
        <f t="shared" si="242"/>
        <v>Granted access by issuance of a warrant</v>
      </c>
      <c r="DR348" t="s">
        <v>847</v>
      </c>
    </row>
    <row r="349" spans="1:122" x14ac:dyDescent="0.35">
      <c r="A349" t="s">
        <v>839</v>
      </c>
      <c r="B349" s="1">
        <v>42005</v>
      </c>
      <c r="C349" s="1">
        <v>42185</v>
      </c>
      <c r="D349">
        <v>1</v>
      </c>
      <c r="E349" t="s">
        <v>846</v>
      </c>
      <c r="G349" t="str">
        <f t="shared" si="236"/>
        <v>Professional licensing authority</v>
      </c>
      <c r="H349" t="s">
        <v>847</v>
      </c>
      <c r="J349">
        <v>1</v>
      </c>
      <c r="K349" t="s">
        <v>846</v>
      </c>
      <c r="M349" t="str">
        <f t="shared" si="241"/>
        <v>No time specified</v>
      </c>
      <c r="P349" t="str">
        <f t="shared" si="243"/>
        <v>Schedule II, Schedule III, Schedule IV, Schedule V</v>
      </c>
      <c r="Q349" t="s">
        <v>852</v>
      </c>
      <c r="R349" t="s">
        <v>849</v>
      </c>
      <c r="S349" t="str">
        <f t="shared" si="237"/>
        <v>No action specified in the law</v>
      </c>
      <c r="V349">
        <v>0</v>
      </c>
      <c r="AE349">
        <v>0</v>
      </c>
      <c r="AH349">
        <v>0</v>
      </c>
      <c r="AQ349">
        <v>0</v>
      </c>
      <c r="BC349">
        <v>0</v>
      </c>
      <c r="BL349">
        <v>0</v>
      </c>
      <c r="CG349">
        <v>0</v>
      </c>
      <c r="CJ349">
        <v>1</v>
      </c>
      <c r="CK349" t="s">
        <v>846</v>
      </c>
      <c r="CM349">
        <v>0</v>
      </c>
      <c r="CS349">
        <v>1</v>
      </c>
      <c r="CT349" t="s">
        <v>850</v>
      </c>
      <c r="CV349" t="str">
        <f t="shared" si="240"/>
        <v>Authorized agent, delegate, or designee</v>
      </c>
      <c r="CW349" t="s">
        <v>853</v>
      </c>
      <c r="CY349">
        <v>1</v>
      </c>
      <c r="CZ349" t="s">
        <v>846</v>
      </c>
      <c r="DB349">
        <v>0</v>
      </c>
      <c r="DE349">
        <v>0</v>
      </c>
      <c r="DH349">
        <v>1</v>
      </c>
      <c r="DI349" t="s">
        <v>846</v>
      </c>
      <c r="DK349" t="str">
        <f t="shared" si="244"/>
        <v>Must have bilateral memorandum of understanding or data sharing agreement</v>
      </c>
      <c r="DL349" t="s">
        <v>846</v>
      </c>
      <c r="DN349">
        <v>1</v>
      </c>
      <c r="DO349" t="s">
        <v>847</v>
      </c>
      <c r="DQ349" t="str">
        <f t="shared" si="242"/>
        <v>Granted access by issuance of a warrant</v>
      </c>
      <c r="DR349" t="s">
        <v>847</v>
      </c>
    </row>
    <row r="350" spans="1:122" x14ac:dyDescent="0.35">
      <c r="A350" t="s">
        <v>839</v>
      </c>
      <c r="B350" s="1">
        <v>42186</v>
      </c>
      <c r="C350" s="1">
        <v>42582</v>
      </c>
      <c r="D350">
        <v>1</v>
      </c>
      <c r="E350" t="s">
        <v>846</v>
      </c>
      <c r="G350" t="str">
        <f t="shared" si="236"/>
        <v>Professional licensing authority</v>
      </c>
      <c r="H350" t="s">
        <v>847</v>
      </c>
      <c r="J350">
        <v>1</v>
      </c>
      <c r="K350" t="s">
        <v>846</v>
      </c>
      <c r="M350" t="str">
        <f t="shared" si="241"/>
        <v>No time specified</v>
      </c>
      <c r="P350" t="str">
        <f t="shared" si="243"/>
        <v>Schedule II, Schedule III, Schedule IV, Schedule V</v>
      </c>
      <c r="Q350" t="s">
        <v>854</v>
      </c>
      <c r="R350" t="s">
        <v>849</v>
      </c>
      <c r="S350" t="str">
        <f t="shared" si="237"/>
        <v>No action specified in the law</v>
      </c>
      <c r="V350">
        <v>0</v>
      </c>
      <c r="AE350">
        <v>0</v>
      </c>
      <c r="AH350">
        <v>0</v>
      </c>
      <c r="AQ350">
        <v>0</v>
      </c>
      <c r="BC350">
        <v>0</v>
      </c>
      <c r="BL350">
        <v>0</v>
      </c>
      <c r="CG350">
        <v>0</v>
      </c>
      <c r="CJ350">
        <v>1</v>
      </c>
      <c r="CK350" t="s">
        <v>846</v>
      </c>
      <c r="CM350">
        <v>0</v>
      </c>
      <c r="CS350">
        <v>1</v>
      </c>
      <c r="CT350" t="s">
        <v>850</v>
      </c>
      <c r="CV350" t="str">
        <f t="shared" si="240"/>
        <v>Authorized agent, delegate, or designee</v>
      </c>
      <c r="CW350" t="s">
        <v>853</v>
      </c>
      <c r="CY350">
        <v>1</v>
      </c>
      <c r="CZ350" t="s">
        <v>846</v>
      </c>
      <c r="DB350">
        <v>0</v>
      </c>
      <c r="DE350">
        <v>0</v>
      </c>
      <c r="DH350">
        <v>1</v>
      </c>
      <c r="DI350" t="s">
        <v>846</v>
      </c>
      <c r="DK350" t="str">
        <f t="shared" si="244"/>
        <v>Must have bilateral memorandum of understanding or data sharing agreement</v>
      </c>
      <c r="DL350" t="s">
        <v>846</v>
      </c>
      <c r="DN350">
        <v>1</v>
      </c>
      <c r="DO350" t="s">
        <v>847</v>
      </c>
      <c r="DQ350" t="str">
        <f t="shared" si="242"/>
        <v>Granted access by issuance of a warrant</v>
      </c>
      <c r="DR350" t="s">
        <v>847</v>
      </c>
    </row>
    <row r="351" spans="1:122" x14ac:dyDescent="0.35">
      <c r="A351" t="s">
        <v>839</v>
      </c>
      <c r="B351" s="1">
        <v>42583</v>
      </c>
      <c r="C351" s="1">
        <v>42916</v>
      </c>
      <c r="D351">
        <v>1</v>
      </c>
      <c r="E351" t="s">
        <v>846</v>
      </c>
      <c r="G351" t="str">
        <f t="shared" si="236"/>
        <v>Professional licensing authority</v>
      </c>
      <c r="H351" t="s">
        <v>847</v>
      </c>
      <c r="J351">
        <v>1</v>
      </c>
      <c r="K351" t="s">
        <v>846</v>
      </c>
      <c r="M351" t="str">
        <f t="shared" si="241"/>
        <v>No time specified</v>
      </c>
      <c r="P351" t="str">
        <f t="shared" si="243"/>
        <v>Schedule II, Schedule III, Schedule IV, Schedule V</v>
      </c>
      <c r="Q351" t="s">
        <v>848</v>
      </c>
      <c r="R351" t="s">
        <v>855</v>
      </c>
      <c r="S351" t="str">
        <f t="shared" si="237"/>
        <v>No action specified in the law</v>
      </c>
      <c r="V351">
        <v>0</v>
      </c>
      <c r="AE351">
        <v>0</v>
      </c>
      <c r="AH351">
        <v>0</v>
      </c>
      <c r="AQ351">
        <v>0</v>
      </c>
      <c r="BC351">
        <v>0</v>
      </c>
      <c r="BL351">
        <v>0</v>
      </c>
      <c r="CG351">
        <v>0</v>
      </c>
      <c r="CJ351">
        <v>1</v>
      </c>
      <c r="CK351" t="s">
        <v>846</v>
      </c>
      <c r="CM351">
        <v>0</v>
      </c>
      <c r="CS351">
        <v>1</v>
      </c>
      <c r="CT351" t="s">
        <v>850</v>
      </c>
      <c r="CV351" t="str">
        <f t="shared" si="240"/>
        <v>Authorized agent, delegate, or designee</v>
      </c>
      <c r="CW351" t="s">
        <v>853</v>
      </c>
      <c r="CY351">
        <v>1</v>
      </c>
      <c r="CZ351" t="s">
        <v>847</v>
      </c>
      <c r="DB351">
        <v>0</v>
      </c>
      <c r="DE351">
        <v>0</v>
      </c>
      <c r="DH351">
        <v>1</v>
      </c>
      <c r="DI351" t="s">
        <v>846</v>
      </c>
      <c r="DK351" t="str">
        <f t="shared" si="244"/>
        <v>Must have bilateral memorandum of understanding or data sharing agreement</v>
      </c>
      <c r="DL351" t="s">
        <v>846</v>
      </c>
      <c r="DN351">
        <v>1</v>
      </c>
      <c r="DO351" t="s">
        <v>847</v>
      </c>
      <c r="DQ351" t="str">
        <f t="shared" si="242"/>
        <v>Granted access by issuance of a warrant</v>
      </c>
      <c r="DR351" t="s">
        <v>847</v>
      </c>
    </row>
    <row r="352" spans="1:122" x14ac:dyDescent="0.35">
      <c r="A352" t="s">
        <v>839</v>
      </c>
      <c r="B352" s="1">
        <v>42917</v>
      </c>
      <c r="C352" s="1">
        <v>42947</v>
      </c>
      <c r="D352">
        <v>1</v>
      </c>
      <c r="E352" t="s">
        <v>846</v>
      </c>
      <c r="G352" t="str">
        <f t="shared" si="236"/>
        <v>Professional licensing authority</v>
      </c>
      <c r="H352" t="s">
        <v>847</v>
      </c>
      <c r="J352">
        <v>1</v>
      </c>
      <c r="K352" t="s">
        <v>846</v>
      </c>
      <c r="M352" t="str">
        <f t="shared" si="241"/>
        <v>No time specified</v>
      </c>
      <c r="P352" t="str">
        <f t="shared" si="243"/>
        <v>Schedule II, Schedule III, Schedule IV, Schedule V</v>
      </c>
      <c r="Q352" t="s">
        <v>848</v>
      </c>
      <c r="R352" t="s">
        <v>855</v>
      </c>
      <c r="S352" t="str">
        <f t="shared" si="237"/>
        <v>No action specified in the law</v>
      </c>
      <c r="V352">
        <v>1</v>
      </c>
      <c r="W352" t="s">
        <v>846</v>
      </c>
      <c r="Y352" t="str">
        <f>("Physician prescribers, Nurse Practitioners, Optometrists, Podiatrists, Dentists, Pharmacists")</f>
        <v>Physician prescribers, Nurse Practitioners, Optometrists, Podiatrists, Dentists, Pharmacists</v>
      </c>
      <c r="Z352" t="s">
        <v>856</v>
      </c>
      <c r="AB352" t="str">
        <f>("Specified date")</f>
        <v>Specified date</v>
      </c>
      <c r="AC352" t="s">
        <v>846</v>
      </c>
      <c r="AE352">
        <v>0</v>
      </c>
      <c r="AH352">
        <v>0</v>
      </c>
      <c r="AQ352">
        <v>0</v>
      </c>
      <c r="BC352">
        <v>0</v>
      </c>
      <c r="BL352">
        <v>0</v>
      </c>
      <c r="CG352">
        <v>0</v>
      </c>
      <c r="CJ352">
        <v>1</v>
      </c>
      <c r="CK352" t="s">
        <v>846</v>
      </c>
      <c r="CM352">
        <v>0</v>
      </c>
      <c r="CS352">
        <v>1</v>
      </c>
      <c r="CT352" t="s">
        <v>850</v>
      </c>
      <c r="CV352" t="str">
        <f t="shared" si="240"/>
        <v>Authorized agent, delegate, or designee</v>
      </c>
      <c r="CW352" t="s">
        <v>853</v>
      </c>
      <c r="CY352">
        <v>1</v>
      </c>
      <c r="CZ352" t="s">
        <v>847</v>
      </c>
      <c r="DB352">
        <v>0</v>
      </c>
      <c r="DE352">
        <v>0</v>
      </c>
      <c r="DH352">
        <v>1</v>
      </c>
      <c r="DI352" t="s">
        <v>846</v>
      </c>
      <c r="DK352" t="str">
        <f t="shared" si="244"/>
        <v>Must have bilateral memorandum of understanding or data sharing agreement</v>
      </c>
      <c r="DL352" t="s">
        <v>846</v>
      </c>
      <c r="DN352">
        <v>1</v>
      </c>
      <c r="DO352" t="s">
        <v>847</v>
      </c>
      <c r="DQ352" t="str">
        <f t="shared" si="242"/>
        <v>Granted access by issuance of a warrant</v>
      </c>
      <c r="DR352" t="s">
        <v>847</v>
      </c>
    </row>
    <row r="353" spans="1:122" x14ac:dyDescent="0.35">
      <c r="A353" t="s">
        <v>839</v>
      </c>
      <c r="B353" s="1">
        <v>42948</v>
      </c>
      <c r="C353" s="1">
        <v>43100</v>
      </c>
      <c r="D353">
        <v>1</v>
      </c>
      <c r="E353" t="s">
        <v>847</v>
      </c>
      <c r="G353" t="str">
        <f t="shared" si="236"/>
        <v>Professional licensing authority</v>
      </c>
      <c r="H353" t="s">
        <v>847</v>
      </c>
      <c r="J353">
        <v>1</v>
      </c>
      <c r="K353" t="s">
        <v>846</v>
      </c>
      <c r="M353" t="str">
        <f t="shared" si="241"/>
        <v>No time specified</v>
      </c>
      <c r="P353" t="str">
        <f t="shared" si="243"/>
        <v>Schedule II, Schedule III, Schedule IV, Schedule V</v>
      </c>
      <c r="Q353" t="s">
        <v>848</v>
      </c>
      <c r="R353" t="s">
        <v>855</v>
      </c>
      <c r="S353" t="str">
        <f t="shared" si="237"/>
        <v>No action specified in the law</v>
      </c>
      <c r="V353">
        <v>1</v>
      </c>
      <c r="W353" t="s">
        <v>846</v>
      </c>
      <c r="Y353" t="str">
        <f>("Physician prescribers, Nurse Practitioners, Optometrists, Podiatrists, Dentists, Pharmacists")</f>
        <v>Physician prescribers, Nurse Practitioners, Optometrists, Podiatrists, Dentists, Pharmacists</v>
      </c>
      <c r="Z353" t="s">
        <v>857</v>
      </c>
      <c r="AB353" t="str">
        <f>("Specified date")</f>
        <v>Specified date</v>
      </c>
      <c r="AC353" t="s">
        <v>846</v>
      </c>
      <c r="AE353">
        <v>0</v>
      </c>
      <c r="AH353">
        <v>0</v>
      </c>
      <c r="AQ353">
        <v>0</v>
      </c>
      <c r="BC353">
        <v>0</v>
      </c>
      <c r="BL353">
        <v>0</v>
      </c>
      <c r="CG353">
        <v>0</v>
      </c>
      <c r="CJ353">
        <v>1</v>
      </c>
      <c r="CK353" t="s">
        <v>846</v>
      </c>
      <c r="CM353">
        <v>0</v>
      </c>
      <c r="CS353">
        <v>1</v>
      </c>
      <c r="CT353" t="s">
        <v>850</v>
      </c>
      <c r="CV353" t="str">
        <f t="shared" si="240"/>
        <v>Authorized agent, delegate, or designee</v>
      </c>
      <c r="CW353" t="s">
        <v>858</v>
      </c>
      <c r="CY353">
        <v>1</v>
      </c>
      <c r="CZ353" t="s">
        <v>847</v>
      </c>
      <c r="DB353">
        <v>0</v>
      </c>
      <c r="DE353">
        <v>0</v>
      </c>
      <c r="DH353">
        <v>1</v>
      </c>
      <c r="DI353" t="s">
        <v>846</v>
      </c>
      <c r="DK353" t="str">
        <f t="shared" si="244"/>
        <v>Must have bilateral memorandum of understanding or data sharing agreement</v>
      </c>
      <c r="DL353" t="s">
        <v>846</v>
      </c>
      <c r="DN353">
        <v>1</v>
      </c>
      <c r="DO353" t="s">
        <v>847</v>
      </c>
      <c r="DQ353" t="str">
        <f t="shared" si="242"/>
        <v>Granted access by issuance of a warrant</v>
      </c>
      <c r="DR353" t="s">
        <v>847</v>
      </c>
    </row>
    <row r="354" spans="1:122" x14ac:dyDescent="0.35">
      <c r="A354" t="s">
        <v>839</v>
      </c>
      <c r="B354" s="1">
        <v>43101</v>
      </c>
      <c r="C354" s="1">
        <v>43312</v>
      </c>
      <c r="D354">
        <v>1</v>
      </c>
      <c r="E354" t="s">
        <v>846</v>
      </c>
      <c r="G354" t="str">
        <f t="shared" si="236"/>
        <v>Professional licensing authority</v>
      </c>
      <c r="H354" t="s">
        <v>847</v>
      </c>
      <c r="J354">
        <v>1</v>
      </c>
      <c r="K354" t="s">
        <v>846</v>
      </c>
      <c r="M354" t="str">
        <f t="shared" si="241"/>
        <v>No time specified</v>
      </c>
      <c r="P354" t="str">
        <f t="shared" si="243"/>
        <v>Schedule II, Schedule III, Schedule IV, Schedule V</v>
      </c>
      <c r="Q354" t="s">
        <v>848</v>
      </c>
      <c r="R354" t="s">
        <v>855</v>
      </c>
      <c r="S354" t="str">
        <f t="shared" si="237"/>
        <v>No action specified in the law</v>
      </c>
      <c r="V354">
        <v>1</v>
      </c>
      <c r="W354" t="s">
        <v>846</v>
      </c>
      <c r="Y354" t="str">
        <f>("Physician prescribers, Nurse Practitioners, Optometrists, Podiatrists, Dentists, Pharmacists")</f>
        <v>Physician prescribers, Nurse Practitioners, Optometrists, Podiatrists, Dentists, Pharmacists</v>
      </c>
      <c r="Z354" t="s">
        <v>859</v>
      </c>
      <c r="AB354" t="str">
        <f>("Specified date")</f>
        <v>Specified date</v>
      </c>
      <c r="AC354" t="s">
        <v>846</v>
      </c>
      <c r="AE354">
        <v>0</v>
      </c>
      <c r="AH354">
        <v>0</v>
      </c>
      <c r="AQ354">
        <v>0</v>
      </c>
      <c r="BC354">
        <v>0</v>
      </c>
      <c r="BL354">
        <v>0</v>
      </c>
      <c r="CG354">
        <v>0</v>
      </c>
      <c r="CJ354">
        <v>1</v>
      </c>
      <c r="CK354" t="s">
        <v>846</v>
      </c>
      <c r="CM354">
        <v>0</v>
      </c>
      <c r="CS354">
        <v>1</v>
      </c>
      <c r="CT354" t="s">
        <v>850</v>
      </c>
      <c r="CV354" t="str">
        <f t="shared" si="240"/>
        <v>Authorized agent, delegate, or designee</v>
      </c>
      <c r="CW354" t="s">
        <v>853</v>
      </c>
      <c r="CY354">
        <v>1</v>
      </c>
      <c r="CZ354" t="s">
        <v>847</v>
      </c>
      <c r="DB354">
        <v>0</v>
      </c>
      <c r="DE354">
        <v>0</v>
      </c>
      <c r="DH354">
        <v>1</v>
      </c>
      <c r="DI354" t="s">
        <v>846</v>
      </c>
      <c r="DK354" t="str">
        <f t="shared" si="244"/>
        <v>Must have bilateral memorandum of understanding or data sharing agreement</v>
      </c>
      <c r="DL354" t="s">
        <v>846</v>
      </c>
      <c r="DN354">
        <v>1</v>
      </c>
      <c r="DO354" t="s">
        <v>847</v>
      </c>
      <c r="DQ354" t="str">
        <f t="shared" si="242"/>
        <v>Granted access by issuance of a warrant</v>
      </c>
      <c r="DR354" t="s">
        <v>847</v>
      </c>
    </row>
    <row r="355" spans="1:122" x14ac:dyDescent="0.35">
      <c r="A355" t="s">
        <v>839</v>
      </c>
      <c r="B355" s="1">
        <v>43313</v>
      </c>
      <c r="C355" s="1">
        <v>43646</v>
      </c>
      <c r="D355">
        <v>1</v>
      </c>
      <c r="E355" t="s">
        <v>846</v>
      </c>
      <c r="G355" t="str">
        <f t="shared" si="236"/>
        <v>Professional licensing authority</v>
      </c>
      <c r="H355" t="s">
        <v>847</v>
      </c>
      <c r="J355">
        <v>1</v>
      </c>
      <c r="K355" t="s">
        <v>846</v>
      </c>
      <c r="M355" t="str">
        <f t="shared" si="241"/>
        <v>No time specified</v>
      </c>
      <c r="P355" t="str">
        <f t="shared" si="243"/>
        <v>Schedule II, Schedule III, Schedule IV, Schedule V</v>
      </c>
      <c r="Q355" t="s">
        <v>848</v>
      </c>
      <c r="R355" t="s">
        <v>855</v>
      </c>
      <c r="S355" t="str">
        <f t="shared" si="237"/>
        <v>No action specified in the law</v>
      </c>
      <c r="V355">
        <v>1</v>
      </c>
      <c r="W355" t="s">
        <v>846</v>
      </c>
      <c r="Y355" t="str">
        <f>("Physician prescribers, Nurse Practitioners, Optometrists, Podiatrists, Dentists, Pharmacists")</f>
        <v>Physician prescribers, Nurse Practitioners, Optometrists, Podiatrists, Dentists, Pharmacists</v>
      </c>
      <c r="Z355" t="s">
        <v>859</v>
      </c>
      <c r="AB355" t="str">
        <f>("Specified date")</f>
        <v>Specified date</v>
      </c>
      <c r="AC355" t="s">
        <v>846</v>
      </c>
      <c r="AE355">
        <v>0</v>
      </c>
      <c r="AH355">
        <v>0</v>
      </c>
      <c r="AQ355">
        <v>0</v>
      </c>
      <c r="BC355">
        <v>0</v>
      </c>
      <c r="BL355">
        <v>0</v>
      </c>
      <c r="CG355">
        <v>0</v>
      </c>
      <c r="CJ355">
        <v>1</v>
      </c>
      <c r="CK355" t="s">
        <v>846</v>
      </c>
      <c r="CM355">
        <v>0</v>
      </c>
      <c r="CS355">
        <v>1</v>
      </c>
      <c r="CT355" t="s">
        <v>850</v>
      </c>
      <c r="CV355" t="str">
        <f t="shared" si="240"/>
        <v>Authorized agent, delegate, or designee</v>
      </c>
      <c r="CW355" t="s">
        <v>853</v>
      </c>
      <c r="CY355">
        <v>1</v>
      </c>
      <c r="CZ355" t="s">
        <v>847</v>
      </c>
      <c r="DB355">
        <v>0</v>
      </c>
      <c r="DE355">
        <v>0</v>
      </c>
      <c r="DH355">
        <v>1</v>
      </c>
      <c r="DI355" t="s">
        <v>846</v>
      </c>
      <c r="DK355" t="str">
        <f t="shared" si="244"/>
        <v>Must have bilateral memorandum of understanding or data sharing agreement</v>
      </c>
      <c r="DL355" t="s">
        <v>846</v>
      </c>
      <c r="DN355">
        <v>1</v>
      </c>
      <c r="DO355" t="s">
        <v>847</v>
      </c>
      <c r="DQ355" t="str">
        <f t="shared" si="242"/>
        <v>Granted access by issuance of a warrant</v>
      </c>
      <c r="DR355" t="s">
        <v>847</v>
      </c>
    </row>
    <row r="356" spans="1:122" x14ac:dyDescent="0.35">
      <c r="A356" t="s">
        <v>839</v>
      </c>
      <c r="B356" s="1">
        <v>43647</v>
      </c>
      <c r="C356" s="1">
        <v>43830</v>
      </c>
      <c r="D356">
        <v>1</v>
      </c>
      <c r="E356" t="s">
        <v>846</v>
      </c>
      <c r="G356" t="str">
        <f t="shared" si="236"/>
        <v>Professional licensing authority</v>
      </c>
      <c r="H356" t="s">
        <v>847</v>
      </c>
      <c r="J356">
        <v>1</v>
      </c>
      <c r="K356" t="s">
        <v>846</v>
      </c>
      <c r="M356" t="str">
        <f t="shared" si="241"/>
        <v>No time specified</v>
      </c>
      <c r="P356" t="str">
        <f t="shared" si="243"/>
        <v>Schedule II, Schedule III, Schedule IV, Schedule V</v>
      </c>
      <c r="Q356" t="s">
        <v>848</v>
      </c>
      <c r="R356" t="s">
        <v>855</v>
      </c>
      <c r="S356" t="str">
        <f t="shared" si="237"/>
        <v>No action specified in the law</v>
      </c>
      <c r="V356">
        <v>1</v>
      </c>
      <c r="W356" t="s">
        <v>846</v>
      </c>
      <c r="Y356" t="str">
        <f>("Physician prescribers, Nurse Practitioners, Optometrists, Podiatrists, Dentists, Pharmacists")</f>
        <v>Physician prescribers, Nurse Practitioners, Optometrists, Podiatrists, Dentists, Pharmacists</v>
      </c>
      <c r="Z356" t="s">
        <v>859</v>
      </c>
      <c r="AB356" t="str">
        <f>("Specified date")</f>
        <v>Specified date</v>
      </c>
      <c r="AC356" t="s">
        <v>846</v>
      </c>
      <c r="AE356">
        <v>0</v>
      </c>
      <c r="AH356">
        <v>0</v>
      </c>
      <c r="AQ356">
        <v>0</v>
      </c>
      <c r="BC356">
        <v>0</v>
      </c>
      <c r="BL356">
        <v>0</v>
      </c>
      <c r="CG356">
        <v>0</v>
      </c>
      <c r="CJ356">
        <v>1</v>
      </c>
      <c r="CK356" t="s">
        <v>846</v>
      </c>
      <c r="CM356">
        <v>0</v>
      </c>
      <c r="CS356">
        <v>1</v>
      </c>
      <c r="CT356" t="s">
        <v>850</v>
      </c>
      <c r="CV356" t="str">
        <f t="shared" si="240"/>
        <v>Authorized agent, delegate, or designee</v>
      </c>
      <c r="CW356" t="s">
        <v>853</v>
      </c>
      <c r="CY356">
        <v>1</v>
      </c>
      <c r="CZ356" t="s">
        <v>847</v>
      </c>
      <c r="DB356">
        <v>0</v>
      </c>
      <c r="DE356">
        <v>0</v>
      </c>
      <c r="DH356">
        <v>1</v>
      </c>
      <c r="DI356" t="s">
        <v>846</v>
      </c>
      <c r="DK356" t="str">
        <f t="shared" si="244"/>
        <v>Must have bilateral memorandum of understanding or data sharing agreement</v>
      </c>
      <c r="DL356" t="s">
        <v>846</v>
      </c>
      <c r="DN356">
        <v>1</v>
      </c>
      <c r="DO356" t="s">
        <v>847</v>
      </c>
      <c r="DQ356" t="str">
        <f t="shared" si="242"/>
        <v>Granted access by issuance of a warrant</v>
      </c>
      <c r="DR356" t="s">
        <v>847</v>
      </c>
    </row>
    <row r="357" spans="1:122" x14ac:dyDescent="0.35">
      <c r="A357" t="s">
        <v>860</v>
      </c>
      <c r="B357" s="1">
        <v>41640</v>
      </c>
      <c r="C357" s="1">
        <v>41820</v>
      </c>
      <c r="D357">
        <v>1</v>
      </c>
      <c r="E357" t="s">
        <v>861</v>
      </c>
      <c r="G357" t="str">
        <f t="shared" si="236"/>
        <v>Professional licensing authority</v>
      </c>
      <c r="H357" t="s">
        <v>861</v>
      </c>
      <c r="J357">
        <v>1</v>
      </c>
      <c r="K357" t="s">
        <v>861</v>
      </c>
      <c r="M357" t="str">
        <f t="shared" si="241"/>
        <v>No time specified</v>
      </c>
      <c r="P357" t="str">
        <f t="shared" si="243"/>
        <v>Schedule II, Schedule III, Schedule IV, Schedule V</v>
      </c>
      <c r="Q357" t="s">
        <v>861</v>
      </c>
      <c r="S357" t="str">
        <f t="shared" ref="S357:S367" si="245">("Must report to law enforcement, Must report to professional licensing body, Must report to prescriber or dispenser")</f>
        <v>Must report to law enforcement, Must report to professional licensing body, Must report to prescriber or dispenser</v>
      </c>
      <c r="T357" t="s">
        <v>862</v>
      </c>
      <c r="V357">
        <v>1</v>
      </c>
      <c r="W357" t="s">
        <v>863</v>
      </c>
      <c r="X357" t="s">
        <v>864</v>
      </c>
      <c r="Y357" t="str">
        <f t="shared" ref="Y357:Y367" si="246">("Physician prescribers, Nurse Practitioners, Physician assistants, Optometrists, Podiatrists, Dentists, Pharmacists")</f>
        <v>Physician prescribers, Nurse Practitioners, Physician assistants, Optometrists, Podiatrists, Dentists, Pharmacists</v>
      </c>
      <c r="Z357" t="s">
        <v>865</v>
      </c>
      <c r="AB357" t="str">
        <f>("Registration timing not specified")</f>
        <v>Registration timing not specified</v>
      </c>
      <c r="AE357">
        <v>0</v>
      </c>
      <c r="AH357">
        <v>0</v>
      </c>
      <c r="AQ357">
        <v>0</v>
      </c>
      <c r="BC357">
        <v>0</v>
      </c>
      <c r="BL357">
        <v>0</v>
      </c>
      <c r="CG357">
        <v>0</v>
      </c>
      <c r="CJ357">
        <v>0</v>
      </c>
      <c r="CM357">
        <v>0</v>
      </c>
      <c r="CS357">
        <v>0</v>
      </c>
      <c r="CY357">
        <v>1</v>
      </c>
      <c r="CZ357" t="s">
        <v>863</v>
      </c>
      <c r="DB357">
        <v>1</v>
      </c>
      <c r="DC357" t="s">
        <v>863</v>
      </c>
      <c r="DE357">
        <v>0</v>
      </c>
      <c r="DH357">
        <v>1</v>
      </c>
      <c r="DI357" t="s">
        <v>863</v>
      </c>
      <c r="DK357" t="str">
        <f t="shared" si="244"/>
        <v>Must have bilateral memorandum of understanding or data sharing agreement</v>
      </c>
      <c r="DL357" t="s">
        <v>863</v>
      </c>
      <c r="DN357">
        <v>1</v>
      </c>
      <c r="DO357" t="s">
        <v>863</v>
      </c>
      <c r="DQ357" t="str">
        <f t="shared" ref="DQ357:DQ367" si="247">("Active investigations")</f>
        <v>Active investigations</v>
      </c>
      <c r="DR357" t="s">
        <v>863</v>
      </c>
    </row>
    <row r="358" spans="1:122" x14ac:dyDescent="0.35">
      <c r="A358" t="s">
        <v>860</v>
      </c>
      <c r="B358" s="1">
        <v>41821</v>
      </c>
      <c r="C358" s="1">
        <v>42409</v>
      </c>
      <c r="D358">
        <v>1</v>
      </c>
      <c r="E358" t="s">
        <v>861</v>
      </c>
      <c r="G358" t="str">
        <f t="shared" si="236"/>
        <v>Professional licensing authority</v>
      </c>
      <c r="H358" t="s">
        <v>861</v>
      </c>
      <c r="J358">
        <v>1</v>
      </c>
      <c r="K358" t="s">
        <v>861</v>
      </c>
      <c r="M358" t="str">
        <f t="shared" si="241"/>
        <v>No time specified</v>
      </c>
      <c r="P358" t="str">
        <f t="shared" si="243"/>
        <v>Schedule II, Schedule III, Schedule IV, Schedule V</v>
      </c>
      <c r="Q358" t="s">
        <v>861</v>
      </c>
      <c r="S358" t="str">
        <f t="shared" si="245"/>
        <v>Must report to law enforcement, Must report to professional licensing body, Must report to prescriber or dispenser</v>
      </c>
      <c r="T358" t="s">
        <v>862</v>
      </c>
      <c r="V358">
        <v>1</v>
      </c>
      <c r="W358" t="s">
        <v>863</v>
      </c>
      <c r="X358" t="s">
        <v>864</v>
      </c>
      <c r="Y358" t="str">
        <f t="shared" si="246"/>
        <v>Physician prescribers, Nurse Practitioners, Physician assistants, Optometrists, Podiatrists, Dentists, Pharmacists</v>
      </c>
      <c r="Z358" t="s">
        <v>865</v>
      </c>
      <c r="AB358" t="str">
        <f>("Registration timing not specified")</f>
        <v>Registration timing not specified</v>
      </c>
      <c r="AE358">
        <v>0</v>
      </c>
      <c r="AH358">
        <v>0</v>
      </c>
      <c r="AQ358">
        <v>0</v>
      </c>
      <c r="BC358">
        <v>0</v>
      </c>
      <c r="BL358">
        <v>0</v>
      </c>
      <c r="CG358">
        <v>0</v>
      </c>
      <c r="CJ358">
        <v>0</v>
      </c>
      <c r="CM358">
        <v>0</v>
      </c>
      <c r="CS358">
        <v>0</v>
      </c>
      <c r="CY358">
        <v>1</v>
      </c>
      <c r="CZ358" t="s">
        <v>863</v>
      </c>
      <c r="DB358">
        <v>1</v>
      </c>
      <c r="DC358" t="s">
        <v>863</v>
      </c>
      <c r="DE358">
        <v>0</v>
      </c>
      <c r="DH358">
        <v>1</v>
      </c>
      <c r="DI358" t="s">
        <v>863</v>
      </c>
      <c r="DK358" t="str">
        <f t="shared" si="244"/>
        <v>Must have bilateral memorandum of understanding or data sharing agreement</v>
      </c>
      <c r="DL358" t="s">
        <v>863</v>
      </c>
      <c r="DN358">
        <v>1</v>
      </c>
      <c r="DO358" t="s">
        <v>863</v>
      </c>
      <c r="DQ358" t="str">
        <f t="shared" si="247"/>
        <v>Active investigations</v>
      </c>
      <c r="DR358" t="s">
        <v>863</v>
      </c>
    </row>
    <row r="359" spans="1:122" x14ac:dyDescent="0.35">
      <c r="A359" t="s">
        <v>860</v>
      </c>
      <c r="B359" s="1">
        <v>42410</v>
      </c>
      <c r="C359" s="1">
        <v>42551</v>
      </c>
      <c r="D359">
        <v>1</v>
      </c>
      <c r="E359" t="s">
        <v>866</v>
      </c>
      <c r="G359" t="str">
        <f t="shared" si="236"/>
        <v>Professional licensing authority</v>
      </c>
      <c r="H359" t="s">
        <v>866</v>
      </c>
      <c r="J359">
        <v>1</v>
      </c>
      <c r="K359" t="s">
        <v>866</v>
      </c>
      <c r="M359" t="str">
        <f>("Next business day")</f>
        <v>Next business day</v>
      </c>
      <c r="N359" t="s">
        <v>867</v>
      </c>
      <c r="O359" t="s">
        <v>868</v>
      </c>
      <c r="P359" t="str">
        <f t="shared" si="243"/>
        <v>Schedule II, Schedule III, Schedule IV, Schedule V</v>
      </c>
      <c r="Q359" t="s">
        <v>866</v>
      </c>
      <c r="S359" t="str">
        <f t="shared" si="245"/>
        <v>Must report to law enforcement, Must report to professional licensing body, Must report to prescriber or dispenser</v>
      </c>
      <c r="T359" t="s">
        <v>869</v>
      </c>
      <c r="V359">
        <v>1</v>
      </c>
      <c r="W359" t="s">
        <v>870</v>
      </c>
      <c r="X359" t="s">
        <v>871</v>
      </c>
      <c r="Y359" t="str">
        <f t="shared" si="246"/>
        <v>Physician prescribers, Nurse Practitioners, Physician assistants, Optometrists, Podiatrists, Dentists, Pharmacists</v>
      </c>
      <c r="Z359" t="s">
        <v>872</v>
      </c>
      <c r="AB359" t="str">
        <f t="shared" ref="AB359:AB367" si="248">("Prior to accessing the PDMP")</f>
        <v>Prior to accessing the PDMP</v>
      </c>
      <c r="AC359" t="s">
        <v>867</v>
      </c>
      <c r="AE359">
        <v>0</v>
      </c>
      <c r="AH359">
        <v>0</v>
      </c>
      <c r="AQ359">
        <v>0</v>
      </c>
      <c r="BC359">
        <v>0</v>
      </c>
      <c r="BL359">
        <v>0</v>
      </c>
      <c r="CG359">
        <v>0</v>
      </c>
      <c r="CJ359">
        <v>0</v>
      </c>
      <c r="CM359">
        <v>0</v>
      </c>
      <c r="CS359">
        <v>0</v>
      </c>
      <c r="CY359">
        <v>1</v>
      </c>
      <c r="CZ359" t="s">
        <v>866</v>
      </c>
      <c r="DB359">
        <v>1</v>
      </c>
      <c r="DC359" t="s">
        <v>866</v>
      </c>
      <c r="DE359">
        <v>0</v>
      </c>
      <c r="DH359">
        <v>1</v>
      </c>
      <c r="DI359" t="s">
        <v>866</v>
      </c>
      <c r="DK359" t="str">
        <f t="shared" si="244"/>
        <v>Must have bilateral memorandum of understanding or data sharing agreement</v>
      </c>
      <c r="DL359" t="s">
        <v>866</v>
      </c>
      <c r="DN359">
        <v>1</v>
      </c>
      <c r="DO359" t="s">
        <v>866</v>
      </c>
      <c r="DQ359" t="str">
        <f t="shared" si="247"/>
        <v>Active investigations</v>
      </c>
      <c r="DR359" t="s">
        <v>866</v>
      </c>
    </row>
    <row r="360" spans="1:122" x14ac:dyDescent="0.35">
      <c r="A360" t="s">
        <v>860</v>
      </c>
      <c r="B360" s="1">
        <v>42552</v>
      </c>
      <c r="C360" s="1">
        <v>42676</v>
      </c>
      <c r="D360">
        <v>1</v>
      </c>
      <c r="E360" t="s">
        <v>866</v>
      </c>
      <c r="G360" t="str">
        <f t="shared" si="236"/>
        <v>Professional licensing authority</v>
      </c>
      <c r="H360" t="s">
        <v>866</v>
      </c>
      <c r="J360">
        <v>1</v>
      </c>
      <c r="K360" t="s">
        <v>861</v>
      </c>
      <c r="M360" t="str">
        <f>("Next business day")</f>
        <v>Next business day</v>
      </c>
      <c r="N360" t="s">
        <v>867</v>
      </c>
      <c r="O360" t="s">
        <v>868</v>
      </c>
      <c r="P360" t="str">
        <f t="shared" si="243"/>
        <v>Schedule II, Schedule III, Schedule IV, Schedule V</v>
      </c>
      <c r="Q360" t="s">
        <v>861</v>
      </c>
      <c r="S360" t="str">
        <f t="shared" si="245"/>
        <v>Must report to law enforcement, Must report to professional licensing body, Must report to prescriber or dispenser</v>
      </c>
      <c r="T360" t="s">
        <v>869</v>
      </c>
      <c r="V360">
        <v>1</v>
      </c>
      <c r="W360" t="s">
        <v>862</v>
      </c>
      <c r="Y360" t="str">
        <f t="shared" si="246"/>
        <v>Physician prescribers, Nurse Practitioners, Physician assistants, Optometrists, Podiatrists, Dentists, Pharmacists</v>
      </c>
      <c r="Z360" t="s">
        <v>873</v>
      </c>
      <c r="AB360" t="str">
        <f t="shared" si="248"/>
        <v>Prior to accessing the PDMP</v>
      </c>
      <c r="AC360" t="s">
        <v>861</v>
      </c>
      <c r="AE360">
        <v>0</v>
      </c>
      <c r="AH360">
        <v>0</v>
      </c>
      <c r="AQ360">
        <v>0</v>
      </c>
      <c r="BC360">
        <v>0</v>
      </c>
      <c r="BL360">
        <v>0</v>
      </c>
      <c r="CG360">
        <v>0</v>
      </c>
      <c r="CJ360">
        <v>0</v>
      </c>
      <c r="CM360">
        <v>0</v>
      </c>
      <c r="CS360">
        <v>0</v>
      </c>
      <c r="CY360">
        <v>1</v>
      </c>
      <c r="CZ360" t="s">
        <v>861</v>
      </c>
      <c r="DB360">
        <v>1</v>
      </c>
      <c r="DC360" t="s">
        <v>861</v>
      </c>
      <c r="DE360">
        <v>0</v>
      </c>
      <c r="DH360">
        <v>1</v>
      </c>
      <c r="DI360" t="s">
        <v>861</v>
      </c>
      <c r="DK360" t="str">
        <f t="shared" si="244"/>
        <v>Must have bilateral memorandum of understanding or data sharing agreement</v>
      </c>
      <c r="DL360" t="s">
        <v>861</v>
      </c>
      <c r="DN360">
        <v>1</v>
      </c>
      <c r="DO360" t="s">
        <v>861</v>
      </c>
      <c r="DQ360" t="str">
        <f t="shared" si="247"/>
        <v>Active investigations</v>
      </c>
      <c r="DR360" t="s">
        <v>861</v>
      </c>
    </row>
    <row r="361" spans="1:122" x14ac:dyDescent="0.35">
      <c r="A361" t="s">
        <v>860</v>
      </c>
      <c r="B361" s="1">
        <v>42677</v>
      </c>
      <c r="C361" s="1">
        <v>42840</v>
      </c>
      <c r="D361">
        <v>1</v>
      </c>
      <c r="E361" t="s">
        <v>866</v>
      </c>
      <c r="G361" t="str">
        <f t="shared" si="236"/>
        <v>Professional licensing authority</v>
      </c>
      <c r="H361" t="s">
        <v>866</v>
      </c>
      <c r="J361">
        <v>1</v>
      </c>
      <c r="K361" t="s">
        <v>866</v>
      </c>
      <c r="M361" t="str">
        <f>("Next business day")</f>
        <v>Next business day</v>
      </c>
      <c r="N361" t="s">
        <v>867</v>
      </c>
      <c r="O361" t="s">
        <v>868</v>
      </c>
      <c r="P361" t="str">
        <f t="shared" si="243"/>
        <v>Schedule II, Schedule III, Schedule IV, Schedule V</v>
      </c>
      <c r="Q361" t="s">
        <v>866</v>
      </c>
      <c r="S361" t="str">
        <f t="shared" si="245"/>
        <v>Must report to law enforcement, Must report to professional licensing body, Must report to prescriber or dispenser</v>
      </c>
      <c r="T361" t="s">
        <v>869</v>
      </c>
      <c r="V361">
        <v>1</v>
      </c>
      <c r="W361" t="s">
        <v>874</v>
      </c>
      <c r="Y361" t="str">
        <f t="shared" si="246"/>
        <v>Physician prescribers, Nurse Practitioners, Physician assistants, Optometrists, Podiatrists, Dentists, Pharmacists</v>
      </c>
      <c r="Z361" t="s">
        <v>875</v>
      </c>
      <c r="AB361" t="str">
        <f t="shared" si="248"/>
        <v>Prior to accessing the PDMP</v>
      </c>
      <c r="AC361" t="s">
        <v>866</v>
      </c>
      <c r="AE361">
        <v>0</v>
      </c>
      <c r="AH361">
        <v>0</v>
      </c>
      <c r="AQ361">
        <v>0</v>
      </c>
      <c r="BC361">
        <v>0</v>
      </c>
      <c r="BL361">
        <v>0</v>
      </c>
      <c r="CG361">
        <v>0</v>
      </c>
      <c r="CJ361">
        <v>0</v>
      </c>
      <c r="CM361">
        <v>0</v>
      </c>
      <c r="CS361">
        <v>0</v>
      </c>
      <c r="CY361">
        <v>1</v>
      </c>
      <c r="CZ361" t="s">
        <v>861</v>
      </c>
      <c r="DB361">
        <v>1</v>
      </c>
      <c r="DC361" t="s">
        <v>861</v>
      </c>
      <c r="DE361">
        <v>0</v>
      </c>
      <c r="DH361">
        <v>1</v>
      </c>
      <c r="DI361" t="s">
        <v>861</v>
      </c>
      <c r="DK361" t="str">
        <f t="shared" si="244"/>
        <v>Must have bilateral memorandum of understanding or data sharing agreement</v>
      </c>
      <c r="DL361" t="s">
        <v>861</v>
      </c>
      <c r="DN361">
        <v>1</v>
      </c>
      <c r="DO361" t="s">
        <v>861</v>
      </c>
      <c r="DQ361" t="str">
        <f t="shared" si="247"/>
        <v>Active investigations</v>
      </c>
      <c r="DR361" t="s">
        <v>861</v>
      </c>
    </row>
    <row r="362" spans="1:122" x14ac:dyDescent="0.35">
      <c r="A362" t="s">
        <v>860</v>
      </c>
      <c r="B362" s="1">
        <v>42841</v>
      </c>
      <c r="C362" s="1">
        <v>42916</v>
      </c>
      <c r="D362">
        <v>1</v>
      </c>
      <c r="E362" t="s">
        <v>866</v>
      </c>
      <c r="G362" t="str">
        <f t="shared" si="236"/>
        <v>Professional licensing authority</v>
      </c>
      <c r="H362" t="s">
        <v>866</v>
      </c>
      <c r="J362">
        <v>1</v>
      </c>
      <c r="K362" t="s">
        <v>866</v>
      </c>
      <c r="M362" t="str">
        <f>("Next business day")</f>
        <v>Next business day</v>
      </c>
      <c r="N362" t="s">
        <v>867</v>
      </c>
      <c r="O362" t="s">
        <v>868</v>
      </c>
      <c r="P362" t="str">
        <f t="shared" si="243"/>
        <v>Schedule II, Schedule III, Schedule IV, Schedule V</v>
      </c>
      <c r="Q362" t="s">
        <v>866</v>
      </c>
      <c r="S362" t="str">
        <f t="shared" si="245"/>
        <v>Must report to law enforcement, Must report to professional licensing body, Must report to prescriber or dispenser</v>
      </c>
      <c r="T362" t="s">
        <v>869</v>
      </c>
      <c r="V362">
        <v>1</v>
      </c>
      <c r="W362" t="s">
        <v>874</v>
      </c>
      <c r="Y362" t="str">
        <f t="shared" si="246"/>
        <v>Physician prescribers, Nurse Practitioners, Physician assistants, Optometrists, Podiatrists, Dentists, Pharmacists</v>
      </c>
      <c r="Z362" t="s">
        <v>875</v>
      </c>
      <c r="AB362" t="str">
        <f t="shared" si="248"/>
        <v>Prior to accessing the PDMP</v>
      </c>
      <c r="AC362" t="s">
        <v>866</v>
      </c>
      <c r="AE362">
        <v>0</v>
      </c>
      <c r="AH362">
        <v>0</v>
      </c>
      <c r="AQ362">
        <v>0</v>
      </c>
      <c r="BC362">
        <v>0</v>
      </c>
      <c r="BL362">
        <v>0</v>
      </c>
      <c r="CG362">
        <v>0</v>
      </c>
      <c r="CJ362">
        <v>0</v>
      </c>
      <c r="CM362">
        <v>0</v>
      </c>
      <c r="CS362">
        <v>0</v>
      </c>
      <c r="CY362">
        <v>1</v>
      </c>
      <c r="CZ362" t="s">
        <v>861</v>
      </c>
      <c r="DB362">
        <v>1</v>
      </c>
      <c r="DC362" t="s">
        <v>861</v>
      </c>
      <c r="DE362">
        <v>0</v>
      </c>
      <c r="DH362">
        <v>1</v>
      </c>
      <c r="DI362" t="s">
        <v>861</v>
      </c>
      <c r="DK362" t="str">
        <f t="shared" si="244"/>
        <v>Must have bilateral memorandum of understanding or data sharing agreement</v>
      </c>
      <c r="DL362" t="s">
        <v>861</v>
      </c>
      <c r="DN362">
        <v>1</v>
      </c>
      <c r="DO362" t="s">
        <v>861</v>
      </c>
      <c r="DQ362" t="str">
        <f t="shared" si="247"/>
        <v>Active investigations</v>
      </c>
      <c r="DR362" t="s">
        <v>861</v>
      </c>
    </row>
    <row r="363" spans="1:122" x14ac:dyDescent="0.35">
      <c r="A363" t="s">
        <v>860</v>
      </c>
      <c r="B363" s="1">
        <v>42917</v>
      </c>
      <c r="C363" s="1">
        <v>43309</v>
      </c>
      <c r="D363">
        <v>1</v>
      </c>
      <c r="E363" t="s">
        <v>876</v>
      </c>
      <c r="G363" t="str">
        <f t="shared" si="236"/>
        <v>Professional licensing authority</v>
      </c>
      <c r="H363" t="s">
        <v>866</v>
      </c>
      <c r="J363">
        <v>1</v>
      </c>
      <c r="K363" t="s">
        <v>866</v>
      </c>
      <c r="M363" t="str">
        <f>("Next business day")</f>
        <v>Next business day</v>
      </c>
      <c r="N363" t="s">
        <v>867</v>
      </c>
      <c r="O363" t="s">
        <v>868</v>
      </c>
      <c r="P363" t="str">
        <f t="shared" si="243"/>
        <v>Schedule II, Schedule III, Schedule IV, Schedule V</v>
      </c>
      <c r="Q363" t="s">
        <v>866</v>
      </c>
      <c r="S363" t="str">
        <f t="shared" si="245"/>
        <v>Must report to law enforcement, Must report to professional licensing body, Must report to prescriber or dispenser</v>
      </c>
      <c r="T363" t="s">
        <v>869</v>
      </c>
      <c r="V363">
        <v>1</v>
      </c>
      <c r="W363" t="s">
        <v>877</v>
      </c>
      <c r="Y363" t="str">
        <f t="shared" si="246"/>
        <v>Physician prescribers, Nurse Practitioners, Physician assistants, Optometrists, Podiatrists, Dentists, Pharmacists</v>
      </c>
      <c r="Z363" t="s">
        <v>878</v>
      </c>
      <c r="AB363" t="str">
        <f t="shared" si="248"/>
        <v>Prior to accessing the PDMP</v>
      </c>
      <c r="AC363" t="s">
        <v>866</v>
      </c>
      <c r="AE363">
        <v>0</v>
      </c>
      <c r="AH363">
        <v>0</v>
      </c>
      <c r="AQ363">
        <v>0</v>
      </c>
      <c r="BC363">
        <v>0</v>
      </c>
      <c r="BL363">
        <v>0</v>
      </c>
      <c r="CG363">
        <v>0</v>
      </c>
      <c r="CJ363">
        <v>0</v>
      </c>
      <c r="CM363">
        <v>0</v>
      </c>
      <c r="CS363">
        <v>0</v>
      </c>
      <c r="CY363">
        <v>1</v>
      </c>
      <c r="CZ363" t="s">
        <v>861</v>
      </c>
      <c r="DB363">
        <v>1</v>
      </c>
      <c r="DC363" t="s">
        <v>861</v>
      </c>
      <c r="DE363">
        <v>0</v>
      </c>
      <c r="DH363">
        <v>1</v>
      </c>
      <c r="DI363" t="s">
        <v>861</v>
      </c>
      <c r="DK363" t="str">
        <f t="shared" si="244"/>
        <v>Must have bilateral memorandum of understanding or data sharing agreement</v>
      </c>
      <c r="DL363" t="s">
        <v>861</v>
      </c>
      <c r="DN363">
        <v>1</v>
      </c>
      <c r="DO363" t="s">
        <v>861</v>
      </c>
      <c r="DQ363" t="str">
        <f t="shared" si="247"/>
        <v>Active investigations</v>
      </c>
      <c r="DR363" t="s">
        <v>861</v>
      </c>
    </row>
    <row r="364" spans="1:122" x14ac:dyDescent="0.35">
      <c r="A364" t="s">
        <v>860</v>
      </c>
      <c r="B364" s="1">
        <v>43310</v>
      </c>
      <c r="C364" s="1">
        <v>43512</v>
      </c>
      <c r="D364">
        <v>1</v>
      </c>
      <c r="E364" t="s">
        <v>879</v>
      </c>
      <c r="G364" t="str">
        <f t="shared" si="236"/>
        <v>Professional licensing authority</v>
      </c>
      <c r="H364" t="s">
        <v>863</v>
      </c>
      <c r="J364">
        <v>1</v>
      </c>
      <c r="K364" t="s">
        <v>866</v>
      </c>
      <c r="M364" t="str">
        <f>("Every 7 days")</f>
        <v>Every 7 days</v>
      </c>
      <c r="N364" t="s">
        <v>867</v>
      </c>
      <c r="P364" t="str">
        <f t="shared" si="243"/>
        <v>Schedule II, Schedule III, Schedule IV, Schedule V</v>
      </c>
      <c r="Q364" t="s">
        <v>863</v>
      </c>
      <c r="S364" t="str">
        <f t="shared" si="245"/>
        <v>Must report to law enforcement, Must report to professional licensing body, Must report to prescriber or dispenser</v>
      </c>
      <c r="T364" t="s">
        <v>880</v>
      </c>
      <c r="V364">
        <v>1</v>
      </c>
      <c r="W364" t="s">
        <v>881</v>
      </c>
      <c r="Y364" t="str">
        <f t="shared" si="246"/>
        <v>Physician prescribers, Nurse Practitioners, Physician assistants, Optometrists, Podiatrists, Dentists, Pharmacists</v>
      </c>
      <c r="Z364" t="s">
        <v>882</v>
      </c>
      <c r="AB364" t="str">
        <f t="shared" si="248"/>
        <v>Prior to accessing the PDMP</v>
      </c>
      <c r="AC364" t="s">
        <v>863</v>
      </c>
      <c r="AE364">
        <v>1</v>
      </c>
      <c r="AF364" t="s">
        <v>883</v>
      </c>
      <c r="AH364">
        <v>0</v>
      </c>
      <c r="AQ364">
        <v>0</v>
      </c>
      <c r="BC364">
        <v>0</v>
      </c>
      <c r="BL364">
        <v>0</v>
      </c>
      <c r="CG364">
        <v>0</v>
      </c>
      <c r="CJ364">
        <v>0</v>
      </c>
      <c r="CM364">
        <v>1</v>
      </c>
      <c r="CN364" t="s">
        <v>867</v>
      </c>
      <c r="CP364" t="str">
        <f>("New patients only")</f>
        <v>New patients only</v>
      </c>
      <c r="CQ364" t="s">
        <v>867</v>
      </c>
      <c r="CR364" t="s">
        <v>884</v>
      </c>
      <c r="CS364">
        <v>0</v>
      </c>
      <c r="CY364">
        <v>1</v>
      </c>
      <c r="CZ364" t="s">
        <v>863</v>
      </c>
      <c r="DB364">
        <v>1</v>
      </c>
      <c r="DC364" t="s">
        <v>863</v>
      </c>
      <c r="DE364">
        <v>0</v>
      </c>
      <c r="DH364">
        <v>1</v>
      </c>
      <c r="DI364" t="s">
        <v>863</v>
      </c>
      <c r="DK364" t="str">
        <f t="shared" si="244"/>
        <v>Must have bilateral memorandum of understanding or data sharing agreement</v>
      </c>
      <c r="DL364" t="s">
        <v>863</v>
      </c>
      <c r="DN364">
        <v>1</v>
      </c>
      <c r="DO364" t="s">
        <v>863</v>
      </c>
      <c r="DQ364" t="str">
        <f t="shared" si="247"/>
        <v>Active investigations</v>
      </c>
      <c r="DR364" t="s">
        <v>863</v>
      </c>
    </row>
    <row r="365" spans="1:122" x14ac:dyDescent="0.35">
      <c r="A365" t="s">
        <v>860</v>
      </c>
      <c r="B365" s="1">
        <v>43513</v>
      </c>
      <c r="C365" s="1">
        <v>43646</v>
      </c>
      <c r="D365">
        <v>1</v>
      </c>
      <c r="E365" t="s">
        <v>879</v>
      </c>
      <c r="G365" t="str">
        <f t="shared" si="236"/>
        <v>Professional licensing authority</v>
      </c>
      <c r="H365" t="s">
        <v>863</v>
      </c>
      <c r="J365">
        <v>1</v>
      </c>
      <c r="K365" t="s">
        <v>866</v>
      </c>
      <c r="M365" t="str">
        <f>("Every 7 days")</f>
        <v>Every 7 days</v>
      </c>
      <c r="N365" t="s">
        <v>867</v>
      </c>
      <c r="P365" t="str">
        <f t="shared" si="243"/>
        <v>Schedule II, Schedule III, Schedule IV, Schedule V</v>
      </c>
      <c r="Q365" t="s">
        <v>863</v>
      </c>
      <c r="S365" t="str">
        <f t="shared" si="245"/>
        <v>Must report to law enforcement, Must report to professional licensing body, Must report to prescriber or dispenser</v>
      </c>
      <c r="T365" t="s">
        <v>880</v>
      </c>
      <c r="V365">
        <v>1</v>
      </c>
      <c r="W365" t="s">
        <v>881</v>
      </c>
      <c r="Y365" t="str">
        <f t="shared" si="246"/>
        <v>Physician prescribers, Nurse Practitioners, Physician assistants, Optometrists, Podiatrists, Dentists, Pharmacists</v>
      </c>
      <c r="Z365" t="s">
        <v>882</v>
      </c>
      <c r="AB365" t="str">
        <f t="shared" si="248"/>
        <v>Prior to accessing the PDMP</v>
      </c>
      <c r="AC365" t="s">
        <v>880</v>
      </c>
      <c r="AE365">
        <v>1</v>
      </c>
      <c r="AF365" t="s">
        <v>883</v>
      </c>
      <c r="AH365">
        <v>0</v>
      </c>
      <c r="AQ365">
        <v>0</v>
      </c>
      <c r="BC365">
        <v>0</v>
      </c>
      <c r="BL365">
        <v>0</v>
      </c>
      <c r="CG365">
        <v>0</v>
      </c>
      <c r="CJ365">
        <v>0</v>
      </c>
      <c r="CM365">
        <v>1</v>
      </c>
      <c r="CN365" t="s">
        <v>867</v>
      </c>
      <c r="CP365" t="str">
        <f>("New patients only")</f>
        <v>New patients only</v>
      </c>
      <c r="CQ365" t="s">
        <v>867</v>
      </c>
      <c r="CR365" t="s">
        <v>884</v>
      </c>
      <c r="CS365">
        <v>0</v>
      </c>
      <c r="CY365">
        <v>1</v>
      </c>
      <c r="CZ365" t="s">
        <v>863</v>
      </c>
      <c r="DB365">
        <v>1</v>
      </c>
      <c r="DC365" t="s">
        <v>863</v>
      </c>
      <c r="DE365">
        <v>0</v>
      </c>
      <c r="DH365">
        <v>1</v>
      </c>
      <c r="DI365" t="s">
        <v>863</v>
      </c>
      <c r="DK365" t="str">
        <f t="shared" si="244"/>
        <v>Must have bilateral memorandum of understanding or data sharing agreement</v>
      </c>
      <c r="DL365" t="s">
        <v>863</v>
      </c>
      <c r="DN365">
        <v>1</v>
      </c>
      <c r="DO365" t="s">
        <v>863</v>
      </c>
      <c r="DQ365" t="str">
        <f t="shared" si="247"/>
        <v>Active investigations</v>
      </c>
      <c r="DR365" t="s">
        <v>863</v>
      </c>
    </row>
    <row r="366" spans="1:122" x14ac:dyDescent="0.35">
      <c r="A366" t="s">
        <v>860</v>
      </c>
      <c r="B366" s="1">
        <v>43647</v>
      </c>
      <c r="C366" s="1">
        <v>43720</v>
      </c>
      <c r="D366">
        <v>1</v>
      </c>
      <c r="E366" t="s">
        <v>879</v>
      </c>
      <c r="G366" t="str">
        <f t="shared" si="236"/>
        <v>Professional licensing authority</v>
      </c>
      <c r="H366" t="s">
        <v>863</v>
      </c>
      <c r="J366">
        <v>1</v>
      </c>
      <c r="K366" t="s">
        <v>866</v>
      </c>
      <c r="M366" t="str">
        <f>("Every 7 days")</f>
        <v>Every 7 days</v>
      </c>
      <c r="N366" t="s">
        <v>867</v>
      </c>
      <c r="P366" t="str">
        <f t="shared" si="243"/>
        <v>Schedule II, Schedule III, Schedule IV, Schedule V</v>
      </c>
      <c r="Q366" t="s">
        <v>863</v>
      </c>
      <c r="S366" t="str">
        <f t="shared" si="245"/>
        <v>Must report to law enforcement, Must report to professional licensing body, Must report to prescriber or dispenser</v>
      </c>
      <c r="T366" t="s">
        <v>880</v>
      </c>
      <c r="V366">
        <v>1</v>
      </c>
      <c r="W366" t="s">
        <v>885</v>
      </c>
      <c r="Y366" t="str">
        <f t="shared" si="246"/>
        <v>Physician prescribers, Nurse Practitioners, Physician assistants, Optometrists, Podiatrists, Dentists, Pharmacists</v>
      </c>
      <c r="Z366" t="s">
        <v>886</v>
      </c>
      <c r="AB366" t="str">
        <f t="shared" si="248"/>
        <v>Prior to accessing the PDMP</v>
      </c>
      <c r="AC366" t="s">
        <v>880</v>
      </c>
      <c r="AE366">
        <v>1</v>
      </c>
      <c r="AF366" t="s">
        <v>883</v>
      </c>
      <c r="AH366">
        <v>0</v>
      </c>
      <c r="AQ366">
        <v>0</v>
      </c>
      <c r="BC366">
        <v>0</v>
      </c>
      <c r="BL366">
        <v>0</v>
      </c>
      <c r="CG366">
        <v>0</v>
      </c>
      <c r="CJ366">
        <v>0</v>
      </c>
      <c r="CM366">
        <v>1</v>
      </c>
      <c r="CN366" t="s">
        <v>867</v>
      </c>
      <c r="CP366" t="str">
        <f>("New patients only")</f>
        <v>New patients only</v>
      </c>
      <c r="CQ366" t="s">
        <v>867</v>
      </c>
      <c r="CR366" t="s">
        <v>884</v>
      </c>
      <c r="CS366">
        <v>0</v>
      </c>
      <c r="CY366">
        <v>1</v>
      </c>
      <c r="CZ366" t="s">
        <v>863</v>
      </c>
      <c r="DB366">
        <v>1</v>
      </c>
      <c r="DC366" t="s">
        <v>863</v>
      </c>
      <c r="DE366">
        <v>0</v>
      </c>
      <c r="DH366">
        <v>1</v>
      </c>
      <c r="DI366" t="s">
        <v>863</v>
      </c>
      <c r="DK366" t="str">
        <f t="shared" si="244"/>
        <v>Must have bilateral memorandum of understanding or data sharing agreement</v>
      </c>
      <c r="DL366" t="s">
        <v>863</v>
      </c>
      <c r="DN366">
        <v>1</v>
      </c>
      <c r="DO366" t="s">
        <v>863</v>
      </c>
      <c r="DQ366" t="str">
        <f t="shared" si="247"/>
        <v>Active investigations</v>
      </c>
      <c r="DR366" t="s">
        <v>863</v>
      </c>
    </row>
    <row r="367" spans="1:122" x14ac:dyDescent="0.35">
      <c r="A367" t="s">
        <v>860</v>
      </c>
      <c r="B367" s="1">
        <v>43721</v>
      </c>
      <c r="C367" s="1">
        <v>43830</v>
      </c>
      <c r="D367">
        <v>1</v>
      </c>
      <c r="E367" t="s">
        <v>869</v>
      </c>
      <c r="G367" t="str">
        <f t="shared" si="236"/>
        <v>Professional licensing authority</v>
      </c>
      <c r="H367" t="s">
        <v>863</v>
      </c>
      <c r="J367">
        <v>1</v>
      </c>
      <c r="K367" t="s">
        <v>866</v>
      </c>
      <c r="M367" t="str">
        <f>("Next business day")</f>
        <v>Next business day</v>
      </c>
      <c r="N367" t="s">
        <v>867</v>
      </c>
      <c r="O367" t="s">
        <v>887</v>
      </c>
      <c r="P367" t="str">
        <f t="shared" si="243"/>
        <v>Schedule II, Schedule III, Schedule IV, Schedule V</v>
      </c>
      <c r="Q367" t="s">
        <v>863</v>
      </c>
      <c r="S367" t="str">
        <f t="shared" si="245"/>
        <v>Must report to law enforcement, Must report to professional licensing body, Must report to prescriber or dispenser</v>
      </c>
      <c r="T367" t="s">
        <v>880</v>
      </c>
      <c r="V367">
        <v>1</v>
      </c>
      <c r="W367" t="s">
        <v>885</v>
      </c>
      <c r="Y367" t="str">
        <f t="shared" si="246"/>
        <v>Physician prescribers, Nurse Practitioners, Physician assistants, Optometrists, Podiatrists, Dentists, Pharmacists</v>
      </c>
      <c r="Z367" t="s">
        <v>886</v>
      </c>
      <c r="AB367" t="str">
        <f t="shared" si="248"/>
        <v>Prior to accessing the PDMP</v>
      </c>
      <c r="AC367" t="s">
        <v>880</v>
      </c>
      <c r="AE367">
        <v>1</v>
      </c>
      <c r="AF367" t="s">
        <v>883</v>
      </c>
      <c r="AH367">
        <v>0</v>
      </c>
      <c r="AQ367">
        <v>0</v>
      </c>
      <c r="BC367">
        <v>0</v>
      </c>
      <c r="BL367">
        <v>0</v>
      </c>
      <c r="CG367">
        <v>0</v>
      </c>
      <c r="CJ367">
        <v>0</v>
      </c>
      <c r="CM367">
        <v>1</v>
      </c>
      <c r="CN367" t="s">
        <v>867</v>
      </c>
      <c r="CP367" t="str">
        <f>("New patients only")</f>
        <v>New patients only</v>
      </c>
      <c r="CQ367" t="s">
        <v>867</v>
      </c>
      <c r="CR367" t="s">
        <v>884</v>
      </c>
      <c r="CS367">
        <v>0</v>
      </c>
      <c r="CY367">
        <v>1</v>
      </c>
      <c r="CZ367" t="s">
        <v>863</v>
      </c>
      <c r="DB367">
        <v>1</v>
      </c>
      <c r="DC367" t="s">
        <v>863</v>
      </c>
      <c r="DE367">
        <v>0</v>
      </c>
      <c r="DH367">
        <v>1</v>
      </c>
      <c r="DI367" t="s">
        <v>863</v>
      </c>
      <c r="DK367" t="str">
        <f t="shared" si="244"/>
        <v>Must have bilateral memorandum of understanding or data sharing agreement</v>
      </c>
      <c r="DL367" t="s">
        <v>863</v>
      </c>
      <c r="DN367">
        <v>1</v>
      </c>
      <c r="DO367" t="s">
        <v>863</v>
      </c>
      <c r="DQ367" t="str">
        <f t="shared" si="247"/>
        <v>Active investigations</v>
      </c>
      <c r="DR367" t="s">
        <v>863</v>
      </c>
    </row>
    <row r="368" spans="1:122" x14ac:dyDescent="0.35">
      <c r="A368" t="s">
        <v>888</v>
      </c>
      <c r="B368" s="1">
        <v>41640</v>
      </c>
      <c r="C368" s="1">
        <v>42932</v>
      </c>
      <c r="D368">
        <v>0</v>
      </c>
    </row>
    <row r="369" spans="1:122" x14ac:dyDescent="0.35">
      <c r="A369" t="s">
        <v>888</v>
      </c>
      <c r="B369" s="1">
        <v>42933</v>
      </c>
      <c r="C369" s="1">
        <v>43830</v>
      </c>
      <c r="D369">
        <v>0</v>
      </c>
      <c r="F369" t="s">
        <v>889</v>
      </c>
    </row>
    <row r="370" spans="1:122" x14ac:dyDescent="0.35">
      <c r="A370" t="s">
        <v>890</v>
      </c>
      <c r="B370" s="1">
        <v>41640</v>
      </c>
      <c r="C370" s="1">
        <v>42089</v>
      </c>
      <c r="D370">
        <v>1</v>
      </c>
      <c r="E370" t="s">
        <v>891</v>
      </c>
      <c r="G370" t="str">
        <f t="shared" ref="G370:G378" si="249">("Professional licensing authority")</f>
        <v>Professional licensing authority</v>
      </c>
      <c r="H370" t="s">
        <v>892</v>
      </c>
      <c r="J370">
        <v>1</v>
      </c>
      <c r="K370" t="s">
        <v>893</v>
      </c>
      <c r="M370" t="str">
        <f>("Between 8 and 27 days")</f>
        <v>Between 8 and 27 days</v>
      </c>
      <c r="N370" t="s">
        <v>894</v>
      </c>
      <c r="P370" t="str">
        <f t="shared" ref="P370:P378" si="250">("Schedule II, Schedule III, Schedule IV, Schedule V")</f>
        <v>Schedule II, Schedule III, Schedule IV, Schedule V</v>
      </c>
      <c r="Q370" t="s">
        <v>895</v>
      </c>
      <c r="S370" t="str">
        <f t="shared" ref="S370:S378" si="251">("Permitted to report to law enforcement, Permitted to report to professional licensing body, Permitted to report to prescriber or dispenser")</f>
        <v>Permitted to report to law enforcement, Permitted to report to professional licensing body, Permitted to report to prescriber or dispenser</v>
      </c>
      <c r="T370" t="s">
        <v>896</v>
      </c>
      <c r="V370">
        <v>1</v>
      </c>
      <c r="W370" t="s">
        <v>897</v>
      </c>
      <c r="Y370" t="str">
        <f t="shared" ref="Y370:Y378" si="252">("Physician prescribers, Optometrists, Podiatrists, Dentists")</f>
        <v>Physician prescribers, Optometrists, Podiatrists, Dentists</v>
      </c>
      <c r="Z370" t="s">
        <v>898</v>
      </c>
      <c r="AB370" t="str">
        <f t="shared" ref="AB370:AB378" si="253">("Prior to accessing the PDMP")</f>
        <v>Prior to accessing the PDMP</v>
      </c>
      <c r="AC370" t="s">
        <v>899</v>
      </c>
      <c r="AE370">
        <v>0</v>
      </c>
      <c r="AH370">
        <v>0</v>
      </c>
      <c r="AQ370">
        <v>0</v>
      </c>
      <c r="BC370">
        <v>0</v>
      </c>
      <c r="BL370">
        <v>0</v>
      </c>
      <c r="CG370">
        <v>0</v>
      </c>
      <c r="CJ370">
        <v>1</v>
      </c>
      <c r="CK370" t="s">
        <v>900</v>
      </c>
      <c r="CM370">
        <v>0</v>
      </c>
      <c r="CS370">
        <v>1</v>
      </c>
      <c r="CT370" t="s">
        <v>901</v>
      </c>
      <c r="CV370" t="str">
        <f t="shared" ref="CV370:CV378" si="254">("Authorized agent, delegate, or designee")</f>
        <v>Authorized agent, delegate, or designee</v>
      </c>
      <c r="CW370" t="s">
        <v>901</v>
      </c>
      <c r="CY370">
        <v>1</v>
      </c>
      <c r="CZ370" t="s">
        <v>902</v>
      </c>
      <c r="DB370">
        <v>1</v>
      </c>
      <c r="DC370" t="s">
        <v>903</v>
      </c>
      <c r="DE370">
        <v>0</v>
      </c>
      <c r="DH370">
        <v>1</v>
      </c>
      <c r="DI370" t="s">
        <v>904</v>
      </c>
      <c r="DK370" t="str">
        <f t="shared" ref="DK370:DK378" si="255">("Only if other state has PDMP laws consistent with or similar to this state")</f>
        <v>Only if other state has PDMP laws consistent with or similar to this state</v>
      </c>
      <c r="DL370" t="s">
        <v>905</v>
      </c>
      <c r="DN370">
        <v>1</v>
      </c>
      <c r="DO370" t="s">
        <v>906</v>
      </c>
      <c r="DQ370" t="str">
        <f t="shared" ref="DQ370:DQ378" si="256">("Granted access by a subpoena")</f>
        <v>Granted access by a subpoena</v>
      </c>
      <c r="DR370" t="s">
        <v>906</v>
      </c>
    </row>
    <row r="371" spans="1:122" x14ac:dyDescent="0.35">
      <c r="A371" t="s">
        <v>890</v>
      </c>
      <c r="B371" s="1">
        <v>42090</v>
      </c>
      <c r="C371" s="1">
        <v>42185</v>
      </c>
      <c r="D371">
        <v>1</v>
      </c>
      <c r="E371" t="s">
        <v>891</v>
      </c>
      <c r="G371" t="str">
        <f t="shared" si="249"/>
        <v>Professional licensing authority</v>
      </c>
      <c r="H371" t="s">
        <v>892</v>
      </c>
      <c r="J371">
        <v>1</v>
      </c>
      <c r="K371" t="s">
        <v>893</v>
      </c>
      <c r="M371" t="str">
        <f>("Between 8 and 27 days")</f>
        <v>Between 8 and 27 days</v>
      </c>
      <c r="N371" t="s">
        <v>894</v>
      </c>
      <c r="P371" t="str">
        <f t="shared" si="250"/>
        <v>Schedule II, Schedule III, Schedule IV, Schedule V</v>
      </c>
      <c r="Q371" t="s">
        <v>895</v>
      </c>
      <c r="S371" t="str">
        <f t="shared" si="251"/>
        <v>Permitted to report to law enforcement, Permitted to report to professional licensing body, Permitted to report to prescriber or dispenser</v>
      </c>
      <c r="T371" t="s">
        <v>896</v>
      </c>
      <c r="V371">
        <v>1</v>
      </c>
      <c r="W371" t="s">
        <v>897</v>
      </c>
      <c r="Y371" t="str">
        <f t="shared" si="252"/>
        <v>Physician prescribers, Optometrists, Podiatrists, Dentists</v>
      </c>
      <c r="Z371" t="s">
        <v>907</v>
      </c>
      <c r="AB371" t="str">
        <f t="shared" si="253"/>
        <v>Prior to accessing the PDMP</v>
      </c>
      <c r="AC371" t="s">
        <v>899</v>
      </c>
      <c r="AE371">
        <v>0</v>
      </c>
      <c r="AH371">
        <v>0</v>
      </c>
      <c r="AQ371">
        <v>0</v>
      </c>
      <c r="BC371">
        <v>0</v>
      </c>
      <c r="BL371">
        <v>0</v>
      </c>
      <c r="CG371">
        <v>0</v>
      </c>
      <c r="CJ371">
        <v>1</v>
      </c>
      <c r="CK371" t="s">
        <v>900</v>
      </c>
      <c r="CM371">
        <v>0</v>
      </c>
      <c r="CS371">
        <v>1</v>
      </c>
      <c r="CT371" t="s">
        <v>899</v>
      </c>
      <c r="CV371" t="str">
        <f t="shared" si="254"/>
        <v>Authorized agent, delegate, or designee</v>
      </c>
      <c r="CW371" t="s">
        <v>899</v>
      </c>
      <c r="CY371">
        <v>1</v>
      </c>
      <c r="CZ371" t="s">
        <v>902</v>
      </c>
      <c r="DB371">
        <v>1</v>
      </c>
      <c r="DC371" t="s">
        <v>903</v>
      </c>
      <c r="DE371">
        <v>0</v>
      </c>
      <c r="DH371">
        <v>1</v>
      </c>
      <c r="DI371" t="s">
        <v>904</v>
      </c>
      <c r="DK371" t="str">
        <f t="shared" si="255"/>
        <v>Only if other state has PDMP laws consistent with or similar to this state</v>
      </c>
      <c r="DL371" t="s">
        <v>905</v>
      </c>
      <c r="DN371">
        <v>1</v>
      </c>
      <c r="DO371" t="s">
        <v>906</v>
      </c>
      <c r="DQ371" t="str">
        <f t="shared" si="256"/>
        <v>Granted access by a subpoena</v>
      </c>
      <c r="DR371" t="s">
        <v>906</v>
      </c>
    </row>
    <row r="372" spans="1:122" x14ac:dyDescent="0.35">
      <c r="A372" t="s">
        <v>890</v>
      </c>
      <c r="B372" s="1">
        <v>42186</v>
      </c>
      <c r="C372" s="1">
        <v>42937</v>
      </c>
      <c r="D372">
        <v>1</v>
      </c>
      <c r="E372" t="s">
        <v>891</v>
      </c>
      <c r="G372" t="str">
        <f t="shared" si="249"/>
        <v>Professional licensing authority</v>
      </c>
      <c r="H372" t="s">
        <v>892</v>
      </c>
      <c r="J372">
        <v>1</v>
      </c>
      <c r="K372" t="s">
        <v>893</v>
      </c>
      <c r="M372" t="str">
        <f>("Between 8 and 27 days")</f>
        <v>Between 8 and 27 days</v>
      </c>
      <c r="N372" t="s">
        <v>894</v>
      </c>
      <c r="P372" t="str">
        <f t="shared" si="250"/>
        <v>Schedule II, Schedule III, Schedule IV, Schedule V</v>
      </c>
      <c r="Q372" t="s">
        <v>895</v>
      </c>
      <c r="S372" t="str">
        <f t="shared" si="251"/>
        <v>Permitted to report to law enforcement, Permitted to report to professional licensing body, Permitted to report to prescriber or dispenser</v>
      </c>
      <c r="T372" t="s">
        <v>896</v>
      </c>
      <c r="V372">
        <v>1</v>
      </c>
      <c r="W372" t="s">
        <v>897</v>
      </c>
      <c r="Y372" t="str">
        <f t="shared" si="252"/>
        <v>Physician prescribers, Optometrists, Podiatrists, Dentists</v>
      </c>
      <c r="Z372" t="s">
        <v>907</v>
      </c>
      <c r="AB372" t="str">
        <f t="shared" si="253"/>
        <v>Prior to accessing the PDMP</v>
      </c>
      <c r="AC372" t="s">
        <v>899</v>
      </c>
      <c r="AE372">
        <v>0</v>
      </c>
      <c r="AH372">
        <v>0</v>
      </c>
      <c r="AQ372">
        <v>0</v>
      </c>
      <c r="BC372">
        <v>0</v>
      </c>
      <c r="BL372">
        <v>0</v>
      </c>
      <c r="CG372">
        <v>0</v>
      </c>
      <c r="CJ372">
        <v>1</v>
      </c>
      <c r="CK372" t="s">
        <v>900</v>
      </c>
      <c r="CM372">
        <v>0</v>
      </c>
      <c r="CS372">
        <v>1</v>
      </c>
      <c r="CT372" t="s">
        <v>899</v>
      </c>
      <c r="CV372" t="str">
        <f t="shared" si="254"/>
        <v>Authorized agent, delegate, or designee</v>
      </c>
      <c r="CW372" t="s">
        <v>899</v>
      </c>
      <c r="CY372">
        <v>1</v>
      </c>
      <c r="CZ372" t="s">
        <v>902</v>
      </c>
      <c r="DB372">
        <v>1</v>
      </c>
      <c r="DC372" t="s">
        <v>903</v>
      </c>
      <c r="DE372">
        <v>0</v>
      </c>
      <c r="DH372">
        <v>1</v>
      </c>
      <c r="DI372" t="s">
        <v>904</v>
      </c>
      <c r="DK372" t="str">
        <f t="shared" si="255"/>
        <v>Only if other state has PDMP laws consistent with or similar to this state</v>
      </c>
      <c r="DL372" t="s">
        <v>905</v>
      </c>
      <c r="DN372">
        <v>1</v>
      </c>
      <c r="DO372" t="s">
        <v>906</v>
      </c>
      <c r="DQ372" t="str">
        <f t="shared" si="256"/>
        <v>Granted access by a subpoena</v>
      </c>
      <c r="DR372" t="s">
        <v>906</v>
      </c>
    </row>
    <row r="373" spans="1:122" x14ac:dyDescent="0.35">
      <c r="A373" t="s">
        <v>890</v>
      </c>
      <c r="B373" s="1">
        <v>42938</v>
      </c>
      <c r="C373" s="1">
        <v>43008</v>
      </c>
      <c r="D373">
        <v>1</v>
      </c>
      <c r="E373" t="s">
        <v>891</v>
      </c>
      <c r="G373" t="str">
        <f t="shared" si="249"/>
        <v>Professional licensing authority</v>
      </c>
      <c r="H373" t="s">
        <v>892</v>
      </c>
      <c r="J373">
        <v>1</v>
      </c>
      <c r="K373" t="s">
        <v>893</v>
      </c>
      <c r="M373" t="str">
        <f>("Between 8 and 27 days")</f>
        <v>Between 8 and 27 days</v>
      </c>
      <c r="N373" t="s">
        <v>894</v>
      </c>
      <c r="P373" t="str">
        <f t="shared" si="250"/>
        <v>Schedule II, Schedule III, Schedule IV, Schedule V</v>
      </c>
      <c r="Q373" t="s">
        <v>895</v>
      </c>
      <c r="S373" t="str">
        <f t="shared" si="251"/>
        <v>Permitted to report to law enforcement, Permitted to report to professional licensing body, Permitted to report to prescriber or dispenser</v>
      </c>
      <c r="T373" t="s">
        <v>896</v>
      </c>
      <c r="V373">
        <v>1</v>
      </c>
      <c r="W373" t="s">
        <v>897</v>
      </c>
      <c r="Y373" t="str">
        <f t="shared" si="252"/>
        <v>Physician prescribers, Optometrists, Podiatrists, Dentists</v>
      </c>
      <c r="Z373" t="s">
        <v>907</v>
      </c>
      <c r="AB373" t="str">
        <f t="shared" si="253"/>
        <v>Prior to accessing the PDMP</v>
      </c>
      <c r="AC373" t="s">
        <v>899</v>
      </c>
      <c r="AE373">
        <v>0</v>
      </c>
      <c r="AH373">
        <v>0</v>
      </c>
      <c r="AQ373">
        <v>0</v>
      </c>
      <c r="BC373">
        <v>0</v>
      </c>
      <c r="BL373">
        <v>0</v>
      </c>
      <c r="CG373">
        <v>0</v>
      </c>
      <c r="CJ373">
        <v>1</v>
      </c>
      <c r="CK373" t="s">
        <v>900</v>
      </c>
      <c r="CM373">
        <v>0</v>
      </c>
      <c r="CS373">
        <v>1</v>
      </c>
      <c r="CT373" t="s">
        <v>899</v>
      </c>
      <c r="CV373" t="str">
        <f t="shared" si="254"/>
        <v>Authorized agent, delegate, or designee</v>
      </c>
      <c r="CW373" t="s">
        <v>899</v>
      </c>
      <c r="CY373">
        <v>1</v>
      </c>
      <c r="CZ373" t="s">
        <v>902</v>
      </c>
      <c r="DB373">
        <v>1</v>
      </c>
      <c r="DC373" t="s">
        <v>903</v>
      </c>
      <c r="DE373">
        <v>0</v>
      </c>
      <c r="DH373">
        <v>1</v>
      </c>
      <c r="DI373" t="s">
        <v>904</v>
      </c>
      <c r="DK373" t="str">
        <f t="shared" si="255"/>
        <v>Only if other state has PDMP laws consistent with or similar to this state</v>
      </c>
      <c r="DL373" t="s">
        <v>905</v>
      </c>
      <c r="DN373">
        <v>1</v>
      </c>
      <c r="DO373" t="s">
        <v>906</v>
      </c>
      <c r="DQ373" t="str">
        <f t="shared" si="256"/>
        <v>Granted access by a subpoena</v>
      </c>
      <c r="DR373" t="s">
        <v>906</v>
      </c>
    </row>
    <row r="374" spans="1:122" x14ac:dyDescent="0.35">
      <c r="A374" t="s">
        <v>890</v>
      </c>
      <c r="B374" s="1">
        <v>43009</v>
      </c>
      <c r="C374" s="1">
        <v>43350</v>
      </c>
      <c r="D374">
        <v>1</v>
      </c>
      <c r="E374" t="s">
        <v>891</v>
      </c>
      <c r="G374" t="str">
        <f t="shared" si="249"/>
        <v>Professional licensing authority</v>
      </c>
      <c r="H374" t="s">
        <v>892</v>
      </c>
      <c r="J374">
        <v>1</v>
      </c>
      <c r="K374" t="s">
        <v>893</v>
      </c>
      <c r="M374" t="str">
        <f>("Between 8 and 27 days")</f>
        <v>Between 8 and 27 days</v>
      </c>
      <c r="N374" t="s">
        <v>894</v>
      </c>
      <c r="P374" t="str">
        <f t="shared" si="250"/>
        <v>Schedule II, Schedule III, Schedule IV, Schedule V</v>
      </c>
      <c r="Q374" t="s">
        <v>895</v>
      </c>
      <c r="S374" t="str">
        <f t="shared" si="251"/>
        <v>Permitted to report to law enforcement, Permitted to report to professional licensing body, Permitted to report to prescriber or dispenser</v>
      </c>
      <c r="T374" t="s">
        <v>896</v>
      </c>
      <c r="V374">
        <v>1</v>
      </c>
      <c r="W374" t="s">
        <v>908</v>
      </c>
      <c r="Y374" t="str">
        <f t="shared" si="252"/>
        <v>Physician prescribers, Optometrists, Podiatrists, Dentists</v>
      </c>
      <c r="Z374" t="s">
        <v>898</v>
      </c>
      <c r="AB374" t="str">
        <f t="shared" si="253"/>
        <v>Prior to accessing the PDMP</v>
      </c>
      <c r="AC374" t="s">
        <v>899</v>
      </c>
      <c r="AE374">
        <v>0</v>
      </c>
      <c r="AH374">
        <v>0</v>
      </c>
      <c r="AQ374">
        <v>0</v>
      </c>
      <c r="BC374">
        <v>0</v>
      </c>
      <c r="BL374">
        <v>0</v>
      </c>
      <c r="CG374">
        <v>0</v>
      </c>
      <c r="CJ374">
        <v>1</v>
      </c>
      <c r="CK374" t="s">
        <v>900</v>
      </c>
      <c r="CM374">
        <v>0</v>
      </c>
      <c r="CS374">
        <v>1</v>
      </c>
      <c r="CT374" t="s">
        <v>899</v>
      </c>
      <c r="CV374" t="str">
        <f t="shared" si="254"/>
        <v>Authorized agent, delegate, or designee</v>
      </c>
      <c r="CW374" t="s">
        <v>899</v>
      </c>
      <c r="CY374">
        <v>1</v>
      </c>
      <c r="CZ374" t="s">
        <v>902</v>
      </c>
      <c r="DB374">
        <v>1</v>
      </c>
      <c r="DC374" t="s">
        <v>903</v>
      </c>
      <c r="DE374">
        <v>0</v>
      </c>
      <c r="DH374">
        <v>1</v>
      </c>
      <c r="DI374" t="s">
        <v>904</v>
      </c>
      <c r="DK374" t="str">
        <f t="shared" si="255"/>
        <v>Only if other state has PDMP laws consistent with or similar to this state</v>
      </c>
      <c r="DL374" t="s">
        <v>905</v>
      </c>
      <c r="DN374">
        <v>1</v>
      </c>
      <c r="DO374" t="s">
        <v>906</v>
      </c>
      <c r="DQ374" t="str">
        <f t="shared" si="256"/>
        <v>Granted access by a subpoena</v>
      </c>
      <c r="DR374" t="s">
        <v>906</v>
      </c>
    </row>
    <row r="375" spans="1:122" x14ac:dyDescent="0.35">
      <c r="A375" t="s">
        <v>890</v>
      </c>
      <c r="B375" s="1">
        <v>43351</v>
      </c>
      <c r="C375" s="1">
        <v>43646</v>
      </c>
      <c r="D375">
        <v>1</v>
      </c>
      <c r="E375" t="s">
        <v>891</v>
      </c>
      <c r="G375" t="str">
        <f t="shared" si="249"/>
        <v>Professional licensing authority</v>
      </c>
      <c r="H375" t="s">
        <v>892</v>
      </c>
      <c r="J375">
        <v>1</v>
      </c>
      <c r="K375" t="s">
        <v>893</v>
      </c>
      <c r="M375" t="str">
        <f>("Next business day")</f>
        <v>Next business day</v>
      </c>
      <c r="N375" t="s">
        <v>894</v>
      </c>
      <c r="P375" t="str">
        <f t="shared" si="250"/>
        <v>Schedule II, Schedule III, Schedule IV, Schedule V</v>
      </c>
      <c r="Q375" t="s">
        <v>895</v>
      </c>
      <c r="S375" t="str">
        <f t="shared" si="251"/>
        <v>Permitted to report to law enforcement, Permitted to report to professional licensing body, Permitted to report to prescriber or dispenser</v>
      </c>
      <c r="T375" t="s">
        <v>896</v>
      </c>
      <c r="V375">
        <v>1</v>
      </c>
      <c r="W375" t="s">
        <v>899</v>
      </c>
      <c r="Y375" t="str">
        <f t="shared" si="252"/>
        <v>Physician prescribers, Optometrists, Podiatrists, Dentists</v>
      </c>
      <c r="Z375" t="s">
        <v>898</v>
      </c>
      <c r="AB375" t="str">
        <f t="shared" si="253"/>
        <v>Prior to accessing the PDMP</v>
      </c>
      <c r="AC375" t="s">
        <v>899</v>
      </c>
      <c r="AE375">
        <v>0</v>
      </c>
      <c r="AH375">
        <v>0</v>
      </c>
      <c r="AQ375">
        <v>0</v>
      </c>
      <c r="BC375">
        <v>0</v>
      </c>
      <c r="BL375">
        <v>0</v>
      </c>
      <c r="CG375">
        <v>0</v>
      </c>
      <c r="CJ375">
        <v>1</v>
      </c>
      <c r="CK375" t="s">
        <v>900</v>
      </c>
      <c r="CM375">
        <v>0</v>
      </c>
      <c r="CS375">
        <v>1</v>
      </c>
      <c r="CT375" t="s">
        <v>899</v>
      </c>
      <c r="CV375" t="str">
        <f t="shared" si="254"/>
        <v>Authorized agent, delegate, or designee</v>
      </c>
      <c r="CW375" t="s">
        <v>899</v>
      </c>
      <c r="CY375">
        <v>1</v>
      </c>
      <c r="CZ375" t="s">
        <v>909</v>
      </c>
      <c r="DB375">
        <v>1</v>
      </c>
      <c r="DC375" t="s">
        <v>910</v>
      </c>
      <c r="DE375">
        <v>0</v>
      </c>
      <c r="DH375">
        <v>1</v>
      </c>
      <c r="DI375" t="s">
        <v>904</v>
      </c>
      <c r="DK375" t="str">
        <f t="shared" si="255"/>
        <v>Only if other state has PDMP laws consistent with or similar to this state</v>
      </c>
      <c r="DL375" t="s">
        <v>905</v>
      </c>
      <c r="DN375">
        <v>1</v>
      </c>
      <c r="DO375" t="s">
        <v>906</v>
      </c>
      <c r="DQ375" t="str">
        <f t="shared" si="256"/>
        <v>Granted access by a subpoena</v>
      </c>
      <c r="DR375" t="s">
        <v>906</v>
      </c>
    </row>
    <row r="376" spans="1:122" x14ac:dyDescent="0.35">
      <c r="A376" t="s">
        <v>890</v>
      </c>
      <c r="B376" s="1">
        <v>43647</v>
      </c>
      <c r="C376" s="1">
        <v>43738</v>
      </c>
      <c r="D376">
        <v>1</v>
      </c>
      <c r="E376" t="s">
        <v>891</v>
      </c>
      <c r="G376" t="str">
        <f t="shared" si="249"/>
        <v>Professional licensing authority</v>
      </c>
      <c r="H376" t="s">
        <v>892</v>
      </c>
      <c r="J376">
        <v>1</v>
      </c>
      <c r="K376" t="s">
        <v>893</v>
      </c>
      <c r="M376" t="str">
        <f>("Next business day")</f>
        <v>Next business day</v>
      </c>
      <c r="N376" t="s">
        <v>894</v>
      </c>
      <c r="P376" t="str">
        <f t="shared" si="250"/>
        <v>Schedule II, Schedule III, Schedule IV, Schedule V</v>
      </c>
      <c r="Q376" t="s">
        <v>895</v>
      </c>
      <c r="S376" t="str">
        <f t="shared" si="251"/>
        <v>Permitted to report to law enforcement, Permitted to report to professional licensing body, Permitted to report to prescriber or dispenser</v>
      </c>
      <c r="T376" t="s">
        <v>896</v>
      </c>
      <c r="V376">
        <v>1</v>
      </c>
      <c r="W376" t="s">
        <v>908</v>
      </c>
      <c r="Y376" t="str">
        <f t="shared" si="252"/>
        <v>Physician prescribers, Optometrists, Podiatrists, Dentists</v>
      </c>
      <c r="Z376" t="s">
        <v>897</v>
      </c>
      <c r="AB376" t="str">
        <f t="shared" si="253"/>
        <v>Prior to accessing the PDMP</v>
      </c>
      <c r="AC376" t="s">
        <v>899</v>
      </c>
      <c r="AE376">
        <v>0</v>
      </c>
      <c r="AH376">
        <v>0</v>
      </c>
      <c r="AQ376">
        <v>0</v>
      </c>
      <c r="BC376">
        <v>0</v>
      </c>
      <c r="BL376">
        <v>0</v>
      </c>
      <c r="CG376">
        <v>0</v>
      </c>
      <c r="CJ376">
        <v>1</v>
      </c>
      <c r="CK376" t="s">
        <v>900</v>
      </c>
      <c r="CM376">
        <v>0</v>
      </c>
      <c r="CS376">
        <v>1</v>
      </c>
      <c r="CT376" t="s">
        <v>899</v>
      </c>
      <c r="CV376" t="str">
        <f t="shared" si="254"/>
        <v>Authorized agent, delegate, or designee</v>
      </c>
      <c r="CW376" t="s">
        <v>899</v>
      </c>
      <c r="CY376">
        <v>1</v>
      </c>
      <c r="CZ376" t="s">
        <v>902</v>
      </c>
      <c r="DB376">
        <v>1</v>
      </c>
      <c r="DC376" t="s">
        <v>903</v>
      </c>
      <c r="DE376">
        <v>0</v>
      </c>
      <c r="DH376">
        <v>1</v>
      </c>
      <c r="DI376" t="s">
        <v>904</v>
      </c>
      <c r="DK376" t="str">
        <f t="shared" si="255"/>
        <v>Only if other state has PDMP laws consistent with or similar to this state</v>
      </c>
      <c r="DL376" t="s">
        <v>905</v>
      </c>
      <c r="DN376">
        <v>1</v>
      </c>
      <c r="DO376" t="s">
        <v>906</v>
      </c>
      <c r="DQ376" t="str">
        <f t="shared" si="256"/>
        <v>Granted access by a subpoena</v>
      </c>
      <c r="DR376" t="s">
        <v>906</v>
      </c>
    </row>
    <row r="377" spans="1:122" x14ac:dyDescent="0.35">
      <c r="A377" t="s">
        <v>890</v>
      </c>
      <c r="B377" s="1">
        <v>43739</v>
      </c>
      <c r="C377" s="1">
        <v>43805</v>
      </c>
      <c r="D377">
        <v>1</v>
      </c>
      <c r="E377" t="s">
        <v>891</v>
      </c>
      <c r="G377" t="str">
        <f t="shared" si="249"/>
        <v>Professional licensing authority</v>
      </c>
      <c r="H377" t="s">
        <v>892</v>
      </c>
      <c r="J377">
        <v>1</v>
      </c>
      <c r="K377" t="s">
        <v>893</v>
      </c>
      <c r="M377" t="str">
        <f>("Next business day")</f>
        <v>Next business day</v>
      </c>
      <c r="N377" t="s">
        <v>894</v>
      </c>
      <c r="P377" t="str">
        <f t="shared" si="250"/>
        <v>Schedule II, Schedule III, Schedule IV, Schedule V</v>
      </c>
      <c r="Q377" t="s">
        <v>895</v>
      </c>
      <c r="S377" t="str">
        <f t="shared" si="251"/>
        <v>Permitted to report to law enforcement, Permitted to report to professional licensing body, Permitted to report to prescriber or dispenser</v>
      </c>
      <c r="T377" t="s">
        <v>896</v>
      </c>
      <c r="V377">
        <v>1</v>
      </c>
      <c r="W377" t="s">
        <v>911</v>
      </c>
      <c r="Y377" t="str">
        <f t="shared" si="252"/>
        <v>Physician prescribers, Optometrists, Podiatrists, Dentists</v>
      </c>
      <c r="Z377" t="s">
        <v>898</v>
      </c>
      <c r="AB377" t="str">
        <f t="shared" si="253"/>
        <v>Prior to accessing the PDMP</v>
      </c>
      <c r="AC377" t="s">
        <v>899</v>
      </c>
      <c r="AE377">
        <v>0</v>
      </c>
      <c r="AH377">
        <v>0</v>
      </c>
      <c r="AQ377">
        <v>0</v>
      </c>
      <c r="BC377">
        <v>0</v>
      </c>
      <c r="BL377">
        <v>0</v>
      </c>
      <c r="CG377">
        <v>0</v>
      </c>
      <c r="CJ377">
        <v>1</v>
      </c>
      <c r="CK377" t="s">
        <v>900</v>
      </c>
      <c r="CM377">
        <v>0</v>
      </c>
      <c r="CS377">
        <v>1</v>
      </c>
      <c r="CT377" t="s">
        <v>899</v>
      </c>
      <c r="CV377" t="str">
        <f t="shared" si="254"/>
        <v>Authorized agent, delegate, or designee</v>
      </c>
      <c r="CW377" t="s">
        <v>899</v>
      </c>
      <c r="CY377">
        <v>1</v>
      </c>
      <c r="CZ377" t="s">
        <v>902</v>
      </c>
      <c r="DB377">
        <v>1</v>
      </c>
      <c r="DC377" t="s">
        <v>903</v>
      </c>
      <c r="DE377">
        <v>0</v>
      </c>
      <c r="DH377">
        <v>1</v>
      </c>
      <c r="DI377" t="s">
        <v>904</v>
      </c>
      <c r="DK377" t="str">
        <f t="shared" si="255"/>
        <v>Only if other state has PDMP laws consistent with or similar to this state</v>
      </c>
      <c r="DL377" t="s">
        <v>905</v>
      </c>
      <c r="DN377">
        <v>1</v>
      </c>
      <c r="DO377" t="s">
        <v>906</v>
      </c>
      <c r="DQ377" t="str">
        <f t="shared" si="256"/>
        <v>Granted access by a subpoena</v>
      </c>
      <c r="DR377" t="s">
        <v>906</v>
      </c>
    </row>
    <row r="378" spans="1:122" x14ac:dyDescent="0.35">
      <c r="A378" t="s">
        <v>890</v>
      </c>
      <c r="B378" s="1">
        <v>43806</v>
      </c>
      <c r="C378" s="1">
        <v>43830</v>
      </c>
      <c r="D378">
        <v>1</v>
      </c>
      <c r="E378" t="s">
        <v>891</v>
      </c>
      <c r="G378" t="str">
        <f t="shared" si="249"/>
        <v>Professional licensing authority</v>
      </c>
      <c r="H378" t="s">
        <v>892</v>
      </c>
      <c r="J378">
        <v>1</v>
      </c>
      <c r="K378" t="s">
        <v>893</v>
      </c>
      <c r="M378" t="str">
        <f>("Next business day")</f>
        <v>Next business day</v>
      </c>
      <c r="N378" t="s">
        <v>894</v>
      </c>
      <c r="P378" t="str">
        <f t="shared" si="250"/>
        <v>Schedule II, Schedule III, Schedule IV, Schedule V</v>
      </c>
      <c r="Q378" t="s">
        <v>895</v>
      </c>
      <c r="S378" t="str">
        <f t="shared" si="251"/>
        <v>Permitted to report to law enforcement, Permitted to report to professional licensing body, Permitted to report to prescriber or dispenser</v>
      </c>
      <c r="T378" t="s">
        <v>896</v>
      </c>
      <c r="V378">
        <v>1</v>
      </c>
      <c r="W378" t="s">
        <v>912</v>
      </c>
      <c r="Y378" t="str">
        <f t="shared" si="252"/>
        <v>Physician prescribers, Optometrists, Podiatrists, Dentists</v>
      </c>
      <c r="Z378" t="s">
        <v>913</v>
      </c>
      <c r="AB378" t="str">
        <f t="shared" si="253"/>
        <v>Prior to accessing the PDMP</v>
      </c>
      <c r="AC378" t="s">
        <v>899</v>
      </c>
      <c r="AE378">
        <v>0</v>
      </c>
      <c r="AH378">
        <v>0</v>
      </c>
      <c r="AQ378">
        <v>0</v>
      </c>
      <c r="BC378">
        <v>0</v>
      </c>
      <c r="BL378">
        <v>0</v>
      </c>
      <c r="CG378">
        <v>0</v>
      </c>
      <c r="CJ378">
        <v>1</v>
      </c>
      <c r="CK378" t="s">
        <v>900</v>
      </c>
      <c r="CM378">
        <v>0</v>
      </c>
      <c r="CS378">
        <v>1</v>
      </c>
      <c r="CT378" t="s">
        <v>899</v>
      </c>
      <c r="CV378" t="str">
        <f t="shared" si="254"/>
        <v>Authorized agent, delegate, or designee</v>
      </c>
      <c r="CW378" t="s">
        <v>899</v>
      </c>
      <c r="CY378">
        <v>1</v>
      </c>
      <c r="CZ378" t="s">
        <v>902</v>
      </c>
      <c r="DB378">
        <v>1</v>
      </c>
      <c r="DC378" t="s">
        <v>903</v>
      </c>
      <c r="DE378">
        <v>0</v>
      </c>
      <c r="DH378">
        <v>1</v>
      </c>
      <c r="DI378" t="s">
        <v>904</v>
      </c>
      <c r="DK378" t="str">
        <f t="shared" si="255"/>
        <v>Only if other state has PDMP laws consistent with or similar to this state</v>
      </c>
      <c r="DL378" t="s">
        <v>905</v>
      </c>
      <c r="DN378">
        <v>1</v>
      </c>
      <c r="DO378" t="s">
        <v>906</v>
      </c>
      <c r="DQ378" t="str">
        <f t="shared" si="256"/>
        <v>Granted access by a subpoena</v>
      </c>
      <c r="DR378" t="s">
        <v>906</v>
      </c>
    </row>
    <row r="379" spans="1:122" x14ac:dyDescent="0.35">
      <c r="A379" t="s">
        <v>914</v>
      </c>
      <c r="B379" s="1">
        <v>41640</v>
      </c>
      <c r="C379" s="1">
        <v>41837</v>
      </c>
      <c r="D379">
        <v>1</v>
      </c>
      <c r="E379" t="s">
        <v>915</v>
      </c>
      <c r="G379" t="str">
        <f t="shared" ref="G379:G385" si="257">("Department of Health ")</f>
        <v xml:space="preserve">Department of Health </v>
      </c>
      <c r="H379" t="s">
        <v>916</v>
      </c>
      <c r="J379">
        <v>0</v>
      </c>
      <c r="P379" t="str">
        <f>("Reportable drugs not specified")</f>
        <v>Reportable drugs not specified</v>
      </c>
      <c r="S379" t="str">
        <f t="shared" ref="S379:S385" si="258">("No action specified in the law")</f>
        <v>No action specified in the law</v>
      </c>
      <c r="V379">
        <v>0</v>
      </c>
      <c r="AE379">
        <v>0</v>
      </c>
      <c r="AH379">
        <v>0</v>
      </c>
      <c r="AQ379">
        <v>0</v>
      </c>
      <c r="BC379">
        <v>0</v>
      </c>
      <c r="BL379">
        <v>0</v>
      </c>
      <c r="CG379">
        <v>0</v>
      </c>
      <c r="CJ379">
        <v>0</v>
      </c>
      <c r="CM379">
        <v>0</v>
      </c>
      <c r="CS379">
        <v>0</v>
      </c>
      <c r="CY379">
        <v>0</v>
      </c>
      <c r="DB379">
        <v>0</v>
      </c>
      <c r="DE379">
        <v>0</v>
      </c>
      <c r="DH379">
        <v>0</v>
      </c>
      <c r="DN379">
        <v>0</v>
      </c>
    </row>
    <row r="380" spans="1:122" x14ac:dyDescent="0.35">
      <c r="A380" t="s">
        <v>914</v>
      </c>
      <c r="B380" s="1">
        <v>41838</v>
      </c>
      <c r="C380" s="1">
        <v>42424</v>
      </c>
      <c r="D380">
        <v>1</v>
      </c>
      <c r="E380" t="s">
        <v>915</v>
      </c>
      <c r="G380" t="str">
        <f t="shared" si="257"/>
        <v xml:space="preserve">Department of Health </v>
      </c>
      <c r="H380" t="s">
        <v>916</v>
      </c>
      <c r="J380">
        <v>0</v>
      </c>
      <c r="P380" t="str">
        <f>("Reportable drugs not specified")</f>
        <v>Reportable drugs not specified</v>
      </c>
      <c r="S380" t="str">
        <f t="shared" si="258"/>
        <v>No action specified in the law</v>
      </c>
      <c r="V380">
        <v>0</v>
      </c>
      <c r="AE380">
        <v>0</v>
      </c>
      <c r="AH380">
        <v>0</v>
      </c>
      <c r="AQ380">
        <v>0</v>
      </c>
      <c r="BC380">
        <v>0</v>
      </c>
      <c r="BL380">
        <v>0</v>
      </c>
      <c r="CG380">
        <v>0</v>
      </c>
      <c r="CJ380">
        <v>0</v>
      </c>
      <c r="CM380">
        <v>0</v>
      </c>
      <c r="CS380">
        <v>0</v>
      </c>
      <c r="CY380">
        <v>0</v>
      </c>
      <c r="DB380">
        <v>0</v>
      </c>
      <c r="DE380">
        <v>0</v>
      </c>
      <c r="DH380">
        <v>0</v>
      </c>
      <c r="DN380">
        <v>0</v>
      </c>
    </row>
    <row r="381" spans="1:122" x14ac:dyDescent="0.35">
      <c r="A381" t="s">
        <v>914</v>
      </c>
      <c r="B381" s="1">
        <v>42425</v>
      </c>
      <c r="C381" s="1">
        <v>42735</v>
      </c>
      <c r="D381">
        <v>1</v>
      </c>
      <c r="E381" t="s">
        <v>917</v>
      </c>
      <c r="G381" t="str">
        <f t="shared" si="257"/>
        <v xml:space="preserve">Department of Health </v>
      </c>
      <c r="H381" t="s">
        <v>916</v>
      </c>
      <c r="J381">
        <v>0</v>
      </c>
      <c r="P381" t="str">
        <f>("Reportable drugs not specified")</f>
        <v>Reportable drugs not specified</v>
      </c>
      <c r="S381" t="str">
        <f t="shared" si="258"/>
        <v>No action specified in the law</v>
      </c>
      <c r="V381">
        <v>0</v>
      </c>
      <c r="AE381">
        <v>0</v>
      </c>
      <c r="AH381">
        <v>0</v>
      </c>
      <c r="AQ381">
        <v>0</v>
      </c>
      <c r="BC381">
        <v>0</v>
      </c>
      <c r="BL381">
        <v>0</v>
      </c>
      <c r="CG381">
        <v>0</v>
      </c>
      <c r="CJ381">
        <v>0</v>
      </c>
      <c r="CM381">
        <v>0</v>
      </c>
      <c r="CS381">
        <v>0</v>
      </c>
      <c r="CY381">
        <v>0</v>
      </c>
      <c r="DB381">
        <v>0</v>
      </c>
      <c r="DE381">
        <v>0</v>
      </c>
      <c r="DH381">
        <v>0</v>
      </c>
      <c r="DN381">
        <v>0</v>
      </c>
    </row>
    <row r="382" spans="1:122" x14ac:dyDescent="0.35">
      <c r="A382" t="s">
        <v>914</v>
      </c>
      <c r="B382" s="1">
        <v>42736</v>
      </c>
      <c r="C382" s="1">
        <v>42864</v>
      </c>
      <c r="D382">
        <v>1</v>
      </c>
      <c r="E382" t="s">
        <v>917</v>
      </c>
      <c r="G382" t="str">
        <f t="shared" si="257"/>
        <v xml:space="preserve">Department of Health </v>
      </c>
      <c r="H382" t="s">
        <v>916</v>
      </c>
      <c r="J382">
        <v>1</v>
      </c>
      <c r="K382" t="s">
        <v>918</v>
      </c>
      <c r="M382" t="str">
        <f>("Every day")</f>
        <v>Every day</v>
      </c>
      <c r="N382" t="s">
        <v>918</v>
      </c>
      <c r="P382" t="str">
        <f>("Schedule I, Schedule II, Schedule III, Schedule IV, Schedule V")</f>
        <v>Schedule I, Schedule II, Schedule III, Schedule IV, Schedule V</v>
      </c>
      <c r="Q382" t="s">
        <v>919</v>
      </c>
      <c r="S382" t="str">
        <f t="shared" si="258"/>
        <v>No action specified in the law</v>
      </c>
      <c r="V382">
        <v>0</v>
      </c>
      <c r="AE382">
        <v>0</v>
      </c>
      <c r="AH382">
        <v>0</v>
      </c>
      <c r="AQ382">
        <v>0</v>
      </c>
      <c r="BC382">
        <v>0</v>
      </c>
      <c r="BL382">
        <v>0</v>
      </c>
      <c r="CG382">
        <v>0</v>
      </c>
      <c r="CJ382">
        <v>0</v>
      </c>
      <c r="CM382">
        <v>0</v>
      </c>
      <c r="CS382">
        <v>1</v>
      </c>
      <c r="CT382" t="s">
        <v>918</v>
      </c>
      <c r="CV382" t="str">
        <f>("Health care professionals, Authorized agent, delegate, or designee")</f>
        <v>Health care professionals, Authorized agent, delegate, or designee</v>
      </c>
      <c r="CW382" t="s">
        <v>918</v>
      </c>
      <c r="CY382">
        <v>0</v>
      </c>
      <c r="DB382">
        <v>0</v>
      </c>
      <c r="DE382">
        <v>0</v>
      </c>
      <c r="DH382">
        <v>0</v>
      </c>
      <c r="DN382">
        <v>0</v>
      </c>
    </row>
    <row r="383" spans="1:122" x14ac:dyDescent="0.35">
      <c r="A383" t="s">
        <v>914</v>
      </c>
      <c r="B383" s="1">
        <v>42865</v>
      </c>
      <c r="C383" s="1">
        <v>43299</v>
      </c>
      <c r="D383">
        <v>1</v>
      </c>
      <c r="E383" t="s">
        <v>915</v>
      </c>
      <c r="G383" t="str">
        <f t="shared" si="257"/>
        <v xml:space="preserve">Department of Health </v>
      </c>
      <c r="H383" t="s">
        <v>916</v>
      </c>
      <c r="J383">
        <v>1</v>
      </c>
      <c r="K383" t="s">
        <v>918</v>
      </c>
      <c r="M383" t="str">
        <f>("Every day")</f>
        <v>Every day</v>
      </c>
      <c r="N383" t="s">
        <v>918</v>
      </c>
      <c r="P383" t="str">
        <f>("Schedule I, Schedule II, Schedule III, Schedule IV, Schedule V")</f>
        <v>Schedule I, Schedule II, Schedule III, Schedule IV, Schedule V</v>
      </c>
      <c r="Q383" t="s">
        <v>919</v>
      </c>
      <c r="S383" t="str">
        <f t="shared" si="258"/>
        <v>No action specified in the law</v>
      </c>
      <c r="V383">
        <v>0</v>
      </c>
      <c r="AE383">
        <v>0</v>
      </c>
      <c r="AH383">
        <v>0</v>
      </c>
      <c r="AQ383">
        <v>0</v>
      </c>
      <c r="BC383">
        <v>0</v>
      </c>
      <c r="BL383">
        <v>0</v>
      </c>
      <c r="CG383">
        <v>0</v>
      </c>
      <c r="CJ383">
        <v>0</v>
      </c>
      <c r="CM383">
        <v>0</v>
      </c>
      <c r="CS383">
        <v>1</v>
      </c>
      <c r="CT383" t="s">
        <v>918</v>
      </c>
      <c r="CV383" t="str">
        <f>("Health care professionals, Authorized agent, delegate, or designee")</f>
        <v>Health care professionals, Authorized agent, delegate, or designee</v>
      </c>
      <c r="CW383" t="s">
        <v>918</v>
      </c>
      <c r="CY383">
        <v>0</v>
      </c>
      <c r="DB383">
        <v>0</v>
      </c>
      <c r="DE383">
        <v>0</v>
      </c>
      <c r="DH383">
        <v>0</v>
      </c>
      <c r="DN383">
        <v>0</v>
      </c>
    </row>
    <row r="384" spans="1:122" x14ac:dyDescent="0.35">
      <c r="A384" t="s">
        <v>914</v>
      </c>
      <c r="B384" s="1">
        <v>43300</v>
      </c>
      <c r="C384" s="1">
        <v>43586</v>
      </c>
      <c r="D384">
        <v>1</v>
      </c>
      <c r="E384" t="s">
        <v>915</v>
      </c>
      <c r="G384" t="str">
        <f t="shared" si="257"/>
        <v xml:space="preserve">Department of Health </v>
      </c>
      <c r="H384" t="s">
        <v>916</v>
      </c>
      <c r="J384">
        <v>1</v>
      </c>
      <c r="K384" t="s">
        <v>918</v>
      </c>
      <c r="M384" t="str">
        <f>("Every day")</f>
        <v>Every day</v>
      </c>
      <c r="N384" t="s">
        <v>918</v>
      </c>
      <c r="P384" t="str">
        <f>("Schedule I, Schedule II, Schedule III, Schedule IV, Schedule V")</f>
        <v>Schedule I, Schedule II, Schedule III, Schedule IV, Schedule V</v>
      </c>
      <c r="Q384" t="s">
        <v>919</v>
      </c>
      <c r="S384" t="str">
        <f t="shared" si="258"/>
        <v>No action specified in the law</v>
      </c>
      <c r="V384">
        <v>0</v>
      </c>
      <c r="AE384">
        <v>0</v>
      </c>
      <c r="AH384">
        <v>0</v>
      </c>
      <c r="AQ384">
        <v>0</v>
      </c>
      <c r="BC384">
        <v>0</v>
      </c>
      <c r="BL384">
        <v>0</v>
      </c>
      <c r="CG384">
        <v>0</v>
      </c>
      <c r="CJ384">
        <v>0</v>
      </c>
      <c r="CM384">
        <v>0</v>
      </c>
      <c r="CS384">
        <v>1</v>
      </c>
      <c r="CT384" t="s">
        <v>918</v>
      </c>
      <c r="CV384" t="str">
        <f>("Health care professionals, Authorized agent, delegate, or designee")</f>
        <v>Health care professionals, Authorized agent, delegate, or designee</v>
      </c>
      <c r="CW384" t="s">
        <v>918</v>
      </c>
      <c r="CY384">
        <v>1</v>
      </c>
      <c r="CZ384" t="s">
        <v>918</v>
      </c>
      <c r="DB384">
        <v>0</v>
      </c>
      <c r="DE384">
        <v>0</v>
      </c>
      <c r="DH384">
        <v>0</v>
      </c>
      <c r="DN384">
        <v>0</v>
      </c>
    </row>
    <row r="385" spans="1:122" x14ac:dyDescent="0.35">
      <c r="A385" t="s">
        <v>914</v>
      </c>
      <c r="B385" s="1">
        <v>43587</v>
      </c>
      <c r="C385" s="1">
        <v>43830</v>
      </c>
      <c r="D385">
        <v>1</v>
      </c>
      <c r="E385" t="s">
        <v>915</v>
      </c>
      <c r="G385" t="str">
        <f t="shared" si="257"/>
        <v xml:space="preserve">Department of Health </v>
      </c>
      <c r="H385" t="s">
        <v>916</v>
      </c>
      <c r="J385">
        <v>1</v>
      </c>
      <c r="K385" t="s">
        <v>918</v>
      </c>
      <c r="M385" t="str">
        <f>("Every day")</f>
        <v>Every day</v>
      </c>
      <c r="N385" t="s">
        <v>918</v>
      </c>
      <c r="P385" t="str">
        <f>("Schedule I, Schedule II, Schedule III, Schedule IV, Schedule V")</f>
        <v>Schedule I, Schedule II, Schedule III, Schedule IV, Schedule V</v>
      </c>
      <c r="Q385" t="s">
        <v>919</v>
      </c>
      <c r="S385" t="str">
        <f t="shared" si="258"/>
        <v>No action specified in the law</v>
      </c>
      <c r="V385">
        <v>0</v>
      </c>
      <c r="AE385">
        <v>0</v>
      </c>
      <c r="AH385">
        <v>0</v>
      </c>
      <c r="AQ385">
        <v>0</v>
      </c>
      <c r="BC385">
        <v>0</v>
      </c>
      <c r="BL385">
        <v>0</v>
      </c>
      <c r="CG385">
        <v>0</v>
      </c>
      <c r="CJ385">
        <v>0</v>
      </c>
      <c r="CM385">
        <v>0</v>
      </c>
      <c r="CS385">
        <v>1</v>
      </c>
      <c r="CT385" t="s">
        <v>918</v>
      </c>
      <c r="CV385" t="str">
        <f>("Health care professionals, Authorized agent, delegate, or designee")</f>
        <v>Health care professionals, Authorized agent, delegate, or designee</v>
      </c>
      <c r="CW385" t="s">
        <v>918</v>
      </c>
      <c r="CY385">
        <v>1</v>
      </c>
      <c r="CZ385" t="s">
        <v>918</v>
      </c>
      <c r="DB385">
        <v>0</v>
      </c>
      <c r="DE385">
        <v>0</v>
      </c>
      <c r="DH385">
        <v>1</v>
      </c>
      <c r="DI385" t="s">
        <v>918</v>
      </c>
      <c r="DK385" t="str">
        <f>("Only if other state has PDMP laws consistent with or similar to this state")</f>
        <v>Only if other state has PDMP laws consistent with or similar to this state</v>
      </c>
      <c r="DL385" t="s">
        <v>918</v>
      </c>
      <c r="DN385">
        <v>0</v>
      </c>
    </row>
    <row r="386" spans="1:122" x14ac:dyDescent="0.35">
      <c r="A386" t="s">
        <v>920</v>
      </c>
      <c r="B386" s="1">
        <v>41640</v>
      </c>
      <c r="C386" s="1">
        <v>41725</v>
      </c>
      <c r="D386">
        <v>1</v>
      </c>
      <c r="E386" t="s">
        <v>921</v>
      </c>
      <c r="G386" t="str">
        <f t="shared" ref="G386:G395" si="259">("Department of Public Safety, Professional licensing authority")</f>
        <v>Department of Public Safety, Professional licensing authority</v>
      </c>
      <c r="H386" t="s">
        <v>922</v>
      </c>
      <c r="J386">
        <v>1</v>
      </c>
      <c r="K386" t="s">
        <v>923</v>
      </c>
      <c r="M386" t="str">
        <f>("Between 2 and 6 days")</f>
        <v>Between 2 and 6 days</v>
      </c>
      <c r="N386" t="s">
        <v>924</v>
      </c>
      <c r="O386" t="s">
        <v>925</v>
      </c>
      <c r="P386" t="str">
        <f>("Schedule II, Schedule III, Schedule IV")</f>
        <v>Schedule II, Schedule III, Schedule IV</v>
      </c>
      <c r="Q386" t="s">
        <v>924</v>
      </c>
      <c r="S386" t="str">
        <f t="shared" ref="S386:S395" si="260">("Must report to law enforcement, Must report to professional licensing body")</f>
        <v>Must report to law enforcement, Must report to professional licensing body</v>
      </c>
      <c r="T386" t="s">
        <v>921</v>
      </c>
      <c r="V386">
        <v>0</v>
      </c>
      <c r="AE386">
        <v>0</v>
      </c>
      <c r="AH386">
        <v>0</v>
      </c>
      <c r="AQ386">
        <v>0</v>
      </c>
      <c r="BC386">
        <v>0</v>
      </c>
      <c r="BL386">
        <v>0</v>
      </c>
      <c r="CG386">
        <v>0</v>
      </c>
      <c r="CJ386">
        <v>0</v>
      </c>
      <c r="CM386">
        <v>0</v>
      </c>
      <c r="CS386">
        <v>0</v>
      </c>
      <c r="CY386">
        <v>0</v>
      </c>
      <c r="DB386">
        <v>0</v>
      </c>
      <c r="DE386">
        <v>0</v>
      </c>
      <c r="DH386">
        <v>1</v>
      </c>
      <c r="DI386" t="s">
        <v>921</v>
      </c>
      <c r="DK386" t="str">
        <f t="shared" ref="DK386:DK395" si="261">("Receiving state must allow reciprocity with this state, Only if other state has PDMP laws consistent with or similar to this state")</f>
        <v>Receiving state must allow reciprocity with this state, Only if other state has PDMP laws consistent with or similar to this state</v>
      </c>
      <c r="DL386" t="s">
        <v>921</v>
      </c>
      <c r="DN386">
        <v>0</v>
      </c>
    </row>
    <row r="387" spans="1:122" x14ac:dyDescent="0.35">
      <c r="A387" t="s">
        <v>920</v>
      </c>
      <c r="B387" s="1">
        <v>41726</v>
      </c>
      <c r="C387" s="1">
        <v>42277</v>
      </c>
      <c r="D387">
        <v>1</v>
      </c>
      <c r="E387" t="s">
        <v>921</v>
      </c>
      <c r="G387" t="str">
        <f t="shared" si="259"/>
        <v>Department of Public Safety, Professional licensing authority</v>
      </c>
      <c r="H387" t="s">
        <v>926</v>
      </c>
      <c r="J387">
        <v>1</v>
      </c>
      <c r="K387" t="s">
        <v>927</v>
      </c>
      <c r="M387" t="str">
        <f>("Between 2 and 6 days")</f>
        <v>Between 2 and 6 days</v>
      </c>
      <c r="N387" t="s">
        <v>924</v>
      </c>
      <c r="O387" t="s">
        <v>925</v>
      </c>
      <c r="P387" t="str">
        <f>("Schedule II, Schedule III, Schedule IV")</f>
        <v>Schedule II, Schedule III, Schedule IV</v>
      </c>
      <c r="Q387" t="s">
        <v>923</v>
      </c>
      <c r="S387" t="str">
        <f t="shared" si="260"/>
        <v>Must report to law enforcement, Must report to professional licensing body</v>
      </c>
      <c r="T387" t="s">
        <v>921</v>
      </c>
      <c r="V387">
        <v>0</v>
      </c>
      <c r="AE387">
        <v>0</v>
      </c>
      <c r="AH387">
        <v>0</v>
      </c>
      <c r="AQ387">
        <v>0</v>
      </c>
      <c r="BC387">
        <v>0</v>
      </c>
      <c r="BL387">
        <v>0</v>
      </c>
      <c r="CG387">
        <v>0</v>
      </c>
      <c r="CJ387">
        <v>0</v>
      </c>
      <c r="CM387">
        <v>0</v>
      </c>
      <c r="CS387">
        <v>0</v>
      </c>
      <c r="CY387">
        <v>0</v>
      </c>
      <c r="DB387">
        <v>0</v>
      </c>
      <c r="DE387">
        <v>0</v>
      </c>
      <c r="DH387">
        <v>1</v>
      </c>
      <c r="DI387" t="s">
        <v>921</v>
      </c>
      <c r="DK387" t="str">
        <f t="shared" si="261"/>
        <v>Receiving state must allow reciprocity with this state, Only if other state has PDMP laws consistent with or similar to this state</v>
      </c>
      <c r="DL387" t="s">
        <v>921</v>
      </c>
      <c r="DN387">
        <v>0</v>
      </c>
    </row>
    <row r="388" spans="1:122" x14ac:dyDescent="0.35">
      <c r="A388" t="s">
        <v>920</v>
      </c>
      <c r="B388" s="1">
        <v>42278</v>
      </c>
      <c r="C388" s="1">
        <v>42369</v>
      </c>
      <c r="D388">
        <v>1</v>
      </c>
      <c r="E388" t="s">
        <v>928</v>
      </c>
      <c r="G388" t="str">
        <f t="shared" si="259"/>
        <v>Department of Public Safety, Professional licensing authority</v>
      </c>
      <c r="H388" t="s">
        <v>929</v>
      </c>
      <c r="J388">
        <v>1</v>
      </c>
      <c r="K388" t="s">
        <v>930</v>
      </c>
      <c r="M388" t="str">
        <f>("Between 2 and 6 days")</f>
        <v>Between 2 and 6 days</v>
      </c>
      <c r="N388" t="s">
        <v>931</v>
      </c>
      <c r="O388" t="s">
        <v>932</v>
      </c>
      <c r="P388" t="str">
        <f>("Schedule II, Schedule III, Schedule IV")</f>
        <v>Schedule II, Schedule III, Schedule IV</v>
      </c>
      <c r="Q388" t="s">
        <v>930</v>
      </c>
      <c r="S388" t="str">
        <f t="shared" si="260"/>
        <v>Must report to law enforcement, Must report to professional licensing body</v>
      </c>
      <c r="T388" t="s">
        <v>933</v>
      </c>
      <c r="V388">
        <v>1</v>
      </c>
      <c r="W388" t="s">
        <v>933</v>
      </c>
      <c r="Y388" t="str">
        <f t="shared" ref="Y388:Y395" si="262">("Physician prescribers, Nurse Practitioners, Physician assistants, Optometrists, Podiatrists, Dentists")</f>
        <v>Physician prescribers, Nurse Practitioners, Physician assistants, Optometrists, Podiatrists, Dentists</v>
      </c>
      <c r="Z388" t="s">
        <v>934</v>
      </c>
      <c r="AB388" t="str">
        <f>("Prior to accessing the PDMP")</f>
        <v>Prior to accessing the PDMP</v>
      </c>
      <c r="AC388" t="s">
        <v>933</v>
      </c>
      <c r="AE388">
        <v>1</v>
      </c>
      <c r="AF388" t="s">
        <v>935</v>
      </c>
      <c r="AH388">
        <v>0</v>
      </c>
      <c r="AQ388">
        <v>0</v>
      </c>
      <c r="BC388">
        <v>0</v>
      </c>
      <c r="BL388">
        <v>1</v>
      </c>
      <c r="BM388" t="s">
        <v>935</v>
      </c>
      <c r="BO388" t="str">
        <f>("Schedule II, Schedule III, Schedule IV")</f>
        <v>Schedule II, Schedule III, Schedule IV</v>
      </c>
      <c r="BP388" t="s">
        <v>935</v>
      </c>
      <c r="BR388" t="str">
        <f>("Initial prescriptions")</f>
        <v>Initial prescriptions</v>
      </c>
      <c r="BS388" t="s">
        <v>935</v>
      </c>
      <c r="BT388" t="s">
        <v>936</v>
      </c>
      <c r="BU388" t="str">
        <f>("Initial prescriptions")</f>
        <v>Initial prescriptions</v>
      </c>
      <c r="BV388" t="s">
        <v>935</v>
      </c>
      <c r="BW388" t="s">
        <v>936</v>
      </c>
      <c r="BX388" t="str">
        <f>("Initial prescriptions")</f>
        <v>Initial prescriptions</v>
      </c>
      <c r="BY388" t="s">
        <v>935</v>
      </c>
      <c r="BZ388" t="s">
        <v>936</v>
      </c>
      <c r="CA388" t="str">
        <f>("Prescriber not required to check for a Schedule V substance")</f>
        <v>Prescriber not required to check for a Schedule V substance</v>
      </c>
      <c r="CD388" t="str">
        <f t="shared" ref="CD388:CD393" si="263">("No exceptions from the mandate to check the PDMP")</f>
        <v>No exceptions from the mandate to check the PDMP</v>
      </c>
      <c r="CG388">
        <v>0</v>
      </c>
      <c r="CJ388">
        <v>0</v>
      </c>
      <c r="CM388">
        <v>1</v>
      </c>
      <c r="CN388" t="s">
        <v>937</v>
      </c>
      <c r="CP388" t="str">
        <f t="shared" ref="CP388:CP395" si="264">("New patients only")</f>
        <v>New patients only</v>
      </c>
      <c r="CQ388" t="s">
        <v>937</v>
      </c>
      <c r="CR388" t="s">
        <v>938</v>
      </c>
      <c r="CS388">
        <v>1</v>
      </c>
      <c r="CT388" t="s">
        <v>935</v>
      </c>
      <c r="CV388" t="str">
        <f t="shared" ref="CV388:CV395" si="265">("Authorized agent, delegate, or designee")</f>
        <v>Authorized agent, delegate, or designee</v>
      </c>
      <c r="CW388" t="s">
        <v>935</v>
      </c>
      <c r="CX388" t="s">
        <v>939</v>
      </c>
      <c r="CY388">
        <v>0</v>
      </c>
      <c r="DB388">
        <v>0</v>
      </c>
      <c r="DE388">
        <v>0</v>
      </c>
      <c r="DH388">
        <v>1</v>
      </c>
      <c r="DI388" t="s">
        <v>940</v>
      </c>
      <c r="DK388" t="str">
        <f t="shared" si="261"/>
        <v>Receiving state must allow reciprocity with this state, Only if other state has PDMP laws consistent with or similar to this state</v>
      </c>
      <c r="DL388" t="s">
        <v>940</v>
      </c>
      <c r="DN388">
        <v>0</v>
      </c>
    </row>
    <row r="389" spans="1:122" x14ac:dyDescent="0.35">
      <c r="A389" t="s">
        <v>920</v>
      </c>
      <c r="B389" s="1">
        <v>42370</v>
      </c>
      <c r="C389" s="1">
        <v>42463</v>
      </c>
      <c r="D389">
        <v>1</v>
      </c>
      <c r="E389" t="s">
        <v>928</v>
      </c>
      <c r="G389" t="str">
        <f t="shared" si="259"/>
        <v>Department of Public Safety, Professional licensing authority</v>
      </c>
      <c r="H389" t="s">
        <v>929</v>
      </c>
      <c r="J389">
        <v>1</v>
      </c>
      <c r="K389" t="s">
        <v>941</v>
      </c>
      <c r="M389" t="str">
        <f>("Between 2 and 6 days")</f>
        <v>Between 2 and 6 days</v>
      </c>
      <c r="N389" t="s">
        <v>942</v>
      </c>
      <c r="O389" t="s">
        <v>932</v>
      </c>
      <c r="P389" t="str">
        <f>("Schedule II, Schedule III, Schedule IV")</f>
        <v>Schedule II, Schedule III, Schedule IV</v>
      </c>
      <c r="Q389" t="s">
        <v>928</v>
      </c>
      <c r="S389" t="str">
        <f t="shared" si="260"/>
        <v>Must report to law enforcement, Must report to professional licensing body</v>
      </c>
      <c r="T389" t="s">
        <v>933</v>
      </c>
      <c r="V389">
        <v>1</v>
      </c>
      <c r="W389" t="s">
        <v>933</v>
      </c>
      <c r="Y389" t="str">
        <f t="shared" si="262"/>
        <v>Physician prescribers, Nurse Practitioners, Physician assistants, Optometrists, Podiatrists, Dentists</v>
      </c>
      <c r="Z389" t="s">
        <v>934</v>
      </c>
      <c r="AB389" t="str">
        <f>("Prior to accessing the PDMP")</f>
        <v>Prior to accessing the PDMP</v>
      </c>
      <c r="AC389" t="s">
        <v>933</v>
      </c>
      <c r="AE389">
        <v>1</v>
      </c>
      <c r="AF389" t="s">
        <v>935</v>
      </c>
      <c r="AH389">
        <v>0</v>
      </c>
      <c r="AQ389">
        <v>0</v>
      </c>
      <c r="BC389">
        <v>0</v>
      </c>
      <c r="BL389">
        <v>1</v>
      </c>
      <c r="BM389" t="s">
        <v>943</v>
      </c>
      <c r="BO389" t="str">
        <f>("Schedule II, Schedule III, Schedule IV")</f>
        <v>Schedule II, Schedule III, Schedule IV</v>
      </c>
      <c r="BP389" t="s">
        <v>935</v>
      </c>
      <c r="BR389" t="str">
        <f>("Initial prescriptions")</f>
        <v>Initial prescriptions</v>
      </c>
      <c r="BS389" t="s">
        <v>935</v>
      </c>
      <c r="BT389" t="s">
        <v>936</v>
      </c>
      <c r="BU389" t="str">
        <f>("Initial prescriptions")</f>
        <v>Initial prescriptions</v>
      </c>
      <c r="BV389" t="s">
        <v>935</v>
      </c>
      <c r="BW389" t="s">
        <v>936</v>
      </c>
      <c r="BX389" t="str">
        <f>("Initial prescriptions")</f>
        <v>Initial prescriptions</v>
      </c>
      <c r="BY389" t="s">
        <v>935</v>
      </c>
      <c r="BZ389" t="s">
        <v>936</v>
      </c>
      <c r="CA389" t="str">
        <f>("Prescriber not required to check for a Schedule V substance")</f>
        <v>Prescriber not required to check for a Schedule V substance</v>
      </c>
      <c r="CD389" t="str">
        <f t="shared" si="263"/>
        <v>No exceptions from the mandate to check the PDMP</v>
      </c>
      <c r="CG389">
        <v>0</v>
      </c>
      <c r="CJ389">
        <v>0</v>
      </c>
      <c r="CM389">
        <v>1</v>
      </c>
      <c r="CN389" t="s">
        <v>935</v>
      </c>
      <c r="CP389" t="str">
        <f t="shared" si="264"/>
        <v>New patients only</v>
      </c>
      <c r="CQ389" t="s">
        <v>935</v>
      </c>
      <c r="CR389" t="s">
        <v>938</v>
      </c>
      <c r="CS389">
        <v>1</v>
      </c>
      <c r="CT389" t="s">
        <v>935</v>
      </c>
      <c r="CV389" t="str">
        <f t="shared" si="265"/>
        <v>Authorized agent, delegate, or designee</v>
      </c>
      <c r="CW389" t="s">
        <v>935</v>
      </c>
      <c r="CX389" t="s">
        <v>939</v>
      </c>
      <c r="CY389">
        <v>0</v>
      </c>
      <c r="DB389">
        <v>0</v>
      </c>
      <c r="DE389">
        <v>0</v>
      </c>
      <c r="DH389">
        <v>1</v>
      </c>
      <c r="DI389" t="s">
        <v>940</v>
      </c>
      <c r="DK389" t="str">
        <f t="shared" si="261"/>
        <v>Receiving state must allow reciprocity with this state, Only if other state has PDMP laws consistent with or similar to this state</v>
      </c>
      <c r="DL389" t="s">
        <v>940</v>
      </c>
      <c r="DN389">
        <v>0</v>
      </c>
    </row>
    <row r="390" spans="1:122" x14ac:dyDescent="0.35">
      <c r="A390" t="s">
        <v>920</v>
      </c>
      <c r="B390" s="1">
        <v>42464</v>
      </c>
      <c r="C390" s="1">
        <v>42916</v>
      </c>
      <c r="D390">
        <v>1</v>
      </c>
      <c r="E390" t="s">
        <v>928</v>
      </c>
      <c r="G390" t="str">
        <f t="shared" si="259"/>
        <v>Department of Public Safety, Professional licensing authority</v>
      </c>
      <c r="H390" t="s">
        <v>944</v>
      </c>
      <c r="J390">
        <v>1</v>
      </c>
      <c r="K390" t="s">
        <v>945</v>
      </c>
      <c r="M390" t="str">
        <f t="shared" ref="M390:M395" si="266">("Next business day")</f>
        <v>Next business day</v>
      </c>
      <c r="N390" t="s">
        <v>924</v>
      </c>
      <c r="P390" t="str">
        <f>("Schedule II, Schedule III, Schedule IV")</f>
        <v>Schedule II, Schedule III, Schedule IV</v>
      </c>
      <c r="Q390" t="s">
        <v>928</v>
      </c>
      <c r="S390" t="str">
        <f t="shared" si="260"/>
        <v>Must report to law enforcement, Must report to professional licensing body</v>
      </c>
      <c r="T390" t="s">
        <v>933</v>
      </c>
      <c r="V390">
        <v>1</v>
      </c>
      <c r="W390" t="s">
        <v>933</v>
      </c>
      <c r="Y390" t="str">
        <f t="shared" si="262"/>
        <v>Physician prescribers, Nurse Practitioners, Physician assistants, Optometrists, Podiatrists, Dentists</v>
      </c>
      <c r="Z390" t="s">
        <v>934</v>
      </c>
      <c r="AB390" t="str">
        <f>("Prior to accessing the PDMP")</f>
        <v>Prior to accessing the PDMP</v>
      </c>
      <c r="AC390" t="s">
        <v>933</v>
      </c>
      <c r="AE390">
        <v>1</v>
      </c>
      <c r="AF390" t="s">
        <v>935</v>
      </c>
      <c r="AH390">
        <v>0</v>
      </c>
      <c r="AQ390">
        <v>0</v>
      </c>
      <c r="BC390">
        <v>0</v>
      </c>
      <c r="BL390">
        <v>1</v>
      </c>
      <c r="BM390" t="s">
        <v>935</v>
      </c>
      <c r="BO390" t="str">
        <f>("Schedule II, Schedule III, Schedule IV")</f>
        <v>Schedule II, Schedule III, Schedule IV</v>
      </c>
      <c r="BP390" t="s">
        <v>935</v>
      </c>
      <c r="BR390" t="str">
        <f>("Initial prescriptions")</f>
        <v>Initial prescriptions</v>
      </c>
      <c r="BS390" t="s">
        <v>935</v>
      </c>
      <c r="BT390" t="s">
        <v>936</v>
      </c>
      <c r="BU390" t="str">
        <f>("Initial prescriptions")</f>
        <v>Initial prescriptions</v>
      </c>
      <c r="BV390" t="s">
        <v>935</v>
      </c>
      <c r="BW390" t="s">
        <v>946</v>
      </c>
      <c r="BX390" t="str">
        <f>("Initial prescriptions")</f>
        <v>Initial prescriptions</v>
      </c>
      <c r="BY390" t="s">
        <v>935</v>
      </c>
      <c r="BZ390" t="s">
        <v>946</v>
      </c>
      <c r="CA390" t="str">
        <f>("Prescriber not required to check for a Schedule V substance")</f>
        <v>Prescriber not required to check for a Schedule V substance</v>
      </c>
      <c r="CD390" t="str">
        <f t="shared" si="263"/>
        <v>No exceptions from the mandate to check the PDMP</v>
      </c>
      <c r="CG390">
        <v>0</v>
      </c>
      <c r="CJ390">
        <v>0</v>
      </c>
      <c r="CM390">
        <v>1</v>
      </c>
      <c r="CN390" t="s">
        <v>947</v>
      </c>
      <c r="CP390" t="str">
        <f t="shared" si="264"/>
        <v>New patients only</v>
      </c>
      <c r="CQ390" t="s">
        <v>935</v>
      </c>
      <c r="CR390" t="s">
        <v>938</v>
      </c>
      <c r="CS390">
        <v>1</v>
      </c>
      <c r="CT390" t="s">
        <v>935</v>
      </c>
      <c r="CV390" t="str">
        <f t="shared" si="265"/>
        <v>Authorized agent, delegate, or designee</v>
      </c>
      <c r="CW390" t="s">
        <v>935</v>
      </c>
      <c r="CX390" t="s">
        <v>939</v>
      </c>
      <c r="CY390">
        <v>0</v>
      </c>
      <c r="DB390">
        <v>0</v>
      </c>
      <c r="DE390">
        <v>0</v>
      </c>
      <c r="DH390">
        <v>1</v>
      </c>
      <c r="DI390" t="s">
        <v>940</v>
      </c>
      <c r="DK390" t="str">
        <f t="shared" si="261"/>
        <v>Receiving state must allow reciprocity with this state, Only if other state has PDMP laws consistent with or similar to this state</v>
      </c>
      <c r="DL390" t="s">
        <v>940</v>
      </c>
      <c r="DN390">
        <v>0</v>
      </c>
    </row>
    <row r="391" spans="1:122" x14ac:dyDescent="0.35">
      <c r="A391" t="s">
        <v>920</v>
      </c>
      <c r="B391" s="1">
        <v>42917</v>
      </c>
      <c r="C391" s="1">
        <v>43100</v>
      </c>
      <c r="D391">
        <v>1</v>
      </c>
      <c r="E391" t="s">
        <v>928</v>
      </c>
      <c r="G391" t="str">
        <f t="shared" si="259"/>
        <v>Department of Public Safety, Professional licensing authority</v>
      </c>
      <c r="H391" t="s">
        <v>948</v>
      </c>
      <c r="J391">
        <v>1</v>
      </c>
      <c r="K391" t="s">
        <v>949</v>
      </c>
      <c r="M391" t="str">
        <f t="shared" si="266"/>
        <v>Next business day</v>
      </c>
      <c r="N391" t="s">
        <v>950</v>
      </c>
      <c r="P391" t="str">
        <f>("Schedule II, Schedule III, Schedule IV, Schedule V")</f>
        <v>Schedule II, Schedule III, Schedule IV, Schedule V</v>
      </c>
      <c r="Q391" t="s">
        <v>930</v>
      </c>
      <c r="S391" t="str">
        <f t="shared" si="260"/>
        <v>Must report to law enforcement, Must report to professional licensing body</v>
      </c>
      <c r="T391" t="s">
        <v>933</v>
      </c>
      <c r="V391">
        <v>1</v>
      </c>
      <c r="W391" t="s">
        <v>933</v>
      </c>
      <c r="Y391" t="str">
        <f t="shared" si="262"/>
        <v>Physician prescribers, Nurse Practitioners, Physician assistants, Optometrists, Podiatrists, Dentists</v>
      </c>
      <c r="Z391" t="s">
        <v>934</v>
      </c>
      <c r="AB391" t="str">
        <f>("Prior to accessing the PDMP")</f>
        <v>Prior to accessing the PDMP</v>
      </c>
      <c r="AC391" t="s">
        <v>933</v>
      </c>
      <c r="AE391">
        <v>1</v>
      </c>
      <c r="AF391" t="s">
        <v>935</v>
      </c>
      <c r="AH391">
        <v>0</v>
      </c>
      <c r="AQ391">
        <v>1</v>
      </c>
      <c r="AR391" t="s">
        <v>935</v>
      </c>
      <c r="AT391" t="str">
        <f>("Initial prescriptions")</f>
        <v>Initial prescriptions</v>
      </c>
      <c r="AU391" t="s">
        <v>935</v>
      </c>
      <c r="AW391" t="str">
        <f>("Frequency of PDMP checks not required for established patients")</f>
        <v>Frequency of PDMP checks not required for established patients</v>
      </c>
      <c r="AZ391" t="str">
        <f>("No exceptions from the mandate to check the PDMP")</f>
        <v>No exceptions from the mandate to check the PDMP</v>
      </c>
      <c r="BC391">
        <v>0</v>
      </c>
      <c r="BL391">
        <v>1</v>
      </c>
      <c r="BM391" t="s">
        <v>935</v>
      </c>
      <c r="BO391" t="str">
        <f>("Schedule II, Schedule III, Schedule IV, Schedule V")</f>
        <v>Schedule II, Schedule III, Schedule IV, Schedule V</v>
      </c>
      <c r="BP391" t="s">
        <v>935</v>
      </c>
      <c r="BQ391" t="s">
        <v>951</v>
      </c>
      <c r="BR391" t="str">
        <f>("Initial prescriptions")</f>
        <v>Initial prescriptions</v>
      </c>
      <c r="BS391" t="s">
        <v>935</v>
      </c>
      <c r="BT391" t="s">
        <v>936</v>
      </c>
      <c r="BU391" t="str">
        <f>("Initial prescriptions")</f>
        <v>Initial prescriptions</v>
      </c>
      <c r="BV391" t="s">
        <v>935</v>
      </c>
      <c r="BW391" t="s">
        <v>952</v>
      </c>
      <c r="BX391" t="str">
        <f>("Initial prescriptions")</f>
        <v>Initial prescriptions</v>
      </c>
      <c r="BY391" t="s">
        <v>935</v>
      </c>
      <c r="BZ391" t="s">
        <v>952</v>
      </c>
      <c r="CA391" t="str">
        <f>("Initial prescriptions")</f>
        <v>Initial prescriptions</v>
      </c>
      <c r="CB391" t="s">
        <v>935</v>
      </c>
      <c r="CC391" t="s">
        <v>952</v>
      </c>
      <c r="CD391" t="str">
        <f t="shared" si="263"/>
        <v>No exceptions from the mandate to check the PDMP</v>
      </c>
      <c r="CG391">
        <v>0</v>
      </c>
      <c r="CJ391">
        <v>0</v>
      </c>
      <c r="CM391">
        <v>1</v>
      </c>
      <c r="CN391" t="s">
        <v>935</v>
      </c>
      <c r="CP391" t="str">
        <f t="shared" si="264"/>
        <v>New patients only</v>
      </c>
      <c r="CQ391" t="s">
        <v>937</v>
      </c>
      <c r="CR391" t="s">
        <v>938</v>
      </c>
      <c r="CS391">
        <v>1</v>
      </c>
      <c r="CT391" t="s">
        <v>935</v>
      </c>
      <c r="CV391" t="str">
        <f t="shared" si="265"/>
        <v>Authorized agent, delegate, or designee</v>
      </c>
      <c r="CW391" t="s">
        <v>935</v>
      </c>
      <c r="CX391" t="s">
        <v>939</v>
      </c>
      <c r="CY391">
        <v>0</v>
      </c>
      <c r="DB391">
        <v>0</v>
      </c>
      <c r="DE391">
        <v>0</v>
      </c>
      <c r="DH391">
        <v>1</v>
      </c>
      <c r="DI391" t="s">
        <v>940</v>
      </c>
      <c r="DK391" t="str">
        <f t="shared" si="261"/>
        <v>Receiving state must allow reciprocity with this state, Only if other state has PDMP laws consistent with or similar to this state</v>
      </c>
      <c r="DL391" t="s">
        <v>940</v>
      </c>
      <c r="DN391">
        <v>1</v>
      </c>
      <c r="DO391" t="s">
        <v>953</v>
      </c>
      <c r="DQ391" t="str">
        <f>("Active investigations")</f>
        <v>Active investigations</v>
      </c>
      <c r="DR391" t="s">
        <v>953</v>
      </c>
    </row>
    <row r="392" spans="1:122" x14ac:dyDescent="0.35">
      <c r="A392" t="s">
        <v>920</v>
      </c>
      <c r="B392" s="1">
        <v>43101</v>
      </c>
      <c r="C392" s="1">
        <v>43157</v>
      </c>
      <c r="D392">
        <v>1</v>
      </c>
      <c r="E392" t="s">
        <v>928</v>
      </c>
      <c r="G392" t="str">
        <f t="shared" si="259"/>
        <v>Department of Public Safety, Professional licensing authority</v>
      </c>
      <c r="H392" t="s">
        <v>929</v>
      </c>
      <c r="J392">
        <v>1</v>
      </c>
      <c r="K392" t="s">
        <v>924</v>
      </c>
      <c r="M392" t="str">
        <f t="shared" si="266"/>
        <v>Next business day</v>
      </c>
      <c r="N392" t="s">
        <v>954</v>
      </c>
      <c r="P392" t="str">
        <f>("Schedule II, Schedule III, Schedule IV, Schedule V")</f>
        <v>Schedule II, Schedule III, Schedule IV, Schedule V</v>
      </c>
      <c r="Q392" t="s">
        <v>928</v>
      </c>
      <c r="S392" t="str">
        <f t="shared" si="260"/>
        <v>Must report to law enforcement, Must report to professional licensing body</v>
      </c>
      <c r="T392" t="s">
        <v>933</v>
      </c>
      <c r="V392">
        <v>1</v>
      </c>
      <c r="W392" t="s">
        <v>933</v>
      </c>
      <c r="Y392" t="str">
        <f t="shared" si="262"/>
        <v>Physician prescribers, Nurse Practitioners, Physician assistants, Optometrists, Podiatrists, Dentists</v>
      </c>
      <c r="Z392" t="s">
        <v>955</v>
      </c>
      <c r="AB392" t="str">
        <f>("Initial licensure, Upon renewal of license, Prior to accessing the PDMP")</f>
        <v>Initial licensure, Upon renewal of license, Prior to accessing the PDMP</v>
      </c>
      <c r="AC392" t="s">
        <v>956</v>
      </c>
      <c r="AE392">
        <v>1</v>
      </c>
      <c r="AF392" t="s">
        <v>935</v>
      </c>
      <c r="AH392">
        <v>0</v>
      </c>
      <c r="AQ392">
        <v>1</v>
      </c>
      <c r="AR392" t="s">
        <v>935</v>
      </c>
      <c r="AT392" t="str">
        <f>("Initial prescriptions")</f>
        <v>Initial prescriptions</v>
      </c>
      <c r="AU392" t="s">
        <v>935</v>
      </c>
      <c r="AW392" t="str">
        <f>("Every 3 months")</f>
        <v>Every 3 months</v>
      </c>
      <c r="AX392" t="s">
        <v>935</v>
      </c>
      <c r="AZ392" t="str">
        <f>("No exceptions from the mandate to check the PDMP")</f>
        <v>No exceptions from the mandate to check the PDMP</v>
      </c>
      <c r="BC392">
        <v>0</v>
      </c>
      <c r="BL392">
        <v>1</v>
      </c>
      <c r="BM392" t="s">
        <v>935</v>
      </c>
      <c r="BO392" t="str">
        <f>("Schedule II, Schedule III, Schedule IV, Schedule V")</f>
        <v>Schedule II, Schedule III, Schedule IV, Schedule V</v>
      </c>
      <c r="BP392" t="s">
        <v>935</v>
      </c>
      <c r="BQ392" t="s">
        <v>951</v>
      </c>
      <c r="BR392" t="str">
        <f>("Initial prescriptions, Every 3 months")</f>
        <v>Initial prescriptions, Every 3 months</v>
      </c>
      <c r="BS392" t="s">
        <v>935</v>
      </c>
      <c r="BU392" t="str">
        <f>("Initial prescriptions, Every 3 months")</f>
        <v>Initial prescriptions, Every 3 months</v>
      </c>
      <c r="BV392" t="s">
        <v>935</v>
      </c>
      <c r="BX392" t="str">
        <f>("Initial prescriptions, Every 3 months")</f>
        <v>Initial prescriptions, Every 3 months</v>
      </c>
      <c r="BY392" t="s">
        <v>935</v>
      </c>
      <c r="CA392" t="str">
        <f>("Initial prescriptions, Every 3 months")</f>
        <v>Initial prescriptions, Every 3 months</v>
      </c>
      <c r="CB392" t="s">
        <v>935</v>
      </c>
      <c r="CD392" t="str">
        <f t="shared" si="263"/>
        <v>No exceptions from the mandate to check the PDMP</v>
      </c>
      <c r="CG392">
        <v>0</v>
      </c>
      <c r="CJ392">
        <v>0</v>
      </c>
      <c r="CM392">
        <v>1</v>
      </c>
      <c r="CN392" t="s">
        <v>935</v>
      </c>
      <c r="CP392" t="str">
        <f t="shared" si="264"/>
        <v>New patients only</v>
      </c>
      <c r="CQ392" t="s">
        <v>935</v>
      </c>
      <c r="CS392">
        <v>1</v>
      </c>
      <c r="CT392" t="s">
        <v>935</v>
      </c>
      <c r="CV392" t="str">
        <f t="shared" si="265"/>
        <v>Authorized agent, delegate, or designee</v>
      </c>
      <c r="CW392" t="s">
        <v>935</v>
      </c>
      <c r="CX392" t="s">
        <v>939</v>
      </c>
      <c r="CY392">
        <v>0</v>
      </c>
      <c r="DB392">
        <v>0</v>
      </c>
      <c r="DE392">
        <v>0</v>
      </c>
      <c r="DH392">
        <v>1</v>
      </c>
      <c r="DI392" t="s">
        <v>940</v>
      </c>
      <c r="DK392" t="str">
        <f t="shared" si="261"/>
        <v>Receiving state must allow reciprocity with this state, Only if other state has PDMP laws consistent with or similar to this state</v>
      </c>
      <c r="DL392" t="s">
        <v>940</v>
      </c>
      <c r="DN392">
        <v>1</v>
      </c>
      <c r="DO392" t="s">
        <v>953</v>
      </c>
      <c r="DQ392" t="str">
        <f>("Active investigations")</f>
        <v>Active investigations</v>
      </c>
      <c r="DR392" t="s">
        <v>953</v>
      </c>
    </row>
    <row r="393" spans="1:122" x14ac:dyDescent="0.35">
      <c r="A393" t="s">
        <v>920</v>
      </c>
      <c r="B393" s="1">
        <v>43158</v>
      </c>
      <c r="C393" s="1">
        <v>43253</v>
      </c>
      <c r="D393">
        <v>1</v>
      </c>
      <c r="E393" t="s">
        <v>928</v>
      </c>
      <c r="G393" t="str">
        <f t="shared" si="259"/>
        <v>Department of Public Safety, Professional licensing authority</v>
      </c>
      <c r="H393" t="s">
        <v>944</v>
      </c>
      <c r="J393">
        <v>1</v>
      </c>
      <c r="K393" t="s">
        <v>930</v>
      </c>
      <c r="M393" t="str">
        <f t="shared" si="266"/>
        <v>Next business day</v>
      </c>
      <c r="N393" t="s">
        <v>930</v>
      </c>
      <c r="P393" t="str">
        <f>("Schedule II, Schedule III, Schedule IV, Schedule V")</f>
        <v>Schedule II, Schedule III, Schedule IV, Schedule V</v>
      </c>
      <c r="Q393" t="s">
        <v>928</v>
      </c>
      <c r="S393" t="str">
        <f t="shared" si="260"/>
        <v>Must report to law enforcement, Must report to professional licensing body</v>
      </c>
      <c r="T393" t="s">
        <v>933</v>
      </c>
      <c r="V393">
        <v>1</v>
      </c>
      <c r="W393" t="s">
        <v>933</v>
      </c>
      <c r="Y393" t="str">
        <f t="shared" si="262"/>
        <v>Physician prescribers, Nurse Practitioners, Physician assistants, Optometrists, Podiatrists, Dentists</v>
      </c>
      <c r="Z393" t="s">
        <v>934</v>
      </c>
      <c r="AB393" t="str">
        <f>("Initial licensure, Upon renewal of license, Prior to accessing the PDMP")</f>
        <v>Initial licensure, Upon renewal of license, Prior to accessing the PDMP</v>
      </c>
      <c r="AC393" t="s">
        <v>956</v>
      </c>
      <c r="AE393">
        <v>1</v>
      </c>
      <c r="AF393" t="s">
        <v>935</v>
      </c>
      <c r="AH393">
        <v>0</v>
      </c>
      <c r="AQ393">
        <v>1</v>
      </c>
      <c r="AR393" t="s">
        <v>935</v>
      </c>
      <c r="AT393" t="str">
        <f>("Initial prescriptions")</f>
        <v>Initial prescriptions</v>
      </c>
      <c r="AU393" t="s">
        <v>935</v>
      </c>
      <c r="AW393" t="str">
        <f>("Every 3 months")</f>
        <v>Every 3 months</v>
      </c>
      <c r="AX393" t="s">
        <v>935</v>
      </c>
      <c r="AZ393" t="str">
        <f>("No exceptions from the mandate to check the PDMP")</f>
        <v>No exceptions from the mandate to check the PDMP</v>
      </c>
      <c r="BC393">
        <v>0</v>
      </c>
      <c r="BL393">
        <v>1</v>
      </c>
      <c r="BM393" t="s">
        <v>935</v>
      </c>
      <c r="BO393" t="str">
        <f>("Schedule II, Schedule III, Schedule IV, Schedule V")</f>
        <v>Schedule II, Schedule III, Schedule IV, Schedule V</v>
      </c>
      <c r="BP393" t="s">
        <v>935</v>
      </c>
      <c r="BR393" t="str">
        <f>("Initial prescriptions, Every 3 months")</f>
        <v>Initial prescriptions, Every 3 months</v>
      </c>
      <c r="BS393" t="s">
        <v>935</v>
      </c>
      <c r="BU393" t="str">
        <f>("Initial prescriptions, Every 3 months")</f>
        <v>Initial prescriptions, Every 3 months</v>
      </c>
      <c r="BV393" t="s">
        <v>935</v>
      </c>
      <c r="BX393" t="str">
        <f>("Initial prescriptions, Every 3 months")</f>
        <v>Initial prescriptions, Every 3 months</v>
      </c>
      <c r="BY393" t="s">
        <v>935</v>
      </c>
      <c r="CA393" t="str">
        <f>("Initial prescriptions, Every 3 months")</f>
        <v>Initial prescriptions, Every 3 months</v>
      </c>
      <c r="CB393" t="s">
        <v>935</v>
      </c>
      <c r="CD393" t="str">
        <f t="shared" si="263"/>
        <v>No exceptions from the mandate to check the PDMP</v>
      </c>
      <c r="CG393">
        <v>0</v>
      </c>
      <c r="CJ393">
        <v>0</v>
      </c>
      <c r="CM393">
        <v>1</v>
      </c>
      <c r="CN393" t="s">
        <v>935</v>
      </c>
      <c r="CP393" t="str">
        <f t="shared" si="264"/>
        <v>New patients only</v>
      </c>
      <c r="CQ393" t="s">
        <v>935</v>
      </c>
      <c r="CS393">
        <v>1</v>
      </c>
      <c r="CT393" t="s">
        <v>935</v>
      </c>
      <c r="CV393" t="str">
        <f t="shared" si="265"/>
        <v>Authorized agent, delegate, or designee</v>
      </c>
      <c r="CW393" t="s">
        <v>935</v>
      </c>
      <c r="CX393" t="s">
        <v>939</v>
      </c>
      <c r="CY393">
        <v>0</v>
      </c>
      <c r="DB393">
        <v>0</v>
      </c>
      <c r="DE393">
        <v>0</v>
      </c>
      <c r="DH393">
        <v>1</v>
      </c>
      <c r="DI393" t="s">
        <v>940</v>
      </c>
      <c r="DK393" t="str">
        <f t="shared" si="261"/>
        <v>Receiving state must allow reciprocity with this state, Only if other state has PDMP laws consistent with or similar to this state</v>
      </c>
      <c r="DL393" t="s">
        <v>940</v>
      </c>
      <c r="DN393">
        <v>1</v>
      </c>
      <c r="DO393" t="s">
        <v>957</v>
      </c>
      <c r="DQ393" t="str">
        <f>("Active investigations")</f>
        <v>Active investigations</v>
      </c>
      <c r="DR393" t="s">
        <v>935</v>
      </c>
    </row>
    <row r="394" spans="1:122" x14ac:dyDescent="0.35">
      <c r="A394" t="s">
        <v>920</v>
      </c>
      <c r="B394" s="1">
        <v>43254</v>
      </c>
      <c r="C394" s="1">
        <v>43646</v>
      </c>
      <c r="D394">
        <v>1</v>
      </c>
      <c r="E394" t="s">
        <v>928</v>
      </c>
      <c r="G394" t="str">
        <f t="shared" si="259"/>
        <v>Department of Public Safety, Professional licensing authority</v>
      </c>
      <c r="H394" t="s">
        <v>928</v>
      </c>
      <c r="J394">
        <v>1</v>
      </c>
      <c r="K394" t="s">
        <v>930</v>
      </c>
      <c r="M394" t="str">
        <f t="shared" si="266"/>
        <v>Next business day</v>
      </c>
      <c r="N394" t="s">
        <v>930</v>
      </c>
      <c r="P394" t="str">
        <f>("Schedule II, Schedule III, Schedule IV, Schedule V")</f>
        <v>Schedule II, Schedule III, Schedule IV, Schedule V</v>
      </c>
      <c r="Q394" t="s">
        <v>941</v>
      </c>
      <c r="S394" t="str">
        <f t="shared" si="260"/>
        <v>Must report to law enforcement, Must report to professional licensing body</v>
      </c>
      <c r="T394" t="s">
        <v>933</v>
      </c>
      <c r="V394">
        <v>1</v>
      </c>
      <c r="W394" t="s">
        <v>933</v>
      </c>
      <c r="Y394" t="str">
        <f t="shared" si="262"/>
        <v>Physician prescribers, Nurse Practitioners, Physician assistants, Optometrists, Podiatrists, Dentists</v>
      </c>
      <c r="Z394" t="s">
        <v>934</v>
      </c>
      <c r="AB394" t="str">
        <f>("Initial licensure, Upon renewal of license, Prior to accessing the PDMP")</f>
        <v>Initial licensure, Upon renewal of license, Prior to accessing the PDMP</v>
      </c>
      <c r="AC394" t="s">
        <v>956</v>
      </c>
      <c r="AE394">
        <v>1</v>
      </c>
      <c r="AF394" t="s">
        <v>935</v>
      </c>
      <c r="AH394">
        <v>0</v>
      </c>
      <c r="AQ394">
        <v>1</v>
      </c>
      <c r="AR394" t="s">
        <v>958</v>
      </c>
      <c r="AT394" t="str">
        <f>("Initial prescriptions")</f>
        <v>Initial prescriptions</v>
      </c>
      <c r="AU394" t="s">
        <v>935</v>
      </c>
      <c r="AW394" t="str">
        <f>("Every 3 months")</f>
        <v>Every 3 months</v>
      </c>
      <c r="AX394" t="s">
        <v>935</v>
      </c>
      <c r="AZ394" t="str">
        <f>("Terminally ill patients under the supervised care of a hospice program, Prescriptions related to cancer treatment")</f>
        <v>Terminally ill patients under the supervised care of a hospice program, Prescriptions related to cancer treatment</v>
      </c>
      <c r="BA394" t="s">
        <v>935</v>
      </c>
      <c r="BC394">
        <v>0</v>
      </c>
      <c r="BL394">
        <v>1</v>
      </c>
      <c r="BM394" t="s">
        <v>935</v>
      </c>
      <c r="BO394" t="str">
        <f>("Schedule II, Schedule III, Schedule IV, Schedule V")</f>
        <v>Schedule II, Schedule III, Schedule IV, Schedule V</v>
      </c>
      <c r="BP394" t="s">
        <v>935</v>
      </c>
      <c r="BR394" t="str">
        <f>("Initial prescriptions, Every 3 months")</f>
        <v>Initial prescriptions, Every 3 months</v>
      </c>
      <c r="BS394" t="s">
        <v>935</v>
      </c>
      <c r="BU394" t="str">
        <f>("Initial prescriptions, Every 3 months")</f>
        <v>Initial prescriptions, Every 3 months</v>
      </c>
      <c r="BV394" t="s">
        <v>935</v>
      </c>
      <c r="BX394" t="str">
        <f>("Initial prescriptions, Every 3 months")</f>
        <v>Initial prescriptions, Every 3 months</v>
      </c>
      <c r="BY394" t="s">
        <v>935</v>
      </c>
      <c r="CA394" t="str">
        <f>("Initial prescriptions, Every 3 months")</f>
        <v>Initial prescriptions, Every 3 months</v>
      </c>
      <c r="CB394" t="s">
        <v>935</v>
      </c>
      <c r="CD394" t="str">
        <f>("Terminally ill patients under the supervised care of a hospice program, Prescriptions related to cancer treatment")</f>
        <v>Terminally ill patients under the supervised care of a hospice program, Prescriptions related to cancer treatment</v>
      </c>
      <c r="CE394" t="s">
        <v>935</v>
      </c>
      <c r="CG394">
        <v>0</v>
      </c>
      <c r="CJ394">
        <v>0</v>
      </c>
      <c r="CM394">
        <v>1</v>
      </c>
      <c r="CN394" t="s">
        <v>935</v>
      </c>
      <c r="CP394" t="str">
        <f t="shared" si="264"/>
        <v>New patients only</v>
      </c>
      <c r="CQ394" t="s">
        <v>935</v>
      </c>
      <c r="CS394">
        <v>1</v>
      </c>
      <c r="CT394" t="s">
        <v>935</v>
      </c>
      <c r="CV394" t="str">
        <f t="shared" si="265"/>
        <v>Authorized agent, delegate, or designee</v>
      </c>
      <c r="CW394" t="s">
        <v>935</v>
      </c>
      <c r="CX394" t="s">
        <v>939</v>
      </c>
      <c r="CY394">
        <v>0</v>
      </c>
      <c r="DB394">
        <v>0</v>
      </c>
      <c r="DE394">
        <v>0</v>
      </c>
      <c r="DH394">
        <v>1</v>
      </c>
      <c r="DI394" t="s">
        <v>940</v>
      </c>
      <c r="DK394" t="str">
        <f t="shared" si="261"/>
        <v>Receiving state must allow reciprocity with this state, Only if other state has PDMP laws consistent with or similar to this state</v>
      </c>
      <c r="DL394" t="s">
        <v>940</v>
      </c>
      <c r="DN394">
        <v>1</v>
      </c>
      <c r="DO394" t="s">
        <v>957</v>
      </c>
      <c r="DQ394" t="str">
        <f>("Active investigations")</f>
        <v>Active investigations</v>
      </c>
      <c r="DR394" t="s">
        <v>957</v>
      </c>
    </row>
    <row r="395" spans="1:122" x14ac:dyDescent="0.35">
      <c r="A395" t="s">
        <v>920</v>
      </c>
      <c r="B395" s="1">
        <v>43647</v>
      </c>
      <c r="C395" s="1">
        <v>43830</v>
      </c>
      <c r="D395">
        <v>1</v>
      </c>
      <c r="E395" t="s">
        <v>928</v>
      </c>
      <c r="G395" t="str">
        <f t="shared" si="259"/>
        <v>Department of Public Safety, Professional licensing authority</v>
      </c>
      <c r="H395" t="s">
        <v>948</v>
      </c>
      <c r="J395">
        <v>1</v>
      </c>
      <c r="K395" t="s">
        <v>941</v>
      </c>
      <c r="M395" t="str">
        <f t="shared" si="266"/>
        <v>Next business day</v>
      </c>
      <c r="N395" t="s">
        <v>949</v>
      </c>
      <c r="P395" t="str">
        <f>("Schedule II, Schedule III, Schedule IV, Schedule V")</f>
        <v>Schedule II, Schedule III, Schedule IV, Schedule V</v>
      </c>
      <c r="Q395" t="s">
        <v>930</v>
      </c>
      <c r="S395" t="str">
        <f t="shared" si="260"/>
        <v>Must report to law enforcement, Must report to professional licensing body</v>
      </c>
      <c r="T395" t="s">
        <v>933</v>
      </c>
      <c r="V395">
        <v>1</v>
      </c>
      <c r="W395" t="s">
        <v>933</v>
      </c>
      <c r="Y395" t="str">
        <f t="shared" si="262"/>
        <v>Physician prescribers, Nurse Practitioners, Physician assistants, Optometrists, Podiatrists, Dentists</v>
      </c>
      <c r="Z395" t="s">
        <v>959</v>
      </c>
      <c r="AB395" t="str">
        <f>("Initial licensure, Upon renewal of license, Prior to accessing the PDMP")</f>
        <v>Initial licensure, Upon renewal of license, Prior to accessing the PDMP</v>
      </c>
      <c r="AC395" t="s">
        <v>960</v>
      </c>
      <c r="AE395">
        <v>1</v>
      </c>
      <c r="AF395" t="s">
        <v>935</v>
      </c>
      <c r="AH395">
        <v>0</v>
      </c>
      <c r="AQ395">
        <v>1</v>
      </c>
      <c r="AR395" t="s">
        <v>961</v>
      </c>
      <c r="AT395" t="str">
        <f>("Initial prescriptions")</f>
        <v>Initial prescriptions</v>
      </c>
      <c r="AU395" t="s">
        <v>935</v>
      </c>
      <c r="AW395" t="str">
        <f>("Every 3 months")</f>
        <v>Every 3 months</v>
      </c>
      <c r="AX395" t="s">
        <v>935</v>
      </c>
      <c r="AZ395" t="str">
        <f>("Terminally ill patients under the supervised care of a hospice program, Prescriptions related to cancer treatment")</f>
        <v>Terminally ill patients under the supervised care of a hospice program, Prescriptions related to cancer treatment</v>
      </c>
      <c r="BA395" t="s">
        <v>935</v>
      </c>
      <c r="BC395">
        <v>0</v>
      </c>
      <c r="BL395">
        <v>1</v>
      </c>
      <c r="BM395" t="s">
        <v>935</v>
      </c>
      <c r="BO395" t="str">
        <f>("Schedule II, Schedule III, Schedule IV, Schedule V")</f>
        <v>Schedule II, Schedule III, Schedule IV, Schedule V</v>
      </c>
      <c r="BP395" t="s">
        <v>935</v>
      </c>
      <c r="BR395" t="str">
        <f>("Initial prescriptions, Every 3 months")</f>
        <v>Initial prescriptions, Every 3 months</v>
      </c>
      <c r="BS395" t="s">
        <v>935</v>
      </c>
      <c r="BU395" t="str">
        <f>("Initial prescriptions, Every 3 months")</f>
        <v>Initial prescriptions, Every 3 months</v>
      </c>
      <c r="BV395" t="s">
        <v>935</v>
      </c>
      <c r="BX395" t="str">
        <f>("Initial prescriptions, Every 3 months")</f>
        <v>Initial prescriptions, Every 3 months</v>
      </c>
      <c r="BY395" t="s">
        <v>935</v>
      </c>
      <c r="CA395" t="str">
        <f>("Initial prescriptions, Every 3 months")</f>
        <v>Initial prescriptions, Every 3 months</v>
      </c>
      <c r="CB395" t="s">
        <v>935</v>
      </c>
      <c r="CD395" t="str">
        <f>("Terminally ill patients under the supervised care of a hospice program, Prescriptions related to cancer treatment")</f>
        <v>Terminally ill patients under the supervised care of a hospice program, Prescriptions related to cancer treatment</v>
      </c>
      <c r="CE395" t="s">
        <v>935</v>
      </c>
      <c r="CG395">
        <v>0</v>
      </c>
      <c r="CJ395">
        <v>0</v>
      </c>
      <c r="CM395">
        <v>1</v>
      </c>
      <c r="CN395" t="s">
        <v>937</v>
      </c>
      <c r="CP395" t="str">
        <f t="shared" si="264"/>
        <v>New patients only</v>
      </c>
      <c r="CQ395" t="s">
        <v>935</v>
      </c>
      <c r="CS395">
        <v>1</v>
      </c>
      <c r="CT395" t="s">
        <v>935</v>
      </c>
      <c r="CV395" t="str">
        <f t="shared" si="265"/>
        <v>Authorized agent, delegate, or designee</v>
      </c>
      <c r="CW395" t="s">
        <v>935</v>
      </c>
      <c r="CX395" t="s">
        <v>939</v>
      </c>
      <c r="CY395">
        <v>0</v>
      </c>
      <c r="DB395">
        <v>0</v>
      </c>
      <c r="DE395">
        <v>0</v>
      </c>
      <c r="DH395">
        <v>1</v>
      </c>
      <c r="DI395" t="s">
        <v>940</v>
      </c>
      <c r="DK395" t="str">
        <f t="shared" si="261"/>
        <v>Receiving state must allow reciprocity with this state, Only if other state has PDMP laws consistent with or similar to this state</v>
      </c>
      <c r="DL395" t="s">
        <v>940</v>
      </c>
      <c r="DN395">
        <v>1</v>
      </c>
      <c r="DO395" t="s">
        <v>957</v>
      </c>
      <c r="DQ395" t="str">
        <f>("Active investigations")</f>
        <v>Active investigations</v>
      </c>
      <c r="DR395" t="s">
        <v>957</v>
      </c>
    </row>
    <row r="396" spans="1:122" x14ac:dyDescent="0.35">
      <c r="A396" t="s">
        <v>962</v>
      </c>
      <c r="B396" s="1">
        <v>41640</v>
      </c>
      <c r="C396" s="1">
        <v>41695</v>
      </c>
      <c r="D396">
        <v>1</v>
      </c>
      <c r="E396" t="s">
        <v>963</v>
      </c>
      <c r="G396" t="str">
        <f t="shared" ref="G396:G406" si="267">("Professional licensing authority")</f>
        <v>Professional licensing authority</v>
      </c>
      <c r="H396" t="s">
        <v>964</v>
      </c>
      <c r="J396">
        <v>1</v>
      </c>
      <c r="K396" t="s">
        <v>965</v>
      </c>
      <c r="M396" t="str">
        <f>("Every 7 days")</f>
        <v>Every 7 days</v>
      </c>
      <c r="N396" t="s">
        <v>965</v>
      </c>
      <c r="P396" t="str">
        <f t="shared" ref="P396:P406" si="268">("Schedule II, Schedule III, Schedule IV")</f>
        <v>Schedule II, Schedule III, Schedule IV</v>
      </c>
      <c r="Q396" t="s">
        <v>966</v>
      </c>
      <c r="S396" t="str">
        <f t="shared" ref="S396:S406" si="269">("Must report to professional licensing body, Must report to prescriber or dispenser")</f>
        <v>Must report to professional licensing body, Must report to prescriber or dispenser</v>
      </c>
      <c r="T396" t="s">
        <v>967</v>
      </c>
      <c r="V396">
        <v>1</v>
      </c>
      <c r="W396" t="s">
        <v>965</v>
      </c>
      <c r="Y396" t="str">
        <f t="shared" ref="Y396:Y406" si="270">("Physician prescribers, Nurse Practitioners, Physician assistants, Optometrists, Podiatrists, Dentists, Pharmacists")</f>
        <v>Physician prescribers, Nurse Practitioners, Physician assistants, Optometrists, Podiatrists, Dentists, Pharmacists</v>
      </c>
      <c r="Z396" t="s">
        <v>968</v>
      </c>
      <c r="AB396" t="str">
        <f>("Prior to accessing the PDMP")</f>
        <v>Prior to accessing the PDMP</v>
      </c>
      <c r="AC396" t="s">
        <v>965</v>
      </c>
      <c r="AE396">
        <v>0</v>
      </c>
      <c r="AH396">
        <v>0</v>
      </c>
      <c r="AQ396">
        <v>0</v>
      </c>
      <c r="BC396">
        <v>0</v>
      </c>
      <c r="BL396">
        <v>0</v>
      </c>
      <c r="CG396">
        <v>0</v>
      </c>
      <c r="CJ396">
        <v>0</v>
      </c>
      <c r="CM396">
        <v>0</v>
      </c>
      <c r="CS396">
        <v>0</v>
      </c>
      <c r="CY396">
        <v>0</v>
      </c>
      <c r="DB396">
        <v>0</v>
      </c>
      <c r="DE396">
        <v>0</v>
      </c>
      <c r="DH396">
        <v>1</v>
      </c>
      <c r="DI396" t="s">
        <v>969</v>
      </c>
      <c r="DK396" t="str">
        <f>("Must have bilateral memorandum of understanding or data sharing agreement, Only if other state has PDMP laws consistent with or similar to this state")</f>
        <v>Must have bilateral memorandum of understanding or data sharing agreement, Only if other state has PDMP laws consistent with or similar to this state</v>
      </c>
      <c r="DL396" t="s">
        <v>969</v>
      </c>
      <c r="DN396">
        <v>1</v>
      </c>
      <c r="DO396" t="s">
        <v>969</v>
      </c>
      <c r="DQ396" t="str">
        <f>("Granted access by a finding of probable cause")</f>
        <v>Granted access by a finding of probable cause</v>
      </c>
      <c r="DR396" t="s">
        <v>969</v>
      </c>
    </row>
    <row r="397" spans="1:122" x14ac:dyDescent="0.35">
      <c r="A397" t="s">
        <v>962</v>
      </c>
      <c r="B397" s="1">
        <v>41696</v>
      </c>
      <c r="C397" s="1">
        <v>42204</v>
      </c>
      <c r="D397">
        <v>1</v>
      </c>
      <c r="E397" t="s">
        <v>963</v>
      </c>
      <c r="G397" t="str">
        <f t="shared" si="267"/>
        <v>Professional licensing authority</v>
      </c>
      <c r="H397" t="s">
        <v>964</v>
      </c>
      <c r="J397">
        <v>1</v>
      </c>
      <c r="K397" t="s">
        <v>970</v>
      </c>
      <c r="M397" t="str">
        <f>("Every 7 days")</f>
        <v>Every 7 days</v>
      </c>
      <c r="N397" t="s">
        <v>971</v>
      </c>
      <c r="P397" t="str">
        <f t="shared" si="268"/>
        <v>Schedule II, Schedule III, Schedule IV</v>
      </c>
      <c r="Q397" t="s">
        <v>966</v>
      </c>
      <c r="S397" t="str">
        <f t="shared" si="269"/>
        <v>Must report to professional licensing body, Must report to prescriber or dispenser</v>
      </c>
      <c r="T397" t="s">
        <v>972</v>
      </c>
      <c r="V397">
        <v>1</v>
      </c>
      <c r="W397" t="s">
        <v>965</v>
      </c>
      <c r="Y397" t="str">
        <f t="shared" si="270"/>
        <v>Physician prescribers, Nurse Practitioners, Physician assistants, Optometrists, Podiatrists, Dentists, Pharmacists</v>
      </c>
      <c r="Z397" t="s">
        <v>968</v>
      </c>
      <c r="AB397" t="str">
        <f t="shared" ref="AB397:AB406" si="271">("Specified date, Prior to accessing the PDMP")</f>
        <v>Specified date, Prior to accessing the PDMP</v>
      </c>
      <c r="AC397" t="s">
        <v>973</v>
      </c>
      <c r="AE397">
        <v>0</v>
      </c>
      <c r="AH397">
        <v>0</v>
      </c>
      <c r="AQ397">
        <v>0</v>
      </c>
      <c r="BC397">
        <v>0</v>
      </c>
      <c r="BL397">
        <v>0</v>
      </c>
      <c r="CG397">
        <v>0</v>
      </c>
      <c r="CJ397">
        <v>0</v>
      </c>
      <c r="CM397">
        <v>0</v>
      </c>
      <c r="CS397">
        <v>0</v>
      </c>
      <c r="CY397">
        <v>0</v>
      </c>
      <c r="DB397">
        <v>0</v>
      </c>
      <c r="DE397">
        <v>0</v>
      </c>
      <c r="DH397">
        <v>1</v>
      </c>
      <c r="DI397" t="s">
        <v>969</v>
      </c>
      <c r="DK397" t="s">
        <v>397</v>
      </c>
      <c r="DL397" t="s">
        <v>974</v>
      </c>
      <c r="DN397">
        <v>1</v>
      </c>
      <c r="DO397" t="s">
        <v>974</v>
      </c>
      <c r="DQ397" t="str">
        <f t="shared" ref="DQ397:DQ406" si="272">("Granted access by issuance of a warrant, Granted access by a finding of probable cause")</f>
        <v>Granted access by issuance of a warrant, Granted access by a finding of probable cause</v>
      </c>
      <c r="DR397" t="s">
        <v>974</v>
      </c>
    </row>
    <row r="398" spans="1:122" x14ac:dyDescent="0.35">
      <c r="A398" t="s">
        <v>962</v>
      </c>
      <c r="B398" s="1">
        <v>42205</v>
      </c>
      <c r="C398" s="1">
        <v>42389</v>
      </c>
      <c r="D398">
        <v>1</v>
      </c>
      <c r="E398" t="s">
        <v>963</v>
      </c>
      <c r="G398" t="str">
        <f t="shared" si="267"/>
        <v>Professional licensing authority</v>
      </c>
      <c r="H398" t="s">
        <v>964</v>
      </c>
      <c r="J398">
        <v>1</v>
      </c>
      <c r="K398" t="s">
        <v>970</v>
      </c>
      <c r="M398" t="str">
        <f>("Every 7 days")</f>
        <v>Every 7 days</v>
      </c>
      <c r="N398" t="s">
        <v>971</v>
      </c>
      <c r="P398" t="str">
        <f t="shared" si="268"/>
        <v>Schedule II, Schedule III, Schedule IV</v>
      </c>
      <c r="Q398" t="s">
        <v>966</v>
      </c>
      <c r="S398" t="str">
        <f t="shared" si="269"/>
        <v>Must report to professional licensing body, Must report to prescriber or dispenser</v>
      </c>
      <c r="T398" t="s">
        <v>972</v>
      </c>
      <c r="V398">
        <v>1</v>
      </c>
      <c r="W398" t="s">
        <v>965</v>
      </c>
      <c r="Y398" t="str">
        <f t="shared" si="270"/>
        <v>Physician prescribers, Nurse Practitioners, Physician assistants, Optometrists, Podiatrists, Dentists, Pharmacists</v>
      </c>
      <c r="Z398" t="s">
        <v>975</v>
      </c>
      <c r="AB398" t="str">
        <f t="shared" si="271"/>
        <v>Specified date, Prior to accessing the PDMP</v>
      </c>
      <c r="AC398" t="s">
        <v>973</v>
      </c>
      <c r="AE398">
        <v>0</v>
      </c>
      <c r="AH398">
        <v>0</v>
      </c>
      <c r="AQ398">
        <v>0</v>
      </c>
      <c r="BC398">
        <v>0</v>
      </c>
      <c r="BL398">
        <v>0</v>
      </c>
      <c r="CG398">
        <v>0</v>
      </c>
      <c r="CJ398">
        <v>0</v>
      </c>
      <c r="CM398">
        <v>0</v>
      </c>
      <c r="CS398">
        <v>1</v>
      </c>
      <c r="CT398" t="s">
        <v>965</v>
      </c>
      <c r="CV398" t="str">
        <f t="shared" ref="CV398:CV406" si="273">("Type of delegate not specified")</f>
        <v>Type of delegate not specified</v>
      </c>
      <c r="CY398">
        <v>0</v>
      </c>
      <c r="DB398">
        <v>0</v>
      </c>
      <c r="DE398">
        <v>0</v>
      </c>
      <c r="DH398">
        <v>1</v>
      </c>
      <c r="DI398" t="s">
        <v>969</v>
      </c>
      <c r="DK398" t="s">
        <v>397</v>
      </c>
      <c r="DL398" t="s">
        <v>976</v>
      </c>
      <c r="DN398">
        <v>1</v>
      </c>
      <c r="DO398" t="s">
        <v>974</v>
      </c>
      <c r="DQ398" t="str">
        <f t="shared" si="272"/>
        <v>Granted access by issuance of a warrant, Granted access by a finding of probable cause</v>
      </c>
      <c r="DR398" t="s">
        <v>974</v>
      </c>
    </row>
    <row r="399" spans="1:122" x14ac:dyDescent="0.35">
      <c r="A399" t="s">
        <v>962</v>
      </c>
      <c r="B399" s="1">
        <v>42390</v>
      </c>
      <c r="C399" s="1">
        <v>42613</v>
      </c>
      <c r="D399">
        <v>1</v>
      </c>
      <c r="E399" t="s">
        <v>963</v>
      </c>
      <c r="G399" t="str">
        <f t="shared" si="267"/>
        <v>Professional licensing authority</v>
      </c>
      <c r="H399" t="s">
        <v>964</v>
      </c>
      <c r="J399">
        <v>1</v>
      </c>
      <c r="K399" t="s">
        <v>970</v>
      </c>
      <c r="M399" t="str">
        <f t="shared" ref="M399:M406" si="274">("Next business day")</f>
        <v>Next business day</v>
      </c>
      <c r="N399" t="s">
        <v>970</v>
      </c>
      <c r="P399" t="str">
        <f t="shared" si="268"/>
        <v>Schedule II, Schedule III, Schedule IV</v>
      </c>
      <c r="Q399" t="s">
        <v>966</v>
      </c>
      <c r="S399" t="str">
        <f t="shared" si="269"/>
        <v>Must report to professional licensing body, Must report to prescriber or dispenser</v>
      </c>
      <c r="T399" t="s">
        <v>972</v>
      </c>
      <c r="V399">
        <v>1</v>
      </c>
      <c r="W399" t="s">
        <v>977</v>
      </c>
      <c r="Y399" t="str">
        <f t="shared" si="270"/>
        <v>Physician prescribers, Nurse Practitioners, Physician assistants, Optometrists, Podiatrists, Dentists, Pharmacists</v>
      </c>
      <c r="Z399" t="s">
        <v>978</v>
      </c>
      <c r="AB399" t="str">
        <f t="shared" si="271"/>
        <v>Specified date, Prior to accessing the PDMP</v>
      </c>
      <c r="AC399" t="s">
        <v>973</v>
      </c>
      <c r="AE399">
        <v>0</v>
      </c>
      <c r="AH399">
        <v>0</v>
      </c>
      <c r="AQ399">
        <v>0</v>
      </c>
      <c r="BC399">
        <v>0</v>
      </c>
      <c r="BL399">
        <v>0</v>
      </c>
      <c r="CG399">
        <v>0</v>
      </c>
      <c r="CJ399">
        <v>0</v>
      </c>
      <c r="CM399">
        <v>0</v>
      </c>
      <c r="CS399">
        <v>1</v>
      </c>
      <c r="CT399" t="s">
        <v>965</v>
      </c>
      <c r="CV399" t="str">
        <f t="shared" si="273"/>
        <v>Type of delegate not specified</v>
      </c>
      <c r="CY399">
        <v>0</v>
      </c>
      <c r="DB399">
        <v>0</v>
      </c>
      <c r="DE399">
        <v>0</v>
      </c>
      <c r="DH399">
        <v>1</v>
      </c>
      <c r="DI399" t="s">
        <v>969</v>
      </c>
      <c r="DK399" t="s">
        <v>397</v>
      </c>
      <c r="DL399" t="s">
        <v>976</v>
      </c>
      <c r="DN399">
        <v>1</v>
      </c>
      <c r="DO399" t="s">
        <v>974</v>
      </c>
      <c r="DQ399" t="str">
        <f t="shared" si="272"/>
        <v>Granted access by issuance of a warrant, Granted access by a finding of probable cause</v>
      </c>
      <c r="DR399" t="s">
        <v>974</v>
      </c>
    </row>
    <row r="400" spans="1:122" x14ac:dyDescent="0.35">
      <c r="A400" t="s">
        <v>962</v>
      </c>
      <c r="B400" s="1">
        <v>42614</v>
      </c>
      <c r="C400" s="1">
        <v>42735</v>
      </c>
      <c r="D400">
        <v>1</v>
      </c>
      <c r="E400" t="s">
        <v>963</v>
      </c>
      <c r="G400" t="str">
        <f t="shared" si="267"/>
        <v>Professional licensing authority</v>
      </c>
      <c r="H400" t="s">
        <v>964</v>
      </c>
      <c r="J400">
        <v>1</v>
      </c>
      <c r="K400" t="s">
        <v>970</v>
      </c>
      <c r="M400" t="str">
        <f t="shared" si="274"/>
        <v>Next business day</v>
      </c>
      <c r="N400" t="s">
        <v>970</v>
      </c>
      <c r="P400" t="str">
        <f t="shared" si="268"/>
        <v>Schedule II, Schedule III, Schedule IV</v>
      </c>
      <c r="Q400" t="s">
        <v>966</v>
      </c>
      <c r="S400" t="str">
        <f t="shared" si="269"/>
        <v>Must report to professional licensing body, Must report to prescriber or dispenser</v>
      </c>
      <c r="T400" t="s">
        <v>972</v>
      </c>
      <c r="V400">
        <v>1</v>
      </c>
      <c r="W400" t="s">
        <v>977</v>
      </c>
      <c r="Y400" t="str">
        <f t="shared" si="270"/>
        <v>Physician prescribers, Nurse Practitioners, Physician assistants, Optometrists, Podiatrists, Dentists, Pharmacists</v>
      </c>
      <c r="Z400" t="s">
        <v>979</v>
      </c>
      <c r="AB400" t="str">
        <f t="shared" si="271"/>
        <v>Specified date, Prior to accessing the PDMP</v>
      </c>
      <c r="AC400" t="s">
        <v>973</v>
      </c>
      <c r="AE400">
        <v>0</v>
      </c>
      <c r="AH400">
        <v>0</v>
      </c>
      <c r="AQ400">
        <v>0</v>
      </c>
      <c r="BC400">
        <v>0</v>
      </c>
      <c r="BL400">
        <v>0</v>
      </c>
      <c r="CG400">
        <v>0</v>
      </c>
      <c r="CJ400">
        <v>0</v>
      </c>
      <c r="CM400">
        <v>0</v>
      </c>
      <c r="CS400">
        <v>1</v>
      </c>
      <c r="CT400" t="s">
        <v>965</v>
      </c>
      <c r="CV400" t="str">
        <f t="shared" si="273"/>
        <v>Type of delegate not specified</v>
      </c>
      <c r="CY400">
        <v>0</v>
      </c>
      <c r="DB400">
        <v>0</v>
      </c>
      <c r="DE400">
        <v>0</v>
      </c>
      <c r="DH400">
        <v>1</v>
      </c>
      <c r="DI400" t="s">
        <v>969</v>
      </c>
      <c r="DK400" t="s">
        <v>397</v>
      </c>
      <c r="DL400" t="s">
        <v>976</v>
      </c>
      <c r="DN400">
        <v>1</v>
      </c>
      <c r="DO400" t="s">
        <v>974</v>
      </c>
      <c r="DQ400" t="str">
        <f t="shared" si="272"/>
        <v>Granted access by issuance of a warrant, Granted access by a finding of probable cause</v>
      </c>
      <c r="DR400" t="s">
        <v>974</v>
      </c>
    </row>
    <row r="401" spans="1:122" x14ac:dyDescent="0.35">
      <c r="A401" t="s">
        <v>962</v>
      </c>
      <c r="B401" s="1">
        <v>42736</v>
      </c>
      <c r="C401" s="1">
        <v>42961</v>
      </c>
      <c r="D401">
        <v>1</v>
      </c>
      <c r="E401" t="s">
        <v>963</v>
      </c>
      <c r="G401" t="str">
        <f t="shared" si="267"/>
        <v>Professional licensing authority</v>
      </c>
      <c r="H401" t="s">
        <v>964</v>
      </c>
      <c r="J401">
        <v>1</v>
      </c>
      <c r="K401" t="s">
        <v>970</v>
      </c>
      <c r="M401" t="str">
        <f t="shared" si="274"/>
        <v>Next business day</v>
      </c>
      <c r="N401" t="s">
        <v>970</v>
      </c>
      <c r="P401" t="str">
        <f t="shared" si="268"/>
        <v>Schedule II, Schedule III, Schedule IV</v>
      </c>
      <c r="Q401" t="s">
        <v>966</v>
      </c>
      <c r="S401" t="str">
        <f t="shared" si="269"/>
        <v>Must report to professional licensing body, Must report to prescriber or dispenser</v>
      </c>
      <c r="T401" t="s">
        <v>972</v>
      </c>
      <c r="V401">
        <v>1</v>
      </c>
      <c r="W401" t="s">
        <v>977</v>
      </c>
      <c r="Y401" t="str">
        <f t="shared" si="270"/>
        <v>Physician prescribers, Nurse Practitioners, Physician assistants, Optometrists, Podiatrists, Dentists, Pharmacists</v>
      </c>
      <c r="Z401" t="s">
        <v>980</v>
      </c>
      <c r="AB401" t="str">
        <f t="shared" si="271"/>
        <v>Specified date, Prior to accessing the PDMP</v>
      </c>
      <c r="AC401" t="s">
        <v>973</v>
      </c>
      <c r="AE401">
        <v>1</v>
      </c>
      <c r="AF401" t="s">
        <v>981</v>
      </c>
      <c r="AG401" t="s">
        <v>982</v>
      </c>
      <c r="AH401">
        <v>0</v>
      </c>
      <c r="AQ401">
        <v>1</v>
      </c>
      <c r="AR401" t="s">
        <v>981</v>
      </c>
      <c r="AS401" t="s">
        <v>982</v>
      </c>
      <c r="AT401" t="str">
        <f t="shared" ref="AT401:AT406" si="275">("Initial prescriptions")</f>
        <v>Initial prescriptions</v>
      </c>
      <c r="AU401" t="s">
        <v>981</v>
      </c>
      <c r="AW401" t="str">
        <f t="shared" ref="AW401:AW406" si="276">("Every 6 months")</f>
        <v>Every 6 months</v>
      </c>
      <c r="AX401" t="s">
        <v>981</v>
      </c>
      <c r="AZ401" t="str">
        <f t="shared" ref="AZ401:AZ406" si="277">("No exceptions from the mandate to check the PDMP")</f>
        <v>No exceptions from the mandate to check the PDMP</v>
      </c>
      <c r="BC401">
        <v>0</v>
      </c>
      <c r="BL401">
        <v>0</v>
      </c>
      <c r="CG401">
        <v>0</v>
      </c>
      <c r="CJ401">
        <v>0</v>
      </c>
      <c r="CM401">
        <v>0</v>
      </c>
      <c r="CS401">
        <v>1</v>
      </c>
      <c r="CT401" t="s">
        <v>965</v>
      </c>
      <c r="CV401" t="str">
        <f t="shared" si="273"/>
        <v>Type of delegate not specified</v>
      </c>
      <c r="CY401">
        <v>0</v>
      </c>
      <c r="DB401">
        <v>0</v>
      </c>
      <c r="DE401">
        <v>0</v>
      </c>
      <c r="DH401">
        <v>1</v>
      </c>
      <c r="DI401" t="s">
        <v>969</v>
      </c>
      <c r="DK401" t="s">
        <v>397</v>
      </c>
      <c r="DL401" t="s">
        <v>976</v>
      </c>
      <c r="DN401">
        <v>1</v>
      </c>
      <c r="DO401" t="s">
        <v>974</v>
      </c>
      <c r="DQ401" t="str">
        <f t="shared" si="272"/>
        <v>Granted access by issuance of a warrant, Granted access by a finding of probable cause</v>
      </c>
      <c r="DR401" t="s">
        <v>974</v>
      </c>
    </row>
    <row r="402" spans="1:122" x14ac:dyDescent="0.35">
      <c r="A402" t="s">
        <v>962</v>
      </c>
      <c r="B402" s="1">
        <v>42962</v>
      </c>
      <c r="C402" s="1">
        <v>43122</v>
      </c>
      <c r="D402">
        <v>1</v>
      </c>
      <c r="E402" t="s">
        <v>963</v>
      </c>
      <c r="G402" t="str">
        <f t="shared" si="267"/>
        <v>Professional licensing authority</v>
      </c>
      <c r="H402" t="s">
        <v>964</v>
      </c>
      <c r="J402">
        <v>1</v>
      </c>
      <c r="K402" t="s">
        <v>970</v>
      </c>
      <c r="M402" t="str">
        <f t="shared" si="274"/>
        <v>Next business day</v>
      </c>
      <c r="N402" t="s">
        <v>970</v>
      </c>
      <c r="P402" t="str">
        <f t="shared" si="268"/>
        <v>Schedule II, Schedule III, Schedule IV</v>
      </c>
      <c r="Q402" t="s">
        <v>966</v>
      </c>
      <c r="S402" t="str">
        <f t="shared" si="269"/>
        <v>Must report to professional licensing body, Must report to prescriber or dispenser</v>
      </c>
      <c r="T402" t="s">
        <v>972</v>
      </c>
      <c r="V402">
        <v>1</v>
      </c>
      <c r="W402" t="s">
        <v>977</v>
      </c>
      <c r="Y402" t="str">
        <f t="shared" si="270"/>
        <v>Physician prescribers, Nurse Practitioners, Physician assistants, Optometrists, Podiatrists, Dentists, Pharmacists</v>
      </c>
      <c r="Z402" t="s">
        <v>980</v>
      </c>
      <c r="AB402" t="str">
        <f t="shared" si="271"/>
        <v>Specified date, Prior to accessing the PDMP</v>
      </c>
      <c r="AC402" t="s">
        <v>973</v>
      </c>
      <c r="AE402">
        <v>1</v>
      </c>
      <c r="AF402" t="s">
        <v>983</v>
      </c>
      <c r="AG402" t="s">
        <v>982</v>
      </c>
      <c r="AH402">
        <v>0</v>
      </c>
      <c r="AQ402">
        <v>1</v>
      </c>
      <c r="AR402" t="s">
        <v>983</v>
      </c>
      <c r="AS402" t="s">
        <v>982</v>
      </c>
      <c r="AT402" t="str">
        <f t="shared" si="275"/>
        <v>Initial prescriptions</v>
      </c>
      <c r="AU402" t="s">
        <v>983</v>
      </c>
      <c r="AW402" t="str">
        <f t="shared" si="276"/>
        <v>Every 6 months</v>
      </c>
      <c r="AX402" t="s">
        <v>983</v>
      </c>
      <c r="AZ402" t="str">
        <f t="shared" si="277"/>
        <v>No exceptions from the mandate to check the PDMP</v>
      </c>
      <c r="BC402">
        <v>0</v>
      </c>
      <c r="BL402">
        <v>0</v>
      </c>
      <c r="CG402">
        <v>0</v>
      </c>
      <c r="CJ402">
        <v>0</v>
      </c>
      <c r="CM402">
        <v>0</v>
      </c>
      <c r="CS402">
        <v>1</v>
      </c>
      <c r="CT402" t="s">
        <v>965</v>
      </c>
      <c r="CV402" t="str">
        <f t="shared" si="273"/>
        <v>Type of delegate not specified</v>
      </c>
      <c r="CY402">
        <v>0</v>
      </c>
      <c r="DB402">
        <v>0</v>
      </c>
      <c r="DE402">
        <v>0</v>
      </c>
      <c r="DH402">
        <v>1</v>
      </c>
      <c r="DI402" t="s">
        <v>969</v>
      </c>
      <c r="DK402" t="s">
        <v>397</v>
      </c>
      <c r="DL402" t="s">
        <v>976</v>
      </c>
      <c r="DN402">
        <v>1</v>
      </c>
      <c r="DO402" t="s">
        <v>974</v>
      </c>
      <c r="DQ402" t="str">
        <f t="shared" si="272"/>
        <v>Granted access by issuance of a warrant, Granted access by a finding of probable cause</v>
      </c>
      <c r="DR402" t="s">
        <v>974</v>
      </c>
    </row>
    <row r="403" spans="1:122" x14ac:dyDescent="0.35">
      <c r="A403" t="s">
        <v>962</v>
      </c>
      <c r="B403" s="1">
        <v>43123</v>
      </c>
      <c r="C403" s="1">
        <v>43309</v>
      </c>
      <c r="D403">
        <v>1</v>
      </c>
      <c r="E403" t="s">
        <v>963</v>
      </c>
      <c r="G403" t="str">
        <f t="shared" si="267"/>
        <v>Professional licensing authority</v>
      </c>
      <c r="H403" t="s">
        <v>964</v>
      </c>
      <c r="J403">
        <v>1</v>
      </c>
      <c r="K403" t="s">
        <v>970</v>
      </c>
      <c r="M403" t="str">
        <f t="shared" si="274"/>
        <v>Next business day</v>
      </c>
      <c r="N403" t="s">
        <v>970</v>
      </c>
      <c r="P403" t="str">
        <f t="shared" si="268"/>
        <v>Schedule II, Schedule III, Schedule IV</v>
      </c>
      <c r="Q403" t="s">
        <v>966</v>
      </c>
      <c r="S403" t="str">
        <f t="shared" si="269"/>
        <v>Must report to professional licensing body, Must report to prescriber or dispenser</v>
      </c>
      <c r="T403" t="s">
        <v>972</v>
      </c>
      <c r="V403">
        <v>1</v>
      </c>
      <c r="W403" t="s">
        <v>977</v>
      </c>
      <c r="Y403" t="str">
        <f t="shared" si="270"/>
        <v>Physician prescribers, Nurse Practitioners, Physician assistants, Optometrists, Podiatrists, Dentists, Pharmacists</v>
      </c>
      <c r="Z403" t="s">
        <v>980</v>
      </c>
      <c r="AB403" t="str">
        <f t="shared" si="271"/>
        <v>Specified date, Prior to accessing the PDMP</v>
      </c>
      <c r="AC403" t="s">
        <v>973</v>
      </c>
      <c r="AE403">
        <v>1</v>
      </c>
      <c r="AF403" t="s">
        <v>983</v>
      </c>
      <c r="AG403" t="s">
        <v>982</v>
      </c>
      <c r="AH403">
        <v>0</v>
      </c>
      <c r="AQ403">
        <v>1</v>
      </c>
      <c r="AR403" t="s">
        <v>983</v>
      </c>
      <c r="AS403" t="s">
        <v>982</v>
      </c>
      <c r="AT403" t="str">
        <f t="shared" si="275"/>
        <v>Initial prescriptions</v>
      </c>
      <c r="AU403" t="s">
        <v>983</v>
      </c>
      <c r="AW403" t="str">
        <f t="shared" si="276"/>
        <v>Every 6 months</v>
      </c>
      <c r="AX403" t="s">
        <v>983</v>
      </c>
      <c r="AZ403" t="str">
        <f t="shared" si="277"/>
        <v>No exceptions from the mandate to check the PDMP</v>
      </c>
      <c r="BC403">
        <v>0</v>
      </c>
      <c r="BL403">
        <v>0</v>
      </c>
      <c r="CG403">
        <v>0</v>
      </c>
      <c r="CJ403">
        <v>0</v>
      </c>
      <c r="CM403">
        <v>0</v>
      </c>
      <c r="CS403">
        <v>1</v>
      </c>
      <c r="CT403" t="s">
        <v>984</v>
      </c>
      <c r="CV403" t="str">
        <f t="shared" si="273"/>
        <v>Type of delegate not specified</v>
      </c>
      <c r="CY403">
        <v>0</v>
      </c>
      <c r="DB403">
        <v>0</v>
      </c>
      <c r="DE403">
        <v>0</v>
      </c>
      <c r="DH403">
        <v>1</v>
      </c>
      <c r="DI403" t="s">
        <v>969</v>
      </c>
      <c r="DK403" t="s">
        <v>397</v>
      </c>
      <c r="DL403" t="s">
        <v>985</v>
      </c>
      <c r="DN403">
        <v>1</v>
      </c>
      <c r="DO403" t="s">
        <v>974</v>
      </c>
      <c r="DQ403" t="str">
        <f t="shared" si="272"/>
        <v>Granted access by issuance of a warrant, Granted access by a finding of probable cause</v>
      </c>
      <c r="DR403" t="s">
        <v>974</v>
      </c>
    </row>
    <row r="404" spans="1:122" x14ac:dyDescent="0.35">
      <c r="A404" t="s">
        <v>962</v>
      </c>
      <c r="B404" s="1">
        <v>43310</v>
      </c>
      <c r="C404" s="1">
        <v>43659</v>
      </c>
      <c r="D404">
        <v>1</v>
      </c>
      <c r="E404" t="s">
        <v>963</v>
      </c>
      <c r="G404" t="str">
        <f t="shared" si="267"/>
        <v>Professional licensing authority</v>
      </c>
      <c r="H404" t="s">
        <v>964</v>
      </c>
      <c r="J404">
        <v>1</v>
      </c>
      <c r="K404" t="s">
        <v>970</v>
      </c>
      <c r="M404" t="str">
        <f t="shared" si="274"/>
        <v>Next business day</v>
      </c>
      <c r="N404" t="s">
        <v>970</v>
      </c>
      <c r="P404" t="str">
        <f t="shared" si="268"/>
        <v>Schedule II, Schedule III, Schedule IV</v>
      </c>
      <c r="Q404" t="s">
        <v>966</v>
      </c>
      <c r="S404" t="str">
        <f t="shared" si="269"/>
        <v>Must report to professional licensing body, Must report to prescriber or dispenser</v>
      </c>
      <c r="T404" t="s">
        <v>972</v>
      </c>
      <c r="V404">
        <v>1</v>
      </c>
      <c r="W404" t="s">
        <v>977</v>
      </c>
      <c r="Y404" t="str">
        <f t="shared" si="270"/>
        <v>Physician prescribers, Nurse Practitioners, Physician assistants, Optometrists, Podiatrists, Dentists, Pharmacists</v>
      </c>
      <c r="Z404" t="s">
        <v>980</v>
      </c>
      <c r="AB404" t="str">
        <f t="shared" si="271"/>
        <v>Specified date, Prior to accessing the PDMP</v>
      </c>
      <c r="AC404" t="s">
        <v>973</v>
      </c>
      <c r="AE404">
        <v>1</v>
      </c>
      <c r="AF404" t="s">
        <v>983</v>
      </c>
      <c r="AG404" t="s">
        <v>982</v>
      </c>
      <c r="AH404">
        <v>0</v>
      </c>
      <c r="AQ404">
        <v>1</v>
      </c>
      <c r="AR404" t="s">
        <v>983</v>
      </c>
      <c r="AS404" t="s">
        <v>982</v>
      </c>
      <c r="AT404" t="str">
        <f t="shared" si="275"/>
        <v>Initial prescriptions</v>
      </c>
      <c r="AU404" t="s">
        <v>983</v>
      </c>
      <c r="AW404" t="str">
        <f t="shared" si="276"/>
        <v>Every 6 months</v>
      </c>
      <c r="AX404" t="s">
        <v>983</v>
      </c>
      <c r="AZ404" t="str">
        <f t="shared" si="277"/>
        <v>No exceptions from the mandate to check the PDMP</v>
      </c>
      <c r="BC404">
        <v>0</v>
      </c>
      <c r="BL404">
        <v>0</v>
      </c>
      <c r="CG404">
        <v>0</v>
      </c>
      <c r="CJ404">
        <v>0</v>
      </c>
      <c r="CM404">
        <v>0</v>
      </c>
      <c r="CS404">
        <v>1</v>
      </c>
      <c r="CT404" t="s">
        <v>984</v>
      </c>
      <c r="CV404" t="str">
        <f t="shared" si="273"/>
        <v>Type of delegate not specified</v>
      </c>
      <c r="CY404">
        <v>0</v>
      </c>
      <c r="DB404">
        <v>0</v>
      </c>
      <c r="DE404">
        <v>0</v>
      </c>
      <c r="DH404">
        <v>1</v>
      </c>
      <c r="DI404" t="s">
        <v>969</v>
      </c>
      <c r="DK404" t="s">
        <v>397</v>
      </c>
      <c r="DL404" t="s">
        <v>985</v>
      </c>
      <c r="DN404">
        <v>1</v>
      </c>
      <c r="DO404" t="s">
        <v>974</v>
      </c>
      <c r="DQ404" t="str">
        <f t="shared" si="272"/>
        <v>Granted access by issuance of a warrant, Granted access by a finding of probable cause</v>
      </c>
      <c r="DR404" t="s">
        <v>974</v>
      </c>
    </row>
    <row r="405" spans="1:122" x14ac:dyDescent="0.35">
      <c r="A405" t="s">
        <v>962</v>
      </c>
      <c r="B405" s="1">
        <v>43660</v>
      </c>
      <c r="C405" s="1">
        <v>43734</v>
      </c>
      <c r="D405">
        <v>1</v>
      </c>
      <c r="E405" t="s">
        <v>963</v>
      </c>
      <c r="G405" t="str">
        <f t="shared" si="267"/>
        <v>Professional licensing authority</v>
      </c>
      <c r="H405" t="s">
        <v>964</v>
      </c>
      <c r="J405">
        <v>1</v>
      </c>
      <c r="K405" t="s">
        <v>970</v>
      </c>
      <c r="M405" t="str">
        <f t="shared" si="274"/>
        <v>Next business day</v>
      </c>
      <c r="N405" t="s">
        <v>970</v>
      </c>
      <c r="P405" t="str">
        <f t="shared" si="268"/>
        <v>Schedule II, Schedule III, Schedule IV</v>
      </c>
      <c r="Q405" t="s">
        <v>966</v>
      </c>
      <c r="S405" t="str">
        <f t="shared" si="269"/>
        <v>Must report to professional licensing body, Must report to prescriber or dispenser</v>
      </c>
      <c r="T405" t="s">
        <v>986</v>
      </c>
      <c r="V405">
        <v>1</v>
      </c>
      <c r="W405" t="s">
        <v>977</v>
      </c>
      <c r="Y405" t="str">
        <f t="shared" si="270"/>
        <v>Physician prescribers, Nurse Practitioners, Physician assistants, Optometrists, Podiatrists, Dentists, Pharmacists</v>
      </c>
      <c r="Z405" t="s">
        <v>980</v>
      </c>
      <c r="AB405" t="str">
        <f t="shared" si="271"/>
        <v>Specified date, Prior to accessing the PDMP</v>
      </c>
      <c r="AC405" t="s">
        <v>973</v>
      </c>
      <c r="AE405">
        <v>1</v>
      </c>
      <c r="AF405" t="s">
        <v>983</v>
      </c>
      <c r="AG405" t="s">
        <v>982</v>
      </c>
      <c r="AH405">
        <v>0</v>
      </c>
      <c r="AQ405">
        <v>1</v>
      </c>
      <c r="AR405" t="s">
        <v>983</v>
      </c>
      <c r="AS405" t="s">
        <v>982</v>
      </c>
      <c r="AT405" t="str">
        <f t="shared" si="275"/>
        <v>Initial prescriptions</v>
      </c>
      <c r="AU405" t="s">
        <v>983</v>
      </c>
      <c r="AW405" t="str">
        <f t="shared" si="276"/>
        <v>Every 6 months</v>
      </c>
      <c r="AX405" t="s">
        <v>983</v>
      </c>
      <c r="AZ405" t="str">
        <f t="shared" si="277"/>
        <v>No exceptions from the mandate to check the PDMP</v>
      </c>
      <c r="BC405">
        <v>0</v>
      </c>
      <c r="BL405">
        <v>0</v>
      </c>
      <c r="CG405">
        <v>0</v>
      </c>
      <c r="CJ405">
        <v>0</v>
      </c>
      <c r="CM405">
        <v>0</v>
      </c>
      <c r="CS405">
        <v>1</v>
      </c>
      <c r="CT405" t="s">
        <v>984</v>
      </c>
      <c r="CV405" t="str">
        <f t="shared" si="273"/>
        <v>Type of delegate not specified</v>
      </c>
      <c r="CY405">
        <v>0</v>
      </c>
      <c r="DB405">
        <v>0</v>
      </c>
      <c r="DE405">
        <v>0</v>
      </c>
      <c r="DH405">
        <v>1</v>
      </c>
      <c r="DI405" t="s">
        <v>969</v>
      </c>
      <c r="DK405" t="s">
        <v>397</v>
      </c>
      <c r="DL405" t="s">
        <v>985</v>
      </c>
      <c r="DN405">
        <v>1</v>
      </c>
      <c r="DO405" t="s">
        <v>974</v>
      </c>
      <c r="DQ405" t="str">
        <f t="shared" si="272"/>
        <v>Granted access by issuance of a warrant, Granted access by a finding of probable cause</v>
      </c>
      <c r="DR405" t="s">
        <v>974</v>
      </c>
    </row>
    <row r="406" spans="1:122" x14ac:dyDescent="0.35">
      <c r="A406" t="s">
        <v>962</v>
      </c>
      <c r="B406" s="1">
        <v>43735</v>
      </c>
      <c r="C406" s="1">
        <v>43830</v>
      </c>
      <c r="D406">
        <v>1</v>
      </c>
      <c r="E406" t="s">
        <v>963</v>
      </c>
      <c r="G406" t="str">
        <f t="shared" si="267"/>
        <v>Professional licensing authority</v>
      </c>
      <c r="H406" t="s">
        <v>964</v>
      </c>
      <c r="J406">
        <v>1</v>
      </c>
      <c r="K406" t="s">
        <v>970</v>
      </c>
      <c r="M406" t="str">
        <f t="shared" si="274"/>
        <v>Next business day</v>
      </c>
      <c r="N406" t="s">
        <v>970</v>
      </c>
      <c r="P406" t="str">
        <f t="shared" si="268"/>
        <v>Schedule II, Schedule III, Schedule IV</v>
      </c>
      <c r="Q406" t="s">
        <v>966</v>
      </c>
      <c r="S406" t="str">
        <f t="shared" si="269"/>
        <v>Must report to professional licensing body, Must report to prescriber or dispenser</v>
      </c>
      <c r="T406" t="s">
        <v>987</v>
      </c>
      <c r="V406">
        <v>1</v>
      </c>
      <c r="W406" t="s">
        <v>977</v>
      </c>
      <c r="Y406" t="str">
        <f t="shared" si="270"/>
        <v>Physician prescribers, Nurse Practitioners, Physician assistants, Optometrists, Podiatrists, Dentists, Pharmacists</v>
      </c>
      <c r="Z406" t="s">
        <v>980</v>
      </c>
      <c r="AB406" t="str">
        <f t="shared" si="271"/>
        <v>Specified date, Prior to accessing the PDMP</v>
      </c>
      <c r="AC406" t="s">
        <v>973</v>
      </c>
      <c r="AE406">
        <v>1</v>
      </c>
      <c r="AF406" t="s">
        <v>983</v>
      </c>
      <c r="AG406" t="s">
        <v>982</v>
      </c>
      <c r="AH406">
        <v>0</v>
      </c>
      <c r="AQ406">
        <v>1</v>
      </c>
      <c r="AR406" t="s">
        <v>983</v>
      </c>
      <c r="AS406" t="s">
        <v>982</v>
      </c>
      <c r="AT406" t="str">
        <f t="shared" si="275"/>
        <v>Initial prescriptions</v>
      </c>
      <c r="AU406" t="s">
        <v>983</v>
      </c>
      <c r="AW406" t="str">
        <f t="shared" si="276"/>
        <v>Every 6 months</v>
      </c>
      <c r="AX406" t="s">
        <v>983</v>
      </c>
      <c r="AZ406" t="str">
        <f t="shared" si="277"/>
        <v>No exceptions from the mandate to check the PDMP</v>
      </c>
      <c r="BC406">
        <v>0</v>
      </c>
      <c r="BL406">
        <v>0</v>
      </c>
      <c r="CG406">
        <v>0</v>
      </c>
      <c r="CJ406">
        <v>0</v>
      </c>
      <c r="CM406">
        <v>0</v>
      </c>
      <c r="CS406">
        <v>1</v>
      </c>
      <c r="CT406" t="s">
        <v>984</v>
      </c>
      <c r="CV406" t="str">
        <f t="shared" si="273"/>
        <v>Type of delegate not specified</v>
      </c>
      <c r="CY406">
        <v>0</v>
      </c>
      <c r="DB406">
        <v>0</v>
      </c>
      <c r="DE406">
        <v>0</v>
      </c>
      <c r="DH406">
        <v>1</v>
      </c>
      <c r="DI406" t="s">
        <v>969</v>
      </c>
      <c r="DK406" t="s">
        <v>397</v>
      </c>
      <c r="DL406" t="s">
        <v>985</v>
      </c>
      <c r="DN406">
        <v>1</v>
      </c>
      <c r="DO406" t="s">
        <v>976</v>
      </c>
      <c r="DQ406" t="str">
        <f t="shared" si="272"/>
        <v>Granted access by issuance of a warrant, Granted access by a finding of probable cause</v>
      </c>
      <c r="DR406" t="s">
        <v>976</v>
      </c>
    </row>
    <row r="407" spans="1:122" x14ac:dyDescent="0.35">
      <c r="A407" t="s">
        <v>988</v>
      </c>
      <c r="B407" s="1">
        <v>41640</v>
      </c>
      <c r="C407" s="1">
        <v>42308</v>
      </c>
      <c r="D407">
        <v>1</v>
      </c>
      <c r="E407" t="s">
        <v>989</v>
      </c>
      <c r="G407" t="str">
        <f t="shared" ref="G407:G418" si="278">("Department of Public Safety")</f>
        <v>Department of Public Safety</v>
      </c>
      <c r="H407" t="s">
        <v>989</v>
      </c>
      <c r="J407">
        <v>1</v>
      </c>
      <c r="K407" t="s">
        <v>989</v>
      </c>
      <c r="M407" t="str">
        <f>("Every 28 days or more")</f>
        <v>Every 28 days or more</v>
      </c>
      <c r="N407" t="s">
        <v>989</v>
      </c>
      <c r="P407" t="str">
        <f>("Schedule I, Schedule II, Schedule III, Schedule IV, Schedule V")</f>
        <v>Schedule I, Schedule II, Schedule III, Schedule IV, Schedule V</v>
      </c>
      <c r="Q407" t="s">
        <v>990</v>
      </c>
      <c r="S407" t="str">
        <f>("Must report to law enforcement, Must report to professional licensing body")</f>
        <v>Must report to law enforcement, Must report to professional licensing body</v>
      </c>
      <c r="T407" t="s">
        <v>991</v>
      </c>
      <c r="V407">
        <v>0</v>
      </c>
      <c r="AE407">
        <v>0</v>
      </c>
      <c r="AH407">
        <v>0</v>
      </c>
      <c r="AQ407">
        <v>0</v>
      </c>
      <c r="BC407">
        <v>0</v>
      </c>
      <c r="BL407">
        <v>0</v>
      </c>
      <c r="CG407">
        <v>0</v>
      </c>
      <c r="CJ407">
        <v>1</v>
      </c>
      <c r="CK407" t="s">
        <v>992</v>
      </c>
      <c r="CM407">
        <v>0</v>
      </c>
      <c r="CS407">
        <v>0</v>
      </c>
      <c r="CY407">
        <v>1</v>
      </c>
      <c r="CZ407" t="s">
        <v>993</v>
      </c>
      <c r="DB407">
        <v>0</v>
      </c>
      <c r="DE407">
        <v>0</v>
      </c>
      <c r="DH407">
        <v>1</v>
      </c>
      <c r="DI407" t="s">
        <v>993</v>
      </c>
      <c r="DK407" t="str">
        <f t="shared" ref="DK407:DK418" si="279">("Must have bilateral memorandum of understanding or data sharing agreement")</f>
        <v>Must have bilateral memorandum of understanding or data sharing agreement</v>
      </c>
      <c r="DL407" t="s">
        <v>993</v>
      </c>
      <c r="DN407">
        <v>1</v>
      </c>
      <c r="DO407" t="s">
        <v>993</v>
      </c>
      <c r="DQ407" t="str">
        <f t="shared" ref="DQ407:DQ428" si="280">("Active investigations")</f>
        <v>Active investigations</v>
      </c>
      <c r="DR407" t="s">
        <v>991</v>
      </c>
    </row>
    <row r="408" spans="1:122" x14ac:dyDescent="0.35">
      <c r="A408" t="s">
        <v>988</v>
      </c>
      <c r="B408" s="1">
        <v>42309</v>
      </c>
      <c r="C408" s="1">
        <v>42680</v>
      </c>
      <c r="D408">
        <v>1</v>
      </c>
      <c r="E408" t="s">
        <v>989</v>
      </c>
      <c r="G408" t="str">
        <f t="shared" si="278"/>
        <v>Department of Public Safety</v>
      </c>
      <c r="H408" t="s">
        <v>989</v>
      </c>
      <c r="J408">
        <v>1</v>
      </c>
      <c r="K408" t="s">
        <v>989</v>
      </c>
      <c r="M408" t="str">
        <f>("Every 7 days")</f>
        <v>Every 7 days</v>
      </c>
      <c r="N408" t="s">
        <v>989</v>
      </c>
      <c r="P408" t="str">
        <f>("Schedule II, Schedule III, Schedule IV")</f>
        <v>Schedule II, Schedule III, Schedule IV</v>
      </c>
      <c r="Q408" t="s">
        <v>994</v>
      </c>
      <c r="R408" t="s">
        <v>995</v>
      </c>
      <c r="S408" t="str">
        <f t="shared" ref="S408:S418" si="281">("Must report to law enforcement, Must report to professional licensing body, Permitted to report to prescriber or dispenser")</f>
        <v>Must report to law enforcement, Must report to professional licensing body, Permitted to report to prescriber or dispenser</v>
      </c>
      <c r="T408" t="s">
        <v>991</v>
      </c>
      <c r="V408">
        <v>1</v>
      </c>
      <c r="W408" t="s">
        <v>991</v>
      </c>
      <c r="Y408" t="str">
        <f>("Physician prescribers, Nurse Practitioners, Physician assistants, Dentists, Pharmacists")</f>
        <v>Physician prescribers, Nurse Practitioners, Physician assistants, Dentists, Pharmacists</v>
      </c>
      <c r="Z408" t="s">
        <v>996</v>
      </c>
      <c r="AB408" t="str">
        <f t="shared" ref="AB408:AB418" si="282">("Initial licensure, Upon renewal of license")</f>
        <v>Initial licensure, Upon renewal of license</v>
      </c>
      <c r="AC408" t="s">
        <v>991</v>
      </c>
      <c r="AD408" t="s">
        <v>997</v>
      </c>
      <c r="AE408">
        <v>1</v>
      </c>
      <c r="AF408" t="s">
        <v>998</v>
      </c>
      <c r="AH408">
        <v>0</v>
      </c>
      <c r="AQ408">
        <v>0</v>
      </c>
      <c r="BC408">
        <v>0</v>
      </c>
      <c r="BL408">
        <v>1</v>
      </c>
      <c r="BM408" t="s">
        <v>999</v>
      </c>
      <c r="BO408" t="str">
        <f t="shared" ref="BO408:BO418" si="283">("Schedule II")</f>
        <v>Schedule II</v>
      </c>
      <c r="BP408" t="s">
        <v>999</v>
      </c>
      <c r="BR408" t="str">
        <f t="shared" ref="BR408:BR418" si="284">("Initial prescriptions, Every 3 months")</f>
        <v>Initial prescriptions, Every 3 months</v>
      </c>
      <c r="BS408" t="s">
        <v>998</v>
      </c>
      <c r="BU408" t="str">
        <f t="shared" ref="BU408:BU418" si="285">("Prescriber not required to check for a Schedule III substance")</f>
        <v>Prescriber not required to check for a Schedule III substance</v>
      </c>
      <c r="BX408" t="str">
        <f t="shared" ref="BX408:BX418" si="286">("Prescriber not required to check for a Schedule IV substance")</f>
        <v>Prescriber not required to check for a Schedule IV substance</v>
      </c>
      <c r="CA408" t="str">
        <f t="shared" ref="CA408:CA424" si="287">("Prescriber not required to check for a Schedule V substance")</f>
        <v>Prescriber not required to check for a Schedule V substance</v>
      </c>
      <c r="CD408" t="str">
        <f>("Terminally ill patients under the supervised care of a hospice program, Post-surgical prescriptions")</f>
        <v>Terminally ill patients under the supervised care of a hospice program, Post-surgical prescriptions</v>
      </c>
      <c r="CE408" t="s">
        <v>1000</v>
      </c>
      <c r="CG408">
        <v>1</v>
      </c>
      <c r="CH408" t="s">
        <v>999</v>
      </c>
      <c r="CJ408">
        <v>1</v>
      </c>
      <c r="CK408" t="s">
        <v>992</v>
      </c>
      <c r="CM408">
        <v>1</v>
      </c>
      <c r="CN408" t="s">
        <v>999</v>
      </c>
      <c r="CO408" t="s">
        <v>1001</v>
      </c>
      <c r="CP408" t="str">
        <f t="shared" ref="CP408:CP418" si="288">("Every patient, every time")</f>
        <v>Every patient, every time</v>
      </c>
      <c r="CQ408" t="s">
        <v>999</v>
      </c>
      <c r="CS408">
        <v>1</v>
      </c>
      <c r="CT408" t="s">
        <v>991</v>
      </c>
      <c r="CV408" t="str">
        <f t="shared" ref="CV408:CV418" si="289">("Nurse practitioners, Physician assistants, Registered nurses, Health care professionals, Authorized agent, delegate, or designee")</f>
        <v>Nurse practitioners, Physician assistants, Registered nurses, Health care professionals, Authorized agent, delegate, or designee</v>
      </c>
      <c r="CW408" t="s">
        <v>1002</v>
      </c>
      <c r="CY408">
        <v>1</v>
      </c>
      <c r="CZ408" t="s">
        <v>993</v>
      </c>
      <c r="DB408">
        <v>0</v>
      </c>
      <c r="DE408">
        <v>0</v>
      </c>
      <c r="DH408">
        <v>1</v>
      </c>
      <c r="DI408" t="s">
        <v>993</v>
      </c>
      <c r="DK408" t="str">
        <f t="shared" si="279"/>
        <v>Must have bilateral memorandum of understanding or data sharing agreement</v>
      </c>
      <c r="DL408" t="s">
        <v>993</v>
      </c>
      <c r="DN408">
        <v>1</v>
      </c>
      <c r="DO408" t="s">
        <v>993</v>
      </c>
      <c r="DQ408" t="str">
        <f t="shared" si="280"/>
        <v>Active investigations</v>
      </c>
      <c r="DR408" t="s">
        <v>991</v>
      </c>
    </row>
    <row r="409" spans="1:122" x14ac:dyDescent="0.35">
      <c r="A409" t="s">
        <v>988</v>
      </c>
      <c r="B409" s="1">
        <v>42681</v>
      </c>
      <c r="C409" s="1">
        <v>42870</v>
      </c>
      <c r="D409">
        <v>1</v>
      </c>
      <c r="E409" t="s">
        <v>989</v>
      </c>
      <c r="G409" t="str">
        <f t="shared" si="278"/>
        <v>Department of Public Safety</v>
      </c>
      <c r="H409" t="s">
        <v>989</v>
      </c>
      <c r="J409">
        <v>1</v>
      </c>
      <c r="K409" t="s">
        <v>1003</v>
      </c>
      <c r="M409" t="str">
        <f t="shared" ref="M409:M418" si="290">("Every day")</f>
        <v>Every day</v>
      </c>
      <c r="N409" t="s">
        <v>1003</v>
      </c>
      <c r="P409" t="str">
        <f t="shared" ref="P409:P428" si="291">("Schedule II, Schedule III, Schedule IV, Schedule V")</f>
        <v>Schedule II, Schedule III, Schedule IV, Schedule V</v>
      </c>
      <c r="Q409" t="s">
        <v>1003</v>
      </c>
      <c r="R409" t="s">
        <v>1004</v>
      </c>
      <c r="S409" t="str">
        <f t="shared" si="281"/>
        <v>Must report to law enforcement, Must report to professional licensing body, Permitted to report to prescriber or dispenser</v>
      </c>
      <c r="T409" t="s">
        <v>991</v>
      </c>
      <c r="V409">
        <v>1</v>
      </c>
      <c r="W409" t="s">
        <v>1005</v>
      </c>
      <c r="Y409" t="str">
        <f>("Physician prescribers, Nurse Practitioners, Physician assistants, Dentists, Pharmacists")</f>
        <v>Physician prescribers, Nurse Practitioners, Physician assistants, Dentists, Pharmacists</v>
      </c>
      <c r="Z409" t="s">
        <v>1006</v>
      </c>
      <c r="AB409" t="str">
        <f t="shared" si="282"/>
        <v>Initial licensure, Upon renewal of license</v>
      </c>
      <c r="AC409" t="s">
        <v>991</v>
      </c>
      <c r="AD409" t="s">
        <v>997</v>
      </c>
      <c r="AE409">
        <v>1</v>
      </c>
      <c r="AF409" t="s">
        <v>1007</v>
      </c>
      <c r="AH409">
        <v>0</v>
      </c>
      <c r="AQ409">
        <v>0</v>
      </c>
      <c r="BC409">
        <v>0</v>
      </c>
      <c r="BL409">
        <v>1</v>
      </c>
      <c r="BM409" t="s">
        <v>1008</v>
      </c>
      <c r="BO409" t="str">
        <f t="shared" si="283"/>
        <v>Schedule II</v>
      </c>
      <c r="BP409" t="s">
        <v>1008</v>
      </c>
      <c r="BR409" t="str">
        <f t="shared" si="284"/>
        <v>Initial prescriptions, Every 3 months</v>
      </c>
      <c r="BS409" t="s">
        <v>1008</v>
      </c>
      <c r="BT409" t="s">
        <v>1009</v>
      </c>
      <c r="BU409" t="str">
        <f t="shared" si="285"/>
        <v>Prescriber not required to check for a Schedule III substance</v>
      </c>
      <c r="BX409" t="str">
        <f t="shared" si="286"/>
        <v>Prescriber not required to check for a Schedule IV substance</v>
      </c>
      <c r="CA409" t="str">
        <f t="shared" si="287"/>
        <v>Prescriber not required to check for a Schedule V substance</v>
      </c>
      <c r="CD409" t="str">
        <f>("Terminally ill patients under the supervised care of a hospice program, Post-surgical prescriptions")</f>
        <v>Terminally ill patients under the supervised care of a hospice program, Post-surgical prescriptions</v>
      </c>
      <c r="CE409" t="s">
        <v>1000</v>
      </c>
      <c r="CG409">
        <v>1</v>
      </c>
      <c r="CH409" t="s">
        <v>999</v>
      </c>
      <c r="CJ409">
        <v>1</v>
      </c>
      <c r="CK409" t="s">
        <v>992</v>
      </c>
      <c r="CM409">
        <v>1</v>
      </c>
      <c r="CN409" t="s">
        <v>999</v>
      </c>
      <c r="CO409" t="s">
        <v>1001</v>
      </c>
      <c r="CP409" t="str">
        <f t="shared" si="288"/>
        <v>Every patient, every time</v>
      </c>
      <c r="CQ409" t="s">
        <v>999</v>
      </c>
      <c r="CS409">
        <v>1</v>
      </c>
      <c r="CT409" t="s">
        <v>991</v>
      </c>
      <c r="CV409" t="str">
        <f t="shared" si="289"/>
        <v>Nurse practitioners, Physician assistants, Registered nurses, Health care professionals, Authorized agent, delegate, or designee</v>
      </c>
      <c r="CW409" t="s">
        <v>1010</v>
      </c>
      <c r="CY409">
        <v>1</v>
      </c>
      <c r="CZ409" t="s">
        <v>993</v>
      </c>
      <c r="DB409">
        <v>0</v>
      </c>
      <c r="DE409">
        <v>0</v>
      </c>
      <c r="DH409">
        <v>1</v>
      </c>
      <c r="DI409" t="s">
        <v>993</v>
      </c>
      <c r="DK409" t="str">
        <f t="shared" si="279"/>
        <v>Must have bilateral memorandum of understanding or data sharing agreement</v>
      </c>
      <c r="DL409" t="s">
        <v>993</v>
      </c>
      <c r="DN409">
        <v>1</v>
      </c>
      <c r="DO409" t="s">
        <v>993</v>
      </c>
      <c r="DQ409" t="str">
        <f t="shared" si="280"/>
        <v>Active investigations</v>
      </c>
      <c r="DR409" t="s">
        <v>991</v>
      </c>
    </row>
    <row r="410" spans="1:122" x14ac:dyDescent="0.35">
      <c r="A410" t="s">
        <v>988</v>
      </c>
      <c r="B410" s="1">
        <v>42871</v>
      </c>
      <c r="C410" s="1">
        <v>42936</v>
      </c>
      <c r="D410">
        <v>1</v>
      </c>
      <c r="E410" t="s">
        <v>989</v>
      </c>
      <c r="G410" t="str">
        <f t="shared" si="278"/>
        <v>Department of Public Safety</v>
      </c>
      <c r="H410" t="s">
        <v>989</v>
      </c>
      <c r="J410">
        <v>1</v>
      </c>
      <c r="K410" t="s">
        <v>1003</v>
      </c>
      <c r="M410" t="str">
        <f t="shared" si="290"/>
        <v>Every day</v>
      </c>
      <c r="N410" t="s">
        <v>1003</v>
      </c>
      <c r="P410" t="str">
        <f t="shared" si="291"/>
        <v>Schedule II, Schedule III, Schedule IV, Schedule V</v>
      </c>
      <c r="Q410" t="s">
        <v>1003</v>
      </c>
      <c r="R410" t="s">
        <v>1004</v>
      </c>
      <c r="S410" t="str">
        <f t="shared" si="281"/>
        <v>Must report to law enforcement, Must report to professional licensing body, Permitted to report to prescriber or dispenser</v>
      </c>
      <c r="T410" t="s">
        <v>991</v>
      </c>
      <c r="V410">
        <v>1</v>
      </c>
      <c r="W410" t="s">
        <v>1005</v>
      </c>
      <c r="Y410" t="str">
        <f t="shared" ref="Y410:Y428" si="292">("Physician prescribers, Nurse Practitioners, Physician assistants, Optometrists, Podiatrists, Dentists, Pharmacists")</f>
        <v>Physician prescribers, Nurse Practitioners, Physician assistants, Optometrists, Podiatrists, Dentists, Pharmacists</v>
      </c>
      <c r="Z410" t="s">
        <v>1011</v>
      </c>
      <c r="AB410" t="str">
        <f t="shared" si="282"/>
        <v>Initial licensure, Upon renewal of license</v>
      </c>
      <c r="AC410" t="s">
        <v>991</v>
      </c>
      <c r="AD410" t="s">
        <v>997</v>
      </c>
      <c r="AE410">
        <v>1</v>
      </c>
      <c r="AF410" t="s">
        <v>1012</v>
      </c>
      <c r="AH410">
        <v>0</v>
      </c>
      <c r="AQ410">
        <v>1</v>
      </c>
      <c r="AR410" t="s">
        <v>1013</v>
      </c>
      <c r="AT410" t="str">
        <f t="shared" ref="AT410:AT418" si="293">("Initial prescriptions")</f>
        <v>Initial prescriptions</v>
      </c>
      <c r="AU410" t="s">
        <v>1013</v>
      </c>
      <c r="AW410" t="str">
        <f t="shared" ref="AW410:AW418" si="294">("Every 3 months")</f>
        <v>Every 3 months</v>
      </c>
      <c r="AX410" t="s">
        <v>1014</v>
      </c>
      <c r="AZ410" t="str">
        <f>("Terminally ill patients under the supervised care of a hospice program, Prescriptions related to cancer treatment")</f>
        <v>Terminally ill patients under the supervised care of a hospice program, Prescriptions related to cancer treatment</v>
      </c>
      <c r="BA410" t="s">
        <v>1015</v>
      </c>
      <c r="BC410">
        <v>0</v>
      </c>
      <c r="BL410">
        <v>1</v>
      </c>
      <c r="BM410" t="s">
        <v>1016</v>
      </c>
      <c r="BO410" t="str">
        <f t="shared" si="283"/>
        <v>Schedule II</v>
      </c>
      <c r="BP410" t="s">
        <v>1017</v>
      </c>
      <c r="BR410" t="str">
        <f t="shared" si="284"/>
        <v>Initial prescriptions, Every 3 months</v>
      </c>
      <c r="BS410" t="s">
        <v>1018</v>
      </c>
      <c r="BT410" t="s">
        <v>1019</v>
      </c>
      <c r="BU410" t="str">
        <f t="shared" si="285"/>
        <v>Prescriber not required to check for a Schedule III substance</v>
      </c>
      <c r="BX410" t="str">
        <f t="shared" si="286"/>
        <v>Prescriber not required to check for a Schedule IV substance</v>
      </c>
      <c r="CA410" t="str">
        <f t="shared" si="287"/>
        <v>Prescriber not required to check for a Schedule V substance</v>
      </c>
      <c r="CD410" t="str">
        <f t="shared" ref="CD410:CD418" si="295">("Terminally ill patients under the supervised care of a hospice program, Prescriptions related to cancer treatment, Post-surgical prescriptions")</f>
        <v>Terminally ill patients under the supervised care of a hospice program, Prescriptions related to cancer treatment, Post-surgical prescriptions</v>
      </c>
      <c r="CE410" t="s">
        <v>1020</v>
      </c>
      <c r="CG410">
        <v>1</v>
      </c>
      <c r="CH410" t="s">
        <v>999</v>
      </c>
      <c r="CJ410">
        <v>1</v>
      </c>
      <c r="CK410" t="s">
        <v>992</v>
      </c>
      <c r="CM410">
        <v>1</v>
      </c>
      <c r="CN410" t="s">
        <v>999</v>
      </c>
      <c r="CO410" t="s">
        <v>1001</v>
      </c>
      <c r="CP410" t="str">
        <f t="shared" si="288"/>
        <v>Every patient, every time</v>
      </c>
      <c r="CQ410" t="s">
        <v>999</v>
      </c>
      <c r="CS410">
        <v>1</v>
      </c>
      <c r="CT410" t="s">
        <v>991</v>
      </c>
      <c r="CV410" t="str">
        <f t="shared" si="289"/>
        <v>Nurse practitioners, Physician assistants, Registered nurses, Health care professionals, Authorized agent, delegate, or designee</v>
      </c>
      <c r="CW410" t="s">
        <v>1010</v>
      </c>
      <c r="CY410">
        <v>1</v>
      </c>
      <c r="CZ410" t="s">
        <v>993</v>
      </c>
      <c r="DB410">
        <v>0</v>
      </c>
      <c r="DE410">
        <v>0</v>
      </c>
      <c r="DH410">
        <v>1</v>
      </c>
      <c r="DI410" t="s">
        <v>993</v>
      </c>
      <c r="DK410" t="str">
        <f t="shared" si="279"/>
        <v>Must have bilateral memorandum of understanding or data sharing agreement</v>
      </c>
      <c r="DL410" t="s">
        <v>993</v>
      </c>
      <c r="DN410">
        <v>1</v>
      </c>
      <c r="DO410" t="s">
        <v>993</v>
      </c>
      <c r="DQ410" t="str">
        <f t="shared" si="280"/>
        <v>Active investigations</v>
      </c>
      <c r="DR410" t="s">
        <v>991</v>
      </c>
    </row>
    <row r="411" spans="1:122" x14ac:dyDescent="0.35">
      <c r="A411" t="s">
        <v>988</v>
      </c>
      <c r="B411" s="1">
        <v>42937</v>
      </c>
      <c r="C411" s="1">
        <v>43115</v>
      </c>
      <c r="D411">
        <v>1</v>
      </c>
      <c r="E411" t="s">
        <v>989</v>
      </c>
      <c r="G411" t="str">
        <f t="shared" si="278"/>
        <v>Department of Public Safety</v>
      </c>
      <c r="H411" t="s">
        <v>989</v>
      </c>
      <c r="J411">
        <v>1</v>
      </c>
      <c r="K411" t="s">
        <v>1003</v>
      </c>
      <c r="M411" t="str">
        <f t="shared" si="290"/>
        <v>Every day</v>
      </c>
      <c r="N411" t="s">
        <v>1003</v>
      </c>
      <c r="P411" t="str">
        <f t="shared" si="291"/>
        <v>Schedule II, Schedule III, Schedule IV, Schedule V</v>
      </c>
      <c r="Q411" t="s">
        <v>1003</v>
      </c>
      <c r="R411" t="s">
        <v>1004</v>
      </c>
      <c r="S411" t="str">
        <f t="shared" si="281"/>
        <v>Must report to law enforcement, Must report to professional licensing body, Permitted to report to prescriber or dispenser</v>
      </c>
      <c r="T411" t="s">
        <v>991</v>
      </c>
      <c r="V411">
        <v>1</v>
      </c>
      <c r="W411" t="s">
        <v>1005</v>
      </c>
      <c r="Y411" t="str">
        <f t="shared" si="292"/>
        <v>Physician prescribers, Nurse Practitioners, Physician assistants, Optometrists, Podiatrists, Dentists, Pharmacists</v>
      </c>
      <c r="Z411" t="s">
        <v>1011</v>
      </c>
      <c r="AB411" t="str">
        <f t="shared" si="282"/>
        <v>Initial licensure, Upon renewal of license</v>
      </c>
      <c r="AC411" t="s">
        <v>991</v>
      </c>
      <c r="AD411" t="s">
        <v>997</v>
      </c>
      <c r="AE411">
        <v>1</v>
      </c>
      <c r="AF411" t="s">
        <v>1012</v>
      </c>
      <c r="AH411">
        <v>0</v>
      </c>
      <c r="AQ411">
        <v>1</v>
      </c>
      <c r="AR411" t="s">
        <v>1021</v>
      </c>
      <c r="AT411" t="str">
        <f t="shared" si="293"/>
        <v>Initial prescriptions</v>
      </c>
      <c r="AU411" t="s">
        <v>1014</v>
      </c>
      <c r="AW411" t="str">
        <f t="shared" si="294"/>
        <v>Every 3 months</v>
      </c>
      <c r="AX411" t="s">
        <v>1014</v>
      </c>
      <c r="AZ411" t="str">
        <f>("Terminally ill patients under the supervised care of a hospice program, Prescriptions related to cancer treatment")</f>
        <v>Terminally ill patients under the supervised care of a hospice program, Prescriptions related to cancer treatment</v>
      </c>
      <c r="BA411" t="s">
        <v>1015</v>
      </c>
      <c r="BC411">
        <v>0</v>
      </c>
      <c r="BL411">
        <v>1</v>
      </c>
      <c r="BM411" t="s">
        <v>1017</v>
      </c>
      <c r="BO411" t="str">
        <f t="shared" si="283"/>
        <v>Schedule II</v>
      </c>
      <c r="BP411" t="s">
        <v>1017</v>
      </c>
      <c r="BR411" t="str">
        <f t="shared" si="284"/>
        <v>Initial prescriptions, Every 3 months</v>
      </c>
      <c r="BS411" t="s">
        <v>1017</v>
      </c>
      <c r="BT411" t="s">
        <v>1019</v>
      </c>
      <c r="BU411" t="str">
        <f t="shared" si="285"/>
        <v>Prescriber not required to check for a Schedule III substance</v>
      </c>
      <c r="BX411" t="str">
        <f t="shared" si="286"/>
        <v>Prescriber not required to check for a Schedule IV substance</v>
      </c>
      <c r="CA411" t="str">
        <f t="shared" si="287"/>
        <v>Prescriber not required to check for a Schedule V substance</v>
      </c>
      <c r="CD411" t="str">
        <f t="shared" si="295"/>
        <v>Terminally ill patients under the supervised care of a hospice program, Prescriptions related to cancer treatment, Post-surgical prescriptions</v>
      </c>
      <c r="CE411" t="s">
        <v>1020</v>
      </c>
      <c r="CG411">
        <v>1</v>
      </c>
      <c r="CH411" t="s">
        <v>1022</v>
      </c>
      <c r="CJ411">
        <v>1</v>
      </c>
      <c r="CK411" t="s">
        <v>992</v>
      </c>
      <c r="CM411">
        <v>1</v>
      </c>
      <c r="CN411" t="s">
        <v>999</v>
      </c>
      <c r="CO411" t="s">
        <v>1001</v>
      </c>
      <c r="CP411" t="str">
        <f t="shared" si="288"/>
        <v>Every patient, every time</v>
      </c>
      <c r="CQ411" t="s">
        <v>999</v>
      </c>
      <c r="CS411">
        <v>1</v>
      </c>
      <c r="CT411" t="s">
        <v>991</v>
      </c>
      <c r="CV411" t="str">
        <f t="shared" si="289"/>
        <v>Nurse practitioners, Physician assistants, Registered nurses, Health care professionals, Authorized agent, delegate, or designee</v>
      </c>
      <c r="CW411" t="s">
        <v>1010</v>
      </c>
      <c r="CY411">
        <v>1</v>
      </c>
      <c r="CZ411" t="s">
        <v>993</v>
      </c>
      <c r="DB411">
        <v>0</v>
      </c>
      <c r="DE411">
        <v>0</v>
      </c>
      <c r="DH411">
        <v>1</v>
      </c>
      <c r="DI411" t="s">
        <v>993</v>
      </c>
      <c r="DK411" t="str">
        <f t="shared" si="279"/>
        <v>Must have bilateral memorandum of understanding or data sharing agreement</v>
      </c>
      <c r="DL411" t="s">
        <v>993</v>
      </c>
      <c r="DN411">
        <v>1</v>
      </c>
      <c r="DO411" t="s">
        <v>993</v>
      </c>
      <c r="DQ411" t="str">
        <f t="shared" si="280"/>
        <v>Active investigations</v>
      </c>
      <c r="DR411" t="s">
        <v>991</v>
      </c>
    </row>
    <row r="412" spans="1:122" x14ac:dyDescent="0.35">
      <c r="A412" t="s">
        <v>988</v>
      </c>
      <c r="B412" s="1">
        <v>43116</v>
      </c>
      <c r="C412" s="1">
        <v>43226</v>
      </c>
      <c r="D412">
        <v>1</v>
      </c>
      <c r="E412" t="s">
        <v>989</v>
      </c>
      <c r="G412" t="str">
        <f t="shared" si="278"/>
        <v>Department of Public Safety</v>
      </c>
      <c r="H412" t="s">
        <v>989</v>
      </c>
      <c r="J412">
        <v>1</v>
      </c>
      <c r="K412" t="s">
        <v>1003</v>
      </c>
      <c r="M412" t="str">
        <f t="shared" si="290"/>
        <v>Every day</v>
      </c>
      <c r="N412" t="s">
        <v>1003</v>
      </c>
      <c r="P412" t="str">
        <f t="shared" si="291"/>
        <v>Schedule II, Schedule III, Schedule IV, Schedule V</v>
      </c>
      <c r="Q412" t="s">
        <v>1003</v>
      </c>
      <c r="R412" t="s">
        <v>1004</v>
      </c>
      <c r="S412" t="str">
        <f t="shared" si="281"/>
        <v>Must report to law enforcement, Must report to professional licensing body, Permitted to report to prescriber or dispenser</v>
      </c>
      <c r="T412" t="s">
        <v>991</v>
      </c>
      <c r="V412">
        <v>1</v>
      </c>
      <c r="W412" t="s">
        <v>1023</v>
      </c>
      <c r="Y412" t="str">
        <f t="shared" si="292"/>
        <v>Physician prescribers, Nurse Practitioners, Physician assistants, Optometrists, Podiatrists, Dentists, Pharmacists</v>
      </c>
      <c r="Z412" t="s">
        <v>1024</v>
      </c>
      <c r="AB412" t="str">
        <f t="shared" si="282"/>
        <v>Initial licensure, Upon renewal of license</v>
      </c>
      <c r="AC412" t="s">
        <v>991</v>
      </c>
      <c r="AE412">
        <v>1</v>
      </c>
      <c r="AF412" t="s">
        <v>1012</v>
      </c>
      <c r="AH412">
        <v>0</v>
      </c>
      <c r="AQ412">
        <v>1</v>
      </c>
      <c r="AR412" t="s">
        <v>1018</v>
      </c>
      <c r="AT412" t="str">
        <f t="shared" si="293"/>
        <v>Initial prescriptions</v>
      </c>
      <c r="AU412" t="s">
        <v>1025</v>
      </c>
      <c r="AW412" t="str">
        <f t="shared" si="294"/>
        <v>Every 3 months</v>
      </c>
      <c r="AX412" t="s">
        <v>1025</v>
      </c>
      <c r="AZ412" t="str">
        <f t="shared" ref="AZ412:AZ418" si="296">("Terminally ill patients under the supervised care of a hospice program, Prescriptions related to cancer treatment, Post-surgical prescriptions")</f>
        <v>Terminally ill patients under the supervised care of a hospice program, Prescriptions related to cancer treatment, Post-surgical prescriptions</v>
      </c>
      <c r="BA412" t="s">
        <v>1020</v>
      </c>
      <c r="BC412">
        <v>1</v>
      </c>
      <c r="BD412" t="s">
        <v>999</v>
      </c>
      <c r="BF412" t="str">
        <f t="shared" ref="BF412:BF418" si="297">("Initial prescriptions, Every 3 months")</f>
        <v>Initial prescriptions, Every 3 months</v>
      </c>
      <c r="BG412" t="s">
        <v>999</v>
      </c>
      <c r="BI412" t="str">
        <f t="shared" ref="BI412:BI418" si="298">("Terminally ill patients under the supervised care of a hospice program, Post-surgical prescriptions")</f>
        <v>Terminally ill patients under the supervised care of a hospice program, Post-surgical prescriptions</v>
      </c>
      <c r="BJ412" t="s">
        <v>1000</v>
      </c>
      <c r="BL412">
        <v>1</v>
      </c>
      <c r="BM412" t="s">
        <v>1018</v>
      </c>
      <c r="BO412" t="str">
        <f t="shared" si="283"/>
        <v>Schedule II</v>
      </c>
      <c r="BP412" t="s">
        <v>1016</v>
      </c>
      <c r="BQ412" t="s">
        <v>1026</v>
      </c>
      <c r="BR412" t="str">
        <f t="shared" si="284"/>
        <v>Initial prescriptions, Every 3 months</v>
      </c>
      <c r="BS412" t="s">
        <v>1018</v>
      </c>
      <c r="BT412" t="s">
        <v>1019</v>
      </c>
      <c r="BU412" t="str">
        <f t="shared" si="285"/>
        <v>Prescriber not required to check for a Schedule III substance</v>
      </c>
      <c r="BX412" t="str">
        <f t="shared" si="286"/>
        <v>Prescriber not required to check for a Schedule IV substance</v>
      </c>
      <c r="CA412" t="str">
        <f t="shared" si="287"/>
        <v>Prescriber not required to check for a Schedule V substance</v>
      </c>
      <c r="CD412" t="str">
        <f t="shared" si="295"/>
        <v>Terminally ill patients under the supervised care of a hospice program, Prescriptions related to cancer treatment, Post-surgical prescriptions</v>
      </c>
      <c r="CE412" t="s">
        <v>1020</v>
      </c>
      <c r="CG412">
        <v>1</v>
      </c>
      <c r="CH412" t="s">
        <v>999</v>
      </c>
      <c r="CJ412">
        <v>1</v>
      </c>
      <c r="CK412" t="s">
        <v>992</v>
      </c>
      <c r="CM412">
        <v>1</v>
      </c>
      <c r="CN412" t="s">
        <v>999</v>
      </c>
      <c r="CO412" t="s">
        <v>1027</v>
      </c>
      <c r="CP412" t="str">
        <f t="shared" si="288"/>
        <v>Every patient, every time</v>
      </c>
      <c r="CQ412" t="s">
        <v>999</v>
      </c>
      <c r="CS412">
        <v>1</v>
      </c>
      <c r="CT412" t="s">
        <v>991</v>
      </c>
      <c r="CV412" t="str">
        <f t="shared" si="289"/>
        <v>Nurse practitioners, Physician assistants, Registered nurses, Health care professionals, Authorized agent, delegate, or designee</v>
      </c>
      <c r="CW412" t="s">
        <v>1028</v>
      </c>
      <c r="CY412">
        <v>1</v>
      </c>
      <c r="CZ412" t="s">
        <v>993</v>
      </c>
      <c r="DB412">
        <v>0</v>
      </c>
      <c r="DE412">
        <v>0</v>
      </c>
      <c r="DH412">
        <v>1</v>
      </c>
      <c r="DI412" t="s">
        <v>993</v>
      </c>
      <c r="DK412" t="str">
        <f t="shared" si="279"/>
        <v>Must have bilateral memorandum of understanding or data sharing agreement</v>
      </c>
      <c r="DL412" t="s">
        <v>993</v>
      </c>
      <c r="DN412">
        <v>1</v>
      </c>
      <c r="DO412" t="s">
        <v>993</v>
      </c>
      <c r="DQ412" t="str">
        <f t="shared" si="280"/>
        <v>Active investigations</v>
      </c>
      <c r="DR412" t="s">
        <v>991</v>
      </c>
    </row>
    <row r="413" spans="1:122" x14ac:dyDescent="0.35">
      <c r="A413" t="s">
        <v>988</v>
      </c>
      <c r="B413" s="1">
        <v>43227</v>
      </c>
      <c r="C413" s="1">
        <v>43282</v>
      </c>
      <c r="D413">
        <v>1</v>
      </c>
      <c r="E413" t="s">
        <v>989</v>
      </c>
      <c r="G413" t="str">
        <f t="shared" si="278"/>
        <v>Department of Public Safety</v>
      </c>
      <c r="H413" t="s">
        <v>989</v>
      </c>
      <c r="J413">
        <v>1</v>
      </c>
      <c r="K413" t="s">
        <v>1003</v>
      </c>
      <c r="M413" t="str">
        <f t="shared" si="290"/>
        <v>Every day</v>
      </c>
      <c r="N413" t="s">
        <v>1003</v>
      </c>
      <c r="P413" t="str">
        <f t="shared" si="291"/>
        <v>Schedule II, Schedule III, Schedule IV, Schedule V</v>
      </c>
      <c r="Q413" t="s">
        <v>1003</v>
      </c>
      <c r="R413" t="s">
        <v>1029</v>
      </c>
      <c r="S413" t="str">
        <f t="shared" si="281"/>
        <v>Must report to law enforcement, Must report to professional licensing body, Permitted to report to prescriber or dispenser</v>
      </c>
      <c r="T413" t="s">
        <v>991</v>
      </c>
      <c r="V413">
        <v>1</v>
      </c>
      <c r="W413" t="s">
        <v>1023</v>
      </c>
      <c r="Y413" t="str">
        <f t="shared" si="292"/>
        <v>Physician prescribers, Nurse Practitioners, Physician assistants, Optometrists, Podiatrists, Dentists, Pharmacists</v>
      </c>
      <c r="Z413" t="s">
        <v>1024</v>
      </c>
      <c r="AB413" t="str">
        <f t="shared" si="282"/>
        <v>Initial licensure, Upon renewal of license</v>
      </c>
      <c r="AC413" t="s">
        <v>991</v>
      </c>
      <c r="AE413">
        <v>1</v>
      </c>
      <c r="AF413" t="s">
        <v>1012</v>
      </c>
      <c r="AH413">
        <v>0</v>
      </c>
      <c r="AQ413">
        <v>1</v>
      </c>
      <c r="AR413" t="s">
        <v>1018</v>
      </c>
      <c r="AT413" t="str">
        <f t="shared" si="293"/>
        <v>Initial prescriptions</v>
      </c>
      <c r="AU413" t="s">
        <v>1025</v>
      </c>
      <c r="AW413" t="str">
        <f t="shared" si="294"/>
        <v>Every 3 months</v>
      </c>
      <c r="AX413" t="s">
        <v>1025</v>
      </c>
      <c r="AZ413" t="str">
        <f t="shared" si="296"/>
        <v>Terminally ill patients under the supervised care of a hospice program, Prescriptions related to cancer treatment, Post-surgical prescriptions</v>
      </c>
      <c r="BA413" t="s">
        <v>1020</v>
      </c>
      <c r="BC413">
        <v>1</v>
      </c>
      <c r="BD413" t="s">
        <v>999</v>
      </c>
      <c r="BF413" t="str">
        <f t="shared" si="297"/>
        <v>Initial prescriptions, Every 3 months</v>
      </c>
      <c r="BG413" t="s">
        <v>999</v>
      </c>
      <c r="BI413" t="str">
        <f t="shared" si="298"/>
        <v>Terminally ill patients under the supervised care of a hospice program, Post-surgical prescriptions</v>
      </c>
      <c r="BJ413" t="s">
        <v>1000</v>
      </c>
      <c r="BL413">
        <v>1</v>
      </c>
      <c r="BM413" t="s">
        <v>1018</v>
      </c>
      <c r="BO413" t="str">
        <f t="shared" si="283"/>
        <v>Schedule II</v>
      </c>
      <c r="BP413" t="s">
        <v>1018</v>
      </c>
      <c r="BQ413" t="s">
        <v>1026</v>
      </c>
      <c r="BR413" t="str">
        <f t="shared" si="284"/>
        <v>Initial prescriptions, Every 3 months</v>
      </c>
      <c r="BS413" t="s">
        <v>1018</v>
      </c>
      <c r="BT413" t="s">
        <v>1019</v>
      </c>
      <c r="BU413" t="str">
        <f t="shared" si="285"/>
        <v>Prescriber not required to check for a Schedule III substance</v>
      </c>
      <c r="BX413" t="str">
        <f t="shared" si="286"/>
        <v>Prescriber not required to check for a Schedule IV substance</v>
      </c>
      <c r="CA413" t="str">
        <f t="shared" si="287"/>
        <v>Prescriber not required to check for a Schedule V substance</v>
      </c>
      <c r="CD413" t="str">
        <f t="shared" si="295"/>
        <v>Terminally ill patients under the supervised care of a hospice program, Prescriptions related to cancer treatment, Post-surgical prescriptions</v>
      </c>
      <c r="CE413" t="s">
        <v>1020</v>
      </c>
      <c r="CG413">
        <v>1</v>
      </c>
      <c r="CH413" t="s">
        <v>999</v>
      </c>
      <c r="CJ413">
        <v>1</v>
      </c>
      <c r="CK413" t="s">
        <v>992</v>
      </c>
      <c r="CM413">
        <v>1</v>
      </c>
      <c r="CN413" t="s">
        <v>999</v>
      </c>
      <c r="CO413" t="s">
        <v>1027</v>
      </c>
      <c r="CP413" t="str">
        <f t="shared" si="288"/>
        <v>Every patient, every time</v>
      </c>
      <c r="CQ413" t="s">
        <v>999</v>
      </c>
      <c r="CS413">
        <v>1</v>
      </c>
      <c r="CT413" t="s">
        <v>991</v>
      </c>
      <c r="CV413" t="str">
        <f t="shared" si="289"/>
        <v>Nurse practitioners, Physician assistants, Registered nurses, Health care professionals, Authorized agent, delegate, or designee</v>
      </c>
      <c r="CW413" t="s">
        <v>1028</v>
      </c>
      <c r="CY413">
        <v>1</v>
      </c>
      <c r="CZ413" t="s">
        <v>993</v>
      </c>
      <c r="DB413">
        <v>0</v>
      </c>
      <c r="DE413">
        <v>0</v>
      </c>
      <c r="DH413">
        <v>1</v>
      </c>
      <c r="DI413" t="s">
        <v>993</v>
      </c>
      <c r="DK413" t="str">
        <f t="shared" si="279"/>
        <v>Must have bilateral memorandum of understanding or data sharing agreement</v>
      </c>
      <c r="DL413" t="s">
        <v>993</v>
      </c>
      <c r="DN413">
        <v>1</v>
      </c>
      <c r="DO413" t="s">
        <v>993</v>
      </c>
      <c r="DQ413" t="str">
        <f t="shared" si="280"/>
        <v>Active investigations</v>
      </c>
      <c r="DR413" t="s">
        <v>991</v>
      </c>
    </row>
    <row r="414" spans="1:122" x14ac:dyDescent="0.35">
      <c r="A414" t="s">
        <v>988</v>
      </c>
      <c r="B414" s="1">
        <v>43283</v>
      </c>
      <c r="C414" s="1">
        <v>43424</v>
      </c>
      <c r="D414">
        <v>1</v>
      </c>
      <c r="E414" t="s">
        <v>989</v>
      </c>
      <c r="G414" t="str">
        <f t="shared" si="278"/>
        <v>Department of Public Safety</v>
      </c>
      <c r="H414" t="s">
        <v>989</v>
      </c>
      <c r="J414">
        <v>1</v>
      </c>
      <c r="K414" t="s">
        <v>1003</v>
      </c>
      <c r="M414" t="str">
        <f t="shared" si="290"/>
        <v>Every day</v>
      </c>
      <c r="N414" t="s">
        <v>1003</v>
      </c>
      <c r="P414" t="str">
        <f t="shared" si="291"/>
        <v>Schedule II, Schedule III, Schedule IV, Schedule V</v>
      </c>
      <c r="Q414" t="s">
        <v>1003</v>
      </c>
      <c r="R414" t="s">
        <v>1029</v>
      </c>
      <c r="S414" t="str">
        <f t="shared" si="281"/>
        <v>Must report to law enforcement, Must report to professional licensing body, Permitted to report to prescriber or dispenser</v>
      </c>
      <c r="T414" t="s">
        <v>991</v>
      </c>
      <c r="V414">
        <v>1</v>
      </c>
      <c r="W414" t="s">
        <v>1023</v>
      </c>
      <c r="Y414" t="str">
        <f t="shared" si="292"/>
        <v>Physician prescribers, Nurse Practitioners, Physician assistants, Optometrists, Podiatrists, Dentists, Pharmacists</v>
      </c>
      <c r="Z414" t="s">
        <v>1024</v>
      </c>
      <c r="AB414" t="str">
        <f t="shared" si="282"/>
        <v>Initial licensure, Upon renewal of license</v>
      </c>
      <c r="AC414" t="s">
        <v>991</v>
      </c>
      <c r="AE414">
        <v>1</v>
      </c>
      <c r="AF414" t="s">
        <v>1012</v>
      </c>
      <c r="AH414">
        <v>0</v>
      </c>
      <c r="AQ414">
        <v>1</v>
      </c>
      <c r="AR414" t="s">
        <v>1018</v>
      </c>
      <c r="AT414" t="str">
        <f t="shared" si="293"/>
        <v>Initial prescriptions</v>
      </c>
      <c r="AU414" t="s">
        <v>1025</v>
      </c>
      <c r="AW414" t="str">
        <f t="shared" si="294"/>
        <v>Every 3 months</v>
      </c>
      <c r="AX414" t="s">
        <v>1025</v>
      </c>
      <c r="AZ414" t="str">
        <f t="shared" si="296"/>
        <v>Terminally ill patients under the supervised care of a hospice program, Prescriptions related to cancer treatment, Post-surgical prescriptions</v>
      </c>
      <c r="BA414" t="s">
        <v>1020</v>
      </c>
      <c r="BC414">
        <v>1</v>
      </c>
      <c r="BD414" t="s">
        <v>999</v>
      </c>
      <c r="BF414" t="str">
        <f t="shared" si="297"/>
        <v>Initial prescriptions, Every 3 months</v>
      </c>
      <c r="BG414" t="s">
        <v>999</v>
      </c>
      <c r="BI414" t="str">
        <f t="shared" si="298"/>
        <v>Terminally ill patients under the supervised care of a hospice program, Post-surgical prescriptions</v>
      </c>
      <c r="BJ414" t="s">
        <v>1000</v>
      </c>
      <c r="BL414">
        <v>1</v>
      </c>
      <c r="BM414" t="s">
        <v>1018</v>
      </c>
      <c r="BO414" t="str">
        <f t="shared" si="283"/>
        <v>Schedule II</v>
      </c>
      <c r="BP414" t="s">
        <v>1018</v>
      </c>
      <c r="BQ414" t="s">
        <v>1026</v>
      </c>
      <c r="BR414" t="str">
        <f t="shared" si="284"/>
        <v>Initial prescriptions, Every 3 months</v>
      </c>
      <c r="BS414" t="s">
        <v>1018</v>
      </c>
      <c r="BT414" t="s">
        <v>1019</v>
      </c>
      <c r="BU414" t="str">
        <f t="shared" si="285"/>
        <v>Prescriber not required to check for a Schedule III substance</v>
      </c>
      <c r="BX414" t="str">
        <f t="shared" si="286"/>
        <v>Prescriber not required to check for a Schedule IV substance</v>
      </c>
      <c r="CA414" t="str">
        <f t="shared" si="287"/>
        <v>Prescriber not required to check for a Schedule V substance</v>
      </c>
      <c r="CD414" t="str">
        <f t="shared" si="295"/>
        <v>Terminally ill patients under the supervised care of a hospice program, Prescriptions related to cancer treatment, Post-surgical prescriptions</v>
      </c>
      <c r="CE414" t="s">
        <v>1020</v>
      </c>
      <c r="CG414">
        <v>1</v>
      </c>
      <c r="CH414" t="s">
        <v>999</v>
      </c>
      <c r="CJ414">
        <v>1</v>
      </c>
      <c r="CK414" t="s">
        <v>992</v>
      </c>
      <c r="CM414">
        <v>1</v>
      </c>
      <c r="CN414" t="s">
        <v>999</v>
      </c>
      <c r="CO414" t="s">
        <v>1027</v>
      </c>
      <c r="CP414" t="str">
        <f t="shared" si="288"/>
        <v>Every patient, every time</v>
      </c>
      <c r="CQ414" t="s">
        <v>999</v>
      </c>
      <c r="CS414">
        <v>1</v>
      </c>
      <c r="CT414" t="s">
        <v>991</v>
      </c>
      <c r="CV414" t="str">
        <f t="shared" si="289"/>
        <v>Nurse practitioners, Physician assistants, Registered nurses, Health care professionals, Authorized agent, delegate, or designee</v>
      </c>
      <c r="CW414" t="s">
        <v>1028</v>
      </c>
      <c r="CY414">
        <v>1</v>
      </c>
      <c r="CZ414" t="s">
        <v>993</v>
      </c>
      <c r="DB414">
        <v>0</v>
      </c>
      <c r="DE414">
        <v>0</v>
      </c>
      <c r="DH414">
        <v>1</v>
      </c>
      <c r="DI414" t="s">
        <v>993</v>
      </c>
      <c r="DK414" t="str">
        <f t="shared" si="279"/>
        <v>Must have bilateral memorandum of understanding or data sharing agreement</v>
      </c>
      <c r="DL414" t="s">
        <v>993</v>
      </c>
      <c r="DN414">
        <v>1</v>
      </c>
      <c r="DO414" t="s">
        <v>993</v>
      </c>
      <c r="DQ414" t="str">
        <f t="shared" si="280"/>
        <v>Active investigations</v>
      </c>
      <c r="DR414" t="s">
        <v>991</v>
      </c>
    </row>
    <row r="415" spans="1:122" x14ac:dyDescent="0.35">
      <c r="A415" t="s">
        <v>988</v>
      </c>
      <c r="B415" s="1">
        <v>43425</v>
      </c>
      <c r="C415" s="1">
        <v>43590</v>
      </c>
      <c r="D415">
        <v>1</v>
      </c>
      <c r="E415" t="s">
        <v>989</v>
      </c>
      <c r="G415" t="str">
        <f t="shared" si="278"/>
        <v>Department of Public Safety</v>
      </c>
      <c r="H415" t="s">
        <v>989</v>
      </c>
      <c r="J415">
        <v>1</v>
      </c>
      <c r="K415" t="s">
        <v>1003</v>
      </c>
      <c r="M415" t="str">
        <f t="shared" si="290"/>
        <v>Every day</v>
      </c>
      <c r="N415" t="s">
        <v>1003</v>
      </c>
      <c r="P415" t="str">
        <f t="shared" si="291"/>
        <v>Schedule II, Schedule III, Schedule IV, Schedule V</v>
      </c>
      <c r="Q415" t="s">
        <v>1003</v>
      </c>
      <c r="R415" t="s">
        <v>1029</v>
      </c>
      <c r="S415" t="str">
        <f t="shared" si="281"/>
        <v>Must report to law enforcement, Must report to professional licensing body, Permitted to report to prescriber or dispenser</v>
      </c>
      <c r="T415" t="s">
        <v>991</v>
      </c>
      <c r="V415">
        <v>1</v>
      </c>
      <c r="W415" t="s">
        <v>1023</v>
      </c>
      <c r="Y415" t="str">
        <f t="shared" si="292"/>
        <v>Physician prescribers, Nurse Practitioners, Physician assistants, Optometrists, Podiatrists, Dentists, Pharmacists</v>
      </c>
      <c r="Z415" t="s">
        <v>1024</v>
      </c>
      <c r="AB415" t="str">
        <f t="shared" si="282"/>
        <v>Initial licensure, Upon renewal of license</v>
      </c>
      <c r="AC415" t="s">
        <v>991</v>
      </c>
      <c r="AE415">
        <v>1</v>
      </c>
      <c r="AF415" t="s">
        <v>1030</v>
      </c>
      <c r="AH415">
        <v>0</v>
      </c>
      <c r="AQ415">
        <v>1</v>
      </c>
      <c r="AR415" t="s">
        <v>1018</v>
      </c>
      <c r="AT415" t="str">
        <f t="shared" si="293"/>
        <v>Initial prescriptions</v>
      </c>
      <c r="AU415" t="s">
        <v>1025</v>
      </c>
      <c r="AW415" t="str">
        <f t="shared" si="294"/>
        <v>Every 3 months</v>
      </c>
      <c r="AX415" t="s">
        <v>1025</v>
      </c>
      <c r="AZ415" t="str">
        <f t="shared" si="296"/>
        <v>Terminally ill patients under the supervised care of a hospice program, Prescriptions related to cancer treatment, Post-surgical prescriptions</v>
      </c>
      <c r="BA415" t="s">
        <v>1020</v>
      </c>
      <c r="BC415">
        <v>1</v>
      </c>
      <c r="BD415" t="s">
        <v>999</v>
      </c>
      <c r="BF415" t="str">
        <f t="shared" si="297"/>
        <v>Initial prescriptions, Every 3 months</v>
      </c>
      <c r="BG415" t="s">
        <v>999</v>
      </c>
      <c r="BI415" t="str">
        <f t="shared" si="298"/>
        <v>Terminally ill patients under the supervised care of a hospice program, Post-surgical prescriptions</v>
      </c>
      <c r="BJ415" t="s">
        <v>1000</v>
      </c>
      <c r="BL415">
        <v>1</v>
      </c>
      <c r="BM415" t="s">
        <v>1018</v>
      </c>
      <c r="BO415" t="str">
        <f t="shared" si="283"/>
        <v>Schedule II</v>
      </c>
      <c r="BP415" t="s">
        <v>1018</v>
      </c>
      <c r="BQ415" t="s">
        <v>1026</v>
      </c>
      <c r="BR415" t="str">
        <f t="shared" si="284"/>
        <v>Initial prescriptions, Every 3 months</v>
      </c>
      <c r="BS415" t="s">
        <v>1018</v>
      </c>
      <c r="BT415" t="s">
        <v>1019</v>
      </c>
      <c r="BU415" t="str">
        <f t="shared" si="285"/>
        <v>Prescriber not required to check for a Schedule III substance</v>
      </c>
      <c r="BX415" t="str">
        <f t="shared" si="286"/>
        <v>Prescriber not required to check for a Schedule IV substance</v>
      </c>
      <c r="CA415" t="str">
        <f t="shared" si="287"/>
        <v>Prescriber not required to check for a Schedule V substance</v>
      </c>
      <c r="CD415" t="str">
        <f t="shared" si="295"/>
        <v>Terminally ill patients under the supervised care of a hospice program, Prescriptions related to cancer treatment, Post-surgical prescriptions</v>
      </c>
      <c r="CE415" t="s">
        <v>1020</v>
      </c>
      <c r="CG415">
        <v>1</v>
      </c>
      <c r="CH415" t="s">
        <v>999</v>
      </c>
      <c r="CJ415">
        <v>1</v>
      </c>
      <c r="CK415" t="s">
        <v>992</v>
      </c>
      <c r="CM415">
        <v>1</v>
      </c>
      <c r="CN415" t="s">
        <v>999</v>
      </c>
      <c r="CO415" t="s">
        <v>1027</v>
      </c>
      <c r="CP415" t="str">
        <f t="shared" si="288"/>
        <v>Every patient, every time</v>
      </c>
      <c r="CQ415" t="s">
        <v>999</v>
      </c>
      <c r="CS415">
        <v>1</v>
      </c>
      <c r="CT415" t="s">
        <v>991</v>
      </c>
      <c r="CV415" t="str">
        <f t="shared" si="289"/>
        <v>Nurse practitioners, Physician assistants, Registered nurses, Health care professionals, Authorized agent, delegate, or designee</v>
      </c>
      <c r="CW415" t="s">
        <v>1028</v>
      </c>
      <c r="CY415">
        <v>1</v>
      </c>
      <c r="CZ415" t="s">
        <v>993</v>
      </c>
      <c r="DB415">
        <v>0</v>
      </c>
      <c r="DE415">
        <v>0</v>
      </c>
      <c r="DH415">
        <v>1</v>
      </c>
      <c r="DI415" t="s">
        <v>993</v>
      </c>
      <c r="DK415" t="str">
        <f t="shared" si="279"/>
        <v>Must have bilateral memorandum of understanding or data sharing agreement</v>
      </c>
      <c r="DL415" t="s">
        <v>993</v>
      </c>
      <c r="DN415">
        <v>1</v>
      </c>
      <c r="DO415" t="s">
        <v>993</v>
      </c>
      <c r="DQ415" t="str">
        <f t="shared" si="280"/>
        <v>Active investigations</v>
      </c>
      <c r="DR415" t="s">
        <v>991</v>
      </c>
    </row>
    <row r="416" spans="1:122" x14ac:dyDescent="0.35">
      <c r="A416" t="s">
        <v>988</v>
      </c>
      <c r="B416" s="1">
        <v>43591</v>
      </c>
      <c r="C416" s="1">
        <v>43618</v>
      </c>
      <c r="D416">
        <v>1</v>
      </c>
      <c r="E416" t="s">
        <v>989</v>
      </c>
      <c r="G416" t="str">
        <f t="shared" si="278"/>
        <v>Department of Public Safety</v>
      </c>
      <c r="H416" t="s">
        <v>989</v>
      </c>
      <c r="J416">
        <v>1</v>
      </c>
      <c r="K416" t="s">
        <v>1003</v>
      </c>
      <c r="M416" t="str">
        <f t="shared" si="290"/>
        <v>Every day</v>
      </c>
      <c r="N416" t="s">
        <v>1003</v>
      </c>
      <c r="P416" t="str">
        <f t="shared" si="291"/>
        <v>Schedule II, Schedule III, Schedule IV, Schedule V</v>
      </c>
      <c r="Q416" t="s">
        <v>1003</v>
      </c>
      <c r="R416" t="s">
        <v>1029</v>
      </c>
      <c r="S416" t="str">
        <f t="shared" si="281"/>
        <v>Must report to law enforcement, Must report to professional licensing body, Permitted to report to prescriber or dispenser</v>
      </c>
      <c r="T416" t="s">
        <v>991</v>
      </c>
      <c r="V416">
        <v>1</v>
      </c>
      <c r="W416" t="s">
        <v>1023</v>
      </c>
      <c r="Y416" t="str">
        <f t="shared" si="292"/>
        <v>Physician prescribers, Nurse Practitioners, Physician assistants, Optometrists, Podiatrists, Dentists, Pharmacists</v>
      </c>
      <c r="Z416" t="s">
        <v>1024</v>
      </c>
      <c r="AB416" t="str">
        <f t="shared" si="282"/>
        <v>Initial licensure, Upon renewal of license</v>
      </c>
      <c r="AC416" t="s">
        <v>991</v>
      </c>
      <c r="AE416">
        <v>1</v>
      </c>
      <c r="AF416" t="s">
        <v>1012</v>
      </c>
      <c r="AH416">
        <v>0</v>
      </c>
      <c r="AQ416">
        <v>1</v>
      </c>
      <c r="AR416" t="s">
        <v>1018</v>
      </c>
      <c r="AT416" t="str">
        <f t="shared" si="293"/>
        <v>Initial prescriptions</v>
      </c>
      <c r="AU416" t="s">
        <v>1025</v>
      </c>
      <c r="AW416" t="str">
        <f t="shared" si="294"/>
        <v>Every 3 months</v>
      </c>
      <c r="AX416" t="s">
        <v>1025</v>
      </c>
      <c r="AZ416" t="str">
        <f t="shared" si="296"/>
        <v>Terminally ill patients under the supervised care of a hospice program, Prescriptions related to cancer treatment, Post-surgical prescriptions</v>
      </c>
      <c r="BA416" t="s">
        <v>1020</v>
      </c>
      <c r="BC416">
        <v>1</v>
      </c>
      <c r="BD416" t="s">
        <v>999</v>
      </c>
      <c r="BF416" t="str">
        <f t="shared" si="297"/>
        <v>Initial prescriptions, Every 3 months</v>
      </c>
      <c r="BG416" t="s">
        <v>999</v>
      </c>
      <c r="BI416" t="str">
        <f t="shared" si="298"/>
        <v>Terminally ill patients under the supervised care of a hospice program, Post-surgical prescriptions</v>
      </c>
      <c r="BJ416" t="s">
        <v>1000</v>
      </c>
      <c r="BL416">
        <v>1</v>
      </c>
      <c r="BM416" t="s">
        <v>1018</v>
      </c>
      <c r="BO416" t="str">
        <f t="shared" si="283"/>
        <v>Schedule II</v>
      </c>
      <c r="BP416" t="s">
        <v>1018</v>
      </c>
      <c r="BQ416" t="s">
        <v>1026</v>
      </c>
      <c r="BR416" t="str">
        <f t="shared" si="284"/>
        <v>Initial prescriptions, Every 3 months</v>
      </c>
      <c r="BS416" t="s">
        <v>1018</v>
      </c>
      <c r="BT416" t="s">
        <v>1019</v>
      </c>
      <c r="BU416" t="str">
        <f t="shared" si="285"/>
        <v>Prescriber not required to check for a Schedule III substance</v>
      </c>
      <c r="BX416" t="str">
        <f t="shared" si="286"/>
        <v>Prescriber not required to check for a Schedule IV substance</v>
      </c>
      <c r="CA416" t="str">
        <f t="shared" si="287"/>
        <v>Prescriber not required to check for a Schedule V substance</v>
      </c>
      <c r="CD416" t="str">
        <f t="shared" si="295"/>
        <v>Terminally ill patients under the supervised care of a hospice program, Prescriptions related to cancer treatment, Post-surgical prescriptions</v>
      </c>
      <c r="CE416" t="s">
        <v>1020</v>
      </c>
      <c r="CG416">
        <v>1</v>
      </c>
      <c r="CH416" t="s">
        <v>999</v>
      </c>
      <c r="CJ416">
        <v>1</v>
      </c>
      <c r="CK416" t="s">
        <v>992</v>
      </c>
      <c r="CM416">
        <v>1</v>
      </c>
      <c r="CN416" t="s">
        <v>999</v>
      </c>
      <c r="CO416" t="s">
        <v>1027</v>
      </c>
      <c r="CP416" t="str">
        <f t="shared" si="288"/>
        <v>Every patient, every time</v>
      </c>
      <c r="CQ416" t="s">
        <v>999</v>
      </c>
      <c r="CS416">
        <v>1</v>
      </c>
      <c r="CT416" t="s">
        <v>991</v>
      </c>
      <c r="CV416" t="str">
        <f t="shared" si="289"/>
        <v>Nurse practitioners, Physician assistants, Registered nurses, Health care professionals, Authorized agent, delegate, or designee</v>
      </c>
      <c r="CW416" t="s">
        <v>1028</v>
      </c>
      <c r="CY416">
        <v>1</v>
      </c>
      <c r="CZ416" t="s">
        <v>993</v>
      </c>
      <c r="DB416">
        <v>0</v>
      </c>
      <c r="DE416">
        <v>0</v>
      </c>
      <c r="DH416">
        <v>1</v>
      </c>
      <c r="DI416" t="s">
        <v>993</v>
      </c>
      <c r="DK416" t="str">
        <f t="shared" si="279"/>
        <v>Must have bilateral memorandum of understanding or data sharing agreement</v>
      </c>
      <c r="DL416" t="s">
        <v>993</v>
      </c>
      <c r="DN416">
        <v>1</v>
      </c>
      <c r="DO416" t="s">
        <v>993</v>
      </c>
      <c r="DQ416" t="str">
        <f t="shared" si="280"/>
        <v>Active investigations</v>
      </c>
      <c r="DR416" t="s">
        <v>991</v>
      </c>
    </row>
    <row r="417" spans="1:122" x14ac:dyDescent="0.35">
      <c r="A417" t="s">
        <v>988</v>
      </c>
      <c r="B417" s="1">
        <v>43619</v>
      </c>
      <c r="C417" s="1">
        <v>43685</v>
      </c>
      <c r="D417">
        <v>1</v>
      </c>
      <c r="E417" t="s">
        <v>989</v>
      </c>
      <c r="G417" t="str">
        <f t="shared" si="278"/>
        <v>Department of Public Safety</v>
      </c>
      <c r="H417" t="s">
        <v>989</v>
      </c>
      <c r="J417">
        <v>1</v>
      </c>
      <c r="K417" t="s">
        <v>1003</v>
      </c>
      <c r="M417" t="str">
        <f t="shared" si="290"/>
        <v>Every day</v>
      </c>
      <c r="N417" t="s">
        <v>1003</v>
      </c>
      <c r="P417" t="str">
        <f t="shared" si="291"/>
        <v>Schedule II, Schedule III, Schedule IV, Schedule V</v>
      </c>
      <c r="Q417" t="s">
        <v>1003</v>
      </c>
      <c r="R417" t="s">
        <v>1029</v>
      </c>
      <c r="S417" t="str">
        <f t="shared" si="281"/>
        <v>Must report to law enforcement, Must report to professional licensing body, Permitted to report to prescriber or dispenser</v>
      </c>
      <c r="T417" t="s">
        <v>991</v>
      </c>
      <c r="V417">
        <v>1</v>
      </c>
      <c r="W417" t="s">
        <v>1023</v>
      </c>
      <c r="Y417" t="str">
        <f t="shared" si="292"/>
        <v>Physician prescribers, Nurse Practitioners, Physician assistants, Optometrists, Podiatrists, Dentists, Pharmacists</v>
      </c>
      <c r="Z417" t="s">
        <v>1024</v>
      </c>
      <c r="AB417" t="str">
        <f t="shared" si="282"/>
        <v>Initial licensure, Upon renewal of license</v>
      </c>
      <c r="AC417" t="s">
        <v>991</v>
      </c>
      <c r="AE417">
        <v>1</v>
      </c>
      <c r="AF417" t="s">
        <v>1012</v>
      </c>
      <c r="AH417">
        <v>0</v>
      </c>
      <c r="AQ417">
        <v>1</v>
      </c>
      <c r="AR417" t="s">
        <v>1018</v>
      </c>
      <c r="AT417" t="str">
        <f t="shared" si="293"/>
        <v>Initial prescriptions</v>
      </c>
      <c r="AU417" t="s">
        <v>1025</v>
      </c>
      <c r="AW417" t="str">
        <f t="shared" si="294"/>
        <v>Every 3 months</v>
      </c>
      <c r="AX417" t="s">
        <v>1025</v>
      </c>
      <c r="AZ417" t="str">
        <f t="shared" si="296"/>
        <v>Terminally ill patients under the supervised care of a hospice program, Prescriptions related to cancer treatment, Post-surgical prescriptions</v>
      </c>
      <c r="BA417" t="s">
        <v>1020</v>
      </c>
      <c r="BC417">
        <v>1</v>
      </c>
      <c r="BD417" t="s">
        <v>999</v>
      </c>
      <c r="BF417" t="str">
        <f t="shared" si="297"/>
        <v>Initial prescriptions, Every 3 months</v>
      </c>
      <c r="BG417" t="s">
        <v>999</v>
      </c>
      <c r="BI417" t="str">
        <f t="shared" si="298"/>
        <v>Terminally ill patients under the supervised care of a hospice program, Post-surgical prescriptions</v>
      </c>
      <c r="BJ417" t="s">
        <v>1000</v>
      </c>
      <c r="BL417">
        <v>1</v>
      </c>
      <c r="BM417" t="s">
        <v>1018</v>
      </c>
      <c r="BO417" t="str">
        <f t="shared" si="283"/>
        <v>Schedule II</v>
      </c>
      <c r="BP417" t="s">
        <v>1018</v>
      </c>
      <c r="BQ417" t="s">
        <v>1026</v>
      </c>
      <c r="BR417" t="str">
        <f t="shared" si="284"/>
        <v>Initial prescriptions, Every 3 months</v>
      </c>
      <c r="BS417" t="s">
        <v>1018</v>
      </c>
      <c r="BT417" t="s">
        <v>1019</v>
      </c>
      <c r="BU417" t="str">
        <f t="shared" si="285"/>
        <v>Prescriber not required to check for a Schedule III substance</v>
      </c>
      <c r="BX417" t="str">
        <f t="shared" si="286"/>
        <v>Prescriber not required to check for a Schedule IV substance</v>
      </c>
      <c r="CA417" t="str">
        <f t="shared" si="287"/>
        <v>Prescriber not required to check for a Schedule V substance</v>
      </c>
      <c r="CD417" t="str">
        <f t="shared" si="295"/>
        <v>Terminally ill patients under the supervised care of a hospice program, Prescriptions related to cancer treatment, Post-surgical prescriptions</v>
      </c>
      <c r="CE417" t="s">
        <v>1020</v>
      </c>
      <c r="CG417">
        <v>1</v>
      </c>
      <c r="CH417" t="s">
        <v>999</v>
      </c>
      <c r="CJ417">
        <v>1</v>
      </c>
      <c r="CK417" t="s">
        <v>992</v>
      </c>
      <c r="CM417">
        <v>1</v>
      </c>
      <c r="CN417" t="s">
        <v>999</v>
      </c>
      <c r="CO417" t="s">
        <v>1027</v>
      </c>
      <c r="CP417" t="str">
        <f t="shared" si="288"/>
        <v>Every patient, every time</v>
      </c>
      <c r="CQ417" t="s">
        <v>999</v>
      </c>
      <c r="CS417">
        <v>1</v>
      </c>
      <c r="CT417" t="s">
        <v>991</v>
      </c>
      <c r="CV417" t="str">
        <f t="shared" si="289"/>
        <v>Nurse practitioners, Physician assistants, Registered nurses, Health care professionals, Authorized agent, delegate, or designee</v>
      </c>
      <c r="CW417" t="s">
        <v>1028</v>
      </c>
      <c r="CY417">
        <v>1</v>
      </c>
      <c r="CZ417" t="s">
        <v>993</v>
      </c>
      <c r="DB417">
        <v>0</v>
      </c>
      <c r="DE417">
        <v>0</v>
      </c>
      <c r="DH417">
        <v>1</v>
      </c>
      <c r="DI417" t="s">
        <v>993</v>
      </c>
      <c r="DK417" t="str">
        <f t="shared" si="279"/>
        <v>Must have bilateral memorandum of understanding or data sharing agreement</v>
      </c>
      <c r="DL417" t="s">
        <v>993</v>
      </c>
      <c r="DN417">
        <v>1</v>
      </c>
      <c r="DO417" t="s">
        <v>993</v>
      </c>
      <c r="DQ417" t="str">
        <f t="shared" si="280"/>
        <v>Active investigations</v>
      </c>
      <c r="DR417" t="s">
        <v>991</v>
      </c>
    </row>
    <row r="418" spans="1:122" x14ac:dyDescent="0.35">
      <c r="A418" t="s">
        <v>988</v>
      </c>
      <c r="B418" s="1">
        <v>43686</v>
      </c>
      <c r="C418" s="1">
        <v>43830</v>
      </c>
      <c r="D418">
        <v>1</v>
      </c>
      <c r="E418" t="s">
        <v>989</v>
      </c>
      <c r="G418" t="str">
        <f t="shared" si="278"/>
        <v>Department of Public Safety</v>
      </c>
      <c r="H418" t="s">
        <v>989</v>
      </c>
      <c r="J418">
        <v>1</v>
      </c>
      <c r="K418" t="s">
        <v>1003</v>
      </c>
      <c r="M418" t="str">
        <f t="shared" si="290"/>
        <v>Every day</v>
      </c>
      <c r="N418" t="s">
        <v>1003</v>
      </c>
      <c r="P418" t="str">
        <f t="shared" si="291"/>
        <v>Schedule II, Schedule III, Schedule IV, Schedule V</v>
      </c>
      <c r="Q418" t="s">
        <v>1003</v>
      </c>
      <c r="R418" t="s">
        <v>1029</v>
      </c>
      <c r="S418" t="str">
        <f t="shared" si="281"/>
        <v>Must report to law enforcement, Must report to professional licensing body, Permitted to report to prescriber or dispenser</v>
      </c>
      <c r="T418" t="s">
        <v>991</v>
      </c>
      <c r="V418">
        <v>1</v>
      </c>
      <c r="W418" t="s">
        <v>1023</v>
      </c>
      <c r="Y418" t="str">
        <f t="shared" si="292"/>
        <v>Physician prescribers, Nurse Practitioners, Physician assistants, Optometrists, Podiatrists, Dentists, Pharmacists</v>
      </c>
      <c r="Z418" t="s">
        <v>1024</v>
      </c>
      <c r="AB418" t="str">
        <f t="shared" si="282"/>
        <v>Initial licensure, Upon renewal of license</v>
      </c>
      <c r="AC418" t="s">
        <v>991</v>
      </c>
      <c r="AE418">
        <v>1</v>
      </c>
      <c r="AF418" t="s">
        <v>1012</v>
      </c>
      <c r="AH418">
        <v>0</v>
      </c>
      <c r="AQ418">
        <v>1</v>
      </c>
      <c r="AR418" t="s">
        <v>1018</v>
      </c>
      <c r="AT418" t="str">
        <f t="shared" si="293"/>
        <v>Initial prescriptions</v>
      </c>
      <c r="AU418" t="s">
        <v>1025</v>
      </c>
      <c r="AW418" t="str">
        <f t="shared" si="294"/>
        <v>Every 3 months</v>
      </c>
      <c r="AX418" t="s">
        <v>1025</v>
      </c>
      <c r="AZ418" t="str">
        <f t="shared" si="296"/>
        <v>Terminally ill patients under the supervised care of a hospice program, Prescriptions related to cancer treatment, Post-surgical prescriptions</v>
      </c>
      <c r="BA418" t="s">
        <v>1020</v>
      </c>
      <c r="BC418">
        <v>1</v>
      </c>
      <c r="BD418" t="s">
        <v>999</v>
      </c>
      <c r="BF418" t="str">
        <f t="shared" si="297"/>
        <v>Initial prescriptions, Every 3 months</v>
      </c>
      <c r="BG418" t="s">
        <v>999</v>
      </c>
      <c r="BI418" t="str">
        <f t="shared" si="298"/>
        <v>Terminally ill patients under the supervised care of a hospice program, Post-surgical prescriptions</v>
      </c>
      <c r="BJ418" t="s">
        <v>1000</v>
      </c>
      <c r="BL418">
        <v>1</v>
      </c>
      <c r="BM418" t="s">
        <v>1018</v>
      </c>
      <c r="BO418" t="str">
        <f t="shared" si="283"/>
        <v>Schedule II</v>
      </c>
      <c r="BP418" t="s">
        <v>1018</v>
      </c>
      <c r="BQ418" t="s">
        <v>1026</v>
      </c>
      <c r="BR418" t="str">
        <f t="shared" si="284"/>
        <v>Initial prescriptions, Every 3 months</v>
      </c>
      <c r="BS418" t="s">
        <v>1018</v>
      </c>
      <c r="BT418" t="s">
        <v>1019</v>
      </c>
      <c r="BU418" t="str">
        <f t="shared" si="285"/>
        <v>Prescriber not required to check for a Schedule III substance</v>
      </c>
      <c r="BX418" t="str">
        <f t="shared" si="286"/>
        <v>Prescriber not required to check for a Schedule IV substance</v>
      </c>
      <c r="CA418" t="str">
        <f t="shared" si="287"/>
        <v>Prescriber not required to check for a Schedule V substance</v>
      </c>
      <c r="CD418" t="str">
        <f t="shared" si="295"/>
        <v>Terminally ill patients under the supervised care of a hospice program, Prescriptions related to cancer treatment, Post-surgical prescriptions</v>
      </c>
      <c r="CE418" t="s">
        <v>1020</v>
      </c>
      <c r="CG418">
        <v>1</v>
      </c>
      <c r="CH418" t="s">
        <v>999</v>
      </c>
      <c r="CJ418">
        <v>1</v>
      </c>
      <c r="CK418" t="s">
        <v>992</v>
      </c>
      <c r="CM418">
        <v>1</v>
      </c>
      <c r="CN418" t="s">
        <v>999</v>
      </c>
      <c r="CO418" t="s">
        <v>1027</v>
      </c>
      <c r="CP418" t="str">
        <f t="shared" si="288"/>
        <v>Every patient, every time</v>
      </c>
      <c r="CQ418" t="s">
        <v>999</v>
      </c>
      <c r="CS418">
        <v>1</v>
      </c>
      <c r="CT418" t="s">
        <v>991</v>
      </c>
      <c r="CV418" t="str">
        <f t="shared" si="289"/>
        <v>Nurse practitioners, Physician assistants, Registered nurses, Health care professionals, Authorized agent, delegate, or designee</v>
      </c>
      <c r="CW418" t="s">
        <v>1028</v>
      </c>
      <c r="CY418">
        <v>1</v>
      </c>
      <c r="CZ418" t="s">
        <v>993</v>
      </c>
      <c r="DB418">
        <v>0</v>
      </c>
      <c r="DE418">
        <v>0</v>
      </c>
      <c r="DH418">
        <v>1</v>
      </c>
      <c r="DI418" t="s">
        <v>993</v>
      </c>
      <c r="DK418" t="str">
        <f t="shared" si="279"/>
        <v>Must have bilateral memorandum of understanding or data sharing agreement</v>
      </c>
      <c r="DL418" t="s">
        <v>993</v>
      </c>
      <c r="DN418">
        <v>1</v>
      </c>
      <c r="DO418" t="s">
        <v>993</v>
      </c>
      <c r="DQ418" t="str">
        <f t="shared" si="280"/>
        <v>Active investigations</v>
      </c>
      <c r="DR418" t="s">
        <v>991</v>
      </c>
    </row>
    <row r="419" spans="1:122" x14ac:dyDescent="0.35">
      <c r="A419" t="s">
        <v>1031</v>
      </c>
      <c r="B419" s="1">
        <v>41640</v>
      </c>
      <c r="C419" s="1">
        <v>41935</v>
      </c>
      <c r="D419">
        <v>1</v>
      </c>
      <c r="E419" t="s">
        <v>1032</v>
      </c>
      <c r="G419" t="str">
        <f t="shared" ref="G419:G428" si="299">("Professional licensing authority")</f>
        <v>Professional licensing authority</v>
      </c>
      <c r="H419" t="s">
        <v>1033</v>
      </c>
      <c r="J419">
        <v>1</v>
      </c>
      <c r="K419" t="s">
        <v>1034</v>
      </c>
      <c r="M419" t="str">
        <f>("Every 7 days")</f>
        <v>Every 7 days</v>
      </c>
      <c r="N419" t="s">
        <v>1034</v>
      </c>
      <c r="P419" t="str">
        <f t="shared" si="291"/>
        <v>Schedule II, Schedule III, Schedule IV, Schedule V</v>
      </c>
      <c r="Q419" t="s">
        <v>1034</v>
      </c>
      <c r="S419" t="str">
        <f t="shared" ref="S419:S427" si="300">("Must report to law enforcement, Must report to professional licensing body")</f>
        <v>Must report to law enforcement, Must report to professional licensing body</v>
      </c>
      <c r="T419" t="s">
        <v>1035</v>
      </c>
      <c r="V419">
        <v>1</v>
      </c>
      <c r="W419" t="s">
        <v>1036</v>
      </c>
      <c r="Y419" t="str">
        <f t="shared" si="292"/>
        <v>Physician prescribers, Nurse Practitioners, Physician assistants, Optometrists, Podiatrists, Dentists, Pharmacists</v>
      </c>
      <c r="Z419" t="s">
        <v>1037</v>
      </c>
      <c r="AB419" t="str">
        <f>("Registration timing not specified")</f>
        <v>Registration timing not specified</v>
      </c>
      <c r="AE419">
        <v>1</v>
      </c>
      <c r="AF419" t="s">
        <v>1038</v>
      </c>
      <c r="AH419">
        <v>0</v>
      </c>
      <c r="AQ419">
        <v>1</v>
      </c>
      <c r="AR419" t="s">
        <v>1038</v>
      </c>
      <c r="AT419" t="str">
        <f t="shared" ref="AT419:AT424" si="301">("Frequency of PDMP checks not required for new patients")</f>
        <v>Frequency of PDMP checks not required for new patients</v>
      </c>
      <c r="AW419" t="str">
        <f t="shared" ref="AW419:AW424" si="302">("Every 6 months")</f>
        <v>Every 6 months</v>
      </c>
      <c r="AX419" t="s">
        <v>1038</v>
      </c>
      <c r="AZ419" t="str">
        <f t="shared" ref="AZ419:AZ424" si="303">("No exceptions from the mandate to check the PDMP")</f>
        <v>No exceptions from the mandate to check the PDMP</v>
      </c>
      <c r="BC419">
        <v>0</v>
      </c>
      <c r="BL419">
        <v>1</v>
      </c>
      <c r="BM419" t="s">
        <v>1038</v>
      </c>
      <c r="BO419" t="str">
        <f t="shared" ref="BO419:BO424" si="304">("Schedule II, Schedule III, Schedule IV")</f>
        <v>Schedule II, Schedule III, Schedule IV</v>
      </c>
      <c r="BP419" t="s">
        <v>1038</v>
      </c>
      <c r="BR419" t="str">
        <f t="shared" ref="BR419:BR424" si="305">("Initial prescriptions")</f>
        <v>Initial prescriptions</v>
      </c>
      <c r="BS419" t="s">
        <v>1038</v>
      </c>
      <c r="BU419" t="str">
        <f t="shared" ref="BU419:BU424" si="306">("Initial prescriptions")</f>
        <v>Initial prescriptions</v>
      </c>
      <c r="BV419" t="s">
        <v>1038</v>
      </c>
      <c r="BX419" t="str">
        <f t="shared" ref="BX419:BX424" si="307">("Initial prescriptions")</f>
        <v>Initial prescriptions</v>
      </c>
      <c r="BY419" t="s">
        <v>1038</v>
      </c>
      <c r="CA419" t="str">
        <f t="shared" si="287"/>
        <v>Prescriber not required to check for a Schedule V substance</v>
      </c>
      <c r="CD419" t="str">
        <f t="shared" ref="CD419:CD424" si="308">("No exceptions from the mandate to check the PDMP")</f>
        <v>No exceptions from the mandate to check the PDMP</v>
      </c>
      <c r="CG419">
        <v>0</v>
      </c>
      <c r="CJ419">
        <v>0</v>
      </c>
      <c r="CM419">
        <v>1</v>
      </c>
      <c r="CN419" t="s">
        <v>1038</v>
      </c>
      <c r="CP419" t="str">
        <f t="shared" ref="CP419:CP424" si="309">("New patients only")</f>
        <v>New patients only</v>
      </c>
      <c r="CQ419" t="s">
        <v>1038</v>
      </c>
      <c r="CR419" t="s">
        <v>1039</v>
      </c>
      <c r="CS419">
        <v>1</v>
      </c>
      <c r="CT419" t="s">
        <v>1035</v>
      </c>
      <c r="CV419" t="str">
        <f t="shared" ref="CV419:CV447" si="310">("Authorized agent, delegate, or designee")</f>
        <v>Authorized agent, delegate, or designee</v>
      </c>
      <c r="CW419" t="s">
        <v>1035</v>
      </c>
      <c r="CY419">
        <v>1</v>
      </c>
      <c r="CZ419" t="s">
        <v>1035</v>
      </c>
      <c r="DB419">
        <v>0</v>
      </c>
      <c r="DE419">
        <v>0</v>
      </c>
      <c r="DH419">
        <v>1</v>
      </c>
      <c r="DI419" t="s">
        <v>1040</v>
      </c>
      <c r="DK419" t="str">
        <f t="shared" ref="DK419:DK428" si="311">("Must have bilateral memorandum of understanding or data sharing agreement, Only if other state has PDMP laws consistent with or similar to this state")</f>
        <v>Must have bilateral memorandum of understanding or data sharing agreement, Only if other state has PDMP laws consistent with or similar to this state</v>
      </c>
      <c r="DL419" t="s">
        <v>1041</v>
      </c>
      <c r="DN419">
        <v>1</v>
      </c>
      <c r="DO419" t="s">
        <v>1035</v>
      </c>
      <c r="DQ419" t="str">
        <f t="shared" si="280"/>
        <v>Active investigations</v>
      </c>
      <c r="DR419" t="s">
        <v>1035</v>
      </c>
    </row>
    <row r="420" spans="1:122" x14ac:dyDescent="0.35">
      <c r="A420" t="s">
        <v>1031</v>
      </c>
      <c r="B420" s="1">
        <v>41936</v>
      </c>
      <c r="C420" s="1">
        <v>42084</v>
      </c>
      <c r="D420">
        <v>1</v>
      </c>
      <c r="E420" t="s">
        <v>1032</v>
      </c>
      <c r="G420" t="str">
        <f t="shared" si="299"/>
        <v>Professional licensing authority</v>
      </c>
      <c r="H420" t="s">
        <v>1033</v>
      </c>
      <c r="J420">
        <v>1</v>
      </c>
      <c r="K420" t="s">
        <v>1034</v>
      </c>
      <c r="M420" t="str">
        <f>("Every 7 days")</f>
        <v>Every 7 days</v>
      </c>
      <c r="N420" t="s">
        <v>1034</v>
      </c>
      <c r="P420" t="str">
        <f t="shared" si="291"/>
        <v>Schedule II, Schedule III, Schedule IV, Schedule V</v>
      </c>
      <c r="Q420" t="s">
        <v>1034</v>
      </c>
      <c r="S420" t="str">
        <f t="shared" si="300"/>
        <v>Must report to law enforcement, Must report to professional licensing body</v>
      </c>
      <c r="T420" t="s">
        <v>1035</v>
      </c>
      <c r="V420">
        <v>1</v>
      </c>
      <c r="W420" t="s">
        <v>1036</v>
      </c>
      <c r="Y420" t="str">
        <f t="shared" si="292"/>
        <v>Physician prescribers, Nurse Practitioners, Physician assistants, Optometrists, Podiatrists, Dentists, Pharmacists</v>
      </c>
      <c r="Z420" t="s">
        <v>1037</v>
      </c>
      <c r="AB420" t="str">
        <f>("Registration timing not specified")</f>
        <v>Registration timing not specified</v>
      </c>
      <c r="AE420">
        <v>1</v>
      </c>
      <c r="AF420" t="s">
        <v>1038</v>
      </c>
      <c r="AH420">
        <v>0</v>
      </c>
      <c r="AQ420">
        <v>1</v>
      </c>
      <c r="AR420" t="s">
        <v>1038</v>
      </c>
      <c r="AT420" t="str">
        <f t="shared" si="301"/>
        <v>Frequency of PDMP checks not required for new patients</v>
      </c>
      <c r="AW420" t="str">
        <f t="shared" si="302"/>
        <v>Every 6 months</v>
      </c>
      <c r="AX420" t="s">
        <v>1038</v>
      </c>
      <c r="AZ420" t="str">
        <f t="shared" si="303"/>
        <v>No exceptions from the mandate to check the PDMP</v>
      </c>
      <c r="BC420">
        <v>0</v>
      </c>
      <c r="BL420">
        <v>1</v>
      </c>
      <c r="BM420" t="s">
        <v>1038</v>
      </c>
      <c r="BO420" t="str">
        <f t="shared" si="304"/>
        <v>Schedule II, Schedule III, Schedule IV</v>
      </c>
      <c r="BP420" t="s">
        <v>1038</v>
      </c>
      <c r="BR420" t="str">
        <f t="shared" si="305"/>
        <v>Initial prescriptions</v>
      </c>
      <c r="BS420" t="s">
        <v>1038</v>
      </c>
      <c r="BU420" t="str">
        <f t="shared" si="306"/>
        <v>Initial prescriptions</v>
      </c>
      <c r="BV420" t="s">
        <v>1038</v>
      </c>
      <c r="BX420" t="str">
        <f t="shared" si="307"/>
        <v>Initial prescriptions</v>
      </c>
      <c r="BY420" t="s">
        <v>1038</v>
      </c>
      <c r="CA420" t="str">
        <f t="shared" si="287"/>
        <v>Prescriber not required to check for a Schedule V substance</v>
      </c>
      <c r="CD420" t="str">
        <f t="shared" si="308"/>
        <v>No exceptions from the mandate to check the PDMP</v>
      </c>
      <c r="CG420">
        <v>0</v>
      </c>
      <c r="CJ420">
        <v>0</v>
      </c>
      <c r="CM420">
        <v>1</v>
      </c>
      <c r="CN420" t="s">
        <v>1038</v>
      </c>
      <c r="CP420" t="str">
        <f t="shared" si="309"/>
        <v>New patients only</v>
      </c>
      <c r="CQ420" t="s">
        <v>1038</v>
      </c>
      <c r="CR420" t="s">
        <v>1039</v>
      </c>
      <c r="CS420">
        <v>1</v>
      </c>
      <c r="CT420" t="s">
        <v>1042</v>
      </c>
      <c r="CV420" t="str">
        <f t="shared" si="310"/>
        <v>Authorized agent, delegate, or designee</v>
      </c>
      <c r="CW420" t="s">
        <v>1042</v>
      </c>
      <c r="CY420">
        <v>1</v>
      </c>
      <c r="CZ420" t="s">
        <v>1035</v>
      </c>
      <c r="DB420">
        <v>0</v>
      </c>
      <c r="DE420">
        <v>0</v>
      </c>
      <c r="DH420">
        <v>1</v>
      </c>
      <c r="DI420" t="s">
        <v>1040</v>
      </c>
      <c r="DK420" t="str">
        <f t="shared" si="311"/>
        <v>Must have bilateral memorandum of understanding or data sharing agreement, Only if other state has PDMP laws consistent with or similar to this state</v>
      </c>
      <c r="DL420" t="s">
        <v>1041</v>
      </c>
      <c r="DN420">
        <v>1</v>
      </c>
      <c r="DO420" t="s">
        <v>1035</v>
      </c>
      <c r="DQ420" t="str">
        <f t="shared" si="280"/>
        <v>Active investigations</v>
      </c>
      <c r="DR420" t="s">
        <v>1035</v>
      </c>
    </row>
    <row r="421" spans="1:122" x14ac:dyDescent="0.35">
      <c r="A421" t="s">
        <v>1031</v>
      </c>
      <c r="B421" s="1">
        <v>42085</v>
      </c>
      <c r="C421" s="1">
        <v>42451</v>
      </c>
      <c r="D421">
        <v>1</v>
      </c>
      <c r="E421" t="s">
        <v>1038</v>
      </c>
      <c r="G421" t="str">
        <f t="shared" si="299"/>
        <v>Professional licensing authority</v>
      </c>
      <c r="H421" t="s">
        <v>1033</v>
      </c>
      <c r="J421">
        <v>1</v>
      </c>
      <c r="K421" t="s">
        <v>1043</v>
      </c>
      <c r="M421" t="str">
        <f t="shared" ref="M421:M428" si="312">("Next business day")</f>
        <v>Next business day</v>
      </c>
      <c r="N421" t="s">
        <v>1043</v>
      </c>
      <c r="P421" t="str">
        <f t="shared" si="291"/>
        <v>Schedule II, Schedule III, Schedule IV, Schedule V</v>
      </c>
      <c r="Q421" t="s">
        <v>1043</v>
      </c>
      <c r="S421" t="str">
        <f t="shared" si="300"/>
        <v>Must report to law enforcement, Must report to professional licensing body</v>
      </c>
      <c r="T421" t="s">
        <v>1044</v>
      </c>
      <c r="V421">
        <v>1</v>
      </c>
      <c r="W421" t="s">
        <v>1036</v>
      </c>
      <c r="Y421" t="str">
        <f t="shared" si="292"/>
        <v>Physician prescribers, Nurse Practitioners, Physician assistants, Optometrists, Podiatrists, Dentists, Pharmacists</v>
      </c>
      <c r="Z421" t="s">
        <v>1045</v>
      </c>
      <c r="AB421" t="str">
        <f t="shared" ref="AB421:AB428" si="313">("Prior to accessing the PDMP")</f>
        <v>Prior to accessing the PDMP</v>
      </c>
      <c r="AC421" t="s">
        <v>1046</v>
      </c>
      <c r="AE421">
        <v>1</v>
      </c>
      <c r="AF421" t="s">
        <v>1038</v>
      </c>
      <c r="AH421">
        <v>0</v>
      </c>
      <c r="AQ421">
        <v>1</v>
      </c>
      <c r="AR421" t="s">
        <v>1038</v>
      </c>
      <c r="AT421" t="str">
        <f t="shared" si="301"/>
        <v>Frequency of PDMP checks not required for new patients</v>
      </c>
      <c r="AW421" t="str">
        <f t="shared" si="302"/>
        <v>Every 6 months</v>
      </c>
      <c r="AX421" t="s">
        <v>1038</v>
      </c>
      <c r="AZ421" t="str">
        <f t="shared" si="303"/>
        <v>No exceptions from the mandate to check the PDMP</v>
      </c>
      <c r="BC421">
        <v>0</v>
      </c>
      <c r="BL421">
        <v>1</v>
      </c>
      <c r="BM421" t="s">
        <v>1038</v>
      </c>
      <c r="BO421" t="str">
        <f t="shared" si="304"/>
        <v>Schedule II, Schedule III, Schedule IV</v>
      </c>
      <c r="BP421" t="s">
        <v>1038</v>
      </c>
      <c r="BR421" t="str">
        <f t="shared" si="305"/>
        <v>Initial prescriptions</v>
      </c>
      <c r="BS421" t="s">
        <v>1038</v>
      </c>
      <c r="BU421" t="str">
        <f t="shared" si="306"/>
        <v>Initial prescriptions</v>
      </c>
      <c r="BV421" t="s">
        <v>1038</v>
      </c>
      <c r="BX421" t="str">
        <f t="shared" si="307"/>
        <v>Initial prescriptions</v>
      </c>
      <c r="BY421" t="s">
        <v>1038</v>
      </c>
      <c r="CA421" t="str">
        <f t="shared" si="287"/>
        <v>Prescriber not required to check for a Schedule V substance</v>
      </c>
      <c r="CD421" t="str">
        <f t="shared" si="308"/>
        <v>No exceptions from the mandate to check the PDMP</v>
      </c>
      <c r="CG421">
        <v>0</v>
      </c>
      <c r="CJ421">
        <v>0</v>
      </c>
      <c r="CM421">
        <v>1</v>
      </c>
      <c r="CN421" t="s">
        <v>1038</v>
      </c>
      <c r="CP421" t="str">
        <f t="shared" si="309"/>
        <v>New patients only</v>
      </c>
      <c r="CQ421" t="s">
        <v>1038</v>
      </c>
      <c r="CR421" t="s">
        <v>1039</v>
      </c>
      <c r="CS421">
        <v>1</v>
      </c>
      <c r="CT421" t="s">
        <v>1047</v>
      </c>
      <c r="CV421" t="str">
        <f t="shared" si="310"/>
        <v>Authorized agent, delegate, or designee</v>
      </c>
      <c r="CW421" t="s">
        <v>1047</v>
      </c>
      <c r="CY421">
        <v>1</v>
      </c>
      <c r="CZ421" t="s">
        <v>1044</v>
      </c>
      <c r="DB421">
        <v>0</v>
      </c>
      <c r="DE421">
        <v>0</v>
      </c>
      <c r="DH421">
        <v>1</v>
      </c>
      <c r="DI421" t="s">
        <v>1044</v>
      </c>
      <c r="DK421" t="str">
        <f t="shared" si="311"/>
        <v>Must have bilateral memorandum of understanding or data sharing agreement, Only if other state has PDMP laws consistent with or similar to this state</v>
      </c>
      <c r="DL421" t="s">
        <v>1048</v>
      </c>
      <c r="DN421">
        <v>1</v>
      </c>
      <c r="DO421" t="s">
        <v>1044</v>
      </c>
      <c r="DQ421" t="str">
        <f t="shared" si="280"/>
        <v>Active investigations</v>
      </c>
      <c r="DR421" t="s">
        <v>1044</v>
      </c>
    </row>
    <row r="422" spans="1:122" x14ac:dyDescent="0.35">
      <c r="A422" t="s">
        <v>1031</v>
      </c>
      <c r="B422" s="1">
        <v>42452</v>
      </c>
      <c r="C422" s="1">
        <v>42661</v>
      </c>
      <c r="D422">
        <v>1</v>
      </c>
      <c r="E422" t="s">
        <v>1038</v>
      </c>
      <c r="G422" t="str">
        <f t="shared" si="299"/>
        <v>Professional licensing authority</v>
      </c>
      <c r="H422" t="s">
        <v>1033</v>
      </c>
      <c r="J422">
        <v>1</v>
      </c>
      <c r="K422" t="s">
        <v>1043</v>
      </c>
      <c r="M422" t="str">
        <f t="shared" si="312"/>
        <v>Next business day</v>
      </c>
      <c r="N422" t="s">
        <v>1043</v>
      </c>
      <c r="P422" t="str">
        <f t="shared" si="291"/>
        <v>Schedule II, Schedule III, Schedule IV, Schedule V</v>
      </c>
      <c r="Q422" t="s">
        <v>1043</v>
      </c>
      <c r="S422" t="str">
        <f t="shared" si="300"/>
        <v>Must report to law enforcement, Must report to professional licensing body</v>
      </c>
      <c r="T422" t="s">
        <v>1044</v>
      </c>
      <c r="V422">
        <v>1</v>
      </c>
      <c r="W422" t="s">
        <v>1036</v>
      </c>
      <c r="Y422" t="str">
        <f t="shared" si="292"/>
        <v>Physician prescribers, Nurse Practitioners, Physician assistants, Optometrists, Podiatrists, Dentists, Pharmacists</v>
      </c>
      <c r="Z422" t="s">
        <v>1045</v>
      </c>
      <c r="AB422" t="str">
        <f t="shared" si="313"/>
        <v>Prior to accessing the PDMP</v>
      </c>
      <c r="AC422" t="s">
        <v>1046</v>
      </c>
      <c r="AE422">
        <v>1</v>
      </c>
      <c r="AF422" t="s">
        <v>1038</v>
      </c>
      <c r="AH422">
        <v>0</v>
      </c>
      <c r="AQ422">
        <v>1</v>
      </c>
      <c r="AR422" t="s">
        <v>1038</v>
      </c>
      <c r="AT422" t="str">
        <f t="shared" si="301"/>
        <v>Frequency of PDMP checks not required for new patients</v>
      </c>
      <c r="AW422" t="str">
        <f t="shared" si="302"/>
        <v>Every 6 months</v>
      </c>
      <c r="AX422" t="s">
        <v>1038</v>
      </c>
      <c r="AZ422" t="str">
        <f t="shared" si="303"/>
        <v>No exceptions from the mandate to check the PDMP</v>
      </c>
      <c r="BC422">
        <v>0</v>
      </c>
      <c r="BL422">
        <v>1</v>
      </c>
      <c r="BM422" t="s">
        <v>1038</v>
      </c>
      <c r="BO422" t="str">
        <f t="shared" si="304"/>
        <v>Schedule II, Schedule III, Schedule IV</v>
      </c>
      <c r="BP422" t="s">
        <v>1038</v>
      </c>
      <c r="BR422" t="str">
        <f t="shared" si="305"/>
        <v>Initial prescriptions</v>
      </c>
      <c r="BS422" t="s">
        <v>1038</v>
      </c>
      <c r="BU422" t="str">
        <f t="shared" si="306"/>
        <v>Initial prescriptions</v>
      </c>
      <c r="BV422" t="s">
        <v>1038</v>
      </c>
      <c r="BX422" t="str">
        <f t="shared" si="307"/>
        <v>Initial prescriptions</v>
      </c>
      <c r="BY422" t="s">
        <v>1038</v>
      </c>
      <c r="CA422" t="str">
        <f t="shared" si="287"/>
        <v>Prescriber not required to check for a Schedule V substance</v>
      </c>
      <c r="CD422" t="str">
        <f t="shared" si="308"/>
        <v>No exceptions from the mandate to check the PDMP</v>
      </c>
      <c r="CG422">
        <v>0</v>
      </c>
      <c r="CJ422">
        <v>0</v>
      </c>
      <c r="CM422">
        <v>1</v>
      </c>
      <c r="CN422" t="s">
        <v>1038</v>
      </c>
      <c r="CP422" t="str">
        <f t="shared" si="309"/>
        <v>New patients only</v>
      </c>
      <c r="CQ422" t="s">
        <v>1038</v>
      </c>
      <c r="CR422" t="s">
        <v>1039</v>
      </c>
      <c r="CS422">
        <v>1</v>
      </c>
      <c r="CT422" t="s">
        <v>1047</v>
      </c>
      <c r="CV422" t="str">
        <f t="shared" si="310"/>
        <v>Authorized agent, delegate, or designee</v>
      </c>
      <c r="CW422" t="s">
        <v>1047</v>
      </c>
      <c r="CY422">
        <v>1</v>
      </c>
      <c r="CZ422" t="s">
        <v>1044</v>
      </c>
      <c r="DB422">
        <v>0</v>
      </c>
      <c r="DE422">
        <v>0</v>
      </c>
      <c r="DH422">
        <v>1</v>
      </c>
      <c r="DI422" t="s">
        <v>1044</v>
      </c>
      <c r="DK422" t="str">
        <f t="shared" si="311"/>
        <v>Must have bilateral memorandum of understanding or data sharing agreement, Only if other state has PDMP laws consistent with or similar to this state</v>
      </c>
      <c r="DL422" t="s">
        <v>1048</v>
      </c>
      <c r="DN422">
        <v>1</v>
      </c>
      <c r="DO422" t="s">
        <v>1044</v>
      </c>
      <c r="DQ422" t="str">
        <f t="shared" si="280"/>
        <v>Active investigations</v>
      </c>
      <c r="DR422" t="s">
        <v>1044</v>
      </c>
    </row>
    <row r="423" spans="1:122" x14ac:dyDescent="0.35">
      <c r="A423" t="s">
        <v>1031</v>
      </c>
      <c r="B423" s="1">
        <v>42662</v>
      </c>
      <c r="C423" s="1">
        <v>42700</v>
      </c>
      <c r="D423">
        <v>1</v>
      </c>
      <c r="E423" t="s">
        <v>1038</v>
      </c>
      <c r="G423" t="str">
        <f t="shared" si="299"/>
        <v>Professional licensing authority</v>
      </c>
      <c r="H423" t="s">
        <v>1033</v>
      </c>
      <c r="J423">
        <v>1</v>
      </c>
      <c r="K423" t="s">
        <v>1043</v>
      </c>
      <c r="M423" t="str">
        <f t="shared" si="312"/>
        <v>Next business day</v>
      </c>
      <c r="N423" t="s">
        <v>1043</v>
      </c>
      <c r="P423" t="str">
        <f t="shared" si="291"/>
        <v>Schedule II, Schedule III, Schedule IV, Schedule V</v>
      </c>
      <c r="Q423" t="s">
        <v>1043</v>
      </c>
      <c r="S423" t="str">
        <f t="shared" si="300"/>
        <v>Must report to law enforcement, Must report to professional licensing body</v>
      </c>
      <c r="T423" t="s">
        <v>1044</v>
      </c>
      <c r="V423">
        <v>1</v>
      </c>
      <c r="W423" t="s">
        <v>1036</v>
      </c>
      <c r="Y423" t="str">
        <f t="shared" si="292"/>
        <v>Physician prescribers, Nurse Practitioners, Physician assistants, Optometrists, Podiatrists, Dentists, Pharmacists</v>
      </c>
      <c r="Z423" t="s">
        <v>1045</v>
      </c>
      <c r="AB423" t="str">
        <f t="shared" si="313"/>
        <v>Prior to accessing the PDMP</v>
      </c>
      <c r="AC423" t="s">
        <v>1046</v>
      </c>
      <c r="AE423">
        <v>1</v>
      </c>
      <c r="AF423" t="s">
        <v>1038</v>
      </c>
      <c r="AH423">
        <v>0</v>
      </c>
      <c r="AQ423">
        <v>1</v>
      </c>
      <c r="AR423" t="s">
        <v>1038</v>
      </c>
      <c r="AT423" t="str">
        <f t="shared" si="301"/>
        <v>Frequency of PDMP checks not required for new patients</v>
      </c>
      <c r="AW423" t="str">
        <f t="shared" si="302"/>
        <v>Every 6 months</v>
      </c>
      <c r="AX423" t="s">
        <v>1038</v>
      </c>
      <c r="AZ423" t="str">
        <f t="shared" si="303"/>
        <v>No exceptions from the mandate to check the PDMP</v>
      </c>
      <c r="BC423">
        <v>0</v>
      </c>
      <c r="BL423">
        <v>1</v>
      </c>
      <c r="BM423" t="s">
        <v>1038</v>
      </c>
      <c r="BO423" t="str">
        <f t="shared" si="304"/>
        <v>Schedule II, Schedule III, Schedule IV</v>
      </c>
      <c r="BP423" t="s">
        <v>1038</v>
      </c>
      <c r="BR423" t="str">
        <f t="shared" si="305"/>
        <v>Initial prescriptions</v>
      </c>
      <c r="BS423" t="s">
        <v>1038</v>
      </c>
      <c r="BU423" t="str">
        <f t="shared" si="306"/>
        <v>Initial prescriptions</v>
      </c>
      <c r="BV423" t="s">
        <v>1038</v>
      </c>
      <c r="BX423" t="str">
        <f t="shared" si="307"/>
        <v>Initial prescriptions</v>
      </c>
      <c r="BY423" t="s">
        <v>1038</v>
      </c>
      <c r="CA423" t="str">
        <f t="shared" si="287"/>
        <v>Prescriber not required to check for a Schedule V substance</v>
      </c>
      <c r="CD423" t="str">
        <f t="shared" si="308"/>
        <v>No exceptions from the mandate to check the PDMP</v>
      </c>
      <c r="CG423">
        <v>0</v>
      </c>
      <c r="CJ423">
        <v>0</v>
      </c>
      <c r="CM423">
        <v>1</v>
      </c>
      <c r="CN423" t="s">
        <v>1038</v>
      </c>
      <c r="CP423" t="str">
        <f t="shared" si="309"/>
        <v>New patients only</v>
      </c>
      <c r="CQ423" t="s">
        <v>1038</v>
      </c>
      <c r="CR423" t="s">
        <v>1039</v>
      </c>
      <c r="CS423">
        <v>1</v>
      </c>
      <c r="CT423" t="s">
        <v>1047</v>
      </c>
      <c r="CV423" t="str">
        <f t="shared" si="310"/>
        <v>Authorized agent, delegate, or designee</v>
      </c>
      <c r="CW423" t="s">
        <v>1047</v>
      </c>
      <c r="CY423">
        <v>1</v>
      </c>
      <c r="CZ423" t="s">
        <v>1044</v>
      </c>
      <c r="DB423">
        <v>0</v>
      </c>
      <c r="DE423">
        <v>0</v>
      </c>
      <c r="DH423">
        <v>1</v>
      </c>
      <c r="DI423" t="s">
        <v>1044</v>
      </c>
      <c r="DK423" t="str">
        <f t="shared" si="311"/>
        <v>Must have bilateral memorandum of understanding or data sharing agreement, Only if other state has PDMP laws consistent with or similar to this state</v>
      </c>
      <c r="DL423" t="s">
        <v>1048</v>
      </c>
      <c r="DN423">
        <v>1</v>
      </c>
      <c r="DO423" t="s">
        <v>1044</v>
      </c>
      <c r="DQ423" t="str">
        <f t="shared" si="280"/>
        <v>Active investigations</v>
      </c>
      <c r="DR423" t="s">
        <v>1044</v>
      </c>
    </row>
    <row r="424" spans="1:122" x14ac:dyDescent="0.35">
      <c r="A424" t="s">
        <v>1031</v>
      </c>
      <c r="B424" s="1">
        <v>42701</v>
      </c>
      <c r="C424" s="1">
        <v>42703</v>
      </c>
      <c r="D424">
        <v>1</v>
      </c>
      <c r="E424" t="s">
        <v>1038</v>
      </c>
      <c r="G424" t="str">
        <f t="shared" si="299"/>
        <v>Professional licensing authority</v>
      </c>
      <c r="H424" t="s">
        <v>1049</v>
      </c>
      <c r="J424">
        <v>1</v>
      </c>
      <c r="K424" t="s">
        <v>1043</v>
      </c>
      <c r="M424" t="str">
        <f t="shared" si="312"/>
        <v>Next business day</v>
      </c>
      <c r="N424" t="s">
        <v>1043</v>
      </c>
      <c r="P424" t="str">
        <f t="shared" si="291"/>
        <v>Schedule II, Schedule III, Schedule IV, Schedule V</v>
      </c>
      <c r="Q424" t="s">
        <v>1043</v>
      </c>
      <c r="S424" t="str">
        <f t="shared" si="300"/>
        <v>Must report to law enforcement, Must report to professional licensing body</v>
      </c>
      <c r="T424" t="s">
        <v>1044</v>
      </c>
      <c r="V424">
        <v>1</v>
      </c>
      <c r="W424" t="s">
        <v>1036</v>
      </c>
      <c r="Y424" t="str">
        <f t="shared" si="292"/>
        <v>Physician prescribers, Nurse Practitioners, Physician assistants, Optometrists, Podiatrists, Dentists, Pharmacists</v>
      </c>
      <c r="Z424" t="s">
        <v>1050</v>
      </c>
      <c r="AB424" t="str">
        <f t="shared" si="313"/>
        <v>Prior to accessing the PDMP</v>
      </c>
      <c r="AC424" t="s">
        <v>1046</v>
      </c>
      <c r="AE424">
        <v>1</v>
      </c>
      <c r="AF424" t="s">
        <v>1038</v>
      </c>
      <c r="AH424">
        <v>0</v>
      </c>
      <c r="AQ424">
        <v>1</v>
      </c>
      <c r="AR424" t="s">
        <v>1038</v>
      </c>
      <c r="AT424" t="str">
        <f t="shared" si="301"/>
        <v>Frequency of PDMP checks not required for new patients</v>
      </c>
      <c r="AW424" t="str">
        <f t="shared" si="302"/>
        <v>Every 6 months</v>
      </c>
      <c r="AX424" t="s">
        <v>1038</v>
      </c>
      <c r="AZ424" t="str">
        <f t="shared" si="303"/>
        <v>No exceptions from the mandate to check the PDMP</v>
      </c>
      <c r="BC424">
        <v>0</v>
      </c>
      <c r="BL424">
        <v>1</v>
      </c>
      <c r="BM424" t="s">
        <v>1038</v>
      </c>
      <c r="BO424" t="str">
        <f t="shared" si="304"/>
        <v>Schedule II, Schedule III, Schedule IV</v>
      </c>
      <c r="BP424" t="s">
        <v>1038</v>
      </c>
      <c r="BR424" t="str">
        <f t="shared" si="305"/>
        <v>Initial prescriptions</v>
      </c>
      <c r="BS424" t="s">
        <v>1038</v>
      </c>
      <c r="BU424" t="str">
        <f t="shared" si="306"/>
        <v>Initial prescriptions</v>
      </c>
      <c r="BV424" t="s">
        <v>1038</v>
      </c>
      <c r="BX424" t="str">
        <f t="shared" si="307"/>
        <v>Initial prescriptions</v>
      </c>
      <c r="BY424" t="s">
        <v>1038</v>
      </c>
      <c r="CA424" t="str">
        <f t="shared" si="287"/>
        <v>Prescriber not required to check for a Schedule V substance</v>
      </c>
      <c r="CD424" t="str">
        <f t="shared" si="308"/>
        <v>No exceptions from the mandate to check the PDMP</v>
      </c>
      <c r="CG424">
        <v>0</v>
      </c>
      <c r="CJ424">
        <v>0</v>
      </c>
      <c r="CM424">
        <v>1</v>
      </c>
      <c r="CN424" t="s">
        <v>1038</v>
      </c>
      <c r="CP424" t="str">
        <f t="shared" si="309"/>
        <v>New patients only</v>
      </c>
      <c r="CQ424" t="s">
        <v>1038</v>
      </c>
      <c r="CR424" t="s">
        <v>1039</v>
      </c>
      <c r="CS424">
        <v>1</v>
      </c>
      <c r="CT424" t="s">
        <v>1051</v>
      </c>
      <c r="CV424" t="str">
        <f t="shared" si="310"/>
        <v>Authorized agent, delegate, or designee</v>
      </c>
      <c r="CW424" t="s">
        <v>1051</v>
      </c>
      <c r="CY424">
        <v>1</v>
      </c>
      <c r="CZ424" t="s">
        <v>1044</v>
      </c>
      <c r="DB424">
        <v>1</v>
      </c>
      <c r="DC424" t="s">
        <v>1044</v>
      </c>
      <c r="DE424">
        <v>0</v>
      </c>
      <c r="DH424">
        <v>1</v>
      </c>
      <c r="DI424" t="s">
        <v>1044</v>
      </c>
      <c r="DK424" t="str">
        <f t="shared" si="311"/>
        <v>Must have bilateral memorandum of understanding or data sharing agreement, Only if other state has PDMP laws consistent with or similar to this state</v>
      </c>
      <c r="DL424" t="s">
        <v>1048</v>
      </c>
      <c r="DN424">
        <v>1</v>
      </c>
      <c r="DO424" t="s">
        <v>1044</v>
      </c>
      <c r="DQ424" t="str">
        <f t="shared" si="280"/>
        <v>Active investigations</v>
      </c>
      <c r="DR424" t="s">
        <v>1044</v>
      </c>
    </row>
    <row r="425" spans="1:122" x14ac:dyDescent="0.35">
      <c r="A425" t="s">
        <v>1031</v>
      </c>
      <c r="B425" s="1">
        <v>42704</v>
      </c>
      <c r="C425" s="1">
        <v>42735</v>
      </c>
      <c r="D425">
        <v>1</v>
      </c>
      <c r="E425" t="s">
        <v>1052</v>
      </c>
      <c r="G425" t="str">
        <f t="shared" si="299"/>
        <v>Professional licensing authority</v>
      </c>
      <c r="H425" t="s">
        <v>1053</v>
      </c>
      <c r="J425">
        <v>1</v>
      </c>
      <c r="K425" t="s">
        <v>1043</v>
      </c>
      <c r="M425" t="str">
        <f t="shared" si="312"/>
        <v>Next business day</v>
      </c>
      <c r="N425" t="s">
        <v>1043</v>
      </c>
      <c r="P425" t="str">
        <f t="shared" si="291"/>
        <v>Schedule II, Schedule III, Schedule IV, Schedule V</v>
      </c>
      <c r="Q425" t="s">
        <v>1043</v>
      </c>
      <c r="S425" t="str">
        <f t="shared" si="300"/>
        <v>Must report to law enforcement, Must report to professional licensing body</v>
      </c>
      <c r="T425" t="s">
        <v>1044</v>
      </c>
      <c r="V425">
        <v>1</v>
      </c>
      <c r="W425" t="s">
        <v>1052</v>
      </c>
      <c r="Y425" t="str">
        <f t="shared" si="292"/>
        <v>Physician prescribers, Nurse Practitioners, Physician assistants, Optometrists, Podiatrists, Dentists, Pharmacists</v>
      </c>
      <c r="Z425" t="s">
        <v>1054</v>
      </c>
      <c r="AB425" t="str">
        <f t="shared" si="313"/>
        <v>Prior to accessing the PDMP</v>
      </c>
      <c r="AC425" t="s">
        <v>1046</v>
      </c>
      <c r="AE425">
        <v>1</v>
      </c>
      <c r="AF425" t="s">
        <v>1055</v>
      </c>
      <c r="AH425">
        <v>0</v>
      </c>
      <c r="AQ425">
        <v>0</v>
      </c>
      <c r="BC425">
        <v>0</v>
      </c>
      <c r="BL425">
        <v>1</v>
      </c>
      <c r="BM425" t="s">
        <v>1055</v>
      </c>
      <c r="BO425" t="str">
        <f>("Schedule II, Schedule III, Schedule IV, Schedule V")</f>
        <v>Schedule II, Schedule III, Schedule IV, Schedule V</v>
      </c>
      <c r="BP425" t="s">
        <v>1055</v>
      </c>
      <c r="BR425" t="str">
        <f>("Initial prescriptions, Every 3 months")</f>
        <v>Initial prescriptions, Every 3 months</v>
      </c>
      <c r="BS425" t="s">
        <v>1055</v>
      </c>
      <c r="BT425" t="s">
        <v>1056</v>
      </c>
      <c r="BU425" t="str">
        <f>("Initial prescriptions, Every 3 months")</f>
        <v>Initial prescriptions, Every 3 months</v>
      </c>
      <c r="BV425" t="s">
        <v>1055</v>
      </c>
      <c r="BW425" t="s">
        <v>1056</v>
      </c>
      <c r="BX425" t="str">
        <f>("Initial prescriptions, Every 3 months")</f>
        <v>Initial prescriptions, Every 3 months</v>
      </c>
      <c r="BY425" t="s">
        <v>1055</v>
      </c>
      <c r="BZ425" t="s">
        <v>1056</v>
      </c>
      <c r="CA425" t="str">
        <f>("Initial prescriptions, Every 3 months")</f>
        <v>Initial prescriptions, Every 3 months</v>
      </c>
      <c r="CB425" t="s">
        <v>1055</v>
      </c>
      <c r="CC425" t="s">
        <v>1056</v>
      </c>
      <c r="CD425" t="str">
        <f t="shared" ref="CD425:CD433" si="314">("Terminally ill patients under the supervised care of a hospice program")</f>
        <v>Terminally ill patients under the supervised care of a hospice program</v>
      </c>
      <c r="CE425" t="s">
        <v>1052</v>
      </c>
      <c r="CG425">
        <v>0</v>
      </c>
      <c r="CJ425">
        <v>0</v>
      </c>
      <c r="CM425">
        <v>1</v>
      </c>
      <c r="CN425" t="s">
        <v>1052</v>
      </c>
      <c r="CP425" t="str">
        <f t="shared" ref="CP425:CP433" si="315">("Every patient, every time")</f>
        <v>Every patient, every time</v>
      </c>
      <c r="CQ425" t="s">
        <v>1052</v>
      </c>
      <c r="CR425" t="s">
        <v>1056</v>
      </c>
      <c r="CS425">
        <v>1</v>
      </c>
      <c r="CT425" t="s">
        <v>1057</v>
      </c>
      <c r="CV425" t="str">
        <f t="shared" si="310"/>
        <v>Authorized agent, delegate, or designee</v>
      </c>
      <c r="CW425" t="s">
        <v>1058</v>
      </c>
      <c r="CY425">
        <v>1</v>
      </c>
      <c r="CZ425" t="s">
        <v>1059</v>
      </c>
      <c r="DB425">
        <v>1</v>
      </c>
      <c r="DC425" t="s">
        <v>1059</v>
      </c>
      <c r="DE425">
        <v>0</v>
      </c>
      <c r="DH425">
        <v>1</v>
      </c>
      <c r="DI425" t="s">
        <v>1044</v>
      </c>
      <c r="DK425" t="str">
        <f t="shared" si="311"/>
        <v>Must have bilateral memorandum of understanding or data sharing agreement, Only if other state has PDMP laws consistent with or similar to this state</v>
      </c>
      <c r="DL425" t="s">
        <v>1048</v>
      </c>
      <c r="DN425">
        <v>1</v>
      </c>
      <c r="DO425" t="s">
        <v>1059</v>
      </c>
      <c r="DQ425" t="str">
        <f t="shared" si="280"/>
        <v>Active investigations</v>
      </c>
      <c r="DR425" t="s">
        <v>1044</v>
      </c>
    </row>
    <row r="426" spans="1:122" x14ac:dyDescent="0.35">
      <c r="A426" t="s">
        <v>1031</v>
      </c>
      <c r="B426" s="1">
        <v>42736</v>
      </c>
      <c r="C426" s="1">
        <v>42901</v>
      </c>
      <c r="D426">
        <v>1</v>
      </c>
      <c r="E426" t="s">
        <v>1052</v>
      </c>
      <c r="G426" t="str">
        <f t="shared" si="299"/>
        <v>Professional licensing authority</v>
      </c>
      <c r="H426" t="s">
        <v>1053</v>
      </c>
      <c r="J426">
        <v>1</v>
      </c>
      <c r="K426" t="s">
        <v>1043</v>
      </c>
      <c r="M426" t="str">
        <f t="shared" si="312"/>
        <v>Next business day</v>
      </c>
      <c r="N426" t="s">
        <v>1043</v>
      </c>
      <c r="P426" t="str">
        <f t="shared" si="291"/>
        <v>Schedule II, Schedule III, Schedule IV, Schedule V</v>
      </c>
      <c r="Q426" t="s">
        <v>1043</v>
      </c>
      <c r="S426" t="str">
        <f t="shared" si="300"/>
        <v>Must report to law enforcement, Must report to professional licensing body</v>
      </c>
      <c r="T426" t="s">
        <v>1044</v>
      </c>
      <c r="V426">
        <v>1</v>
      </c>
      <c r="W426" t="s">
        <v>1060</v>
      </c>
      <c r="Y426" t="str">
        <f t="shared" si="292"/>
        <v>Physician prescribers, Nurse Practitioners, Physician assistants, Optometrists, Podiatrists, Dentists, Pharmacists</v>
      </c>
      <c r="Z426" t="s">
        <v>1061</v>
      </c>
      <c r="AB426" t="str">
        <f t="shared" si="313"/>
        <v>Prior to accessing the PDMP</v>
      </c>
      <c r="AC426" t="s">
        <v>1046</v>
      </c>
      <c r="AE426">
        <v>1</v>
      </c>
      <c r="AF426" t="s">
        <v>1062</v>
      </c>
      <c r="AH426">
        <v>0</v>
      </c>
      <c r="AQ426">
        <v>1</v>
      </c>
      <c r="AR426" t="s">
        <v>1063</v>
      </c>
      <c r="AT426" t="str">
        <f>("Initial prescriptions")</f>
        <v>Initial prescriptions</v>
      </c>
      <c r="AU426" t="s">
        <v>1064</v>
      </c>
      <c r="AW426" t="str">
        <f>("Every 3 months")</f>
        <v>Every 3 months</v>
      </c>
      <c r="AX426" t="s">
        <v>1064</v>
      </c>
      <c r="AZ426" t="str">
        <f>("Terminally ill patients under the supervised care of a hospice program")</f>
        <v>Terminally ill patients under the supervised care of a hospice program</v>
      </c>
      <c r="BA426" t="s">
        <v>1064</v>
      </c>
      <c r="BC426">
        <v>0</v>
      </c>
      <c r="BL426">
        <v>1</v>
      </c>
      <c r="BM426" t="s">
        <v>1055</v>
      </c>
      <c r="BO426" t="str">
        <f>("Schedule II, Schedule III, Schedule IV, Schedule V")</f>
        <v>Schedule II, Schedule III, Schedule IV, Schedule V</v>
      </c>
      <c r="BP426" t="s">
        <v>1055</v>
      </c>
      <c r="BR426" t="str">
        <f>("Initial prescriptions, Every 3 months")</f>
        <v>Initial prescriptions, Every 3 months</v>
      </c>
      <c r="BS426" t="s">
        <v>1055</v>
      </c>
      <c r="BT426" t="s">
        <v>1056</v>
      </c>
      <c r="BU426" t="str">
        <f>("Initial prescriptions, Every 3 months")</f>
        <v>Initial prescriptions, Every 3 months</v>
      </c>
      <c r="BV426" t="s">
        <v>1055</v>
      </c>
      <c r="BW426" t="s">
        <v>1056</v>
      </c>
      <c r="BX426" t="str">
        <f>("Initial prescriptions, Every 3 months")</f>
        <v>Initial prescriptions, Every 3 months</v>
      </c>
      <c r="BY426" t="s">
        <v>1055</v>
      </c>
      <c r="BZ426" t="s">
        <v>1056</v>
      </c>
      <c r="CA426" t="str">
        <f>("Initial prescriptions, Every 3 months")</f>
        <v>Initial prescriptions, Every 3 months</v>
      </c>
      <c r="CB426" t="s">
        <v>1055</v>
      </c>
      <c r="CC426" t="s">
        <v>1056</v>
      </c>
      <c r="CD426" t="str">
        <f t="shared" si="314"/>
        <v>Terminally ill patients under the supervised care of a hospice program</v>
      </c>
      <c r="CE426" t="s">
        <v>1052</v>
      </c>
      <c r="CG426">
        <v>0</v>
      </c>
      <c r="CJ426">
        <v>0</v>
      </c>
      <c r="CM426">
        <v>1</v>
      </c>
      <c r="CN426" t="s">
        <v>1052</v>
      </c>
      <c r="CP426" t="str">
        <f t="shared" si="315"/>
        <v>Every patient, every time</v>
      </c>
      <c r="CQ426" t="s">
        <v>1052</v>
      </c>
      <c r="CR426" t="s">
        <v>1056</v>
      </c>
      <c r="CS426">
        <v>1</v>
      </c>
      <c r="CT426" t="s">
        <v>1065</v>
      </c>
      <c r="CV426" t="str">
        <f t="shared" si="310"/>
        <v>Authorized agent, delegate, or designee</v>
      </c>
      <c r="CW426" t="s">
        <v>1051</v>
      </c>
      <c r="CY426">
        <v>1</v>
      </c>
      <c r="CZ426" t="s">
        <v>1044</v>
      </c>
      <c r="DB426">
        <v>1</v>
      </c>
      <c r="DC426" t="s">
        <v>1044</v>
      </c>
      <c r="DE426">
        <v>0</v>
      </c>
      <c r="DH426">
        <v>1</v>
      </c>
      <c r="DI426" t="s">
        <v>1044</v>
      </c>
      <c r="DK426" t="str">
        <f t="shared" si="311"/>
        <v>Must have bilateral memorandum of understanding or data sharing agreement, Only if other state has PDMP laws consistent with or similar to this state</v>
      </c>
      <c r="DL426" t="s">
        <v>1048</v>
      </c>
      <c r="DN426">
        <v>1</v>
      </c>
      <c r="DO426" t="s">
        <v>1044</v>
      </c>
      <c r="DQ426" t="str">
        <f t="shared" si="280"/>
        <v>Active investigations</v>
      </c>
      <c r="DR426" t="s">
        <v>1044</v>
      </c>
    </row>
    <row r="427" spans="1:122" x14ac:dyDescent="0.35">
      <c r="A427" t="s">
        <v>1031</v>
      </c>
      <c r="B427" s="1">
        <v>42902</v>
      </c>
      <c r="C427" s="1">
        <v>43367</v>
      </c>
      <c r="D427">
        <v>1</v>
      </c>
      <c r="E427" t="s">
        <v>1052</v>
      </c>
      <c r="G427" t="str">
        <f t="shared" si="299"/>
        <v>Professional licensing authority</v>
      </c>
      <c r="H427" t="s">
        <v>1053</v>
      </c>
      <c r="J427">
        <v>1</v>
      </c>
      <c r="K427" t="s">
        <v>1043</v>
      </c>
      <c r="M427" t="str">
        <f t="shared" si="312"/>
        <v>Next business day</v>
      </c>
      <c r="N427" t="s">
        <v>1043</v>
      </c>
      <c r="P427" t="str">
        <f t="shared" si="291"/>
        <v>Schedule II, Schedule III, Schedule IV, Schedule V</v>
      </c>
      <c r="Q427" t="s">
        <v>1043</v>
      </c>
      <c r="S427" t="str">
        <f t="shared" si="300"/>
        <v>Must report to law enforcement, Must report to professional licensing body</v>
      </c>
      <c r="T427" t="s">
        <v>1044</v>
      </c>
      <c r="V427">
        <v>1</v>
      </c>
      <c r="W427" t="s">
        <v>1060</v>
      </c>
      <c r="Y427" t="str">
        <f t="shared" si="292"/>
        <v>Physician prescribers, Nurse Practitioners, Physician assistants, Optometrists, Podiatrists, Dentists, Pharmacists</v>
      </c>
      <c r="Z427" t="s">
        <v>1066</v>
      </c>
      <c r="AB427" t="str">
        <f t="shared" si="313"/>
        <v>Prior to accessing the PDMP</v>
      </c>
      <c r="AC427" t="s">
        <v>1046</v>
      </c>
      <c r="AE427">
        <v>1</v>
      </c>
      <c r="AF427" t="s">
        <v>1062</v>
      </c>
      <c r="AH427">
        <v>0</v>
      </c>
      <c r="AQ427">
        <v>1</v>
      </c>
      <c r="AR427" t="s">
        <v>1063</v>
      </c>
      <c r="AT427" t="str">
        <f>("Initial prescriptions")</f>
        <v>Initial prescriptions</v>
      </c>
      <c r="AU427" t="s">
        <v>1064</v>
      </c>
      <c r="AW427" t="str">
        <f>("Every 3 months")</f>
        <v>Every 3 months</v>
      </c>
      <c r="AX427" t="s">
        <v>1064</v>
      </c>
      <c r="AZ427" t="str">
        <f>("Terminally ill patients under the supervised care of a hospice program")</f>
        <v>Terminally ill patients under the supervised care of a hospice program</v>
      </c>
      <c r="BA427" t="s">
        <v>1064</v>
      </c>
      <c r="BC427">
        <v>0</v>
      </c>
      <c r="BL427">
        <v>1</v>
      </c>
      <c r="BM427" t="s">
        <v>1055</v>
      </c>
      <c r="BO427" t="str">
        <f>("Schedule II, Schedule III, Schedule IV, Schedule V")</f>
        <v>Schedule II, Schedule III, Schedule IV, Schedule V</v>
      </c>
      <c r="BP427" t="s">
        <v>1055</v>
      </c>
      <c r="BR427" t="str">
        <f>("Initial prescriptions, Every 3 months")</f>
        <v>Initial prescriptions, Every 3 months</v>
      </c>
      <c r="BS427" t="s">
        <v>1055</v>
      </c>
      <c r="BT427" t="s">
        <v>1056</v>
      </c>
      <c r="BU427" t="str">
        <f>("Initial prescriptions, Every 3 months")</f>
        <v>Initial prescriptions, Every 3 months</v>
      </c>
      <c r="BV427" t="s">
        <v>1055</v>
      </c>
      <c r="BW427" t="s">
        <v>1056</v>
      </c>
      <c r="BX427" t="str">
        <f>("Initial prescriptions, Every 3 months")</f>
        <v>Initial prescriptions, Every 3 months</v>
      </c>
      <c r="BY427" t="s">
        <v>1055</v>
      </c>
      <c r="BZ427" t="s">
        <v>1056</v>
      </c>
      <c r="CA427" t="str">
        <f>("Initial prescriptions, Every 3 months")</f>
        <v>Initial prescriptions, Every 3 months</v>
      </c>
      <c r="CB427" t="s">
        <v>1055</v>
      </c>
      <c r="CC427" t="s">
        <v>1056</v>
      </c>
      <c r="CD427" t="str">
        <f t="shared" si="314"/>
        <v>Terminally ill patients under the supervised care of a hospice program</v>
      </c>
      <c r="CE427" t="s">
        <v>1052</v>
      </c>
      <c r="CG427">
        <v>0</v>
      </c>
      <c r="CJ427">
        <v>0</v>
      </c>
      <c r="CM427">
        <v>1</v>
      </c>
      <c r="CN427" t="s">
        <v>1052</v>
      </c>
      <c r="CP427" t="str">
        <f t="shared" si="315"/>
        <v>Every patient, every time</v>
      </c>
      <c r="CQ427" t="s">
        <v>1052</v>
      </c>
      <c r="CS427">
        <v>1</v>
      </c>
      <c r="CT427" t="s">
        <v>1067</v>
      </c>
      <c r="CV427" t="str">
        <f t="shared" si="310"/>
        <v>Authorized agent, delegate, or designee</v>
      </c>
      <c r="CW427" t="s">
        <v>1047</v>
      </c>
      <c r="CY427">
        <v>1</v>
      </c>
      <c r="CZ427" t="s">
        <v>1044</v>
      </c>
      <c r="DB427">
        <v>1</v>
      </c>
      <c r="DC427" t="s">
        <v>1044</v>
      </c>
      <c r="DE427">
        <v>0</v>
      </c>
      <c r="DH427">
        <v>1</v>
      </c>
      <c r="DI427" t="s">
        <v>1044</v>
      </c>
      <c r="DK427" t="str">
        <f t="shared" si="311"/>
        <v>Must have bilateral memorandum of understanding or data sharing agreement, Only if other state has PDMP laws consistent with or similar to this state</v>
      </c>
      <c r="DL427" t="s">
        <v>1048</v>
      </c>
      <c r="DN427">
        <v>1</v>
      </c>
      <c r="DO427" t="s">
        <v>1044</v>
      </c>
      <c r="DQ427" t="str">
        <f t="shared" si="280"/>
        <v>Active investigations</v>
      </c>
      <c r="DR427" t="s">
        <v>1044</v>
      </c>
    </row>
    <row r="428" spans="1:122" x14ac:dyDescent="0.35">
      <c r="A428" t="s">
        <v>1031</v>
      </c>
      <c r="B428" s="1">
        <v>43368</v>
      </c>
      <c r="C428" s="1">
        <v>43830</v>
      </c>
      <c r="D428">
        <v>1</v>
      </c>
      <c r="E428" t="s">
        <v>1052</v>
      </c>
      <c r="G428" t="str">
        <f t="shared" si="299"/>
        <v>Professional licensing authority</v>
      </c>
      <c r="H428" t="s">
        <v>1053</v>
      </c>
      <c r="J428">
        <v>1</v>
      </c>
      <c r="K428" t="s">
        <v>1043</v>
      </c>
      <c r="M428" t="str">
        <f t="shared" si="312"/>
        <v>Next business day</v>
      </c>
      <c r="N428" t="s">
        <v>1043</v>
      </c>
      <c r="P428" t="str">
        <f t="shared" si="291"/>
        <v>Schedule II, Schedule III, Schedule IV, Schedule V</v>
      </c>
      <c r="Q428" t="s">
        <v>1043</v>
      </c>
      <c r="S428" t="str">
        <f>("No action specified in the law")</f>
        <v>No action specified in the law</v>
      </c>
      <c r="V428">
        <v>1</v>
      </c>
      <c r="W428" t="s">
        <v>1060</v>
      </c>
      <c r="Y428" t="str">
        <f t="shared" si="292"/>
        <v>Physician prescribers, Nurse Practitioners, Physician assistants, Optometrists, Podiatrists, Dentists, Pharmacists</v>
      </c>
      <c r="Z428" t="s">
        <v>1068</v>
      </c>
      <c r="AB428" t="str">
        <f t="shared" si="313"/>
        <v>Prior to accessing the PDMP</v>
      </c>
      <c r="AC428" t="s">
        <v>1046</v>
      </c>
      <c r="AE428">
        <v>1</v>
      </c>
      <c r="AF428" t="s">
        <v>1062</v>
      </c>
      <c r="AG428" t="s">
        <v>1069</v>
      </c>
      <c r="AH428">
        <v>0</v>
      </c>
      <c r="AQ428">
        <v>1</v>
      </c>
      <c r="AR428" t="s">
        <v>1063</v>
      </c>
      <c r="AS428" t="s">
        <v>1069</v>
      </c>
      <c r="AT428" t="str">
        <f>("Initial prescriptions")</f>
        <v>Initial prescriptions</v>
      </c>
      <c r="AU428" t="s">
        <v>1064</v>
      </c>
      <c r="AW428" t="str">
        <f>("Every 3 months")</f>
        <v>Every 3 months</v>
      </c>
      <c r="AX428" t="s">
        <v>1064</v>
      </c>
      <c r="AZ428" t="str">
        <f>("Terminally ill patients under the supervised care of a hospice program")</f>
        <v>Terminally ill patients under the supervised care of a hospice program</v>
      </c>
      <c r="BA428" t="s">
        <v>1064</v>
      </c>
      <c r="BC428">
        <v>0</v>
      </c>
      <c r="BL428">
        <v>1</v>
      </c>
      <c r="BM428" t="s">
        <v>1055</v>
      </c>
      <c r="BO428" t="str">
        <f>("Schedule II, Schedule III, Schedule IV, Schedule V")</f>
        <v>Schedule II, Schedule III, Schedule IV, Schedule V</v>
      </c>
      <c r="BP428" t="s">
        <v>1055</v>
      </c>
      <c r="BR428" t="str">
        <f>("Initial prescriptions, Every 3 months")</f>
        <v>Initial prescriptions, Every 3 months</v>
      </c>
      <c r="BS428" t="s">
        <v>1055</v>
      </c>
      <c r="BT428" t="s">
        <v>1056</v>
      </c>
      <c r="BU428" t="str">
        <f>("Initial prescriptions, Every 3 months")</f>
        <v>Initial prescriptions, Every 3 months</v>
      </c>
      <c r="BV428" t="s">
        <v>1055</v>
      </c>
      <c r="BW428" t="s">
        <v>1056</v>
      </c>
      <c r="BX428" t="str">
        <f>("Initial prescriptions, Every 3 months")</f>
        <v>Initial prescriptions, Every 3 months</v>
      </c>
      <c r="BY428" t="s">
        <v>1055</v>
      </c>
      <c r="BZ428" t="s">
        <v>1056</v>
      </c>
      <c r="CA428" t="str">
        <f>("Initial prescriptions, Every 3 months")</f>
        <v>Initial prescriptions, Every 3 months</v>
      </c>
      <c r="CB428" t="s">
        <v>1055</v>
      </c>
      <c r="CC428" t="s">
        <v>1056</v>
      </c>
      <c r="CD428" t="str">
        <f t="shared" si="314"/>
        <v>Terminally ill patients under the supervised care of a hospice program</v>
      </c>
      <c r="CE428" t="s">
        <v>1052</v>
      </c>
      <c r="CG428">
        <v>0</v>
      </c>
      <c r="CJ428">
        <v>0</v>
      </c>
      <c r="CM428">
        <v>1</v>
      </c>
      <c r="CN428" t="s">
        <v>1052</v>
      </c>
      <c r="CP428" t="str">
        <f t="shared" si="315"/>
        <v>Every patient, every time</v>
      </c>
      <c r="CQ428" t="s">
        <v>1052</v>
      </c>
      <c r="CS428">
        <v>1</v>
      </c>
      <c r="CT428" t="s">
        <v>1067</v>
      </c>
      <c r="CV428" t="str">
        <f t="shared" si="310"/>
        <v>Authorized agent, delegate, or designee</v>
      </c>
      <c r="CW428" t="s">
        <v>1047</v>
      </c>
      <c r="CY428">
        <v>1</v>
      </c>
      <c r="CZ428" t="s">
        <v>1044</v>
      </c>
      <c r="DB428">
        <v>1</v>
      </c>
      <c r="DC428" t="s">
        <v>1044</v>
      </c>
      <c r="DE428">
        <v>0</v>
      </c>
      <c r="DH428">
        <v>1</v>
      </c>
      <c r="DI428" t="s">
        <v>1044</v>
      </c>
      <c r="DK428" t="str">
        <f t="shared" si="311"/>
        <v>Must have bilateral memorandum of understanding or data sharing agreement, Only if other state has PDMP laws consistent with or similar to this state</v>
      </c>
      <c r="DL428" t="s">
        <v>1070</v>
      </c>
      <c r="DN428">
        <v>1</v>
      </c>
      <c r="DO428" t="s">
        <v>1044</v>
      </c>
      <c r="DQ428" t="str">
        <f t="shared" si="280"/>
        <v>Active investigations</v>
      </c>
      <c r="DR428" t="s">
        <v>1044</v>
      </c>
    </row>
    <row r="429" spans="1:122" x14ac:dyDescent="0.35">
      <c r="A429" t="s">
        <v>1071</v>
      </c>
      <c r="B429" s="1">
        <v>41640</v>
      </c>
      <c r="C429" s="1">
        <v>41818</v>
      </c>
      <c r="D429">
        <v>1</v>
      </c>
      <c r="E429" t="s">
        <v>1072</v>
      </c>
      <c r="G429" t="str">
        <f t="shared" ref="G429:G447" si="316">("Department of Health ")</f>
        <v xml:space="preserve">Department of Health </v>
      </c>
      <c r="H429" t="s">
        <v>1073</v>
      </c>
      <c r="J429">
        <v>1</v>
      </c>
      <c r="K429" t="s">
        <v>1074</v>
      </c>
      <c r="M429" t="str">
        <f>("Every day")</f>
        <v>Every day</v>
      </c>
      <c r="N429" t="s">
        <v>1075</v>
      </c>
      <c r="P429" t="str">
        <f>("Schedule I, Schedule II, Schedule III, Schedule IV, Schedule V")</f>
        <v>Schedule I, Schedule II, Schedule III, Schedule IV, Schedule V</v>
      </c>
      <c r="Q429" t="s">
        <v>1076</v>
      </c>
      <c r="S429" t="str">
        <f>("Permitted to report to law enforcement, Permitted to report to prescriber or dispenser")</f>
        <v>Permitted to report to law enforcement, Permitted to report to prescriber or dispenser</v>
      </c>
      <c r="T429" t="s">
        <v>1077</v>
      </c>
      <c r="V429">
        <v>0</v>
      </c>
      <c r="AE429">
        <v>1</v>
      </c>
      <c r="AF429" t="s">
        <v>1078</v>
      </c>
      <c r="AH429">
        <v>0</v>
      </c>
      <c r="AQ429">
        <v>0</v>
      </c>
      <c r="BC429">
        <v>0</v>
      </c>
      <c r="BL429">
        <v>1</v>
      </c>
      <c r="BM429" t="s">
        <v>1078</v>
      </c>
      <c r="BO429" t="str">
        <f>("Schedule II, Schedule III, Schedule IV")</f>
        <v>Schedule II, Schedule III, Schedule IV</v>
      </c>
      <c r="BP429" t="s">
        <v>1078</v>
      </c>
      <c r="BR429" t="str">
        <f>("Every prescription")</f>
        <v>Every prescription</v>
      </c>
      <c r="BS429" t="s">
        <v>1078</v>
      </c>
      <c r="BU429" t="str">
        <f>("Every prescription")</f>
        <v>Every prescription</v>
      </c>
      <c r="BV429" t="s">
        <v>1078</v>
      </c>
      <c r="BX429" t="str">
        <f>("Every prescription")</f>
        <v>Every prescription</v>
      </c>
      <c r="BY429" t="s">
        <v>1078</v>
      </c>
      <c r="CA429" t="str">
        <f>("Prescriber not required to check for a Schedule V substance")</f>
        <v>Prescriber not required to check for a Schedule V substance</v>
      </c>
      <c r="CD429" t="str">
        <f t="shared" si="314"/>
        <v>Terminally ill patients under the supervised care of a hospice program</v>
      </c>
      <c r="CE429" t="s">
        <v>1079</v>
      </c>
      <c r="CG429">
        <v>0</v>
      </c>
      <c r="CJ429">
        <v>0</v>
      </c>
      <c r="CM429">
        <v>1</v>
      </c>
      <c r="CN429" t="s">
        <v>1078</v>
      </c>
      <c r="CP429" t="str">
        <f t="shared" si="315"/>
        <v>Every patient, every time</v>
      </c>
      <c r="CQ429" t="s">
        <v>1078</v>
      </c>
      <c r="CS429">
        <v>1</v>
      </c>
      <c r="CT429" t="s">
        <v>1079</v>
      </c>
      <c r="CV429" t="str">
        <f t="shared" si="310"/>
        <v>Authorized agent, delegate, or designee</v>
      </c>
      <c r="CW429" t="s">
        <v>1072</v>
      </c>
      <c r="CY429">
        <v>1</v>
      </c>
      <c r="CZ429" t="s">
        <v>1080</v>
      </c>
      <c r="DB429">
        <v>0</v>
      </c>
      <c r="DE429">
        <v>0</v>
      </c>
      <c r="DH429">
        <v>1</v>
      </c>
      <c r="DI429" t="s">
        <v>1081</v>
      </c>
      <c r="DK429" t="s">
        <v>397</v>
      </c>
      <c r="DL429" t="s">
        <v>1082</v>
      </c>
      <c r="DN429">
        <v>1</v>
      </c>
      <c r="DO429" t="s">
        <v>1080</v>
      </c>
      <c r="DQ429" t="str">
        <f>("Granted access by a subpoena")</f>
        <v>Granted access by a subpoena</v>
      </c>
      <c r="DR429" t="s">
        <v>1080</v>
      </c>
    </row>
    <row r="430" spans="1:122" x14ac:dyDescent="0.35">
      <c r="A430" t="s">
        <v>1071</v>
      </c>
      <c r="B430" s="1">
        <v>41819</v>
      </c>
      <c r="C430" s="1">
        <v>41824</v>
      </c>
      <c r="D430">
        <v>1</v>
      </c>
      <c r="E430" t="s">
        <v>1072</v>
      </c>
      <c r="G430" t="str">
        <f t="shared" si="316"/>
        <v xml:space="preserve">Department of Health </v>
      </c>
      <c r="H430" t="s">
        <v>1073</v>
      </c>
      <c r="J430">
        <v>1</v>
      </c>
      <c r="K430" t="s">
        <v>1074</v>
      </c>
      <c r="M430" t="str">
        <f>("Every day")</f>
        <v>Every day</v>
      </c>
      <c r="N430" t="s">
        <v>1075</v>
      </c>
      <c r="P430" t="str">
        <f>("Schedule I, Schedule II, Schedule III, Schedule IV, Schedule V")</f>
        <v>Schedule I, Schedule II, Schedule III, Schedule IV, Schedule V</v>
      </c>
      <c r="Q430" t="s">
        <v>1083</v>
      </c>
      <c r="S430" t="str">
        <f>("Permitted to report to law enforcement, Permitted to report to prescriber or dispenser")</f>
        <v>Permitted to report to law enforcement, Permitted to report to prescriber or dispenser</v>
      </c>
      <c r="T430" t="s">
        <v>1077</v>
      </c>
      <c r="V430">
        <v>0</v>
      </c>
      <c r="AE430">
        <v>1</v>
      </c>
      <c r="AF430" t="s">
        <v>1078</v>
      </c>
      <c r="AH430">
        <v>0</v>
      </c>
      <c r="AQ430">
        <v>0</v>
      </c>
      <c r="BC430">
        <v>0</v>
      </c>
      <c r="BL430">
        <v>1</v>
      </c>
      <c r="BM430" t="s">
        <v>1078</v>
      </c>
      <c r="BO430" t="str">
        <f>("Schedule II, Schedule III, Schedule IV")</f>
        <v>Schedule II, Schedule III, Schedule IV</v>
      </c>
      <c r="BP430" t="s">
        <v>1078</v>
      </c>
      <c r="BR430" t="str">
        <f>("Every prescription")</f>
        <v>Every prescription</v>
      </c>
      <c r="BS430" t="s">
        <v>1078</v>
      </c>
      <c r="BU430" t="str">
        <f>("Every prescription")</f>
        <v>Every prescription</v>
      </c>
      <c r="BV430" t="s">
        <v>1078</v>
      </c>
      <c r="BX430" t="str">
        <f>("Every prescription")</f>
        <v>Every prescription</v>
      </c>
      <c r="BY430" t="s">
        <v>1078</v>
      </c>
      <c r="CA430" t="str">
        <f>("Prescriber not required to check for a Schedule V substance")</f>
        <v>Prescriber not required to check for a Schedule V substance</v>
      </c>
      <c r="CD430" t="str">
        <f t="shared" si="314"/>
        <v>Terminally ill patients under the supervised care of a hospice program</v>
      </c>
      <c r="CE430" t="s">
        <v>1079</v>
      </c>
      <c r="CG430">
        <v>0</v>
      </c>
      <c r="CJ430">
        <v>0</v>
      </c>
      <c r="CM430">
        <v>1</v>
      </c>
      <c r="CN430" t="s">
        <v>1078</v>
      </c>
      <c r="CP430" t="str">
        <f t="shared" si="315"/>
        <v>Every patient, every time</v>
      </c>
      <c r="CQ430" t="s">
        <v>1078</v>
      </c>
      <c r="CS430">
        <v>1</v>
      </c>
      <c r="CT430" t="s">
        <v>1079</v>
      </c>
      <c r="CV430" t="str">
        <f t="shared" si="310"/>
        <v>Authorized agent, delegate, or designee</v>
      </c>
      <c r="CW430" t="s">
        <v>1072</v>
      </c>
      <c r="CY430">
        <v>1</v>
      </c>
      <c r="CZ430" t="s">
        <v>1080</v>
      </c>
      <c r="DB430">
        <v>0</v>
      </c>
      <c r="DE430">
        <v>0</v>
      </c>
      <c r="DH430">
        <v>1</v>
      </c>
      <c r="DI430" t="s">
        <v>1081</v>
      </c>
      <c r="DK430" t="s">
        <v>397</v>
      </c>
      <c r="DL430" t="s">
        <v>1082</v>
      </c>
      <c r="DN430">
        <v>1</v>
      </c>
      <c r="DO430" t="s">
        <v>1080</v>
      </c>
      <c r="DQ430" t="str">
        <f>("Granted access by a subpoena")</f>
        <v>Granted access by a subpoena</v>
      </c>
      <c r="DR430" t="s">
        <v>1080</v>
      </c>
    </row>
    <row r="431" spans="1:122" x14ac:dyDescent="0.35">
      <c r="A431" t="s">
        <v>1071</v>
      </c>
      <c r="B431" s="1">
        <v>41825</v>
      </c>
      <c r="C431" s="1">
        <v>42572</v>
      </c>
      <c r="D431">
        <v>1</v>
      </c>
      <c r="E431" t="s">
        <v>1072</v>
      </c>
      <c r="G431" t="str">
        <f t="shared" si="316"/>
        <v xml:space="preserve">Department of Health </v>
      </c>
      <c r="H431" t="s">
        <v>1073</v>
      </c>
      <c r="J431">
        <v>1</v>
      </c>
      <c r="K431" t="s">
        <v>1074</v>
      </c>
      <c r="M431" t="str">
        <f>("Every day")</f>
        <v>Every day</v>
      </c>
      <c r="N431" t="s">
        <v>1075</v>
      </c>
      <c r="P431" t="str">
        <f>("Schedule I, Schedule II, Schedule III, Schedule IV, Schedule V")</f>
        <v>Schedule I, Schedule II, Schedule III, Schedule IV, Schedule V</v>
      </c>
      <c r="Q431" t="s">
        <v>1083</v>
      </c>
      <c r="S431" t="str">
        <f>("Permitted to report to law enforcement, Permitted to report to prescriber or dispenser")</f>
        <v>Permitted to report to law enforcement, Permitted to report to prescriber or dispenser</v>
      </c>
      <c r="T431" t="s">
        <v>1077</v>
      </c>
      <c r="V431">
        <v>0</v>
      </c>
      <c r="AE431">
        <v>1</v>
      </c>
      <c r="AF431" t="s">
        <v>1078</v>
      </c>
      <c r="AH431">
        <v>0</v>
      </c>
      <c r="AQ431">
        <v>0</v>
      </c>
      <c r="BC431">
        <v>0</v>
      </c>
      <c r="BL431">
        <v>1</v>
      </c>
      <c r="BM431" t="s">
        <v>1078</v>
      </c>
      <c r="BO431" t="str">
        <f>("Schedule II, Schedule III, Schedule IV")</f>
        <v>Schedule II, Schedule III, Schedule IV</v>
      </c>
      <c r="BP431" t="s">
        <v>1078</v>
      </c>
      <c r="BR431" t="str">
        <f>("Every prescription")</f>
        <v>Every prescription</v>
      </c>
      <c r="BS431" t="s">
        <v>1078</v>
      </c>
      <c r="BU431" t="str">
        <f>("Every prescription")</f>
        <v>Every prescription</v>
      </c>
      <c r="BV431" t="s">
        <v>1078</v>
      </c>
      <c r="BX431" t="str">
        <f>("Every prescription")</f>
        <v>Every prescription</v>
      </c>
      <c r="BY431" t="s">
        <v>1078</v>
      </c>
      <c r="CA431" t="str">
        <f>("Prescriber not required to check for a Schedule V substance")</f>
        <v>Prescriber not required to check for a Schedule V substance</v>
      </c>
      <c r="CD431" t="str">
        <f t="shared" si="314"/>
        <v>Terminally ill patients under the supervised care of a hospice program</v>
      </c>
      <c r="CE431" t="s">
        <v>1079</v>
      </c>
      <c r="CG431">
        <v>0</v>
      </c>
      <c r="CJ431">
        <v>0</v>
      </c>
      <c r="CM431">
        <v>1</v>
      </c>
      <c r="CN431" t="s">
        <v>1078</v>
      </c>
      <c r="CP431" t="str">
        <f t="shared" si="315"/>
        <v>Every patient, every time</v>
      </c>
      <c r="CQ431" t="s">
        <v>1078</v>
      </c>
      <c r="CS431">
        <v>1</v>
      </c>
      <c r="CT431" t="s">
        <v>1079</v>
      </c>
      <c r="CV431" t="str">
        <f t="shared" si="310"/>
        <v>Authorized agent, delegate, or designee</v>
      </c>
      <c r="CW431" t="s">
        <v>1072</v>
      </c>
      <c r="CY431">
        <v>1</v>
      </c>
      <c r="CZ431" t="s">
        <v>1080</v>
      </c>
      <c r="DB431">
        <v>0</v>
      </c>
      <c r="DE431">
        <v>0</v>
      </c>
      <c r="DH431">
        <v>1</v>
      </c>
      <c r="DI431" t="s">
        <v>1081</v>
      </c>
      <c r="DK431" t="s">
        <v>397</v>
      </c>
      <c r="DL431" t="s">
        <v>1082</v>
      </c>
      <c r="DN431">
        <v>1</v>
      </c>
      <c r="DO431" t="s">
        <v>1080</v>
      </c>
      <c r="DQ431" t="str">
        <f>("Granted access by a subpoena")</f>
        <v>Granted access by a subpoena</v>
      </c>
      <c r="DR431" t="s">
        <v>1080</v>
      </c>
    </row>
    <row r="432" spans="1:122" x14ac:dyDescent="0.35">
      <c r="A432" t="s">
        <v>1071</v>
      </c>
      <c r="B432" s="1">
        <v>42573</v>
      </c>
      <c r="C432" s="1">
        <v>43190</v>
      </c>
      <c r="D432">
        <v>1</v>
      </c>
      <c r="E432" t="s">
        <v>1072</v>
      </c>
      <c r="G432" t="str">
        <f t="shared" si="316"/>
        <v xml:space="preserve">Department of Health </v>
      </c>
      <c r="H432" t="s">
        <v>1073</v>
      </c>
      <c r="J432">
        <v>1</v>
      </c>
      <c r="K432" t="s">
        <v>1074</v>
      </c>
      <c r="M432" t="str">
        <f>("Every day")</f>
        <v>Every day</v>
      </c>
      <c r="N432" t="s">
        <v>1075</v>
      </c>
      <c r="P432" t="str">
        <f>("Schedule I, Schedule II, Schedule III, Schedule IV, Schedule V")</f>
        <v>Schedule I, Schedule II, Schedule III, Schedule IV, Schedule V</v>
      </c>
      <c r="Q432" t="s">
        <v>1083</v>
      </c>
      <c r="S432" t="str">
        <f>("Permitted to report to law enforcement, Permitted to report to prescriber or dispenser")</f>
        <v>Permitted to report to law enforcement, Permitted to report to prescriber or dispenser</v>
      </c>
      <c r="T432" t="s">
        <v>1077</v>
      </c>
      <c r="V432">
        <v>0</v>
      </c>
      <c r="AE432">
        <v>1</v>
      </c>
      <c r="AF432" t="s">
        <v>1078</v>
      </c>
      <c r="AH432">
        <v>0</v>
      </c>
      <c r="AQ432">
        <v>0</v>
      </c>
      <c r="BC432">
        <v>0</v>
      </c>
      <c r="BL432">
        <v>1</v>
      </c>
      <c r="BM432" t="s">
        <v>1078</v>
      </c>
      <c r="BO432" t="str">
        <f>("Schedule II, Schedule III, Schedule IV")</f>
        <v>Schedule II, Schedule III, Schedule IV</v>
      </c>
      <c r="BP432" t="s">
        <v>1078</v>
      </c>
      <c r="BR432" t="str">
        <f>("Every prescription")</f>
        <v>Every prescription</v>
      </c>
      <c r="BS432" t="s">
        <v>1078</v>
      </c>
      <c r="BU432" t="str">
        <f>("Every prescription")</f>
        <v>Every prescription</v>
      </c>
      <c r="BV432" t="s">
        <v>1078</v>
      </c>
      <c r="BX432" t="str">
        <f>("Every prescription")</f>
        <v>Every prescription</v>
      </c>
      <c r="BY432" t="s">
        <v>1078</v>
      </c>
      <c r="CA432" t="str">
        <f>("Prescriber not required to check for a Schedule V substance")</f>
        <v>Prescriber not required to check for a Schedule V substance</v>
      </c>
      <c r="CD432" t="str">
        <f t="shared" si="314"/>
        <v>Terminally ill patients under the supervised care of a hospice program</v>
      </c>
      <c r="CE432" t="s">
        <v>1079</v>
      </c>
      <c r="CG432">
        <v>0</v>
      </c>
      <c r="CJ432">
        <v>0</v>
      </c>
      <c r="CM432">
        <v>1</v>
      </c>
      <c r="CN432" t="s">
        <v>1078</v>
      </c>
      <c r="CP432" t="str">
        <f t="shared" si="315"/>
        <v>Every patient, every time</v>
      </c>
      <c r="CQ432" t="s">
        <v>1078</v>
      </c>
      <c r="CS432">
        <v>1</v>
      </c>
      <c r="CT432" t="s">
        <v>1079</v>
      </c>
      <c r="CV432" t="str">
        <f t="shared" si="310"/>
        <v>Authorized agent, delegate, or designee</v>
      </c>
      <c r="CW432" t="s">
        <v>1072</v>
      </c>
      <c r="CY432">
        <v>1</v>
      </c>
      <c r="CZ432" t="s">
        <v>1080</v>
      </c>
      <c r="DB432">
        <v>0</v>
      </c>
      <c r="DE432">
        <v>0</v>
      </c>
      <c r="DH432">
        <v>1</v>
      </c>
      <c r="DI432" t="s">
        <v>1081</v>
      </c>
      <c r="DK432" t="s">
        <v>397</v>
      </c>
      <c r="DL432" t="s">
        <v>1082</v>
      </c>
      <c r="DN432">
        <v>1</v>
      </c>
      <c r="DO432" t="s">
        <v>1080</v>
      </c>
      <c r="DQ432" t="str">
        <f>("Granted access by a subpoena")</f>
        <v>Granted access by a subpoena</v>
      </c>
      <c r="DR432" t="s">
        <v>1080</v>
      </c>
    </row>
    <row r="433" spans="1:123" x14ac:dyDescent="0.35">
      <c r="A433" t="s">
        <v>1071</v>
      </c>
      <c r="B433" s="1">
        <v>43191</v>
      </c>
      <c r="C433" s="1">
        <v>43830</v>
      </c>
      <c r="D433">
        <v>1</v>
      </c>
      <c r="E433" t="s">
        <v>1072</v>
      </c>
      <c r="G433" t="str">
        <f t="shared" si="316"/>
        <v xml:space="preserve">Department of Health </v>
      </c>
      <c r="H433" t="s">
        <v>1073</v>
      </c>
      <c r="J433">
        <v>1</v>
      </c>
      <c r="K433" t="s">
        <v>1074</v>
      </c>
      <c r="M433" t="str">
        <f>("Every day")</f>
        <v>Every day</v>
      </c>
      <c r="N433" t="s">
        <v>1075</v>
      </c>
      <c r="P433" t="str">
        <f>("Schedule I, Schedule II, Schedule III, Schedule IV, Schedule V")</f>
        <v>Schedule I, Schedule II, Schedule III, Schedule IV, Schedule V</v>
      </c>
      <c r="Q433" t="s">
        <v>1076</v>
      </c>
      <c r="S433" t="str">
        <f>("Permitted to report to law enforcement, Permitted to report to prescriber or dispenser")</f>
        <v>Permitted to report to law enforcement, Permitted to report to prescriber or dispenser</v>
      </c>
      <c r="T433" t="s">
        <v>1077</v>
      </c>
      <c r="V433">
        <v>0</v>
      </c>
      <c r="AE433">
        <v>1</v>
      </c>
      <c r="AF433" t="s">
        <v>1078</v>
      </c>
      <c r="AH433">
        <v>0</v>
      </c>
      <c r="AQ433">
        <v>0</v>
      </c>
      <c r="BC433">
        <v>0</v>
      </c>
      <c r="BL433">
        <v>1</v>
      </c>
      <c r="BM433" t="s">
        <v>1078</v>
      </c>
      <c r="BO433" t="str">
        <f>("Schedule II, Schedule III, Schedule IV")</f>
        <v>Schedule II, Schedule III, Schedule IV</v>
      </c>
      <c r="BP433" t="s">
        <v>1078</v>
      </c>
      <c r="BR433" t="str">
        <f>("Every prescription")</f>
        <v>Every prescription</v>
      </c>
      <c r="BS433" t="s">
        <v>1078</v>
      </c>
      <c r="BU433" t="str">
        <f>("Every prescription")</f>
        <v>Every prescription</v>
      </c>
      <c r="BV433" t="s">
        <v>1078</v>
      </c>
      <c r="BX433" t="str">
        <f>("Every prescription")</f>
        <v>Every prescription</v>
      </c>
      <c r="BY433" t="s">
        <v>1078</v>
      </c>
      <c r="CA433" t="str">
        <f>("Prescriber not required to check for a Schedule V substance")</f>
        <v>Prescriber not required to check for a Schedule V substance</v>
      </c>
      <c r="CD433" t="str">
        <f t="shared" si="314"/>
        <v>Terminally ill patients under the supervised care of a hospice program</v>
      </c>
      <c r="CE433" t="s">
        <v>1079</v>
      </c>
      <c r="CG433">
        <v>0</v>
      </c>
      <c r="CJ433">
        <v>0</v>
      </c>
      <c r="CM433">
        <v>1</v>
      </c>
      <c r="CN433" t="s">
        <v>1078</v>
      </c>
      <c r="CP433" t="str">
        <f t="shared" si="315"/>
        <v>Every patient, every time</v>
      </c>
      <c r="CQ433" t="s">
        <v>1078</v>
      </c>
      <c r="CS433">
        <v>1</v>
      </c>
      <c r="CT433" t="s">
        <v>1079</v>
      </c>
      <c r="CV433" t="str">
        <f t="shared" si="310"/>
        <v>Authorized agent, delegate, or designee</v>
      </c>
      <c r="CW433" t="s">
        <v>1072</v>
      </c>
      <c r="CY433">
        <v>1</v>
      </c>
      <c r="CZ433" t="s">
        <v>1080</v>
      </c>
      <c r="DB433">
        <v>0</v>
      </c>
      <c r="DE433">
        <v>0</v>
      </c>
      <c r="DH433">
        <v>1</v>
      </c>
      <c r="DI433" t="s">
        <v>1081</v>
      </c>
      <c r="DK433" t="s">
        <v>397</v>
      </c>
      <c r="DL433" t="s">
        <v>1082</v>
      </c>
      <c r="DN433">
        <v>1</v>
      </c>
      <c r="DO433" t="s">
        <v>1080</v>
      </c>
      <c r="DQ433" t="str">
        <f>("Granted access by a subpoena")</f>
        <v>Granted access by a subpoena</v>
      </c>
      <c r="DR433" t="s">
        <v>1080</v>
      </c>
    </row>
    <row r="434" spans="1:123" x14ac:dyDescent="0.35">
      <c r="A434" t="s">
        <v>1084</v>
      </c>
      <c r="B434" s="1">
        <v>41640</v>
      </c>
      <c r="C434" s="1">
        <v>41861</v>
      </c>
      <c r="D434">
        <v>1</v>
      </c>
      <c r="E434" t="s">
        <v>1085</v>
      </c>
      <c r="G434" t="str">
        <f t="shared" si="316"/>
        <v xml:space="preserve">Department of Health </v>
      </c>
      <c r="H434" t="s">
        <v>1086</v>
      </c>
      <c r="J434">
        <v>1</v>
      </c>
      <c r="K434" t="s">
        <v>1085</v>
      </c>
      <c r="M434" t="str">
        <f t="shared" ref="M434:M439" si="317">("Between 2 and 6 days")</f>
        <v>Between 2 and 6 days</v>
      </c>
      <c r="N434" t="s">
        <v>1085</v>
      </c>
      <c r="P434" t="str">
        <f t="shared" ref="P434:P447" si="318">("Schedule II, Schedule III, Schedule IV, Schedule V")</f>
        <v>Schedule II, Schedule III, Schedule IV, Schedule V</v>
      </c>
      <c r="Q434" t="s">
        <v>1085</v>
      </c>
      <c r="S434" t="str">
        <f t="shared" ref="S434:S447" si="319">("Must report to law enforcement, Permitted to report to professional licensing body, Permitted to report to prescriber or dispenser")</f>
        <v>Must report to law enforcement, Permitted to report to professional licensing body, Permitted to report to prescriber or dispenser</v>
      </c>
      <c r="T434" t="s">
        <v>1087</v>
      </c>
      <c r="V434">
        <v>0</v>
      </c>
      <c r="AE434">
        <v>0</v>
      </c>
      <c r="AH434">
        <v>0</v>
      </c>
      <c r="AQ434">
        <v>0</v>
      </c>
      <c r="BC434">
        <v>0</v>
      </c>
      <c r="BL434">
        <v>0</v>
      </c>
      <c r="CG434">
        <v>0</v>
      </c>
      <c r="CJ434">
        <v>0</v>
      </c>
      <c r="CM434">
        <v>0</v>
      </c>
      <c r="CS434">
        <v>1</v>
      </c>
      <c r="CT434" t="s">
        <v>1088</v>
      </c>
      <c r="CV434" t="str">
        <f t="shared" si="310"/>
        <v>Authorized agent, delegate, or designee</v>
      </c>
      <c r="CW434" t="s">
        <v>1088</v>
      </c>
      <c r="CX434" t="s">
        <v>1089</v>
      </c>
      <c r="CY434">
        <v>1</v>
      </c>
      <c r="CZ434" t="s">
        <v>1088</v>
      </c>
      <c r="DB434">
        <v>0</v>
      </c>
      <c r="DE434">
        <v>0</v>
      </c>
      <c r="DH434">
        <v>0</v>
      </c>
      <c r="DN434">
        <v>1</v>
      </c>
      <c r="DO434" t="s">
        <v>1087</v>
      </c>
      <c r="DQ434" t="str">
        <f t="shared" ref="DQ434:DQ457" si="320">("Active investigations")</f>
        <v>Active investigations</v>
      </c>
      <c r="DR434" t="s">
        <v>1087</v>
      </c>
    </row>
    <row r="435" spans="1:123" x14ac:dyDescent="0.35">
      <c r="A435" t="s">
        <v>1084</v>
      </c>
      <c r="B435" s="1">
        <v>41862</v>
      </c>
      <c r="C435" s="1">
        <v>42185</v>
      </c>
      <c r="D435">
        <v>1</v>
      </c>
      <c r="E435" t="s">
        <v>1085</v>
      </c>
      <c r="G435" t="str">
        <f t="shared" si="316"/>
        <v xml:space="preserve">Department of Health </v>
      </c>
      <c r="H435" t="s">
        <v>1086</v>
      </c>
      <c r="J435">
        <v>1</v>
      </c>
      <c r="K435" t="s">
        <v>1085</v>
      </c>
      <c r="M435" t="str">
        <f t="shared" si="317"/>
        <v>Between 2 and 6 days</v>
      </c>
      <c r="N435" t="s">
        <v>1085</v>
      </c>
      <c r="P435" t="str">
        <f t="shared" si="318"/>
        <v>Schedule II, Schedule III, Schedule IV, Schedule V</v>
      </c>
      <c r="Q435" t="s">
        <v>1085</v>
      </c>
      <c r="S435" t="str">
        <f t="shared" si="319"/>
        <v>Must report to law enforcement, Permitted to report to professional licensing body, Permitted to report to prescriber or dispenser</v>
      </c>
      <c r="T435" t="s">
        <v>1087</v>
      </c>
      <c r="V435">
        <v>0</v>
      </c>
      <c r="AE435">
        <v>0</v>
      </c>
      <c r="AH435">
        <v>0</v>
      </c>
      <c r="AQ435">
        <v>0</v>
      </c>
      <c r="BC435">
        <v>0</v>
      </c>
      <c r="BL435">
        <v>0</v>
      </c>
      <c r="CG435">
        <v>0</v>
      </c>
      <c r="CJ435">
        <v>0</v>
      </c>
      <c r="CM435">
        <v>0</v>
      </c>
      <c r="CS435">
        <v>1</v>
      </c>
      <c r="CT435" t="s">
        <v>1088</v>
      </c>
      <c r="CV435" t="str">
        <f t="shared" si="310"/>
        <v>Authorized agent, delegate, or designee</v>
      </c>
      <c r="CW435" t="s">
        <v>1088</v>
      </c>
      <c r="CX435" t="s">
        <v>1089</v>
      </c>
      <c r="CY435">
        <v>1</v>
      </c>
      <c r="CZ435" t="s">
        <v>1088</v>
      </c>
      <c r="DB435">
        <v>0</v>
      </c>
      <c r="DE435">
        <v>0</v>
      </c>
      <c r="DH435">
        <v>0</v>
      </c>
      <c r="DN435">
        <v>1</v>
      </c>
      <c r="DO435" t="s">
        <v>1087</v>
      </c>
      <c r="DQ435" t="str">
        <f t="shared" si="320"/>
        <v>Active investigations</v>
      </c>
      <c r="DR435" t="s">
        <v>1087</v>
      </c>
    </row>
    <row r="436" spans="1:123" x14ac:dyDescent="0.35">
      <c r="A436" t="s">
        <v>1084</v>
      </c>
      <c r="B436" s="1">
        <v>42186</v>
      </c>
      <c r="C436" s="1">
        <v>42264</v>
      </c>
      <c r="D436">
        <v>1</v>
      </c>
      <c r="E436" t="s">
        <v>1085</v>
      </c>
      <c r="G436" t="str">
        <f t="shared" si="316"/>
        <v xml:space="preserve">Department of Health </v>
      </c>
      <c r="H436" t="s">
        <v>1086</v>
      </c>
      <c r="J436">
        <v>1</v>
      </c>
      <c r="K436" t="s">
        <v>1085</v>
      </c>
      <c r="M436" t="str">
        <f t="shared" si="317"/>
        <v>Between 2 and 6 days</v>
      </c>
      <c r="N436" t="s">
        <v>1085</v>
      </c>
      <c r="P436" t="str">
        <f t="shared" si="318"/>
        <v>Schedule II, Schedule III, Schedule IV, Schedule V</v>
      </c>
      <c r="Q436" t="s">
        <v>1085</v>
      </c>
      <c r="S436" t="str">
        <f t="shared" si="319"/>
        <v>Must report to law enforcement, Permitted to report to professional licensing body, Permitted to report to prescriber or dispenser</v>
      </c>
      <c r="T436" t="s">
        <v>1087</v>
      </c>
      <c r="V436">
        <v>0</v>
      </c>
      <c r="AE436">
        <v>0</v>
      </c>
      <c r="AH436">
        <v>0</v>
      </c>
      <c r="AQ436">
        <v>0</v>
      </c>
      <c r="BC436">
        <v>0</v>
      </c>
      <c r="BL436">
        <v>0</v>
      </c>
      <c r="CG436">
        <v>0</v>
      </c>
      <c r="CJ436">
        <v>0</v>
      </c>
      <c r="CM436">
        <v>0</v>
      </c>
      <c r="CS436">
        <v>1</v>
      </c>
      <c r="CT436" t="s">
        <v>1088</v>
      </c>
      <c r="CV436" t="str">
        <f t="shared" si="310"/>
        <v>Authorized agent, delegate, or designee</v>
      </c>
      <c r="CW436" t="s">
        <v>1088</v>
      </c>
      <c r="CX436" t="s">
        <v>1089</v>
      </c>
      <c r="CY436">
        <v>1</v>
      </c>
      <c r="CZ436" t="s">
        <v>1088</v>
      </c>
      <c r="DB436">
        <v>0</v>
      </c>
      <c r="DE436">
        <v>0</v>
      </c>
      <c r="DH436">
        <v>0</v>
      </c>
      <c r="DN436">
        <v>1</v>
      </c>
      <c r="DO436" t="s">
        <v>1087</v>
      </c>
      <c r="DQ436" t="str">
        <f t="shared" si="320"/>
        <v>Active investigations</v>
      </c>
      <c r="DR436" t="s">
        <v>1087</v>
      </c>
    </row>
    <row r="437" spans="1:123" x14ac:dyDescent="0.35">
      <c r="A437" t="s">
        <v>1084</v>
      </c>
      <c r="B437" s="1">
        <v>42265</v>
      </c>
      <c r="C437" s="1">
        <v>42551</v>
      </c>
      <c r="D437">
        <v>1</v>
      </c>
      <c r="E437" t="s">
        <v>1085</v>
      </c>
      <c r="G437" t="str">
        <f t="shared" si="316"/>
        <v xml:space="preserve">Department of Health </v>
      </c>
      <c r="H437" t="s">
        <v>1086</v>
      </c>
      <c r="J437">
        <v>1</v>
      </c>
      <c r="K437" t="s">
        <v>1085</v>
      </c>
      <c r="M437" t="str">
        <f t="shared" si="317"/>
        <v>Between 2 and 6 days</v>
      </c>
      <c r="N437" t="s">
        <v>1085</v>
      </c>
      <c r="P437" t="str">
        <f t="shared" si="318"/>
        <v>Schedule II, Schedule III, Schedule IV, Schedule V</v>
      </c>
      <c r="Q437" t="s">
        <v>1085</v>
      </c>
      <c r="S437" t="str">
        <f t="shared" si="319"/>
        <v>Must report to law enforcement, Permitted to report to professional licensing body, Permitted to report to prescriber or dispenser</v>
      </c>
      <c r="T437" t="s">
        <v>1087</v>
      </c>
      <c r="V437">
        <v>0</v>
      </c>
      <c r="AE437">
        <v>0</v>
      </c>
      <c r="AH437">
        <v>0</v>
      </c>
      <c r="AQ437">
        <v>0</v>
      </c>
      <c r="BC437">
        <v>0</v>
      </c>
      <c r="BL437">
        <v>0</v>
      </c>
      <c r="CG437">
        <v>0</v>
      </c>
      <c r="CJ437">
        <v>0</v>
      </c>
      <c r="CM437">
        <v>0</v>
      </c>
      <c r="CS437">
        <v>1</v>
      </c>
      <c r="CT437" t="s">
        <v>1088</v>
      </c>
      <c r="CV437" t="str">
        <f t="shared" si="310"/>
        <v>Authorized agent, delegate, or designee</v>
      </c>
      <c r="CW437" t="s">
        <v>1088</v>
      </c>
      <c r="CX437" t="s">
        <v>1089</v>
      </c>
      <c r="CY437">
        <v>1</v>
      </c>
      <c r="CZ437" t="s">
        <v>1088</v>
      </c>
      <c r="DB437">
        <v>0</v>
      </c>
      <c r="DE437">
        <v>0</v>
      </c>
      <c r="DH437">
        <v>0</v>
      </c>
      <c r="DN437">
        <v>1</v>
      </c>
      <c r="DO437" t="s">
        <v>1087</v>
      </c>
      <c r="DQ437" t="str">
        <f t="shared" si="320"/>
        <v>Active investigations</v>
      </c>
      <c r="DR437" t="s">
        <v>1087</v>
      </c>
    </row>
    <row r="438" spans="1:123" x14ac:dyDescent="0.35">
      <c r="A438" t="s">
        <v>1084</v>
      </c>
      <c r="B438" s="1">
        <v>42552</v>
      </c>
      <c r="C438" s="1">
        <v>42914</v>
      </c>
      <c r="D438">
        <v>1</v>
      </c>
      <c r="E438" t="s">
        <v>1085</v>
      </c>
      <c r="G438" t="str">
        <f t="shared" si="316"/>
        <v xml:space="preserve">Department of Health </v>
      </c>
      <c r="H438" t="s">
        <v>1086</v>
      </c>
      <c r="J438">
        <v>1</v>
      </c>
      <c r="K438" t="s">
        <v>1085</v>
      </c>
      <c r="M438" t="str">
        <f t="shared" si="317"/>
        <v>Between 2 and 6 days</v>
      </c>
      <c r="N438" t="s">
        <v>1085</v>
      </c>
      <c r="O438" t="s">
        <v>1090</v>
      </c>
      <c r="P438" t="str">
        <f t="shared" si="318"/>
        <v>Schedule II, Schedule III, Schedule IV, Schedule V</v>
      </c>
      <c r="Q438" t="s">
        <v>1085</v>
      </c>
      <c r="S438" t="str">
        <f t="shared" si="319"/>
        <v>Must report to law enforcement, Permitted to report to professional licensing body, Permitted to report to prescriber or dispenser</v>
      </c>
      <c r="T438" t="s">
        <v>1087</v>
      </c>
      <c r="V438">
        <v>1</v>
      </c>
      <c r="W438" t="s">
        <v>1091</v>
      </c>
      <c r="Y438" t="str">
        <f t="shared" ref="Y438:Y447" si="321">("Type of prescriber not specified")</f>
        <v>Type of prescriber not specified</v>
      </c>
      <c r="Z438" t="s">
        <v>1091</v>
      </c>
      <c r="AB438" t="str">
        <f t="shared" ref="AB438:AB447" si="322">("Initial licensure, Upon renewal of license")</f>
        <v>Initial licensure, Upon renewal of license</v>
      </c>
      <c r="AC438" t="s">
        <v>1091</v>
      </c>
      <c r="AE438">
        <v>0</v>
      </c>
      <c r="AH438">
        <v>0</v>
      </c>
      <c r="AQ438">
        <v>0</v>
      </c>
      <c r="BC438">
        <v>0</v>
      </c>
      <c r="BL438">
        <v>0</v>
      </c>
      <c r="CG438">
        <v>0</v>
      </c>
      <c r="CJ438">
        <v>0</v>
      </c>
      <c r="CM438">
        <v>0</v>
      </c>
      <c r="CS438">
        <v>1</v>
      </c>
      <c r="CT438" t="s">
        <v>1088</v>
      </c>
      <c r="CV438" t="str">
        <f t="shared" si="310"/>
        <v>Authorized agent, delegate, or designee</v>
      </c>
      <c r="CW438" t="s">
        <v>1088</v>
      </c>
      <c r="CX438" t="s">
        <v>1089</v>
      </c>
      <c r="CY438">
        <v>1</v>
      </c>
      <c r="CZ438" t="s">
        <v>1088</v>
      </c>
      <c r="DB438">
        <v>0</v>
      </c>
      <c r="DE438">
        <v>0</v>
      </c>
      <c r="DH438">
        <v>0</v>
      </c>
      <c r="DN438">
        <v>1</v>
      </c>
      <c r="DO438" t="s">
        <v>1087</v>
      </c>
      <c r="DQ438" t="str">
        <f t="shared" si="320"/>
        <v>Active investigations</v>
      </c>
      <c r="DR438" t="s">
        <v>1087</v>
      </c>
    </row>
    <row r="439" spans="1:123" x14ac:dyDescent="0.35">
      <c r="A439" t="s">
        <v>1084</v>
      </c>
      <c r="B439" s="1">
        <v>42915</v>
      </c>
      <c r="C439" s="1">
        <v>42916</v>
      </c>
      <c r="D439">
        <v>1</v>
      </c>
      <c r="E439" t="s">
        <v>1085</v>
      </c>
      <c r="G439" t="str">
        <f t="shared" si="316"/>
        <v xml:space="preserve">Department of Health </v>
      </c>
      <c r="H439" t="s">
        <v>1086</v>
      </c>
      <c r="J439">
        <v>1</v>
      </c>
      <c r="K439" t="s">
        <v>1085</v>
      </c>
      <c r="M439" t="str">
        <f t="shared" si="317"/>
        <v>Between 2 and 6 days</v>
      </c>
      <c r="N439" t="s">
        <v>1085</v>
      </c>
      <c r="O439" t="s">
        <v>1090</v>
      </c>
      <c r="P439" t="str">
        <f t="shared" si="318"/>
        <v>Schedule II, Schedule III, Schedule IV, Schedule V</v>
      </c>
      <c r="Q439" t="s">
        <v>1085</v>
      </c>
      <c r="S439" t="str">
        <f t="shared" si="319"/>
        <v>Must report to law enforcement, Permitted to report to professional licensing body, Permitted to report to prescriber or dispenser</v>
      </c>
      <c r="T439" t="s">
        <v>1087</v>
      </c>
      <c r="V439">
        <v>1</v>
      </c>
      <c r="W439" t="s">
        <v>1091</v>
      </c>
      <c r="Y439" t="str">
        <f t="shared" si="321"/>
        <v>Type of prescriber not specified</v>
      </c>
      <c r="Z439" t="s">
        <v>1091</v>
      </c>
      <c r="AB439" t="str">
        <f t="shared" si="322"/>
        <v>Initial licensure, Upon renewal of license</v>
      </c>
      <c r="AC439" t="s">
        <v>1091</v>
      </c>
      <c r="AE439">
        <v>1</v>
      </c>
      <c r="AF439" t="s">
        <v>1092</v>
      </c>
      <c r="AH439">
        <v>0</v>
      </c>
      <c r="AQ439">
        <v>0</v>
      </c>
      <c r="BC439">
        <v>0</v>
      </c>
      <c r="BL439">
        <v>0</v>
      </c>
      <c r="CG439">
        <v>0</v>
      </c>
      <c r="CJ439">
        <v>0</v>
      </c>
      <c r="CM439">
        <v>1</v>
      </c>
      <c r="CN439" t="s">
        <v>1093</v>
      </c>
      <c r="CP439" t="str">
        <f t="shared" ref="CP439:CP447" si="323">("New patients only")</f>
        <v>New patients only</v>
      </c>
      <c r="CQ439" t="s">
        <v>1092</v>
      </c>
      <c r="CR439" t="s">
        <v>1094</v>
      </c>
      <c r="CS439">
        <v>1</v>
      </c>
      <c r="CT439" t="s">
        <v>1088</v>
      </c>
      <c r="CV439" t="str">
        <f t="shared" si="310"/>
        <v>Authorized agent, delegate, or designee</v>
      </c>
      <c r="CW439" t="s">
        <v>1088</v>
      </c>
      <c r="CX439" t="s">
        <v>1089</v>
      </c>
      <c r="CY439">
        <v>1</v>
      </c>
      <c r="CZ439" t="s">
        <v>1088</v>
      </c>
      <c r="DB439">
        <v>0</v>
      </c>
      <c r="DE439">
        <v>0</v>
      </c>
      <c r="DH439">
        <v>0</v>
      </c>
      <c r="DN439">
        <v>1</v>
      </c>
      <c r="DO439" t="s">
        <v>1087</v>
      </c>
      <c r="DQ439" t="str">
        <f t="shared" si="320"/>
        <v>Active investigations</v>
      </c>
      <c r="DR439" t="s">
        <v>1087</v>
      </c>
    </row>
    <row r="440" spans="1:123" x14ac:dyDescent="0.35">
      <c r="A440" t="s">
        <v>1084</v>
      </c>
      <c r="B440" s="1">
        <v>42917</v>
      </c>
      <c r="C440" s="1">
        <v>42978</v>
      </c>
      <c r="D440">
        <v>1</v>
      </c>
      <c r="E440" t="s">
        <v>1085</v>
      </c>
      <c r="G440" t="str">
        <f t="shared" si="316"/>
        <v xml:space="preserve">Department of Health </v>
      </c>
      <c r="H440" t="s">
        <v>1086</v>
      </c>
      <c r="J440">
        <v>1</v>
      </c>
      <c r="K440" t="s">
        <v>1085</v>
      </c>
      <c r="M440" t="str">
        <f t="shared" ref="M440:M447" si="324">("Next business day")</f>
        <v>Next business day</v>
      </c>
      <c r="N440" t="s">
        <v>1085</v>
      </c>
      <c r="P440" t="str">
        <f t="shared" si="318"/>
        <v>Schedule II, Schedule III, Schedule IV, Schedule V</v>
      </c>
      <c r="Q440" t="s">
        <v>1085</v>
      </c>
      <c r="S440" t="str">
        <f t="shared" si="319"/>
        <v>Must report to law enforcement, Permitted to report to professional licensing body, Permitted to report to prescriber or dispenser</v>
      </c>
      <c r="T440" t="s">
        <v>1087</v>
      </c>
      <c r="V440">
        <v>1</v>
      </c>
      <c r="W440" t="s">
        <v>1091</v>
      </c>
      <c r="Y440" t="str">
        <f t="shared" si="321"/>
        <v>Type of prescriber not specified</v>
      </c>
      <c r="Z440" t="s">
        <v>1091</v>
      </c>
      <c r="AB440" t="str">
        <f t="shared" si="322"/>
        <v>Initial licensure, Upon renewal of license</v>
      </c>
      <c r="AC440" t="s">
        <v>1091</v>
      </c>
      <c r="AE440">
        <v>1</v>
      </c>
      <c r="AF440" t="s">
        <v>1092</v>
      </c>
      <c r="AH440">
        <v>0</v>
      </c>
      <c r="AQ440">
        <v>0</v>
      </c>
      <c r="BC440">
        <v>0</v>
      </c>
      <c r="BL440">
        <v>0</v>
      </c>
      <c r="CG440">
        <v>0</v>
      </c>
      <c r="CJ440">
        <v>0</v>
      </c>
      <c r="CM440">
        <v>1</v>
      </c>
      <c r="CN440" t="s">
        <v>1093</v>
      </c>
      <c r="CP440" t="str">
        <f t="shared" si="323"/>
        <v>New patients only</v>
      </c>
      <c r="CQ440" t="s">
        <v>1093</v>
      </c>
      <c r="CR440" t="s">
        <v>1094</v>
      </c>
      <c r="CS440">
        <v>1</v>
      </c>
      <c r="CT440" t="s">
        <v>1088</v>
      </c>
      <c r="CV440" t="str">
        <f t="shared" si="310"/>
        <v>Authorized agent, delegate, or designee</v>
      </c>
      <c r="CW440" t="s">
        <v>1088</v>
      </c>
      <c r="CX440" t="s">
        <v>1089</v>
      </c>
      <c r="CY440">
        <v>1</v>
      </c>
      <c r="CZ440" t="s">
        <v>1088</v>
      </c>
      <c r="DB440">
        <v>0</v>
      </c>
      <c r="DE440">
        <v>0</v>
      </c>
      <c r="DH440">
        <v>0</v>
      </c>
      <c r="DN440">
        <v>1</v>
      </c>
      <c r="DO440" t="s">
        <v>1087</v>
      </c>
      <c r="DQ440" t="str">
        <f t="shared" si="320"/>
        <v>Active investigations</v>
      </c>
      <c r="DR440" t="s">
        <v>1087</v>
      </c>
    </row>
    <row r="441" spans="1:123" x14ac:dyDescent="0.35">
      <c r="A441" t="s">
        <v>1084</v>
      </c>
      <c r="B441" s="1">
        <v>42979</v>
      </c>
      <c r="C441" s="1">
        <v>43275</v>
      </c>
      <c r="D441">
        <v>1</v>
      </c>
      <c r="E441" t="s">
        <v>1085</v>
      </c>
      <c r="G441" t="str">
        <f t="shared" si="316"/>
        <v xml:space="preserve">Department of Health </v>
      </c>
      <c r="H441" t="s">
        <v>1086</v>
      </c>
      <c r="J441">
        <v>1</v>
      </c>
      <c r="K441" t="s">
        <v>1085</v>
      </c>
      <c r="M441" t="str">
        <f t="shared" si="324"/>
        <v>Next business day</v>
      </c>
      <c r="N441" t="s">
        <v>1085</v>
      </c>
      <c r="P441" t="str">
        <f t="shared" si="318"/>
        <v>Schedule II, Schedule III, Schedule IV, Schedule V</v>
      </c>
      <c r="Q441" t="s">
        <v>1085</v>
      </c>
      <c r="S441" t="str">
        <f t="shared" si="319"/>
        <v>Must report to law enforcement, Permitted to report to professional licensing body, Permitted to report to prescriber or dispenser</v>
      </c>
      <c r="T441" t="s">
        <v>1087</v>
      </c>
      <c r="V441">
        <v>1</v>
      </c>
      <c r="W441" t="s">
        <v>1091</v>
      </c>
      <c r="Y441" t="str">
        <f t="shared" si="321"/>
        <v>Type of prescriber not specified</v>
      </c>
      <c r="Z441" t="s">
        <v>1091</v>
      </c>
      <c r="AB441" t="str">
        <f t="shared" si="322"/>
        <v>Initial licensure, Upon renewal of license</v>
      </c>
      <c r="AC441" t="s">
        <v>1091</v>
      </c>
      <c r="AE441">
        <v>1</v>
      </c>
      <c r="AF441" t="s">
        <v>1092</v>
      </c>
      <c r="AH441">
        <v>0</v>
      </c>
      <c r="AQ441">
        <v>0</v>
      </c>
      <c r="BC441">
        <v>0</v>
      </c>
      <c r="BL441">
        <v>0</v>
      </c>
      <c r="CG441">
        <v>0</v>
      </c>
      <c r="CJ441">
        <v>0</v>
      </c>
      <c r="CM441">
        <v>1</v>
      </c>
      <c r="CN441" t="s">
        <v>1093</v>
      </c>
      <c r="CP441" t="str">
        <f t="shared" si="323"/>
        <v>New patients only</v>
      </c>
      <c r="CQ441" t="s">
        <v>1092</v>
      </c>
      <c r="CR441" t="s">
        <v>1094</v>
      </c>
      <c r="CS441">
        <v>1</v>
      </c>
      <c r="CT441" t="s">
        <v>1088</v>
      </c>
      <c r="CV441" t="str">
        <f t="shared" si="310"/>
        <v>Authorized agent, delegate, or designee</v>
      </c>
      <c r="CW441" t="s">
        <v>1088</v>
      </c>
      <c r="CX441" t="s">
        <v>1089</v>
      </c>
      <c r="CY441">
        <v>1</v>
      </c>
      <c r="CZ441" t="s">
        <v>1088</v>
      </c>
      <c r="DB441">
        <v>0</v>
      </c>
      <c r="DE441">
        <v>0</v>
      </c>
      <c r="DH441">
        <v>0</v>
      </c>
      <c r="DN441">
        <v>1</v>
      </c>
      <c r="DO441" t="s">
        <v>1087</v>
      </c>
      <c r="DQ441" t="str">
        <f t="shared" si="320"/>
        <v>Active investigations</v>
      </c>
      <c r="DR441" t="s">
        <v>1087</v>
      </c>
    </row>
    <row r="442" spans="1:123" x14ac:dyDescent="0.35">
      <c r="A442" t="s">
        <v>1084</v>
      </c>
      <c r="B442" s="1">
        <v>43276</v>
      </c>
      <c r="C442" s="1">
        <v>43281</v>
      </c>
      <c r="D442">
        <v>1</v>
      </c>
      <c r="E442" t="s">
        <v>1085</v>
      </c>
      <c r="G442" t="str">
        <f t="shared" si="316"/>
        <v xml:space="preserve">Department of Health </v>
      </c>
      <c r="H442" t="s">
        <v>1086</v>
      </c>
      <c r="J442">
        <v>1</v>
      </c>
      <c r="K442" t="s">
        <v>1085</v>
      </c>
      <c r="M442" t="str">
        <f t="shared" si="324"/>
        <v>Next business day</v>
      </c>
      <c r="N442" t="s">
        <v>1085</v>
      </c>
      <c r="P442" t="str">
        <f t="shared" si="318"/>
        <v>Schedule II, Schedule III, Schedule IV, Schedule V</v>
      </c>
      <c r="Q442" t="s">
        <v>1085</v>
      </c>
      <c r="S442" t="str">
        <f t="shared" si="319"/>
        <v>Must report to law enforcement, Permitted to report to professional licensing body, Permitted to report to prescriber or dispenser</v>
      </c>
      <c r="T442" t="s">
        <v>1087</v>
      </c>
      <c r="V442">
        <v>1</v>
      </c>
      <c r="W442" t="s">
        <v>1091</v>
      </c>
      <c r="Y442" t="str">
        <f t="shared" si="321"/>
        <v>Type of prescriber not specified</v>
      </c>
      <c r="Z442" t="s">
        <v>1091</v>
      </c>
      <c r="AB442" t="str">
        <f t="shared" si="322"/>
        <v>Initial licensure, Upon renewal of license</v>
      </c>
      <c r="AC442" t="s">
        <v>1091</v>
      </c>
      <c r="AE442">
        <v>1</v>
      </c>
      <c r="AF442" t="s">
        <v>1095</v>
      </c>
      <c r="AH442">
        <v>1</v>
      </c>
      <c r="AI442" t="s">
        <v>1096</v>
      </c>
      <c r="AK442" t="str">
        <f t="shared" ref="AK442:AK447" si="325">("Initial prescriptions, Every 3 months")</f>
        <v>Initial prescriptions, Every 3 months</v>
      </c>
      <c r="AL442" t="s">
        <v>1096</v>
      </c>
      <c r="AN442" t="str">
        <f t="shared" ref="AN442:AN447" si="326">("Terminally ill patients under the supervised care of a hospice program, Prescriptions related to cancer treatment")</f>
        <v>Terminally ill patients under the supervised care of a hospice program, Prescriptions related to cancer treatment</v>
      </c>
      <c r="AO442" t="s">
        <v>1096</v>
      </c>
      <c r="AQ442">
        <v>0</v>
      </c>
      <c r="BC442">
        <v>0</v>
      </c>
      <c r="BL442">
        <v>0</v>
      </c>
      <c r="CG442">
        <v>0</v>
      </c>
      <c r="CJ442">
        <v>0</v>
      </c>
      <c r="CM442">
        <v>1</v>
      </c>
      <c r="CN442" t="s">
        <v>1097</v>
      </c>
      <c r="CP442" t="str">
        <f t="shared" si="323"/>
        <v>New patients only</v>
      </c>
      <c r="CQ442" t="s">
        <v>1093</v>
      </c>
      <c r="CR442" t="s">
        <v>1094</v>
      </c>
      <c r="CS442">
        <v>1</v>
      </c>
      <c r="CT442" t="s">
        <v>1088</v>
      </c>
      <c r="CV442" t="str">
        <f t="shared" si="310"/>
        <v>Authorized agent, delegate, or designee</v>
      </c>
      <c r="CW442" t="s">
        <v>1088</v>
      </c>
      <c r="CX442" t="s">
        <v>1089</v>
      </c>
      <c r="CY442">
        <v>1</v>
      </c>
      <c r="CZ442" t="s">
        <v>1088</v>
      </c>
      <c r="DB442">
        <v>0</v>
      </c>
      <c r="DE442">
        <v>0</v>
      </c>
      <c r="DH442">
        <v>0</v>
      </c>
      <c r="DN442">
        <v>1</v>
      </c>
      <c r="DO442" t="s">
        <v>1087</v>
      </c>
      <c r="DQ442" t="str">
        <f t="shared" si="320"/>
        <v>Active investigations</v>
      </c>
      <c r="DR442" t="s">
        <v>1087</v>
      </c>
    </row>
    <row r="443" spans="1:123" x14ac:dyDescent="0.35">
      <c r="A443" t="s">
        <v>1084</v>
      </c>
      <c r="B443" s="1">
        <v>43282</v>
      </c>
      <c r="C443" s="1">
        <v>43343</v>
      </c>
      <c r="D443">
        <v>1</v>
      </c>
      <c r="E443" t="s">
        <v>1085</v>
      </c>
      <c r="G443" t="str">
        <f t="shared" si="316"/>
        <v xml:space="preserve">Department of Health </v>
      </c>
      <c r="H443" t="s">
        <v>1086</v>
      </c>
      <c r="J443">
        <v>1</v>
      </c>
      <c r="K443" t="s">
        <v>1085</v>
      </c>
      <c r="M443" t="str">
        <f t="shared" si="324"/>
        <v>Next business day</v>
      </c>
      <c r="N443" t="s">
        <v>1085</v>
      </c>
      <c r="P443" t="str">
        <f t="shared" si="318"/>
        <v>Schedule II, Schedule III, Schedule IV, Schedule V</v>
      </c>
      <c r="Q443" t="s">
        <v>1085</v>
      </c>
      <c r="S443" t="str">
        <f t="shared" si="319"/>
        <v>Must report to law enforcement, Permitted to report to professional licensing body, Permitted to report to prescriber or dispenser</v>
      </c>
      <c r="T443" t="s">
        <v>1087</v>
      </c>
      <c r="V443">
        <v>1</v>
      </c>
      <c r="W443" t="s">
        <v>1091</v>
      </c>
      <c r="Y443" t="str">
        <f t="shared" si="321"/>
        <v>Type of prescriber not specified</v>
      </c>
      <c r="Z443" t="s">
        <v>1091</v>
      </c>
      <c r="AB443" t="str">
        <f t="shared" si="322"/>
        <v>Initial licensure, Upon renewal of license</v>
      </c>
      <c r="AC443" t="s">
        <v>1091</v>
      </c>
      <c r="AE443">
        <v>1</v>
      </c>
      <c r="AF443" t="s">
        <v>1095</v>
      </c>
      <c r="AH443">
        <v>1</v>
      </c>
      <c r="AI443" t="s">
        <v>1096</v>
      </c>
      <c r="AK443" t="str">
        <f t="shared" si="325"/>
        <v>Initial prescriptions, Every 3 months</v>
      </c>
      <c r="AL443" t="s">
        <v>1096</v>
      </c>
      <c r="AN443" t="str">
        <f t="shared" si="326"/>
        <v>Terminally ill patients under the supervised care of a hospice program, Prescriptions related to cancer treatment</v>
      </c>
      <c r="AO443" t="s">
        <v>1096</v>
      </c>
      <c r="AQ443">
        <v>0</v>
      </c>
      <c r="BC443">
        <v>0</v>
      </c>
      <c r="BL443">
        <v>0</v>
      </c>
      <c r="CG443">
        <v>0</v>
      </c>
      <c r="CJ443">
        <v>0</v>
      </c>
      <c r="CM443">
        <v>1</v>
      </c>
      <c r="CN443" t="s">
        <v>1093</v>
      </c>
      <c r="CP443" t="str">
        <f t="shared" si="323"/>
        <v>New patients only</v>
      </c>
      <c r="CQ443" t="s">
        <v>1093</v>
      </c>
      <c r="CR443" t="s">
        <v>1094</v>
      </c>
      <c r="CS443">
        <v>1</v>
      </c>
      <c r="CT443" t="s">
        <v>1088</v>
      </c>
      <c r="CV443" t="str">
        <f t="shared" si="310"/>
        <v>Authorized agent, delegate, or designee</v>
      </c>
      <c r="CW443" t="s">
        <v>1088</v>
      </c>
      <c r="CX443" t="s">
        <v>1089</v>
      </c>
      <c r="CY443">
        <v>1</v>
      </c>
      <c r="CZ443" t="s">
        <v>1088</v>
      </c>
      <c r="DB443">
        <v>0</v>
      </c>
      <c r="DE443">
        <v>0</v>
      </c>
      <c r="DH443">
        <v>0</v>
      </c>
      <c r="DN443">
        <v>1</v>
      </c>
      <c r="DO443" t="s">
        <v>1087</v>
      </c>
      <c r="DQ443" t="str">
        <f t="shared" si="320"/>
        <v>Active investigations</v>
      </c>
      <c r="DR443" t="s">
        <v>1087</v>
      </c>
    </row>
    <row r="444" spans="1:123" x14ac:dyDescent="0.35">
      <c r="A444" t="s">
        <v>1084</v>
      </c>
      <c r="B444" s="1">
        <v>43344</v>
      </c>
      <c r="C444" s="1">
        <v>43434</v>
      </c>
      <c r="D444">
        <v>1</v>
      </c>
      <c r="E444" t="s">
        <v>1085</v>
      </c>
      <c r="G444" t="str">
        <f t="shared" si="316"/>
        <v xml:space="preserve">Department of Health </v>
      </c>
      <c r="H444" t="s">
        <v>1086</v>
      </c>
      <c r="J444">
        <v>1</v>
      </c>
      <c r="K444" t="s">
        <v>1085</v>
      </c>
      <c r="M444" t="str">
        <f t="shared" si="324"/>
        <v>Next business day</v>
      </c>
      <c r="N444" t="s">
        <v>1085</v>
      </c>
      <c r="P444" t="str">
        <f t="shared" si="318"/>
        <v>Schedule II, Schedule III, Schedule IV, Schedule V</v>
      </c>
      <c r="Q444" t="s">
        <v>1085</v>
      </c>
      <c r="S444" t="str">
        <f t="shared" si="319"/>
        <v>Must report to law enforcement, Permitted to report to professional licensing body, Permitted to report to prescriber or dispenser</v>
      </c>
      <c r="T444" t="s">
        <v>1087</v>
      </c>
      <c r="V444">
        <v>1</v>
      </c>
      <c r="W444" t="s">
        <v>1091</v>
      </c>
      <c r="Y444" t="str">
        <f t="shared" si="321"/>
        <v>Type of prescriber not specified</v>
      </c>
      <c r="Z444" t="s">
        <v>1091</v>
      </c>
      <c r="AB444" t="str">
        <f t="shared" si="322"/>
        <v>Initial licensure, Upon renewal of license</v>
      </c>
      <c r="AC444" t="s">
        <v>1091</v>
      </c>
      <c r="AE444">
        <v>1</v>
      </c>
      <c r="AF444" t="s">
        <v>1095</v>
      </c>
      <c r="AH444">
        <v>1</v>
      </c>
      <c r="AI444" t="s">
        <v>1096</v>
      </c>
      <c r="AK444" t="str">
        <f t="shared" si="325"/>
        <v>Initial prescriptions, Every 3 months</v>
      </c>
      <c r="AL444" t="s">
        <v>1096</v>
      </c>
      <c r="AN444" t="str">
        <f t="shared" si="326"/>
        <v>Terminally ill patients under the supervised care of a hospice program, Prescriptions related to cancer treatment</v>
      </c>
      <c r="AO444" t="s">
        <v>1096</v>
      </c>
      <c r="AQ444">
        <v>0</v>
      </c>
      <c r="BC444">
        <v>0</v>
      </c>
      <c r="BL444">
        <v>0</v>
      </c>
      <c r="CG444">
        <v>0</v>
      </c>
      <c r="CJ444">
        <v>0</v>
      </c>
      <c r="CM444">
        <v>1</v>
      </c>
      <c r="CN444" t="s">
        <v>1093</v>
      </c>
      <c r="CP444" t="str">
        <f t="shared" si="323"/>
        <v>New patients only</v>
      </c>
      <c r="CQ444" t="s">
        <v>1097</v>
      </c>
      <c r="CR444" t="s">
        <v>1094</v>
      </c>
      <c r="CS444">
        <v>1</v>
      </c>
      <c r="CT444" t="s">
        <v>1088</v>
      </c>
      <c r="CV444" t="str">
        <f t="shared" si="310"/>
        <v>Authorized agent, delegate, or designee</v>
      </c>
      <c r="CW444" t="s">
        <v>1088</v>
      </c>
      <c r="CX444" t="s">
        <v>1089</v>
      </c>
      <c r="CY444">
        <v>1</v>
      </c>
      <c r="CZ444" t="s">
        <v>1088</v>
      </c>
      <c r="DB444">
        <v>0</v>
      </c>
      <c r="DE444">
        <v>0</v>
      </c>
      <c r="DH444">
        <v>0</v>
      </c>
      <c r="DN444">
        <v>1</v>
      </c>
      <c r="DO444" t="s">
        <v>1087</v>
      </c>
      <c r="DQ444" t="str">
        <f t="shared" si="320"/>
        <v>Active investigations</v>
      </c>
      <c r="DR444" t="s">
        <v>1087</v>
      </c>
    </row>
    <row r="445" spans="1:123" x14ac:dyDescent="0.35">
      <c r="A445" t="s">
        <v>1084</v>
      </c>
      <c r="B445" s="1">
        <v>43435</v>
      </c>
      <c r="C445" s="1">
        <v>43465</v>
      </c>
      <c r="D445">
        <v>1</v>
      </c>
      <c r="E445" t="s">
        <v>1085</v>
      </c>
      <c r="G445" t="str">
        <f t="shared" si="316"/>
        <v xml:space="preserve">Department of Health </v>
      </c>
      <c r="H445" t="s">
        <v>1086</v>
      </c>
      <c r="J445">
        <v>1</v>
      </c>
      <c r="K445" t="s">
        <v>1085</v>
      </c>
      <c r="M445" t="str">
        <f t="shared" si="324"/>
        <v>Next business day</v>
      </c>
      <c r="N445" t="s">
        <v>1085</v>
      </c>
      <c r="P445" t="str">
        <f t="shared" si="318"/>
        <v>Schedule II, Schedule III, Schedule IV, Schedule V</v>
      </c>
      <c r="Q445" t="s">
        <v>1085</v>
      </c>
      <c r="S445" t="str">
        <f t="shared" si="319"/>
        <v>Must report to law enforcement, Permitted to report to professional licensing body, Permitted to report to prescriber or dispenser</v>
      </c>
      <c r="T445" t="s">
        <v>1087</v>
      </c>
      <c r="V445">
        <v>1</v>
      </c>
      <c r="W445" t="s">
        <v>1091</v>
      </c>
      <c r="Y445" t="str">
        <f t="shared" si="321"/>
        <v>Type of prescriber not specified</v>
      </c>
      <c r="Z445" t="s">
        <v>1091</v>
      </c>
      <c r="AB445" t="str">
        <f t="shared" si="322"/>
        <v>Initial licensure, Upon renewal of license</v>
      </c>
      <c r="AC445" t="s">
        <v>1091</v>
      </c>
      <c r="AE445">
        <v>1</v>
      </c>
      <c r="AF445" t="s">
        <v>1095</v>
      </c>
      <c r="AH445">
        <v>1</v>
      </c>
      <c r="AI445" t="s">
        <v>1096</v>
      </c>
      <c r="AK445" t="str">
        <f t="shared" si="325"/>
        <v>Initial prescriptions, Every 3 months</v>
      </c>
      <c r="AL445" t="s">
        <v>1096</v>
      </c>
      <c r="AN445" t="str">
        <f t="shared" si="326"/>
        <v>Terminally ill patients under the supervised care of a hospice program, Prescriptions related to cancer treatment</v>
      </c>
      <c r="AO445" t="s">
        <v>1096</v>
      </c>
      <c r="AQ445">
        <v>0</v>
      </c>
      <c r="BC445">
        <v>0</v>
      </c>
      <c r="BL445">
        <v>0</v>
      </c>
      <c r="CG445">
        <v>0</v>
      </c>
      <c r="CJ445">
        <v>0</v>
      </c>
      <c r="CM445">
        <v>1</v>
      </c>
      <c r="CN445" t="s">
        <v>1097</v>
      </c>
      <c r="CP445" t="str">
        <f t="shared" si="323"/>
        <v>New patients only</v>
      </c>
      <c r="CQ445" t="s">
        <v>1097</v>
      </c>
      <c r="CR445" t="s">
        <v>1094</v>
      </c>
      <c r="CS445">
        <v>1</v>
      </c>
      <c r="CT445" t="s">
        <v>1088</v>
      </c>
      <c r="CV445" t="str">
        <f t="shared" si="310"/>
        <v>Authorized agent, delegate, or designee</v>
      </c>
      <c r="CW445" t="s">
        <v>1088</v>
      </c>
      <c r="CX445" t="s">
        <v>1089</v>
      </c>
      <c r="CY445">
        <v>1</v>
      </c>
      <c r="CZ445" t="s">
        <v>1088</v>
      </c>
      <c r="DB445">
        <v>0</v>
      </c>
      <c r="DE445">
        <v>0</v>
      </c>
      <c r="DH445">
        <v>0</v>
      </c>
      <c r="DN445">
        <v>1</v>
      </c>
      <c r="DO445" t="s">
        <v>1087</v>
      </c>
      <c r="DQ445" t="str">
        <f t="shared" si="320"/>
        <v>Active investigations</v>
      </c>
      <c r="DR445" t="s">
        <v>1087</v>
      </c>
    </row>
    <row r="446" spans="1:123" x14ac:dyDescent="0.35">
      <c r="A446" t="s">
        <v>1084</v>
      </c>
      <c r="B446" s="1">
        <v>43466</v>
      </c>
      <c r="C446" s="1">
        <v>43646</v>
      </c>
      <c r="D446">
        <v>1</v>
      </c>
      <c r="E446" t="s">
        <v>1085</v>
      </c>
      <c r="G446" t="str">
        <f t="shared" si="316"/>
        <v xml:space="preserve">Department of Health </v>
      </c>
      <c r="H446" t="s">
        <v>1086</v>
      </c>
      <c r="J446">
        <v>1</v>
      </c>
      <c r="K446" t="s">
        <v>1085</v>
      </c>
      <c r="M446" t="str">
        <f t="shared" si="324"/>
        <v>Next business day</v>
      </c>
      <c r="N446" t="s">
        <v>1085</v>
      </c>
      <c r="P446" t="str">
        <f t="shared" si="318"/>
        <v>Schedule II, Schedule III, Schedule IV, Schedule V</v>
      </c>
      <c r="Q446" t="s">
        <v>1085</v>
      </c>
      <c r="S446" t="str">
        <f t="shared" si="319"/>
        <v>Must report to law enforcement, Permitted to report to professional licensing body, Permitted to report to prescriber or dispenser</v>
      </c>
      <c r="T446" t="s">
        <v>1087</v>
      </c>
      <c r="V446">
        <v>1</v>
      </c>
      <c r="W446" t="s">
        <v>1091</v>
      </c>
      <c r="Y446" t="str">
        <f t="shared" si="321"/>
        <v>Type of prescriber not specified</v>
      </c>
      <c r="Z446" t="s">
        <v>1091</v>
      </c>
      <c r="AB446" t="str">
        <f t="shared" si="322"/>
        <v>Initial licensure, Upon renewal of license</v>
      </c>
      <c r="AC446" t="s">
        <v>1091</v>
      </c>
      <c r="AE446">
        <v>1</v>
      </c>
      <c r="AF446" t="s">
        <v>1095</v>
      </c>
      <c r="AH446">
        <v>1</v>
      </c>
      <c r="AI446" t="s">
        <v>1096</v>
      </c>
      <c r="AK446" t="str">
        <f t="shared" si="325"/>
        <v>Initial prescriptions, Every 3 months</v>
      </c>
      <c r="AL446" t="s">
        <v>1096</v>
      </c>
      <c r="AN446" t="str">
        <f t="shared" si="326"/>
        <v>Terminally ill patients under the supervised care of a hospice program, Prescriptions related to cancer treatment</v>
      </c>
      <c r="AO446" t="s">
        <v>1096</v>
      </c>
      <c r="AQ446">
        <v>0</v>
      </c>
      <c r="BC446">
        <v>0</v>
      </c>
      <c r="BL446">
        <v>0</v>
      </c>
      <c r="CG446">
        <v>0</v>
      </c>
      <c r="CJ446">
        <v>0</v>
      </c>
      <c r="CM446">
        <v>1</v>
      </c>
      <c r="CN446" t="s">
        <v>1097</v>
      </c>
      <c r="CP446" t="str">
        <f t="shared" si="323"/>
        <v>New patients only</v>
      </c>
      <c r="CQ446" t="s">
        <v>1097</v>
      </c>
      <c r="CR446" t="s">
        <v>1094</v>
      </c>
      <c r="CS446">
        <v>1</v>
      </c>
      <c r="CT446" t="s">
        <v>1088</v>
      </c>
      <c r="CV446" t="str">
        <f t="shared" si="310"/>
        <v>Authorized agent, delegate, or designee</v>
      </c>
      <c r="CW446" t="s">
        <v>1088</v>
      </c>
      <c r="CX446" t="s">
        <v>1089</v>
      </c>
      <c r="CY446">
        <v>1</v>
      </c>
      <c r="CZ446" t="s">
        <v>1088</v>
      </c>
      <c r="DB446">
        <v>0</v>
      </c>
      <c r="DE446">
        <v>0</v>
      </c>
      <c r="DH446">
        <v>0</v>
      </c>
      <c r="DN446">
        <v>1</v>
      </c>
      <c r="DO446" t="s">
        <v>1087</v>
      </c>
      <c r="DQ446" t="str">
        <f t="shared" si="320"/>
        <v>Active investigations</v>
      </c>
      <c r="DR446" t="s">
        <v>1087</v>
      </c>
    </row>
    <row r="447" spans="1:123" x14ac:dyDescent="0.35">
      <c r="A447" t="s">
        <v>1084</v>
      </c>
      <c r="B447" s="1">
        <v>43647</v>
      </c>
      <c r="C447" s="1">
        <v>43830</v>
      </c>
      <c r="D447">
        <v>1</v>
      </c>
      <c r="E447" t="s">
        <v>1085</v>
      </c>
      <c r="G447" t="str">
        <f t="shared" si="316"/>
        <v xml:space="preserve">Department of Health </v>
      </c>
      <c r="H447" t="s">
        <v>1086</v>
      </c>
      <c r="J447">
        <v>1</v>
      </c>
      <c r="K447" t="s">
        <v>1085</v>
      </c>
      <c r="M447" t="str">
        <f t="shared" si="324"/>
        <v>Next business day</v>
      </c>
      <c r="N447" t="s">
        <v>1085</v>
      </c>
      <c r="P447" t="str">
        <f t="shared" si="318"/>
        <v>Schedule II, Schedule III, Schedule IV, Schedule V</v>
      </c>
      <c r="Q447" t="s">
        <v>1085</v>
      </c>
      <c r="S447" t="str">
        <f t="shared" si="319"/>
        <v>Must report to law enforcement, Permitted to report to professional licensing body, Permitted to report to prescriber or dispenser</v>
      </c>
      <c r="T447" t="s">
        <v>1087</v>
      </c>
      <c r="V447">
        <v>1</v>
      </c>
      <c r="W447" t="s">
        <v>1091</v>
      </c>
      <c r="Y447" t="str">
        <f t="shared" si="321"/>
        <v>Type of prescriber not specified</v>
      </c>
      <c r="Z447" t="s">
        <v>1091</v>
      </c>
      <c r="AB447" t="str">
        <f t="shared" si="322"/>
        <v>Initial licensure, Upon renewal of license</v>
      </c>
      <c r="AC447" t="s">
        <v>1091</v>
      </c>
      <c r="AE447">
        <v>1</v>
      </c>
      <c r="AF447" t="s">
        <v>1095</v>
      </c>
      <c r="AH447">
        <v>1</v>
      </c>
      <c r="AI447" t="s">
        <v>1096</v>
      </c>
      <c r="AK447" t="str">
        <f t="shared" si="325"/>
        <v>Initial prescriptions, Every 3 months</v>
      </c>
      <c r="AL447" t="s">
        <v>1096</v>
      </c>
      <c r="AN447" t="str">
        <f t="shared" si="326"/>
        <v>Terminally ill patients under the supervised care of a hospice program, Prescriptions related to cancer treatment</v>
      </c>
      <c r="AO447" t="s">
        <v>1096</v>
      </c>
      <c r="AQ447">
        <v>0</v>
      </c>
      <c r="BC447">
        <v>0</v>
      </c>
      <c r="BL447">
        <v>0</v>
      </c>
      <c r="CG447">
        <v>0</v>
      </c>
      <c r="CJ447">
        <v>0</v>
      </c>
      <c r="CM447">
        <v>1</v>
      </c>
      <c r="CN447" t="s">
        <v>1097</v>
      </c>
      <c r="CP447" t="str">
        <f t="shared" si="323"/>
        <v>New patients only</v>
      </c>
      <c r="CQ447" t="s">
        <v>1097</v>
      </c>
      <c r="CR447" t="s">
        <v>1094</v>
      </c>
      <c r="CS447">
        <v>1</v>
      </c>
      <c r="CT447" t="s">
        <v>1088</v>
      </c>
      <c r="CV447" t="str">
        <f t="shared" si="310"/>
        <v>Authorized agent, delegate, or designee</v>
      </c>
      <c r="CW447" t="s">
        <v>1088</v>
      </c>
      <c r="CX447" t="s">
        <v>1089</v>
      </c>
      <c r="CY447">
        <v>1</v>
      </c>
      <c r="CZ447" t="s">
        <v>1088</v>
      </c>
      <c r="DB447">
        <v>0</v>
      </c>
      <c r="DE447">
        <v>0</v>
      </c>
      <c r="DH447">
        <v>0</v>
      </c>
      <c r="DN447">
        <v>1</v>
      </c>
      <c r="DO447" t="s">
        <v>1087</v>
      </c>
      <c r="DQ447" t="str">
        <f t="shared" si="320"/>
        <v>Active investigations</v>
      </c>
      <c r="DR447" t="s">
        <v>1087</v>
      </c>
    </row>
    <row r="448" spans="1:123" x14ac:dyDescent="0.35">
      <c r="A448" t="s">
        <v>1098</v>
      </c>
      <c r="B448" s="1">
        <v>41640</v>
      </c>
      <c r="C448" s="1">
        <v>41912</v>
      </c>
      <c r="D448">
        <v>1</v>
      </c>
      <c r="E448" t="s">
        <v>1099</v>
      </c>
      <c r="G448" t="str">
        <f t="shared" ref="G448:G488" si="327">("Professional licensing authority")</f>
        <v>Professional licensing authority</v>
      </c>
      <c r="H448" t="s">
        <v>1100</v>
      </c>
      <c r="J448">
        <v>1</v>
      </c>
      <c r="K448" t="s">
        <v>1101</v>
      </c>
      <c r="M448" t="str">
        <f t="shared" ref="M448:M457" si="328">("Every day")</f>
        <v>Every day</v>
      </c>
      <c r="N448" t="s">
        <v>1102</v>
      </c>
      <c r="P448" t="str">
        <f t="shared" ref="P448:P457" si="329">("Schedule I, Schedule II, Schedule III, Schedule IV, Schedule V")</f>
        <v>Schedule I, Schedule II, Schedule III, Schedule IV, Schedule V</v>
      </c>
      <c r="Q448" t="s">
        <v>1103</v>
      </c>
      <c r="S448" t="str">
        <f t="shared" ref="S448:S457" si="330">("Permitted to report to law enforcement, Permitted to report to professional licensing body")</f>
        <v>Permitted to report to law enforcement, Permitted to report to professional licensing body</v>
      </c>
      <c r="T448" t="s">
        <v>1104</v>
      </c>
      <c r="V448">
        <v>0</v>
      </c>
      <c r="AE448">
        <v>0</v>
      </c>
      <c r="AH448">
        <v>0</v>
      </c>
      <c r="AQ448">
        <v>0</v>
      </c>
      <c r="BC448">
        <v>0</v>
      </c>
      <c r="BL448">
        <v>0</v>
      </c>
      <c r="CG448">
        <v>0</v>
      </c>
      <c r="CJ448">
        <v>1</v>
      </c>
      <c r="CK448" t="s">
        <v>1105</v>
      </c>
      <c r="CM448">
        <v>0</v>
      </c>
      <c r="CS448">
        <v>0</v>
      </c>
      <c r="CY448">
        <v>1</v>
      </c>
      <c r="CZ448" t="s">
        <v>1106</v>
      </c>
      <c r="DB448">
        <v>0</v>
      </c>
      <c r="DE448">
        <v>0</v>
      </c>
      <c r="DH448">
        <v>1</v>
      </c>
      <c r="DI448" t="s">
        <v>1107</v>
      </c>
      <c r="DK448" t="str">
        <f t="shared" ref="DK448:DK457" si="331">("None of the above restrictions")</f>
        <v>None of the above restrictions</v>
      </c>
      <c r="DN448">
        <v>1</v>
      </c>
      <c r="DO448" t="s">
        <v>1106</v>
      </c>
      <c r="DQ448" t="str">
        <f t="shared" si="320"/>
        <v>Active investigations</v>
      </c>
      <c r="DR448" t="s">
        <v>1106</v>
      </c>
      <c r="DS448" t="s">
        <v>1108</v>
      </c>
    </row>
    <row r="449" spans="1:123" x14ac:dyDescent="0.35">
      <c r="A449" t="s">
        <v>1098</v>
      </c>
      <c r="B449" s="1">
        <v>41913</v>
      </c>
      <c r="C449" s="1">
        <v>42216</v>
      </c>
      <c r="D449">
        <v>1</v>
      </c>
      <c r="E449" t="s">
        <v>1099</v>
      </c>
      <c r="G449" t="str">
        <f t="shared" si="327"/>
        <v>Professional licensing authority</v>
      </c>
      <c r="H449" t="s">
        <v>1100</v>
      </c>
      <c r="J449">
        <v>1</v>
      </c>
      <c r="K449" t="s">
        <v>1101</v>
      </c>
      <c r="M449" t="str">
        <f t="shared" si="328"/>
        <v>Every day</v>
      </c>
      <c r="N449" t="s">
        <v>1102</v>
      </c>
      <c r="P449" t="str">
        <f t="shared" si="329"/>
        <v>Schedule I, Schedule II, Schedule III, Schedule IV, Schedule V</v>
      </c>
      <c r="Q449" t="s">
        <v>1109</v>
      </c>
      <c r="S449" t="str">
        <f t="shared" si="330"/>
        <v>Permitted to report to law enforcement, Permitted to report to professional licensing body</v>
      </c>
      <c r="T449" t="s">
        <v>1104</v>
      </c>
      <c r="V449">
        <v>0</v>
      </c>
      <c r="AE449">
        <v>1</v>
      </c>
      <c r="AF449" t="s">
        <v>1110</v>
      </c>
      <c r="AH449">
        <v>0</v>
      </c>
      <c r="AQ449">
        <v>0</v>
      </c>
      <c r="BC449">
        <v>0</v>
      </c>
      <c r="BL449">
        <v>0</v>
      </c>
      <c r="CG449">
        <v>0</v>
      </c>
      <c r="CJ449">
        <v>1</v>
      </c>
      <c r="CK449" t="s">
        <v>1105</v>
      </c>
      <c r="CM449">
        <v>1</v>
      </c>
      <c r="CN449" t="s">
        <v>1110</v>
      </c>
      <c r="CP449" t="str">
        <f t="shared" ref="CP449:CP456" si="332">("All chronic pain patients")</f>
        <v>All chronic pain patients</v>
      </c>
      <c r="CQ449" t="s">
        <v>1110</v>
      </c>
      <c r="CR449" t="s">
        <v>1111</v>
      </c>
      <c r="CS449">
        <v>0</v>
      </c>
      <c r="CY449">
        <v>1</v>
      </c>
      <c r="CZ449" t="s">
        <v>1106</v>
      </c>
      <c r="DB449">
        <v>0</v>
      </c>
      <c r="DE449">
        <v>0</v>
      </c>
      <c r="DH449">
        <v>1</v>
      </c>
      <c r="DI449" t="s">
        <v>1107</v>
      </c>
      <c r="DK449" t="str">
        <f t="shared" si="331"/>
        <v>None of the above restrictions</v>
      </c>
      <c r="DN449">
        <v>1</v>
      </c>
      <c r="DO449" t="s">
        <v>1106</v>
      </c>
      <c r="DQ449" t="str">
        <f t="shared" si="320"/>
        <v>Active investigations</v>
      </c>
      <c r="DR449" t="s">
        <v>1106</v>
      </c>
      <c r="DS449" t="s">
        <v>1108</v>
      </c>
    </row>
    <row r="450" spans="1:123" x14ac:dyDescent="0.35">
      <c r="A450" t="s">
        <v>1098</v>
      </c>
      <c r="B450" s="1">
        <v>42217</v>
      </c>
      <c r="C450" s="1">
        <v>42643</v>
      </c>
      <c r="D450">
        <v>1</v>
      </c>
      <c r="E450" t="s">
        <v>1099</v>
      </c>
      <c r="G450" t="str">
        <f t="shared" si="327"/>
        <v>Professional licensing authority</v>
      </c>
      <c r="H450" t="s">
        <v>1100</v>
      </c>
      <c r="J450">
        <v>1</v>
      </c>
      <c r="K450" t="s">
        <v>1101</v>
      </c>
      <c r="M450" t="str">
        <f t="shared" si="328"/>
        <v>Every day</v>
      </c>
      <c r="N450" t="s">
        <v>1102</v>
      </c>
      <c r="P450" t="str">
        <f t="shared" si="329"/>
        <v>Schedule I, Schedule II, Schedule III, Schedule IV, Schedule V</v>
      </c>
      <c r="Q450" t="s">
        <v>1109</v>
      </c>
      <c r="S450" t="str">
        <f t="shared" si="330"/>
        <v>Permitted to report to law enforcement, Permitted to report to professional licensing body</v>
      </c>
      <c r="T450" t="s">
        <v>1104</v>
      </c>
      <c r="V450">
        <v>0</v>
      </c>
      <c r="AE450">
        <v>1</v>
      </c>
      <c r="AF450" t="s">
        <v>1110</v>
      </c>
      <c r="AH450">
        <v>0</v>
      </c>
      <c r="AQ450">
        <v>0</v>
      </c>
      <c r="BC450">
        <v>0</v>
      </c>
      <c r="BL450">
        <v>0</v>
      </c>
      <c r="CG450">
        <v>0</v>
      </c>
      <c r="CJ450">
        <v>1</v>
      </c>
      <c r="CK450" t="s">
        <v>1105</v>
      </c>
      <c r="CM450">
        <v>1</v>
      </c>
      <c r="CN450" t="s">
        <v>1110</v>
      </c>
      <c r="CP450" t="str">
        <f t="shared" si="332"/>
        <v>All chronic pain patients</v>
      </c>
      <c r="CQ450" t="s">
        <v>1110</v>
      </c>
      <c r="CR450" t="s">
        <v>1111</v>
      </c>
      <c r="CS450">
        <v>0</v>
      </c>
      <c r="CY450">
        <v>1</v>
      </c>
      <c r="CZ450" t="s">
        <v>1106</v>
      </c>
      <c r="DB450">
        <v>0</v>
      </c>
      <c r="DE450">
        <v>0</v>
      </c>
      <c r="DH450">
        <v>1</v>
      </c>
      <c r="DI450" t="s">
        <v>1107</v>
      </c>
      <c r="DK450" t="str">
        <f t="shared" si="331"/>
        <v>None of the above restrictions</v>
      </c>
      <c r="DN450">
        <v>1</v>
      </c>
      <c r="DO450" t="s">
        <v>1106</v>
      </c>
      <c r="DQ450" t="str">
        <f t="shared" si="320"/>
        <v>Active investigations</v>
      </c>
      <c r="DR450" t="s">
        <v>1106</v>
      </c>
      <c r="DS450" t="s">
        <v>1108</v>
      </c>
    </row>
    <row r="451" spans="1:123" x14ac:dyDescent="0.35">
      <c r="A451" t="s">
        <v>1098</v>
      </c>
      <c r="B451" s="1">
        <v>42644</v>
      </c>
      <c r="C451" s="1">
        <v>42916</v>
      </c>
      <c r="D451">
        <v>1</v>
      </c>
      <c r="E451" t="s">
        <v>1099</v>
      </c>
      <c r="G451" t="str">
        <f t="shared" si="327"/>
        <v>Professional licensing authority</v>
      </c>
      <c r="H451" t="s">
        <v>1100</v>
      </c>
      <c r="J451">
        <v>1</v>
      </c>
      <c r="K451" t="s">
        <v>1101</v>
      </c>
      <c r="M451" t="str">
        <f t="shared" si="328"/>
        <v>Every day</v>
      </c>
      <c r="N451" t="s">
        <v>1102</v>
      </c>
      <c r="P451" t="str">
        <f t="shared" si="329"/>
        <v>Schedule I, Schedule II, Schedule III, Schedule IV, Schedule V</v>
      </c>
      <c r="Q451" t="s">
        <v>1109</v>
      </c>
      <c r="S451" t="str">
        <f t="shared" si="330"/>
        <v>Permitted to report to law enforcement, Permitted to report to professional licensing body</v>
      </c>
      <c r="T451" t="s">
        <v>1104</v>
      </c>
      <c r="V451">
        <v>0</v>
      </c>
      <c r="AE451">
        <v>1</v>
      </c>
      <c r="AF451" t="s">
        <v>1112</v>
      </c>
      <c r="AG451" t="s">
        <v>1113</v>
      </c>
      <c r="AH451">
        <v>1</v>
      </c>
      <c r="AI451" t="s">
        <v>1114</v>
      </c>
      <c r="AJ451" t="s">
        <v>1113</v>
      </c>
      <c r="AK451" t="str">
        <f>("Initial prescriptions, Every 6 months")</f>
        <v>Initial prescriptions, Every 6 months</v>
      </c>
      <c r="AL451" t="s">
        <v>1115</v>
      </c>
      <c r="AN451" t="str">
        <f>("Terminally ill patients under the supervised care of a hospice program, Prescriptions related to cancer treatment")</f>
        <v>Terminally ill patients under the supervised care of a hospice program, Prescriptions related to cancer treatment</v>
      </c>
      <c r="AO451" t="s">
        <v>1116</v>
      </c>
      <c r="AP451" t="s">
        <v>1117</v>
      </c>
      <c r="AQ451">
        <v>0</v>
      </c>
      <c r="BC451">
        <v>0</v>
      </c>
      <c r="BL451">
        <v>0</v>
      </c>
      <c r="CG451">
        <v>1</v>
      </c>
      <c r="CH451" t="s">
        <v>1114</v>
      </c>
      <c r="CJ451">
        <v>1</v>
      </c>
      <c r="CK451" t="s">
        <v>1105</v>
      </c>
      <c r="CM451">
        <v>1</v>
      </c>
      <c r="CN451" t="s">
        <v>1110</v>
      </c>
      <c r="CP451" t="str">
        <f t="shared" si="332"/>
        <v>All chronic pain patients</v>
      </c>
      <c r="CQ451" t="s">
        <v>1110</v>
      </c>
      <c r="CR451" t="s">
        <v>1111</v>
      </c>
      <c r="CS451">
        <v>0</v>
      </c>
      <c r="CY451">
        <v>1</v>
      </c>
      <c r="CZ451" t="s">
        <v>1106</v>
      </c>
      <c r="DB451">
        <v>0</v>
      </c>
      <c r="DE451">
        <v>0</v>
      </c>
      <c r="DH451">
        <v>1</v>
      </c>
      <c r="DI451" t="s">
        <v>1107</v>
      </c>
      <c r="DK451" t="str">
        <f t="shared" si="331"/>
        <v>None of the above restrictions</v>
      </c>
      <c r="DN451">
        <v>1</v>
      </c>
      <c r="DO451" t="s">
        <v>1106</v>
      </c>
      <c r="DQ451" t="str">
        <f t="shared" si="320"/>
        <v>Active investigations</v>
      </c>
      <c r="DR451" t="s">
        <v>1106</v>
      </c>
      <c r="DS451" t="s">
        <v>1108</v>
      </c>
    </row>
    <row r="452" spans="1:123" x14ac:dyDescent="0.35">
      <c r="A452" t="s">
        <v>1098</v>
      </c>
      <c r="B452" s="1">
        <v>42917</v>
      </c>
      <c r="C452" s="1">
        <v>42947</v>
      </c>
      <c r="D452">
        <v>1</v>
      </c>
      <c r="E452" t="s">
        <v>1099</v>
      </c>
      <c r="G452" t="str">
        <f t="shared" si="327"/>
        <v>Professional licensing authority</v>
      </c>
      <c r="H452" t="s">
        <v>1100</v>
      </c>
      <c r="J452">
        <v>1</v>
      </c>
      <c r="K452" t="s">
        <v>1101</v>
      </c>
      <c r="M452" t="str">
        <f t="shared" si="328"/>
        <v>Every day</v>
      </c>
      <c r="N452" t="s">
        <v>1102</v>
      </c>
      <c r="P452" t="str">
        <f t="shared" si="329"/>
        <v>Schedule I, Schedule II, Schedule III, Schedule IV, Schedule V</v>
      </c>
      <c r="Q452" t="s">
        <v>1109</v>
      </c>
      <c r="S452" t="str">
        <f t="shared" si="330"/>
        <v>Permitted to report to law enforcement, Permitted to report to professional licensing body</v>
      </c>
      <c r="T452" t="s">
        <v>1104</v>
      </c>
      <c r="V452">
        <v>0</v>
      </c>
      <c r="AE452">
        <v>1</v>
      </c>
      <c r="AF452" t="s">
        <v>1118</v>
      </c>
      <c r="AG452" t="s">
        <v>1119</v>
      </c>
      <c r="AH452">
        <v>1</v>
      </c>
      <c r="AI452" t="s">
        <v>1120</v>
      </c>
      <c r="AJ452" t="s">
        <v>1119</v>
      </c>
      <c r="AK452" t="str">
        <f>("Initial prescriptions, Every 6 months")</f>
        <v>Initial prescriptions, Every 6 months</v>
      </c>
      <c r="AL452" t="s">
        <v>1121</v>
      </c>
      <c r="AN452" t="str">
        <f t="shared" ref="AN452:AN457" si="333">("Terminally ill patients under the supervised care of a hospice program, Prescriptions related to cancer treatment, Post-surgical prescriptions")</f>
        <v>Terminally ill patients under the supervised care of a hospice program, Prescriptions related to cancer treatment, Post-surgical prescriptions</v>
      </c>
      <c r="AO452" t="s">
        <v>1122</v>
      </c>
      <c r="AP452" t="s">
        <v>1123</v>
      </c>
      <c r="AQ452">
        <v>0</v>
      </c>
      <c r="BC452">
        <v>0</v>
      </c>
      <c r="BL452">
        <v>0</v>
      </c>
      <c r="CG452">
        <v>1</v>
      </c>
      <c r="CH452" t="s">
        <v>1114</v>
      </c>
      <c r="CJ452">
        <v>1</v>
      </c>
      <c r="CK452" t="s">
        <v>1105</v>
      </c>
      <c r="CM452">
        <v>1</v>
      </c>
      <c r="CN452" t="s">
        <v>1110</v>
      </c>
      <c r="CP452" t="str">
        <f t="shared" si="332"/>
        <v>All chronic pain patients</v>
      </c>
      <c r="CQ452" t="s">
        <v>1110</v>
      </c>
      <c r="CR452" t="s">
        <v>1111</v>
      </c>
      <c r="CS452">
        <v>1</v>
      </c>
      <c r="CT452" t="s">
        <v>1124</v>
      </c>
      <c r="CU452" t="s">
        <v>1125</v>
      </c>
      <c r="CV452" t="str">
        <f t="shared" ref="CV452:CV457" si="334">("Authorized agent, delegate, or designee")</f>
        <v>Authorized agent, delegate, or designee</v>
      </c>
      <c r="CW452" t="s">
        <v>1124</v>
      </c>
      <c r="CY452">
        <v>1</v>
      </c>
      <c r="CZ452" t="s">
        <v>1106</v>
      </c>
      <c r="DB452">
        <v>0</v>
      </c>
      <c r="DE452">
        <v>0</v>
      </c>
      <c r="DH452">
        <v>1</v>
      </c>
      <c r="DI452" t="s">
        <v>1107</v>
      </c>
      <c r="DK452" t="str">
        <f t="shared" si="331"/>
        <v>None of the above restrictions</v>
      </c>
      <c r="DN452">
        <v>1</v>
      </c>
      <c r="DO452" t="s">
        <v>1106</v>
      </c>
      <c r="DQ452" t="str">
        <f t="shared" si="320"/>
        <v>Active investigations</v>
      </c>
      <c r="DR452" t="s">
        <v>1106</v>
      </c>
      <c r="DS452" t="s">
        <v>1108</v>
      </c>
    </row>
    <row r="453" spans="1:123" x14ac:dyDescent="0.35">
      <c r="A453" t="s">
        <v>1098</v>
      </c>
      <c r="B453" s="1">
        <v>42948</v>
      </c>
      <c r="C453" s="1">
        <v>43100</v>
      </c>
      <c r="D453">
        <v>1</v>
      </c>
      <c r="E453" t="s">
        <v>1099</v>
      </c>
      <c r="G453" t="str">
        <f t="shared" si="327"/>
        <v>Professional licensing authority</v>
      </c>
      <c r="H453" t="s">
        <v>1100</v>
      </c>
      <c r="J453">
        <v>1</v>
      </c>
      <c r="K453" t="s">
        <v>1101</v>
      </c>
      <c r="M453" t="str">
        <f t="shared" si="328"/>
        <v>Every day</v>
      </c>
      <c r="N453" t="s">
        <v>1102</v>
      </c>
      <c r="P453" t="str">
        <f t="shared" si="329"/>
        <v>Schedule I, Schedule II, Schedule III, Schedule IV, Schedule V</v>
      </c>
      <c r="Q453" t="s">
        <v>1109</v>
      </c>
      <c r="S453" t="str">
        <f t="shared" si="330"/>
        <v>Permitted to report to law enforcement, Permitted to report to professional licensing body</v>
      </c>
      <c r="T453" t="s">
        <v>1104</v>
      </c>
      <c r="V453">
        <v>0</v>
      </c>
      <c r="AE453">
        <v>1</v>
      </c>
      <c r="AF453" t="s">
        <v>1118</v>
      </c>
      <c r="AG453" t="s">
        <v>1119</v>
      </c>
      <c r="AH453">
        <v>1</v>
      </c>
      <c r="AI453" t="s">
        <v>1120</v>
      </c>
      <c r="AJ453" t="s">
        <v>1119</v>
      </c>
      <c r="AK453" t="str">
        <f>("Initial prescriptions, Every 6 months")</f>
        <v>Initial prescriptions, Every 6 months</v>
      </c>
      <c r="AL453" t="s">
        <v>1121</v>
      </c>
      <c r="AN453" t="str">
        <f t="shared" si="333"/>
        <v>Terminally ill patients under the supervised care of a hospice program, Prescriptions related to cancer treatment, Post-surgical prescriptions</v>
      </c>
      <c r="AO453" t="s">
        <v>1122</v>
      </c>
      <c r="AP453" t="s">
        <v>1123</v>
      </c>
      <c r="AQ453">
        <v>0</v>
      </c>
      <c r="BC453">
        <v>0</v>
      </c>
      <c r="BL453">
        <v>0</v>
      </c>
      <c r="CG453">
        <v>1</v>
      </c>
      <c r="CH453" t="s">
        <v>1114</v>
      </c>
      <c r="CJ453">
        <v>1</v>
      </c>
      <c r="CK453" t="s">
        <v>1105</v>
      </c>
      <c r="CM453">
        <v>1</v>
      </c>
      <c r="CN453" t="s">
        <v>1110</v>
      </c>
      <c r="CP453" t="str">
        <f t="shared" si="332"/>
        <v>All chronic pain patients</v>
      </c>
      <c r="CQ453" t="s">
        <v>1110</v>
      </c>
      <c r="CR453" t="s">
        <v>1111</v>
      </c>
      <c r="CS453">
        <v>1</v>
      </c>
      <c r="CT453" t="s">
        <v>1124</v>
      </c>
      <c r="CU453" t="s">
        <v>1125</v>
      </c>
      <c r="CV453" t="str">
        <f t="shared" si="334"/>
        <v>Authorized agent, delegate, or designee</v>
      </c>
      <c r="CW453" t="s">
        <v>1124</v>
      </c>
      <c r="CY453">
        <v>1</v>
      </c>
      <c r="CZ453" t="s">
        <v>1106</v>
      </c>
      <c r="DB453">
        <v>0</v>
      </c>
      <c r="DE453">
        <v>0</v>
      </c>
      <c r="DH453">
        <v>1</v>
      </c>
      <c r="DI453" t="s">
        <v>1107</v>
      </c>
      <c r="DK453" t="str">
        <f t="shared" si="331"/>
        <v>None of the above restrictions</v>
      </c>
      <c r="DN453">
        <v>1</v>
      </c>
      <c r="DO453" t="s">
        <v>1106</v>
      </c>
      <c r="DQ453" t="str">
        <f t="shared" si="320"/>
        <v>Active investigations</v>
      </c>
      <c r="DR453" t="s">
        <v>1106</v>
      </c>
      <c r="DS453" t="s">
        <v>1108</v>
      </c>
    </row>
    <row r="454" spans="1:123" x14ac:dyDescent="0.35">
      <c r="A454" t="s">
        <v>1098</v>
      </c>
      <c r="B454" s="1">
        <v>43101</v>
      </c>
      <c r="C454" s="1">
        <v>43563</v>
      </c>
      <c r="D454">
        <v>1</v>
      </c>
      <c r="E454" t="s">
        <v>1099</v>
      </c>
      <c r="G454" t="str">
        <f t="shared" si="327"/>
        <v>Professional licensing authority</v>
      </c>
      <c r="H454" t="s">
        <v>1100</v>
      </c>
      <c r="J454">
        <v>1</v>
      </c>
      <c r="K454" t="s">
        <v>1101</v>
      </c>
      <c r="M454" t="str">
        <f t="shared" si="328"/>
        <v>Every day</v>
      </c>
      <c r="N454" t="s">
        <v>1102</v>
      </c>
      <c r="P454" t="str">
        <f t="shared" si="329"/>
        <v>Schedule I, Schedule II, Schedule III, Schedule IV, Schedule V</v>
      </c>
      <c r="Q454" t="s">
        <v>1109</v>
      </c>
      <c r="S454" t="str">
        <f t="shared" si="330"/>
        <v>Permitted to report to law enforcement, Permitted to report to professional licensing body</v>
      </c>
      <c r="T454" t="s">
        <v>1104</v>
      </c>
      <c r="V454">
        <v>1</v>
      </c>
      <c r="W454" t="s">
        <v>1126</v>
      </c>
      <c r="Y454" t="str">
        <f>("Physician prescribers, Nurse Practitioners, Optometrists, Dentists, Pharmacists")</f>
        <v>Physician prescribers, Nurse Practitioners, Optometrists, Dentists, Pharmacists</v>
      </c>
      <c r="Z454" t="s">
        <v>1127</v>
      </c>
      <c r="AB454" t="str">
        <f>("Registration timing not specified")</f>
        <v>Registration timing not specified</v>
      </c>
      <c r="AE454">
        <v>1</v>
      </c>
      <c r="AF454" t="s">
        <v>1128</v>
      </c>
      <c r="AG454" t="s">
        <v>1129</v>
      </c>
      <c r="AH454">
        <v>1</v>
      </c>
      <c r="AI454" t="s">
        <v>1130</v>
      </c>
      <c r="AJ454" t="s">
        <v>1129</v>
      </c>
      <c r="AK454" t="str">
        <f>("Initial prescriptions, Every 6 months")</f>
        <v>Initial prescriptions, Every 6 months</v>
      </c>
      <c r="AL454" t="s">
        <v>1131</v>
      </c>
      <c r="AN454" t="str">
        <f t="shared" si="333"/>
        <v>Terminally ill patients under the supervised care of a hospice program, Prescriptions related to cancer treatment, Post-surgical prescriptions</v>
      </c>
      <c r="AO454" t="s">
        <v>1132</v>
      </c>
      <c r="AP454" t="s">
        <v>1133</v>
      </c>
      <c r="AQ454">
        <v>0</v>
      </c>
      <c r="BC454">
        <v>0</v>
      </c>
      <c r="BL454">
        <v>0</v>
      </c>
      <c r="CG454">
        <v>1</v>
      </c>
      <c r="CH454" t="s">
        <v>1114</v>
      </c>
      <c r="CJ454">
        <v>1</v>
      </c>
      <c r="CK454" t="s">
        <v>1105</v>
      </c>
      <c r="CM454">
        <v>1</v>
      </c>
      <c r="CN454" t="s">
        <v>1110</v>
      </c>
      <c r="CP454" t="str">
        <f t="shared" si="332"/>
        <v>All chronic pain patients</v>
      </c>
      <c r="CQ454" t="s">
        <v>1110</v>
      </c>
      <c r="CR454" t="s">
        <v>1111</v>
      </c>
      <c r="CS454">
        <v>1</v>
      </c>
      <c r="CT454" t="s">
        <v>1124</v>
      </c>
      <c r="CU454" t="s">
        <v>1125</v>
      </c>
      <c r="CV454" t="str">
        <f t="shared" si="334"/>
        <v>Authorized agent, delegate, or designee</v>
      </c>
      <c r="CW454" t="s">
        <v>1124</v>
      </c>
      <c r="CY454">
        <v>1</v>
      </c>
      <c r="CZ454" t="s">
        <v>1106</v>
      </c>
      <c r="DB454">
        <v>0</v>
      </c>
      <c r="DE454">
        <v>0</v>
      </c>
      <c r="DH454">
        <v>1</v>
      </c>
      <c r="DI454" t="s">
        <v>1107</v>
      </c>
      <c r="DK454" t="str">
        <f t="shared" si="331"/>
        <v>None of the above restrictions</v>
      </c>
      <c r="DN454">
        <v>1</v>
      </c>
      <c r="DO454" t="s">
        <v>1106</v>
      </c>
      <c r="DQ454" t="str">
        <f t="shared" si="320"/>
        <v>Active investigations</v>
      </c>
      <c r="DR454" t="s">
        <v>1106</v>
      </c>
      <c r="DS454" t="s">
        <v>1108</v>
      </c>
    </row>
    <row r="455" spans="1:123" x14ac:dyDescent="0.35">
      <c r="A455" t="s">
        <v>1098</v>
      </c>
      <c r="B455" s="1">
        <v>43564</v>
      </c>
      <c r="C455" s="1">
        <v>43677</v>
      </c>
      <c r="D455">
        <v>1</v>
      </c>
      <c r="E455" t="s">
        <v>1099</v>
      </c>
      <c r="G455" t="str">
        <f t="shared" si="327"/>
        <v>Professional licensing authority</v>
      </c>
      <c r="H455" t="s">
        <v>1100</v>
      </c>
      <c r="J455">
        <v>1</v>
      </c>
      <c r="K455" t="s">
        <v>1101</v>
      </c>
      <c r="M455" t="str">
        <f t="shared" si="328"/>
        <v>Every day</v>
      </c>
      <c r="N455" t="s">
        <v>1102</v>
      </c>
      <c r="P455" t="str">
        <f t="shared" si="329"/>
        <v>Schedule I, Schedule II, Schedule III, Schedule IV, Schedule V</v>
      </c>
      <c r="Q455" t="s">
        <v>1109</v>
      </c>
      <c r="S455" t="str">
        <f t="shared" si="330"/>
        <v>Permitted to report to law enforcement, Permitted to report to professional licensing body</v>
      </c>
      <c r="T455" t="s">
        <v>1104</v>
      </c>
      <c r="V455">
        <v>1</v>
      </c>
      <c r="W455" t="s">
        <v>1126</v>
      </c>
      <c r="Y455" t="str">
        <f>("Physician prescribers, Nurse Practitioners, Optometrists, Dentists, Pharmacists")</f>
        <v>Physician prescribers, Nurse Practitioners, Optometrists, Dentists, Pharmacists</v>
      </c>
      <c r="Z455" t="s">
        <v>1127</v>
      </c>
      <c r="AB455" t="str">
        <f>("Registration timing not specified")</f>
        <v>Registration timing not specified</v>
      </c>
      <c r="AE455">
        <v>1</v>
      </c>
      <c r="AF455" t="s">
        <v>1134</v>
      </c>
      <c r="AG455" t="s">
        <v>1129</v>
      </c>
      <c r="AH455">
        <v>1</v>
      </c>
      <c r="AI455" t="s">
        <v>1130</v>
      </c>
      <c r="AJ455" t="s">
        <v>1129</v>
      </c>
      <c r="AK455" t="str">
        <f>("Initial prescriptions, Every 6 months")</f>
        <v>Initial prescriptions, Every 6 months</v>
      </c>
      <c r="AL455" t="s">
        <v>1131</v>
      </c>
      <c r="AN455" t="str">
        <f t="shared" si="333"/>
        <v>Terminally ill patients under the supervised care of a hospice program, Prescriptions related to cancer treatment, Post-surgical prescriptions</v>
      </c>
      <c r="AO455" t="s">
        <v>1132</v>
      </c>
      <c r="AP455" t="s">
        <v>1133</v>
      </c>
      <c r="AQ455">
        <v>0</v>
      </c>
      <c r="BC455">
        <v>0</v>
      </c>
      <c r="BL455">
        <v>0</v>
      </c>
      <c r="CG455">
        <v>1</v>
      </c>
      <c r="CH455" t="s">
        <v>1114</v>
      </c>
      <c r="CJ455">
        <v>1</v>
      </c>
      <c r="CK455" t="s">
        <v>1105</v>
      </c>
      <c r="CM455">
        <v>1</v>
      </c>
      <c r="CN455" t="s">
        <v>1110</v>
      </c>
      <c r="CP455" t="str">
        <f t="shared" si="332"/>
        <v>All chronic pain patients</v>
      </c>
      <c r="CQ455" t="s">
        <v>1110</v>
      </c>
      <c r="CR455" t="s">
        <v>1111</v>
      </c>
      <c r="CS455">
        <v>1</v>
      </c>
      <c r="CT455" t="s">
        <v>1124</v>
      </c>
      <c r="CU455" t="s">
        <v>1125</v>
      </c>
      <c r="CV455" t="str">
        <f t="shared" si="334"/>
        <v>Authorized agent, delegate, or designee</v>
      </c>
      <c r="CW455" t="s">
        <v>1124</v>
      </c>
      <c r="CY455">
        <v>1</v>
      </c>
      <c r="CZ455" t="s">
        <v>1106</v>
      </c>
      <c r="DB455">
        <v>0</v>
      </c>
      <c r="DE455">
        <v>0</v>
      </c>
      <c r="DH455">
        <v>1</v>
      </c>
      <c r="DI455" t="s">
        <v>1107</v>
      </c>
      <c r="DK455" t="str">
        <f t="shared" si="331"/>
        <v>None of the above restrictions</v>
      </c>
      <c r="DN455">
        <v>1</v>
      </c>
      <c r="DO455" t="s">
        <v>1106</v>
      </c>
      <c r="DQ455" t="str">
        <f t="shared" si="320"/>
        <v>Active investigations</v>
      </c>
      <c r="DR455" t="s">
        <v>1106</v>
      </c>
      <c r="DS455" t="s">
        <v>1108</v>
      </c>
    </row>
    <row r="456" spans="1:123" x14ac:dyDescent="0.35">
      <c r="A456" t="s">
        <v>1098</v>
      </c>
      <c r="B456" s="1">
        <v>43678</v>
      </c>
      <c r="C456" s="1">
        <v>43738</v>
      </c>
      <c r="D456">
        <v>1</v>
      </c>
      <c r="E456" t="s">
        <v>1099</v>
      </c>
      <c r="G456" t="str">
        <f t="shared" si="327"/>
        <v>Professional licensing authority</v>
      </c>
      <c r="H456" t="s">
        <v>1100</v>
      </c>
      <c r="J456">
        <v>1</v>
      </c>
      <c r="K456" t="s">
        <v>1101</v>
      </c>
      <c r="M456" t="str">
        <f t="shared" si="328"/>
        <v>Every day</v>
      </c>
      <c r="N456" t="s">
        <v>1102</v>
      </c>
      <c r="P456" t="str">
        <f t="shared" si="329"/>
        <v>Schedule I, Schedule II, Schedule III, Schedule IV, Schedule V</v>
      </c>
      <c r="Q456" t="s">
        <v>1109</v>
      </c>
      <c r="S456" t="str">
        <f t="shared" si="330"/>
        <v>Permitted to report to law enforcement, Permitted to report to professional licensing body</v>
      </c>
      <c r="T456" t="s">
        <v>1104</v>
      </c>
      <c r="V456">
        <v>1</v>
      </c>
      <c r="W456" t="s">
        <v>1126</v>
      </c>
      <c r="Y456" t="str">
        <f>("Physician prescribers, Nurse Practitioners, Physician assistants, Optometrists, Dentists, Pharmacists")</f>
        <v>Physician prescribers, Nurse Practitioners, Physician assistants, Optometrists, Dentists, Pharmacists</v>
      </c>
      <c r="Z456" t="s">
        <v>1135</v>
      </c>
      <c r="AB456" t="str">
        <f>("Registration timing not specified")</f>
        <v>Registration timing not specified</v>
      </c>
      <c r="AE456">
        <v>1</v>
      </c>
      <c r="AF456" t="s">
        <v>1134</v>
      </c>
      <c r="AG456" t="s">
        <v>1129</v>
      </c>
      <c r="AH456">
        <v>1</v>
      </c>
      <c r="AI456" t="s">
        <v>1130</v>
      </c>
      <c r="AJ456" t="s">
        <v>1129</v>
      </c>
      <c r="AK456" t="str">
        <f>("Initial prescriptions, Every 12 months")</f>
        <v>Initial prescriptions, Every 12 months</v>
      </c>
      <c r="AL456" t="s">
        <v>1131</v>
      </c>
      <c r="AN456" t="str">
        <f t="shared" si="333"/>
        <v>Terminally ill patients under the supervised care of a hospice program, Prescriptions related to cancer treatment, Post-surgical prescriptions</v>
      </c>
      <c r="AO456" t="s">
        <v>1132</v>
      </c>
      <c r="AP456" t="s">
        <v>1133</v>
      </c>
      <c r="AQ456">
        <v>0</v>
      </c>
      <c r="BC456">
        <v>0</v>
      </c>
      <c r="BL456">
        <v>0</v>
      </c>
      <c r="CG456">
        <v>1</v>
      </c>
      <c r="CH456" t="s">
        <v>1114</v>
      </c>
      <c r="CJ456">
        <v>1</v>
      </c>
      <c r="CK456" t="s">
        <v>1105</v>
      </c>
      <c r="CM456">
        <v>1</v>
      </c>
      <c r="CN456" t="s">
        <v>1110</v>
      </c>
      <c r="CP456" t="str">
        <f t="shared" si="332"/>
        <v>All chronic pain patients</v>
      </c>
      <c r="CQ456" t="s">
        <v>1110</v>
      </c>
      <c r="CR456" t="s">
        <v>1111</v>
      </c>
      <c r="CS456">
        <v>1</v>
      </c>
      <c r="CT456" t="s">
        <v>1124</v>
      </c>
      <c r="CU456" t="s">
        <v>1125</v>
      </c>
      <c r="CV456" t="str">
        <f t="shared" si="334"/>
        <v>Authorized agent, delegate, or designee</v>
      </c>
      <c r="CW456" t="s">
        <v>1124</v>
      </c>
      <c r="CY456">
        <v>1</v>
      </c>
      <c r="CZ456" t="s">
        <v>1106</v>
      </c>
      <c r="DB456">
        <v>0</v>
      </c>
      <c r="DE456">
        <v>0</v>
      </c>
      <c r="DH456">
        <v>1</v>
      </c>
      <c r="DI456" t="s">
        <v>1107</v>
      </c>
      <c r="DK456" t="str">
        <f t="shared" si="331"/>
        <v>None of the above restrictions</v>
      </c>
      <c r="DN456">
        <v>1</v>
      </c>
      <c r="DO456" t="s">
        <v>1106</v>
      </c>
      <c r="DQ456" t="str">
        <f t="shared" si="320"/>
        <v>Active investigations</v>
      </c>
      <c r="DR456" t="s">
        <v>1106</v>
      </c>
      <c r="DS456" t="s">
        <v>1108</v>
      </c>
    </row>
    <row r="457" spans="1:123" x14ac:dyDescent="0.35">
      <c r="A457" t="s">
        <v>1098</v>
      </c>
      <c r="B457" s="1">
        <v>43739</v>
      </c>
      <c r="C457" s="1">
        <v>43830</v>
      </c>
      <c r="D457">
        <v>1</v>
      </c>
      <c r="E457" t="s">
        <v>1099</v>
      </c>
      <c r="G457" t="str">
        <f t="shared" si="327"/>
        <v>Professional licensing authority</v>
      </c>
      <c r="H457" t="s">
        <v>1100</v>
      </c>
      <c r="J457">
        <v>1</v>
      </c>
      <c r="K457" t="s">
        <v>1101</v>
      </c>
      <c r="M457" t="str">
        <f t="shared" si="328"/>
        <v>Every day</v>
      </c>
      <c r="N457" t="s">
        <v>1102</v>
      </c>
      <c r="P457" t="str">
        <f t="shared" si="329"/>
        <v>Schedule I, Schedule II, Schedule III, Schedule IV, Schedule V</v>
      </c>
      <c r="Q457" t="s">
        <v>1109</v>
      </c>
      <c r="S457" t="str">
        <f t="shared" si="330"/>
        <v>Permitted to report to law enforcement, Permitted to report to professional licensing body</v>
      </c>
      <c r="T457" t="s">
        <v>1104</v>
      </c>
      <c r="V457">
        <v>1</v>
      </c>
      <c r="W457" t="s">
        <v>1126</v>
      </c>
      <c r="Y457" t="str">
        <f>("Physician prescribers, Nurse Practitioners, Physician assistants, Optometrists, Dentists, Pharmacists")</f>
        <v>Physician prescribers, Nurse Practitioners, Physician assistants, Optometrists, Dentists, Pharmacists</v>
      </c>
      <c r="Z457" t="s">
        <v>1135</v>
      </c>
      <c r="AB457" t="str">
        <f>("Registration timing not specified")</f>
        <v>Registration timing not specified</v>
      </c>
      <c r="AE457">
        <v>1</v>
      </c>
      <c r="AF457" t="s">
        <v>1136</v>
      </c>
      <c r="AG457" t="s">
        <v>1129</v>
      </c>
      <c r="AH457">
        <v>1</v>
      </c>
      <c r="AI457" t="s">
        <v>1130</v>
      </c>
      <c r="AJ457" t="s">
        <v>1129</v>
      </c>
      <c r="AK457" t="str">
        <f>("Initial prescriptions, Every 6 months")</f>
        <v>Initial prescriptions, Every 6 months</v>
      </c>
      <c r="AL457" t="s">
        <v>1131</v>
      </c>
      <c r="AN457" t="str">
        <f t="shared" si="333"/>
        <v>Terminally ill patients under the supervised care of a hospice program, Prescriptions related to cancer treatment, Post-surgical prescriptions</v>
      </c>
      <c r="AO457" t="s">
        <v>1132</v>
      </c>
      <c r="AP457" t="s">
        <v>1133</v>
      </c>
      <c r="AQ457">
        <v>0</v>
      </c>
      <c r="BC457">
        <v>0</v>
      </c>
      <c r="BL457">
        <v>0</v>
      </c>
      <c r="CG457">
        <v>1</v>
      </c>
      <c r="CH457" t="s">
        <v>1114</v>
      </c>
      <c r="CJ457">
        <v>1</v>
      </c>
      <c r="CK457" t="s">
        <v>1105</v>
      </c>
      <c r="CM457">
        <v>1</v>
      </c>
      <c r="CN457" t="s">
        <v>1110</v>
      </c>
      <c r="CP457" t="str">
        <f>("New patients only")</f>
        <v>New patients only</v>
      </c>
      <c r="CQ457" t="s">
        <v>1110</v>
      </c>
      <c r="CR457" t="s">
        <v>1137</v>
      </c>
      <c r="CS457">
        <v>1</v>
      </c>
      <c r="CT457" t="s">
        <v>1138</v>
      </c>
      <c r="CV457" t="str">
        <f t="shared" si="334"/>
        <v>Authorized agent, delegate, or designee</v>
      </c>
      <c r="CW457" t="s">
        <v>1138</v>
      </c>
      <c r="CY457">
        <v>1</v>
      </c>
      <c r="CZ457" t="s">
        <v>1106</v>
      </c>
      <c r="DB457">
        <v>0</v>
      </c>
      <c r="DE457">
        <v>0</v>
      </c>
      <c r="DH457">
        <v>1</v>
      </c>
      <c r="DI457" t="s">
        <v>1107</v>
      </c>
      <c r="DK457" t="str">
        <f t="shared" si="331"/>
        <v>None of the above restrictions</v>
      </c>
      <c r="DN457">
        <v>1</v>
      </c>
      <c r="DO457" t="s">
        <v>1106</v>
      </c>
      <c r="DQ457" t="str">
        <f t="shared" si="320"/>
        <v>Active investigations</v>
      </c>
      <c r="DR457" t="s">
        <v>1106</v>
      </c>
      <c r="DS457" t="s">
        <v>1108</v>
      </c>
    </row>
    <row r="458" spans="1:123" x14ac:dyDescent="0.35">
      <c r="A458" t="s">
        <v>1139</v>
      </c>
      <c r="B458" s="1">
        <v>41640</v>
      </c>
      <c r="C458" s="1">
        <v>41780</v>
      </c>
      <c r="D458">
        <v>1</v>
      </c>
      <c r="E458" t="s">
        <v>1140</v>
      </c>
      <c r="G458" t="str">
        <f t="shared" si="327"/>
        <v>Professional licensing authority</v>
      </c>
      <c r="H458" t="s">
        <v>1140</v>
      </c>
      <c r="J458">
        <v>1</v>
      </c>
      <c r="K458" t="s">
        <v>1141</v>
      </c>
      <c r="M458" t="str">
        <f>("Every 7 days")</f>
        <v>Every 7 days</v>
      </c>
      <c r="N458" t="s">
        <v>1142</v>
      </c>
      <c r="P458" t="str">
        <f t="shared" ref="P458:P497" si="335">("Schedule II, Schedule III, Schedule IV, Schedule V")</f>
        <v>Schedule II, Schedule III, Schedule IV, Schedule V</v>
      </c>
      <c r="Q458" t="s">
        <v>1143</v>
      </c>
      <c r="S458" t="str">
        <f t="shared" ref="S458:S488" si="336">("Must report to law enforcement, Must report to professional licensing body")</f>
        <v>Must report to law enforcement, Must report to professional licensing body</v>
      </c>
      <c r="T458" t="s">
        <v>1144</v>
      </c>
      <c r="V458">
        <v>0</v>
      </c>
      <c r="AE458">
        <v>1</v>
      </c>
      <c r="AF458" t="s">
        <v>1145</v>
      </c>
      <c r="AH458">
        <v>0</v>
      </c>
      <c r="AQ458">
        <v>0</v>
      </c>
      <c r="BC458">
        <v>0</v>
      </c>
      <c r="BL458">
        <v>1</v>
      </c>
      <c r="BM458" t="s">
        <v>1146</v>
      </c>
      <c r="BO458" t="str">
        <f t="shared" ref="BO458:BO488" si="337">("Schedule II, Schedule III, Schedule IV, Schedule V")</f>
        <v>Schedule II, Schedule III, Schedule IV, Schedule V</v>
      </c>
      <c r="BP458" t="s">
        <v>1146</v>
      </c>
      <c r="BR458" t="str">
        <f t="shared" ref="BR458:BR469" si="338">("Every 12 months, Transitioning from pain classifications")</f>
        <v>Every 12 months, Transitioning from pain classifications</v>
      </c>
      <c r="BS458" t="s">
        <v>1146</v>
      </c>
      <c r="BU458" t="str">
        <f t="shared" ref="BU458:BU469" si="339">("Every 12 months, Transitioning from pain classifications")</f>
        <v>Every 12 months, Transitioning from pain classifications</v>
      </c>
      <c r="BV458" t="s">
        <v>1146</v>
      </c>
      <c r="BX458" t="str">
        <f t="shared" ref="BX458:BX469" si="340">("Every 12 months, Transitioning from pain classifications ")</f>
        <v xml:space="preserve">Every 12 months, Transitioning from pain classifications </v>
      </c>
      <c r="BY458" t="s">
        <v>1146</v>
      </c>
      <c r="CA458" t="str">
        <f t="shared" ref="CA458:CA469" si="341">("Every 12 months, Transitioning from pain classifications")</f>
        <v>Every 12 months, Transitioning from pain classifications</v>
      </c>
      <c r="CB458" t="s">
        <v>1146</v>
      </c>
      <c r="CD458" t="str">
        <f t="shared" ref="CD458:CD469" si="342">("Terminally ill patients under the supervised care of a hospice program")</f>
        <v>Terminally ill patients under the supervised care of a hospice program</v>
      </c>
      <c r="CE458" t="s">
        <v>1147</v>
      </c>
      <c r="CG458">
        <v>1</v>
      </c>
      <c r="CH458" t="s">
        <v>1147</v>
      </c>
      <c r="CJ458">
        <v>0</v>
      </c>
      <c r="CM458">
        <v>0</v>
      </c>
      <c r="CS458">
        <v>1</v>
      </c>
      <c r="CT458" t="s">
        <v>1148</v>
      </c>
      <c r="CV458" t="str">
        <f t="shared" ref="CV458:CV488" si="343">("Type of delegate not specified")</f>
        <v>Type of delegate not specified</v>
      </c>
      <c r="CY458">
        <v>1</v>
      </c>
      <c r="CZ458" t="s">
        <v>1149</v>
      </c>
      <c r="DB458">
        <v>0</v>
      </c>
      <c r="DE458">
        <v>0</v>
      </c>
      <c r="DH458">
        <v>1</v>
      </c>
      <c r="DI458" t="s">
        <v>1149</v>
      </c>
      <c r="DK458" t="str">
        <f t="shared" ref="DK458:DK488" si="344">("Must have bilateral memorandum of understanding or data sharing agreement")</f>
        <v>Must have bilateral memorandum of understanding or data sharing agreement</v>
      </c>
      <c r="DL458" t="s">
        <v>1150</v>
      </c>
      <c r="DN458">
        <v>1</v>
      </c>
      <c r="DO458" t="s">
        <v>1148</v>
      </c>
      <c r="DQ458" t="str">
        <f t="shared" ref="DQ458:DQ488" si="345">("Active investigations, Granted access by a subpoena, Granted access by issuance of a warrant")</f>
        <v>Active investigations, Granted access by a subpoena, Granted access by issuance of a warrant</v>
      </c>
      <c r="DR458" t="s">
        <v>1149</v>
      </c>
    </row>
    <row r="459" spans="1:123" x14ac:dyDescent="0.35">
      <c r="A459" t="s">
        <v>1139</v>
      </c>
      <c r="B459" s="1">
        <v>41781</v>
      </c>
      <c r="C459" s="1">
        <v>41896</v>
      </c>
      <c r="D459">
        <v>1</v>
      </c>
      <c r="E459" t="s">
        <v>1140</v>
      </c>
      <c r="G459" t="str">
        <f t="shared" si="327"/>
        <v>Professional licensing authority</v>
      </c>
      <c r="H459" t="s">
        <v>1140</v>
      </c>
      <c r="J459">
        <v>1</v>
      </c>
      <c r="K459" t="s">
        <v>1141</v>
      </c>
      <c r="M459" t="str">
        <f t="shared" ref="M459:M488" si="346">("Every day")</f>
        <v>Every day</v>
      </c>
      <c r="N459" t="s">
        <v>1142</v>
      </c>
      <c r="P459" t="str">
        <f t="shared" si="335"/>
        <v>Schedule II, Schedule III, Schedule IV, Schedule V</v>
      </c>
      <c r="Q459" t="s">
        <v>1143</v>
      </c>
      <c r="S459" t="str">
        <f t="shared" si="336"/>
        <v>Must report to law enforcement, Must report to professional licensing body</v>
      </c>
      <c r="T459" t="s">
        <v>1144</v>
      </c>
      <c r="V459">
        <v>0</v>
      </c>
      <c r="AE459">
        <v>1</v>
      </c>
      <c r="AF459" t="s">
        <v>1146</v>
      </c>
      <c r="AH459">
        <v>0</v>
      </c>
      <c r="AQ459">
        <v>0</v>
      </c>
      <c r="BC459">
        <v>0</v>
      </c>
      <c r="BL459">
        <v>1</v>
      </c>
      <c r="BM459" t="s">
        <v>1146</v>
      </c>
      <c r="BO459" t="str">
        <f t="shared" si="337"/>
        <v>Schedule II, Schedule III, Schedule IV, Schedule V</v>
      </c>
      <c r="BP459" t="s">
        <v>1146</v>
      </c>
      <c r="BR459" t="str">
        <f t="shared" si="338"/>
        <v>Every 12 months, Transitioning from pain classifications</v>
      </c>
      <c r="BS459" t="s">
        <v>1146</v>
      </c>
      <c r="BU459" t="str">
        <f t="shared" si="339"/>
        <v>Every 12 months, Transitioning from pain classifications</v>
      </c>
      <c r="BV459" t="s">
        <v>1146</v>
      </c>
      <c r="BX459" t="str">
        <f t="shared" si="340"/>
        <v xml:space="preserve">Every 12 months, Transitioning from pain classifications </v>
      </c>
      <c r="BY459" t="s">
        <v>1146</v>
      </c>
      <c r="CA459" t="str">
        <f t="shared" si="341"/>
        <v>Every 12 months, Transitioning from pain classifications</v>
      </c>
      <c r="CB459" t="s">
        <v>1146</v>
      </c>
      <c r="CD459" t="str">
        <f t="shared" si="342"/>
        <v>Terminally ill patients under the supervised care of a hospice program</v>
      </c>
      <c r="CE459" t="s">
        <v>1147</v>
      </c>
      <c r="CG459">
        <v>1</v>
      </c>
      <c r="CH459" t="s">
        <v>1147</v>
      </c>
      <c r="CJ459">
        <v>0</v>
      </c>
      <c r="CM459">
        <v>0</v>
      </c>
      <c r="CS459">
        <v>1</v>
      </c>
      <c r="CT459" t="s">
        <v>1148</v>
      </c>
      <c r="CV459" t="str">
        <f t="shared" si="343"/>
        <v>Type of delegate not specified</v>
      </c>
      <c r="CY459">
        <v>1</v>
      </c>
      <c r="CZ459" t="s">
        <v>1149</v>
      </c>
      <c r="DB459">
        <v>0</v>
      </c>
      <c r="DE459">
        <v>0</v>
      </c>
      <c r="DH459">
        <v>1</v>
      </c>
      <c r="DI459" t="s">
        <v>1149</v>
      </c>
      <c r="DK459" t="str">
        <f t="shared" si="344"/>
        <v>Must have bilateral memorandum of understanding or data sharing agreement</v>
      </c>
      <c r="DL459" t="s">
        <v>1150</v>
      </c>
      <c r="DN459">
        <v>1</v>
      </c>
      <c r="DO459" t="s">
        <v>1148</v>
      </c>
      <c r="DQ459" t="str">
        <f t="shared" si="345"/>
        <v>Active investigations, Granted access by a subpoena, Granted access by issuance of a warrant</v>
      </c>
      <c r="DR459" t="s">
        <v>1149</v>
      </c>
    </row>
    <row r="460" spans="1:123" x14ac:dyDescent="0.35">
      <c r="A460" t="s">
        <v>1139</v>
      </c>
      <c r="B460" s="1">
        <v>41897</v>
      </c>
      <c r="C460" s="1">
        <v>41897</v>
      </c>
      <c r="D460">
        <v>1</v>
      </c>
      <c r="E460" t="s">
        <v>1140</v>
      </c>
      <c r="G460" t="str">
        <f t="shared" si="327"/>
        <v>Professional licensing authority</v>
      </c>
      <c r="H460" t="s">
        <v>1140</v>
      </c>
      <c r="J460">
        <v>1</v>
      </c>
      <c r="K460" t="s">
        <v>1141</v>
      </c>
      <c r="M460" t="str">
        <f t="shared" si="346"/>
        <v>Every day</v>
      </c>
      <c r="N460" t="s">
        <v>1142</v>
      </c>
      <c r="P460" t="str">
        <f t="shared" si="335"/>
        <v>Schedule II, Schedule III, Schedule IV, Schedule V</v>
      </c>
      <c r="Q460" t="s">
        <v>1143</v>
      </c>
      <c r="S460" t="str">
        <f t="shared" si="336"/>
        <v>Must report to law enforcement, Must report to professional licensing body</v>
      </c>
      <c r="T460" t="s">
        <v>1144</v>
      </c>
      <c r="V460">
        <v>0</v>
      </c>
      <c r="AE460">
        <v>1</v>
      </c>
      <c r="AF460" t="s">
        <v>1146</v>
      </c>
      <c r="AH460">
        <v>0</v>
      </c>
      <c r="AQ460">
        <v>0</v>
      </c>
      <c r="BC460">
        <v>0</v>
      </c>
      <c r="BL460">
        <v>1</v>
      </c>
      <c r="BM460" t="s">
        <v>1147</v>
      </c>
      <c r="BO460" t="str">
        <f t="shared" si="337"/>
        <v>Schedule II, Schedule III, Schedule IV, Schedule V</v>
      </c>
      <c r="BP460" t="s">
        <v>1146</v>
      </c>
      <c r="BR460" t="str">
        <f t="shared" si="338"/>
        <v>Every 12 months, Transitioning from pain classifications</v>
      </c>
      <c r="BS460" t="s">
        <v>1146</v>
      </c>
      <c r="BU460" t="str">
        <f t="shared" si="339"/>
        <v>Every 12 months, Transitioning from pain classifications</v>
      </c>
      <c r="BV460" t="s">
        <v>1146</v>
      </c>
      <c r="BX460" t="str">
        <f t="shared" si="340"/>
        <v xml:space="preserve">Every 12 months, Transitioning from pain classifications </v>
      </c>
      <c r="BY460" t="s">
        <v>1146</v>
      </c>
      <c r="CA460" t="str">
        <f t="shared" si="341"/>
        <v>Every 12 months, Transitioning from pain classifications</v>
      </c>
      <c r="CB460" t="s">
        <v>1146</v>
      </c>
      <c r="CD460" t="str">
        <f t="shared" si="342"/>
        <v>Terminally ill patients under the supervised care of a hospice program</v>
      </c>
      <c r="CE460" t="s">
        <v>1147</v>
      </c>
      <c r="CG460">
        <v>1</v>
      </c>
      <c r="CH460" t="s">
        <v>1147</v>
      </c>
      <c r="CJ460">
        <v>0</v>
      </c>
      <c r="CM460">
        <v>0</v>
      </c>
      <c r="CS460">
        <v>1</v>
      </c>
      <c r="CT460" t="s">
        <v>1148</v>
      </c>
      <c r="CV460" t="str">
        <f t="shared" si="343"/>
        <v>Type of delegate not specified</v>
      </c>
      <c r="CY460">
        <v>1</v>
      </c>
      <c r="CZ460" t="s">
        <v>1149</v>
      </c>
      <c r="DB460">
        <v>0</v>
      </c>
      <c r="DE460">
        <v>0</v>
      </c>
      <c r="DH460">
        <v>1</v>
      </c>
      <c r="DI460" t="s">
        <v>1149</v>
      </c>
      <c r="DK460" t="str">
        <f t="shared" si="344"/>
        <v>Must have bilateral memorandum of understanding or data sharing agreement</v>
      </c>
      <c r="DL460" t="s">
        <v>1150</v>
      </c>
      <c r="DN460">
        <v>1</v>
      </c>
      <c r="DO460" t="s">
        <v>1148</v>
      </c>
      <c r="DQ460" t="str">
        <f t="shared" si="345"/>
        <v>Active investigations, Granted access by a subpoena, Granted access by issuance of a warrant</v>
      </c>
      <c r="DR460" t="s">
        <v>1149</v>
      </c>
    </row>
    <row r="461" spans="1:123" x14ac:dyDescent="0.35">
      <c r="A461" t="s">
        <v>1139</v>
      </c>
      <c r="B461" s="1">
        <v>41898</v>
      </c>
      <c r="C461" s="1">
        <v>41898</v>
      </c>
      <c r="D461">
        <v>1</v>
      </c>
      <c r="E461" t="s">
        <v>1140</v>
      </c>
      <c r="G461" t="str">
        <f t="shared" si="327"/>
        <v>Professional licensing authority</v>
      </c>
      <c r="H461" t="s">
        <v>1140</v>
      </c>
      <c r="J461">
        <v>1</v>
      </c>
      <c r="K461" t="s">
        <v>1141</v>
      </c>
      <c r="M461" t="str">
        <f t="shared" si="346"/>
        <v>Every day</v>
      </c>
      <c r="N461" t="s">
        <v>1142</v>
      </c>
      <c r="P461" t="str">
        <f t="shared" si="335"/>
        <v>Schedule II, Schedule III, Schedule IV, Schedule V</v>
      </c>
      <c r="Q461" t="s">
        <v>1143</v>
      </c>
      <c r="S461" t="str">
        <f t="shared" si="336"/>
        <v>Must report to law enforcement, Must report to professional licensing body</v>
      </c>
      <c r="T461" t="s">
        <v>1144</v>
      </c>
      <c r="V461">
        <v>0</v>
      </c>
      <c r="AE461">
        <v>1</v>
      </c>
      <c r="AF461" t="s">
        <v>1146</v>
      </c>
      <c r="AH461">
        <v>0</v>
      </c>
      <c r="AQ461">
        <v>0</v>
      </c>
      <c r="BC461">
        <v>0</v>
      </c>
      <c r="BL461">
        <v>1</v>
      </c>
      <c r="BM461" t="s">
        <v>1146</v>
      </c>
      <c r="BO461" t="str">
        <f t="shared" si="337"/>
        <v>Schedule II, Schedule III, Schedule IV, Schedule V</v>
      </c>
      <c r="BP461" t="s">
        <v>1146</v>
      </c>
      <c r="BR461" t="str">
        <f t="shared" si="338"/>
        <v>Every 12 months, Transitioning from pain classifications</v>
      </c>
      <c r="BS461" t="s">
        <v>1146</v>
      </c>
      <c r="BU461" t="str">
        <f t="shared" si="339"/>
        <v>Every 12 months, Transitioning from pain classifications</v>
      </c>
      <c r="BV461" t="s">
        <v>1146</v>
      </c>
      <c r="BX461" t="str">
        <f t="shared" si="340"/>
        <v xml:space="preserve">Every 12 months, Transitioning from pain classifications </v>
      </c>
      <c r="BY461" t="s">
        <v>1146</v>
      </c>
      <c r="CA461" t="str">
        <f t="shared" si="341"/>
        <v>Every 12 months, Transitioning from pain classifications</v>
      </c>
      <c r="CB461" t="s">
        <v>1146</v>
      </c>
      <c r="CD461" t="str">
        <f t="shared" si="342"/>
        <v>Terminally ill patients under the supervised care of a hospice program</v>
      </c>
      <c r="CE461" t="s">
        <v>1147</v>
      </c>
      <c r="CG461">
        <v>1</v>
      </c>
      <c r="CH461" t="s">
        <v>1147</v>
      </c>
      <c r="CJ461">
        <v>0</v>
      </c>
      <c r="CM461">
        <v>0</v>
      </c>
      <c r="CS461">
        <v>1</v>
      </c>
      <c r="CT461" t="s">
        <v>1148</v>
      </c>
      <c r="CV461" t="str">
        <f t="shared" si="343"/>
        <v>Type of delegate not specified</v>
      </c>
      <c r="CY461">
        <v>1</v>
      </c>
      <c r="CZ461" t="s">
        <v>1149</v>
      </c>
      <c r="DB461">
        <v>0</v>
      </c>
      <c r="DE461">
        <v>0</v>
      </c>
      <c r="DH461">
        <v>1</v>
      </c>
      <c r="DI461" t="s">
        <v>1149</v>
      </c>
      <c r="DK461" t="str">
        <f t="shared" si="344"/>
        <v>Must have bilateral memorandum of understanding or data sharing agreement</v>
      </c>
      <c r="DL461" t="s">
        <v>1150</v>
      </c>
      <c r="DN461">
        <v>1</v>
      </c>
      <c r="DO461" t="s">
        <v>1148</v>
      </c>
      <c r="DQ461" t="str">
        <f t="shared" si="345"/>
        <v>Active investigations, Granted access by a subpoena, Granted access by issuance of a warrant</v>
      </c>
      <c r="DR461" t="s">
        <v>1149</v>
      </c>
    </row>
    <row r="462" spans="1:123" x14ac:dyDescent="0.35">
      <c r="A462" t="s">
        <v>1139</v>
      </c>
      <c r="B462" s="1">
        <v>41899</v>
      </c>
      <c r="C462" s="1">
        <v>42004</v>
      </c>
      <c r="D462">
        <v>1</v>
      </c>
      <c r="E462" t="s">
        <v>1140</v>
      </c>
      <c r="G462" t="str">
        <f t="shared" si="327"/>
        <v>Professional licensing authority</v>
      </c>
      <c r="H462" t="s">
        <v>1140</v>
      </c>
      <c r="J462">
        <v>1</v>
      </c>
      <c r="K462" t="s">
        <v>1141</v>
      </c>
      <c r="M462" t="str">
        <f t="shared" si="346"/>
        <v>Every day</v>
      </c>
      <c r="N462" t="s">
        <v>1142</v>
      </c>
      <c r="P462" t="str">
        <f t="shared" si="335"/>
        <v>Schedule II, Schedule III, Schedule IV, Schedule V</v>
      </c>
      <c r="Q462" t="s">
        <v>1143</v>
      </c>
      <c r="S462" t="str">
        <f t="shared" si="336"/>
        <v>Must report to law enforcement, Must report to professional licensing body</v>
      </c>
      <c r="T462" t="s">
        <v>1144</v>
      </c>
      <c r="V462">
        <v>0</v>
      </c>
      <c r="AE462">
        <v>1</v>
      </c>
      <c r="AF462" t="s">
        <v>1146</v>
      </c>
      <c r="AH462">
        <v>0</v>
      </c>
      <c r="AQ462">
        <v>0</v>
      </c>
      <c r="BC462">
        <v>0</v>
      </c>
      <c r="BL462">
        <v>1</v>
      </c>
      <c r="BM462" t="s">
        <v>1146</v>
      </c>
      <c r="BO462" t="str">
        <f t="shared" si="337"/>
        <v>Schedule II, Schedule III, Schedule IV, Schedule V</v>
      </c>
      <c r="BP462" t="s">
        <v>1146</v>
      </c>
      <c r="BR462" t="str">
        <f t="shared" si="338"/>
        <v>Every 12 months, Transitioning from pain classifications</v>
      </c>
      <c r="BS462" t="s">
        <v>1146</v>
      </c>
      <c r="BU462" t="str">
        <f t="shared" si="339"/>
        <v>Every 12 months, Transitioning from pain classifications</v>
      </c>
      <c r="BV462" t="s">
        <v>1146</v>
      </c>
      <c r="BX462" t="str">
        <f t="shared" si="340"/>
        <v xml:space="preserve">Every 12 months, Transitioning from pain classifications </v>
      </c>
      <c r="BY462" t="s">
        <v>1146</v>
      </c>
      <c r="CA462" t="str">
        <f t="shared" si="341"/>
        <v>Every 12 months, Transitioning from pain classifications</v>
      </c>
      <c r="CB462" t="s">
        <v>1146</v>
      </c>
      <c r="CD462" t="str">
        <f t="shared" si="342"/>
        <v>Terminally ill patients under the supervised care of a hospice program</v>
      </c>
      <c r="CE462" t="s">
        <v>1147</v>
      </c>
      <c r="CG462">
        <v>1</v>
      </c>
      <c r="CH462" t="s">
        <v>1147</v>
      </c>
      <c r="CJ462">
        <v>0</v>
      </c>
      <c r="CM462">
        <v>0</v>
      </c>
      <c r="CS462">
        <v>1</v>
      </c>
      <c r="CT462" t="s">
        <v>1148</v>
      </c>
      <c r="CV462" t="str">
        <f t="shared" si="343"/>
        <v>Type of delegate not specified</v>
      </c>
      <c r="CY462">
        <v>1</v>
      </c>
      <c r="CZ462" t="s">
        <v>1149</v>
      </c>
      <c r="DB462">
        <v>0</v>
      </c>
      <c r="DE462">
        <v>0</v>
      </c>
      <c r="DH462">
        <v>1</v>
      </c>
      <c r="DI462" t="s">
        <v>1150</v>
      </c>
      <c r="DK462" t="str">
        <f t="shared" si="344"/>
        <v>Must have bilateral memorandum of understanding or data sharing agreement</v>
      </c>
      <c r="DL462" t="s">
        <v>1150</v>
      </c>
      <c r="DN462">
        <v>1</v>
      </c>
      <c r="DO462" t="s">
        <v>1148</v>
      </c>
      <c r="DQ462" t="str">
        <f t="shared" si="345"/>
        <v>Active investigations, Granted access by a subpoena, Granted access by issuance of a warrant</v>
      </c>
      <c r="DR462" t="s">
        <v>1149</v>
      </c>
    </row>
    <row r="463" spans="1:123" x14ac:dyDescent="0.35">
      <c r="A463" t="s">
        <v>1139</v>
      </c>
      <c r="B463" s="1">
        <v>42005</v>
      </c>
      <c r="C463" s="1">
        <v>42034</v>
      </c>
      <c r="D463">
        <v>1</v>
      </c>
      <c r="E463" t="s">
        <v>1140</v>
      </c>
      <c r="G463" t="str">
        <f t="shared" si="327"/>
        <v>Professional licensing authority</v>
      </c>
      <c r="H463" t="s">
        <v>1140</v>
      </c>
      <c r="J463">
        <v>1</v>
      </c>
      <c r="K463" t="s">
        <v>1141</v>
      </c>
      <c r="M463" t="str">
        <f t="shared" si="346"/>
        <v>Every day</v>
      </c>
      <c r="N463" t="s">
        <v>1142</v>
      </c>
      <c r="P463" t="str">
        <f t="shared" si="335"/>
        <v>Schedule II, Schedule III, Schedule IV, Schedule V</v>
      </c>
      <c r="Q463" t="s">
        <v>1143</v>
      </c>
      <c r="S463" t="str">
        <f t="shared" si="336"/>
        <v>Must report to law enforcement, Must report to professional licensing body</v>
      </c>
      <c r="T463" t="s">
        <v>1144</v>
      </c>
      <c r="V463">
        <v>1</v>
      </c>
      <c r="W463" t="s">
        <v>1151</v>
      </c>
      <c r="Y463" t="str">
        <f t="shared" ref="Y463:Y488" si="347">("Physician prescribers, Nurse Practitioners, Physician assistants, Optometrists, Podiatrists, Dentists, Pharmacists")</f>
        <v>Physician prescribers, Nurse Practitioners, Physician assistants, Optometrists, Podiatrists, Dentists, Pharmacists</v>
      </c>
      <c r="Z463" t="s">
        <v>1152</v>
      </c>
      <c r="AB463" t="str">
        <f t="shared" ref="AB463:AB488" si="348">("Initial licensure, Upon renewal of license")</f>
        <v>Initial licensure, Upon renewal of license</v>
      </c>
      <c r="AC463" t="s">
        <v>1151</v>
      </c>
      <c r="AE463">
        <v>1</v>
      </c>
      <c r="AF463" t="s">
        <v>1146</v>
      </c>
      <c r="AH463">
        <v>0</v>
      </c>
      <c r="AQ463">
        <v>0</v>
      </c>
      <c r="BC463">
        <v>0</v>
      </c>
      <c r="BL463">
        <v>1</v>
      </c>
      <c r="BM463" t="s">
        <v>1146</v>
      </c>
      <c r="BO463" t="str">
        <f t="shared" si="337"/>
        <v>Schedule II, Schedule III, Schedule IV, Schedule V</v>
      </c>
      <c r="BP463" t="s">
        <v>1146</v>
      </c>
      <c r="BR463" t="str">
        <f t="shared" si="338"/>
        <v>Every 12 months, Transitioning from pain classifications</v>
      </c>
      <c r="BS463" t="s">
        <v>1146</v>
      </c>
      <c r="BU463" t="str">
        <f t="shared" si="339"/>
        <v>Every 12 months, Transitioning from pain classifications</v>
      </c>
      <c r="BV463" t="s">
        <v>1146</v>
      </c>
      <c r="BX463" t="str">
        <f t="shared" si="340"/>
        <v xml:space="preserve">Every 12 months, Transitioning from pain classifications </v>
      </c>
      <c r="BY463" t="s">
        <v>1146</v>
      </c>
      <c r="CA463" t="str">
        <f t="shared" si="341"/>
        <v>Every 12 months, Transitioning from pain classifications</v>
      </c>
      <c r="CB463" t="s">
        <v>1146</v>
      </c>
      <c r="CD463" t="str">
        <f t="shared" si="342"/>
        <v>Terminally ill patients under the supervised care of a hospice program</v>
      </c>
      <c r="CE463" t="s">
        <v>1147</v>
      </c>
      <c r="CG463">
        <v>1</v>
      </c>
      <c r="CH463" t="s">
        <v>1147</v>
      </c>
      <c r="CJ463">
        <v>0</v>
      </c>
      <c r="CM463">
        <v>0</v>
      </c>
      <c r="CS463">
        <v>1</v>
      </c>
      <c r="CT463" t="s">
        <v>1148</v>
      </c>
      <c r="CV463" t="str">
        <f t="shared" si="343"/>
        <v>Type of delegate not specified</v>
      </c>
      <c r="CY463">
        <v>1</v>
      </c>
      <c r="CZ463" t="s">
        <v>1149</v>
      </c>
      <c r="DB463">
        <v>0</v>
      </c>
      <c r="DE463">
        <v>0</v>
      </c>
      <c r="DH463">
        <v>1</v>
      </c>
      <c r="DI463" t="s">
        <v>1150</v>
      </c>
      <c r="DK463" t="str">
        <f t="shared" si="344"/>
        <v>Must have bilateral memorandum of understanding or data sharing agreement</v>
      </c>
      <c r="DL463" t="s">
        <v>1150</v>
      </c>
      <c r="DN463">
        <v>1</v>
      </c>
      <c r="DO463" t="s">
        <v>1148</v>
      </c>
      <c r="DQ463" t="str">
        <f t="shared" si="345"/>
        <v>Active investigations, Granted access by a subpoena, Granted access by issuance of a warrant</v>
      </c>
      <c r="DR463" t="s">
        <v>1149</v>
      </c>
    </row>
    <row r="464" spans="1:123" x14ac:dyDescent="0.35">
      <c r="A464" t="s">
        <v>1139</v>
      </c>
      <c r="B464" s="1">
        <v>42035</v>
      </c>
      <c r="C464" s="1">
        <v>42081</v>
      </c>
      <c r="D464">
        <v>1</v>
      </c>
      <c r="E464" t="s">
        <v>1140</v>
      </c>
      <c r="G464" t="str">
        <f t="shared" si="327"/>
        <v>Professional licensing authority</v>
      </c>
      <c r="H464" t="s">
        <v>1140</v>
      </c>
      <c r="J464">
        <v>1</v>
      </c>
      <c r="K464" t="s">
        <v>1141</v>
      </c>
      <c r="M464" t="str">
        <f t="shared" si="346"/>
        <v>Every day</v>
      </c>
      <c r="N464" t="s">
        <v>1142</v>
      </c>
      <c r="P464" t="str">
        <f t="shared" si="335"/>
        <v>Schedule II, Schedule III, Schedule IV, Schedule V</v>
      </c>
      <c r="Q464" t="s">
        <v>1143</v>
      </c>
      <c r="S464" t="str">
        <f t="shared" si="336"/>
        <v>Must report to law enforcement, Must report to professional licensing body</v>
      </c>
      <c r="T464" t="s">
        <v>1144</v>
      </c>
      <c r="V464">
        <v>1</v>
      </c>
      <c r="W464" t="s">
        <v>1151</v>
      </c>
      <c r="Y464" t="str">
        <f t="shared" si="347"/>
        <v>Physician prescribers, Nurse Practitioners, Physician assistants, Optometrists, Podiatrists, Dentists, Pharmacists</v>
      </c>
      <c r="Z464" t="s">
        <v>1152</v>
      </c>
      <c r="AB464" t="str">
        <f t="shared" si="348"/>
        <v>Initial licensure, Upon renewal of license</v>
      </c>
      <c r="AC464" t="s">
        <v>1151</v>
      </c>
      <c r="AE464">
        <v>1</v>
      </c>
      <c r="AF464" t="s">
        <v>1146</v>
      </c>
      <c r="AH464">
        <v>0</v>
      </c>
      <c r="AQ464">
        <v>0</v>
      </c>
      <c r="BC464">
        <v>0</v>
      </c>
      <c r="BL464">
        <v>1</v>
      </c>
      <c r="BM464" t="s">
        <v>1146</v>
      </c>
      <c r="BO464" t="str">
        <f t="shared" si="337"/>
        <v>Schedule II, Schedule III, Schedule IV, Schedule V</v>
      </c>
      <c r="BP464" t="s">
        <v>1146</v>
      </c>
      <c r="BR464" t="str">
        <f t="shared" si="338"/>
        <v>Every 12 months, Transitioning from pain classifications</v>
      </c>
      <c r="BS464" t="s">
        <v>1146</v>
      </c>
      <c r="BU464" t="str">
        <f t="shared" si="339"/>
        <v>Every 12 months, Transitioning from pain classifications</v>
      </c>
      <c r="BV464" t="s">
        <v>1146</v>
      </c>
      <c r="BX464" t="str">
        <f t="shared" si="340"/>
        <v xml:space="preserve">Every 12 months, Transitioning from pain classifications </v>
      </c>
      <c r="BY464" t="s">
        <v>1146</v>
      </c>
      <c r="CA464" t="str">
        <f t="shared" si="341"/>
        <v>Every 12 months, Transitioning from pain classifications</v>
      </c>
      <c r="CB464" t="s">
        <v>1146</v>
      </c>
      <c r="CD464" t="str">
        <f t="shared" si="342"/>
        <v>Terminally ill patients under the supervised care of a hospice program</v>
      </c>
      <c r="CE464" t="s">
        <v>1147</v>
      </c>
      <c r="CG464">
        <v>1</v>
      </c>
      <c r="CH464" t="s">
        <v>1147</v>
      </c>
      <c r="CJ464">
        <v>0</v>
      </c>
      <c r="CM464">
        <v>0</v>
      </c>
      <c r="CS464">
        <v>1</v>
      </c>
      <c r="CT464" t="s">
        <v>1148</v>
      </c>
      <c r="CV464" t="str">
        <f t="shared" si="343"/>
        <v>Type of delegate not specified</v>
      </c>
      <c r="CY464">
        <v>1</v>
      </c>
      <c r="CZ464" t="s">
        <v>1149</v>
      </c>
      <c r="DB464">
        <v>0</v>
      </c>
      <c r="DE464">
        <v>0</v>
      </c>
      <c r="DH464">
        <v>1</v>
      </c>
      <c r="DI464" t="s">
        <v>1150</v>
      </c>
      <c r="DK464" t="str">
        <f t="shared" si="344"/>
        <v>Must have bilateral memorandum of understanding or data sharing agreement</v>
      </c>
      <c r="DL464" t="s">
        <v>1150</v>
      </c>
      <c r="DN464">
        <v>1</v>
      </c>
      <c r="DO464" t="s">
        <v>1148</v>
      </c>
      <c r="DQ464" t="str">
        <f t="shared" si="345"/>
        <v>Active investigations, Granted access by a subpoena, Granted access by issuance of a warrant</v>
      </c>
      <c r="DR464" t="s">
        <v>1149</v>
      </c>
    </row>
    <row r="465" spans="1:122" x14ac:dyDescent="0.35">
      <c r="A465" t="s">
        <v>1139</v>
      </c>
      <c r="B465" s="1">
        <v>42082</v>
      </c>
      <c r="C465" s="1">
        <v>42094</v>
      </c>
      <c r="D465">
        <v>1</v>
      </c>
      <c r="E465" t="s">
        <v>1140</v>
      </c>
      <c r="G465" t="str">
        <f t="shared" si="327"/>
        <v>Professional licensing authority</v>
      </c>
      <c r="H465" t="s">
        <v>1140</v>
      </c>
      <c r="J465">
        <v>1</v>
      </c>
      <c r="K465" t="s">
        <v>1141</v>
      </c>
      <c r="M465" t="str">
        <f t="shared" si="346"/>
        <v>Every day</v>
      </c>
      <c r="N465" t="s">
        <v>1142</v>
      </c>
      <c r="P465" t="str">
        <f t="shared" si="335"/>
        <v>Schedule II, Schedule III, Schedule IV, Schedule V</v>
      </c>
      <c r="Q465" t="s">
        <v>1143</v>
      </c>
      <c r="S465" t="str">
        <f t="shared" si="336"/>
        <v>Must report to law enforcement, Must report to professional licensing body</v>
      </c>
      <c r="T465" t="s">
        <v>1144</v>
      </c>
      <c r="V465">
        <v>1</v>
      </c>
      <c r="W465" t="s">
        <v>1151</v>
      </c>
      <c r="Y465" t="str">
        <f t="shared" si="347"/>
        <v>Physician prescribers, Nurse Practitioners, Physician assistants, Optometrists, Podiatrists, Dentists, Pharmacists</v>
      </c>
      <c r="Z465" t="s">
        <v>1153</v>
      </c>
      <c r="AB465" t="str">
        <f t="shared" si="348"/>
        <v>Initial licensure, Upon renewal of license</v>
      </c>
      <c r="AC465" t="s">
        <v>1151</v>
      </c>
      <c r="AE465">
        <v>1</v>
      </c>
      <c r="AF465" t="s">
        <v>1146</v>
      </c>
      <c r="AH465">
        <v>0</v>
      </c>
      <c r="AQ465">
        <v>0</v>
      </c>
      <c r="BC465">
        <v>0</v>
      </c>
      <c r="BL465">
        <v>1</v>
      </c>
      <c r="BM465" t="s">
        <v>1146</v>
      </c>
      <c r="BO465" t="str">
        <f t="shared" si="337"/>
        <v>Schedule II, Schedule III, Schedule IV, Schedule V</v>
      </c>
      <c r="BP465" t="s">
        <v>1146</v>
      </c>
      <c r="BR465" t="str">
        <f t="shared" si="338"/>
        <v>Every 12 months, Transitioning from pain classifications</v>
      </c>
      <c r="BS465" t="s">
        <v>1146</v>
      </c>
      <c r="BU465" t="str">
        <f t="shared" si="339"/>
        <v>Every 12 months, Transitioning from pain classifications</v>
      </c>
      <c r="BV465" t="s">
        <v>1146</v>
      </c>
      <c r="BX465" t="str">
        <f t="shared" si="340"/>
        <v xml:space="preserve">Every 12 months, Transitioning from pain classifications </v>
      </c>
      <c r="BY465" t="s">
        <v>1146</v>
      </c>
      <c r="CA465" t="str">
        <f t="shared" si="341"/>
        <v>Every 12 months, Transitioning from pain classifications</v>
      </c>
      <c r="CB465" t="s">
        <v>1146</v>
      </c>
      <c r="CD465" t="str">
        <f t="shared" si="342"/>
        <v>Terminally ill patients under the supervised care of a hospice program</v>
      </c>
      <c r="CE465" t="s">
        <v>1147</v>
      </c>
      <c r="CG465">
        <v>1</v>
      </c>
      <c r="CH465" t="s">
        <v>1147</v>
      </c>
      <c r="CJ465">
        <v>0</v>
      </c>
      <c r="CM465">
        <v>0</v>
      </c>
      <c r="CS465">
        <v>1</v>
      </c>
      <c r="CT465" t="s">
        <v>1148</v>
      </c>
      <c r="CV465" t="str">
        <f t="shared" si="343"/>
        <v>Type of delegate not specified</v>
      </c>
      <c r="CY465">
        <v>1</v>
      </c>
      <c r="CZ465" t="s">
        <v>1149</v>
      </c>
      <c r="DB465">
        <v>0</v>
      </c>
      <c r="DE465">
        <v>0</v>
      </c>
      <c r="DH465">
        <v>1</v>
      </c>
      <c r="DI465" t="s">
        <v>1150</v>
      </c>
      <c r="DK465" t="str">
        <f t="shared" si="344"/>
        <v>Must have bilateral memorandum of understanding or data sharing agreement</v>
      </c>
      <c r="DL465" t="s">
        <v>1150</v>
      </c>
      <c r="DN465">
        <v>1</v>
      </c>
      <c r="DO465" t="s">
        <v>1148</v>
      </c>
      <c r="DQ465" t="str">
        <f t="shared" si="345"/>
        <v>Active investigations, Granted access by a subpoena, Granted access by issuance of a warrant</v>
      </c>
      <c r="DR465" t="s">
        <v>1149</v>
      </c>
    </row>
    <row r="466" spans="1:122" x14ac:dyDescent="0.35">
      <c r="A466" t="s">
        <v>1139</v>
      </c>
      <c r="B466" s="1">
        <v>42095</v>
      </c>
      <c r="C466" s="1">
        <v>42200</v>
      </c>
      <c r="D466">
        <v>1</v>
      </c>
      <c r="E466" t="s">
        <v>1140</v>
      </c>
      <c r="G466" t="str">
        <f t="shared" si="327"/>
        <v>Professional licensing authority</v>
      </c>
      <c r="H466" t="s">
        <v>1140</v>
      </c>
      <c r="J466">
        <v>1</v>
      </c>
      <c r="K466" t="s">
        <v>1141</v>
      </c>
      <c r="M466" t="str">
        <f t="shared" si="346"/>
        <v>Every day</v>
      </c>
      <c r="N466" t="s">
        <v>1142</v>
      </c>
      <c r="P466" t="str">
        <f t="shared" si="335"/>
        <v>Schedule II, Schedule III, Schedule IV, Schedule V</v>
      </c>
      <c r="Q466" t="s">
        <v>1143</v>
      </c>
      <c r="S466" t="str">
        <f t="shared" si="336"/>
        <v>Must report to law enforcement, Must report to professional licensing body</v>
      </c>
      <c r="T466" t="s">
        <v>1144</v>
      </c>
      <c r="V466">
        <v>1</v>
      </c>
      <c r="W466" t="s">
        <v>1151</v>
      </c>
      <c r="Y466" t="str">
        <f t="shared" si="347"/>
        <v>Physician prescribers, Nurse Practitioners, Physician assistants, Optometrists, Podiatrists, Dentists, Pharmacists</v>
      </c>
      <c r="Z466" t="s">
        <v>1153</v>
      </c>
      <c r="AB466" t="str">
        <f t="shared" si="348"/>
        <v>Initial licensure, Upon renewal of license</v>
      </c>
      <c r="AC466" t="s">
        <v>1151</v>
      </c>
      <c r="AE466">
        <v>1</v>
      </c>
      <c r="AF466" t="s">
        <v>1154</v>
      </c>
      <c r="AH466">
        <v>0</v>
      </c>
      <c r="AQ466">
        <v>1</v>
      </c>
      <c r="AR466" t="s">
        <v>1155</v>
      </c>
      <c r="AT466" t="str">
        <f t="shared" ref="AT466:AT497" si="349">("Initial prescriptions")</f>
        <v>Initial prescriptions</v>
      </c>
      <c r="AU466" t="s">
        <v>1155</v>
      </c>
      <c r="AW466" t="str">
        <f t="shared" ref="AW466:AW488" si="350">("Every 3 months")</f>
        <v>Every 3 months</v>
      </c>
      <c r="AX466" t="s">
        <v>1155</v>
      </c>
      <c r="AZ466" t="str">
        <f t="shared" ref="AZ466:AZ488" si="351">("Terminally ill patients under the supervised care of a hospice program, Prescriptions related to cancer treatment, Post-surgical prescriptions")</f>
        <v>Terminally ill patients under the supervised care of a hospice program, Prescriptions related to cancer treatment, Post-surgical prescriptions</v>
      </c>
      <c r="BA466" t="s">
        <v>1155</v>
      </c>
      <c r="BC466">
        <v>1</v>
      </c>
      <c r="BD466" t="s">
        <v>1155</v>
      </c>
      <c r="BF466" t="str">
        <f t="shared" ref="BF466:BF488" si="352">("Initial prescriptions, Every 3 months")</f>
        <v>Initial prescriptions, Every 3 months</v>
      </c>
      <c r="BG466" t="s">
        <v>1155</v>
      </c>
      <c r="BI466" t="str">
        <f t="shared" ref="BI466:BI488" si="353">("Terminally ill patients under the supervised care of a hospice program, Prescriptions related to cancer treatment, Post-surgical prescriptions")</f>
        <v>Terminally ill patients under the supervised care of a hospice program, Prescriptions related to cancer treatment, Post-surgical prescriptions</v>
      </c>
      <c r="BJ466" t="s">
        <v>1155</v>
      </c>
      <c r="BL466">
        <v>1</v>
      </c>
      <c r="BM466" t="s">
        <v>1147</v>
      </c>
      <c r="BO466" t="str">
        <f t="shared" si="337"/>
        <v>Schedule II, Schedule III, Schedule IV, Schedule V</v>
      </c>
      <c r="BP466" t="s">
        <v>1146</v>
      </c>
      <c r="BR466" t="str">
        <f t="shared" si="338"/>
        <v>Every 12 months, Transitioning from pain classifications</v>
      </c>
      <c r="BS466" t="s">
        <v>1146</v>
      </c>
      <c r="BU466" t="str">
        <f t="shared" si="339"/>
        <v>Every 12 months, Transitioning from pain classifications</v>
      </c>
      <c r="BV466" t="s">
        <v>1146</v>
      </c>
      <c r="BX466" t="str">
        <f t="shared" si="340"/>
        <v xml:space="preserve">Every 12 months, Transitioning from pain classifications </v>
      </c>
      <c r="BY466" t="s">
        <v>1146</v>
      </c>
      <c r="CA466" t="str">
        <f t="shared" si="341"/>
        <v>Every 12 months, Transitioning from pain classifications</v>
      </c>
      <c r="CB466" t="s">
        <v>1146</v>
      </c>
      <c r="CD466" t="str">
        <f t="shared" si="342"/>
        <v>Terminally ill patients under the supervised care of a hospice program</v>
      </c>
      <c r="CE466" t="s">
        <v>1147</v>
      </c>
      <c r="CG466">
        <v>1</v>
      </c>
      <c r="CH466" t="s">
        <v>1147</v>
      </c>
      <c r="CJ466">
        <v>0</v>
      </c>
      <c r="CM466">
        <v>0</v>
      </c>
      <c r="CS466">
        <v>1</v>
      </c>
      <c r="CT466" t="s">
        <v>1148</v>
      </c>
      <c r="CV466" t="str">
        <f t="shared" si="343"/>
        <v>Type of delegate not specified</v>
      </c>
      <c r="CY466">
        <v>1</v>
      </c>
      <c r="CZ466" t="s">
        <v>1149</v>
      </c>
      <c r="DB466">
        <v>0</v>
      </c>
      <c r="DE466">
        <v>0</v>
      </c>
      <c r="DH466">
        <v>1</v>
      </c>
      <c r="DI466" t="s">
        <v>1150</v>
      </c>
      <c r="DK466" t="str">
        <f t="shared" si="344"/>
        <v>Must have bilateral memorandum of understanding or data sharing agreement</v>
      </c>
      <c r="DL466" t="s">
        <v>1150</v>
      </c>
      <c r="DN466">
        <v>1</v>
      </c>
      <c r="DO466" t="s">
        <v>1148</v>
      </c>
      <c r="DQ466" t="str">
        <f t="shared" si="345"/>
        <v>Active investigations, Granted access by a subpoena, Granted access by issuance of a warrant</v>
      </c>
      <c r="DR466" t="s">
        <v>1149</v>
      </c>
    </row>
    <row r="467" spans="1:122" x14ac:dyDescent="0.35">
      <c r="A467" t="s">
        <v>1139</v>
      </c>
      <c r="B467" s="1">
        <v>42201</v>
      </c>
      <c r="C467" s="1">
        <v>42275</v>
      </c>
      <c r="D467">
        <v>1</v>
      </c>
      <c r="E467" t="s">
        <v>1140</v>
      </c>
      <c r="G467" t="str">
        <f t="shared" si="327"/>
        <v>Professional licensing authority</v>
      </c>
      <c r="H467" t="s">
        <v>1140</v>
      </c>
      <c r="J467">
        <v>1</v>
      </c>
      <c r="K467" t="s">
        <v>1141</v>
      </c>
      <c r="M467" t="str">
        <f t="shared" si="346"/>
        <v>Every day</v>
      </c>
      <c r="N467" t="s">
        <v>1142</v>
      </c>
      <c r="P467" t="str">
        <f t="shared" si="335"/>
        <v>Schedule II, Schedule III, Schedule IV, Schedule V</v>
      </c>
      <c r="Q467" t="s">
        <v>1143</v>
      </c>
      <c r="S467" t="str">
        <f t="shared" si="336"/>
        <v>Must report to law enforcement, Must report to professional licensing body</v>
      </c>
      <c r="T467" t="s">
        <v>1144</v>
      </c>
      <c r="V467">
        <v>1</v>
      </c>
      <c r="W467" t="s">
        <v>1151</v>
      </c>
      <c r="Y467" t="str">
        <f t="shared" si="347"/>
        <v>Physician prescribers, Nurse Practitioners, Physician assistants, Optometrists, Podiatrists, Dentists, Pharmacists</v>
      </c>
      <c r="Z467" t="s">
        <v>1153</v>
      </c>
      <c r="AB467" t="str">
        <f t="shared" si="348"/>
        <v>Initial licensure, Upon renewal of license</v>
      </c>
      <c r="AC467" t="s">
        <v>1151</v>
      </c>
      <c r="AE467">
        <v>1</v>
      </c>
      <c r="AF467" t="s">
        <v>1156</v>
      </c>
      <c r="AH467">
        <v>0</v>
      </c>
      <c r="AQ467">
        <v>1</v>
      </c>
      <c r="AR467" t="s">
        <v>1155</v>
      </c>
      <c r="AT467" t="str">
        <f t="shared" si="349"/>
        <v>Initial prescriptions</v>
      </c>
      <c r="AU467" t="s">
        <v>1155</v>
      </c>
      <c r="AW467" t="str">
        <f t="shared" si="350"/>
        <v>Every 3 months</v>
      </c>
      <c r="AX467" t="s">
        <v>1155</v>
      </c>
      <c r="AZ467" t="str">
        <f t="shared" si="351"/>
        <v>Terminally ill patients under the supervised care of a hospice program, Prescriptions related to cancer treatment, Post-surgical prescriptions</v>
      </c>
      <c r="BA467" t="s">
        <v>1155</v>
      </c>
      <c r="BC467">
        <v>1</v>
      </c>
      <c r="BD467" t="s">
        <v>1157</v>
      </c>
      <c r="BF467" t="str">
        <f t="shared" si="352"/>
        <v>Initial prescriptions, Every 3 months</v>
      </c>
      <c r="BG467" t="s">
        <v>1157</v>
      </c>
      <c r="BI467" t="str">
        <f t="shared" si="353"/>
        <v>Terminally ill patients under the supervised care of a hospice program, Prescriptions related to cancer treatment, Post-surgical prescriptions</v>
      </c>
      <c r="BJ467" t="s">
        <v>1157</v>
      </c>
      <c r="BL467">
        <v>1</v>
      </c>
      <c r="BM467" t="s">
        <v>1147</v>
      </c>
      <c r="BO467" t="str">
        <f t="shared" si="337"/>
        <v>Schedule II, Schedule III, Schedule IV, Schedule V</v>
      </c>
      <c r="BP467" t="s">
        <v>1146</v>
      </c>
      <c r="BR467" t="str">
        <f t="shared" si="338"/>
        <v>Every 12 months, Transitioning from pain classifications</v>
      </c>
      <c r="BS467" t="s">
        <v>1146</v>
      </c>
      <c r="BU467" t="str">
        <f t="shared" si="339"/>
        <v>Every 12 months, Transitioning from pain classifications</v>
      </c>
      <c r="BV467" t="s">
        <v>1146</v>
      </c>
      <c r="BX467" t="str">
        <f t="shared" si="340"/>
        <v xml:space="preserve">Every 12 months, Transitioning from pain classifications </v>
      </c>
      <c r="BY467" t="s">
        <v>1146</v>
      </c>
      <c r="CA467" t="str">
        <f t="shared" si="341"/>
        <v>Every 12 months, Transitioning from pain classifications</v>
      </c>
      <c r="CB467" t="s">
        <v>1146</v>
      </c>
      <c r="CD467" t="str">
        <f t="shared" si="342"/>
        <v>Terminally ill patients under the supervised care of a hospice program</v>
      </c>
      <c r="CE467" t="s">
        <v>1147</v>
      </c>
      <c r="CG467">
        <v>1</v>
      </c>
      <c r="CH467" t="s">
        <v>1147</v>
      </c>
      <c r="CJ467">
        <v>0</v>
      </c>
      <c r="CM467">
        <v>0</v>
      </c>
      <c r="CS467">
        <v>1</v>
      </c>
      <c r="CT467" t="s">
        <v>1148</v>
      </c>
      <c r="CV467" t="str">
        <f t="shared" si="343"/>
        <v>Type of delegate not specified</v>
      </c>
      <c r="CY467">
        <v>1</v>
      </c>
      <c r="CZ467" t="s">
        <v>1149</v>
      </c>
      <c r="DB467">
        <v>0</v>
      </c>
      <c r="DE467">
        <v>0</v>
      </c>
      <c r="DH467">
        <v>1</v>
      </c>
      <c r="DI467" t="s">
        <v>1150</v>
      </c>
      <c r="DK467" t="str">
        <f t="shared" si="344"/>
        <v>Must have bilateral memorandum of understanding or data sharing agreement</v>
      </c>
      <c r="DL467" t="s">
        <v>1150</v>
      </c>
      <c r="DN467">
        <v>1</v>
      </c>
      <c r="DO467" t="s">
        <v>1148</v>
      </c>
      <c r="DQ467" t="str">
        <f t="shared" si="345"/>
        <v>Active investigations, Granted access by a subpoena, Granted access by issuance of a warrant</v>
      </c>
      <c r="DR467" t="s">
        <v>1149</v>
      </c>
    </row>
    <row r="468" spans="1:122" x14ac:dyDescent="0.35">
      <c r="A468" t="s">
        <v>1139</v>
      </c>
      <c r="B468" s="1">
        <v>42276</v>
      </c>
      <c r="C468" s="1">
        <v>42291</v>
      </c>
      <c r="D468">
        <v>1</v>
      </c>
      <c r="E468" t="s">
        <v>1140</v>
      </c>
      <c r="G468" t="str">
        <f t="shared" si="327"/>
        <v>Professional licensing authority</v>
      </c>
      <c r="H468" t="s">
        <v>1140</v>
      </c>
      <c r="J468">
        <v>1</v>
      </c>
      <c r="K468" t="s">
        <v>1141</v>
      </c>
      <c r="M468" t="str">
        <f t="shared" si="346"/>
        <v>Every day</v>
      </c>
      <c r="N468" t="s">
        <v>1142</v>
      </c>
      <c r="P468" t="str">
        <f t="shared" si="335"/>
        <v>Schedule II, Schedule III, Schedule IV, Schedule V</v>
      </c>
      <c r="Q468" t="s">
        <v>1143</v>
      </c>
      <c r="S468" t="str">
        <f t="shared" si="336"/>
        <v>Must report to law enforcement, Must report to professional licensing body</v>
      </c>
      <c r="T468" t="s">
        <v>1144</v>
      </c>
      <c r="V468">
        <v>1</v>
      </c>
      <c r="W468" t="s">
        <v>1151</v>
      </c>
      <c r="Y468" t="str">
        <f t="shared" si="347"/>
        <v>Physician prescribers, Nurse Practitioners, Physician assistants, Optometrists, Podiatrists, Dentists, Pharmacists</v>
      </c>
      <c r="Z468" t="s">
        <v>1153</v>
      </c>
      <c r="AB468" t="str">
        <f t="shared" si="348"/>
        <v>Initial licensure, Upon renewal of license</v>
      </c>
      <c r="AC468" t="s">
        <v>1151</v>
      </c>
      <c r="AE468">
        <v>1</v>
      </c>
      <c r="AF468" t="s">
        <v>1154</v>
      </c>
      <c r="AH468">
        <v>0</v>
      </c>
      <c r="AQ468">
        <v>1</v>
      </c>
      <c r="AR468" t="s">
        <v>1155</v>
      </c>
      <c r="AT468" t="str">
        <f t="shared" si="349"/>
        <v>Initial prescriptions</v>
      </c>
      <c r="AU468" t="s">
        <v>1155</v>
      </c>
      <c r="AW468" t="str">
        <f t="shared" si="350"/>
        <v>Every 3 months</v>
      </c>
      <c r="AX468" t="s">
        <v>1155</v>
      </c>
      <c r="AZ468" t="str">
        <f t="shared" si="351"/>
        <v>Terminally ill patients under the supervised care of a hospice program, Prescriptions related to cancer treatment, Post-surgical prescriptions</v>
      </c>
      <c r="BA468" t="s">
        <v>1155</v>
      </c>
      <c r="BC468">
        <v>1</v>
      </c>
      <c r="BD468" t="s">
        <v>1158</v>
      </c>
      <c r="BF468" t="str">
        <f t="shared" si="352"/>
        <v>Initial prescriptions, Every 3 months</v>
      </c>
      <c r="BG468" t="s">
        <v>1158</v>
      </c>
      <c r="BI468" t="str">
        <f t="shared" si="353"/>
        <v>Terminally ill patients under the supervised care of a hospice program, Prescriptions related to cancer treatment, Post-surgical prescriptions</v>
      </c>
      <c r="BJ468" t="s">
        <v>1158</v>
      </c>
      <c r="BL468">
        <v>1</v>
      </c>
      <c r="BM468" t="s">
        <v>1147</v>
      </c>
      <c r="BO468" t="str">
        <f t="shared" si="337"/>
        <v>Schedule II, Schedule III, Schedule IV, Schedule V</v>
      </c>
      <c r="BP468" t="s">
        <v>1146</v>
      </c>
      <c r="BR468" t="str">
        <f t="shared" si="338"/>
        <v>Every 12 months, Transitioning from pain classifications</v>
      </c>
      <c r="BS468" t="s">
        <v>1146</v>
      </c>
      <c r="BU468" t="str">
        <f t="shared" si="339"/>
        <v>Every 12 months, Transitioning from pain classifications</v>
      </c>
      <c r="BV468" t="s">
        <v>1146</v>
      </c>
      <c r="BX468" t="str">
        <f t="shared" si="340"/>
        <v xml:space="preserve">Every 12 months, Transitioning from pain classifications </v>
      </c>
      <c r="BY468" t="s">
        <v>1146</v>
      </c>
      <c r="CA468" t="str">
        <f t="shared" si="341"/>
        <v>Every 12 months, Transitioning from pain classifications</v>
      </c>
      <c r="CB468" t="s">
        <v>1146</v>
      </c>
      <c r="CD468" t="str">
        <f t="shared" si="342"/>
        <v>Terminally ill patients under the supervised care of a hospice program</v>
      </c>
      <c r="CE468" t="s">
        <v>1147</v>
      </c>
      <c r="CG468">
        <v>1</v>
      </c>
      <c r="CH468" t="s">
        <v>1147</v>
      </c>
      <c r="CJ468">
        <v>0</v>
      </c>
      <c r="CM468">
        <v>0</v>
      </c>
      <c r="CS468">
        <v>1</v>
      </c>
      <c r="CT468" t="s">
        <v>1148</v>
      </c>
      <c r="CV468" t="str">
        <f t="shared" si="343"/>
        <v>Type of delegate not specified</v>
      </c>
      <c r="CY468">
        <v>1</v>
      </c>
      <c r="CZ468" t="s">
        <v>1149</v>
      </c>
      <c r="DB468">
        <v>0</v>
      </c>
      <c r="DE468">
        <v>0</v>
      </c>
      <c r="DH468">
        <v>1</v>
      </c>
      <c r="DI468" t="s">
        <v>1150</v>
      </c>
      <c r="DK468" t="str">
        <f t="shared" si="344"/>
        <v>Must have bilateral memorandum of understanding or data sharing agreement</v>
      </c>
      <c r="DL468" t="s">
        <v>1150</v>
      </c>
      <c r="DN468">
        <v>1</v>
      </c>
      <c r="DO468" t="s">
        <v>1148</v>
      </c>
      <c r="DQ468" t="str">
        <f t="shared" si="345"/>
        <v>Active investigations, Granted access by a subpoena, Granted access by issuance of a warrant</v>
      </c>
      <c r="DR468" t="s">
        <v>1149</v>
      </c>
    </row>
    <row r="469" spans="1:122" x14ac:dyDescent="0.35">
      <c r="A469" t="s">
        <v>1139</v>
      </c>
      <c r="B469" s="1">
        <v>42292</v>
      </c>
      <c r="C469" s="1">
        <v>42368</v>
      </c>
      <c r="D469">
        <v>1</v>
      </c>
      <c r="E469" t="s">
        <v>1140</v>
      </c>
      <c r="G469" t="str">
        <f t="shared" si="327"/>
        <v>Professional licensing authority</v>
      </c>
      <c r="H469" t="s">
        <v>1140</v>
      </c>
      <c r="J469">
        <v>1</v>
      </c>
      <c r="K469" t="s">
        <v>1141</v>
      </c>
      <c r="M469" t="str">
        <f t="shared" si="346"/>
        <v>Every day</v>
      </c>
      <c r="N469" t="s">
        <v>1142</v>
      </c>
      <c r="P469" t="str">
        <f t="shared" si="335"/>
        <v>Schedule II, Schedule III, Schedule IV, Schedule V</v>
      </c>
      <c r="Q469" t="s">
        <v>1143</v>
      </c>
      <c r="S469" t="str">
        <f t="shared" si="336"/>
        <v>Must report to law enforcement, Must report to professional licensing body</v>
      </c>
      <c r="T469" t="s">
        <v>1144</v>
      </c>
      <c r="V469">
        <v>1</v>
      </c>
      <c r="W469" t="s">
        <v>1151</v>
      </c>
      <c r="Y469" t="str">
        <f t="shared" si="347"/>
        <v>Physician prescribers, Nurse Practitioners, Physician assistants, Optometrists, Podiatrists, Dentists, Pharmacists</v>
      </c>
      <c r="Z469" t="s">
        <v>1153</v>
      </c>
      <c r="AB469" t="str">
        <f t="shared" si="348"/>
        <v>Initial licensure, Upon renewal of license</v>
      </c>
      <c r="AC469" t="s">
        <v>1151</v>
      </c>
      <c r="AE469">
        <v>1</v>
      </c>
      <c r="AF469" t="s">
        <v>1156</v>
      </c>
      <c r="AH469">
        <v>0</v>
      </c>
      <c r="AQ469">
        <v>1</v>
      </c>
      <c r="AR469" t="s">
        <v>1157</v>
      </c>
      <c r="AT469" t="str">
        <f t="shared" si="349"/>
        <v>Initial prescriptions</v>
      </c>
      <c r="AU469" t="s">
        <v>1157</v>
      </c>
      <c r="AW469" t="str">
        <f t="shared" si="350"/>
        <v>Every 3 months</v>
      </c>
      <c r="AX469" t="s">
        <v>1157</v>
      </c>
      <c r="AZ469" t="str">
        <f t="shared" si="351"/>
        <v>Terminally ill patients under the supervised care of a hospice program, Prescriptions related to cancer treatment, Post-surgical prescriptions</v>
      </c>
      <c r="BA469" t="s">
        <v>1157</v>
      </c>
      <c r="BC469">
        <v>1</v>
      </c>
      <c r="BD469" t="s">
        <v>1157</v>
      </c>
      <c r="BF469" t="str">
        <f t="shared" si="352"/>
        <v>Initial prescriptions, Every 3 months</v>
      </c>
      <c r="BG469" t="s">
        <v>1157</v>
      </c>
      <c r="BI469" t="str">
        <f t="shared" si="353"/>
        <v>Terminally ill patients under the supervised care of a hospice program, Prescriptions related to cancer treatment, Post-surgical prescriptions</v>
      </c>
      <c r="BJ469" t="s">
        <v>1157</v>
      </c>
      <c r="BL469">
        <v>1</v>
      </c>
      <c r="BM469" t="s">
        <v>1146</v>
      </c>
      <c r="BO469" t="str">
        <f t="shared" si="337"/>
        <v>Schedule II, Schedule III, Schedule IV, Schedule V</v>
      </c>
      <c r="BP469" t="s">
        <v>1146</v>
      </c>
      <c r="BR469" t="str">
        <f t="shared" si="338"/>
        <v>Every 12 months, Transitioning from pain classifications</v>
      </c>
      <c r="BS469" t="s">
        <v>1146</v>
      </c>
      <c r="BU469" t="str">
        <f t="shared" si="339"/>
        <v>Every 12 months, Transitioning from pain classifications</v>
      </c>
      <c r="BV469" t="s">
        <v>1146</v>
      </c>
      <c r="BX469" t="str">
        <f t="shared" si="340"/>
        <v xml:space="preserve">Every 12 months, Transitioning from pain classifications </v>
      </c>
      <c r="BY469" t="s">
        <v>1146</v>
      </c>
      <c r="CA469" t="str">
        <f t="shared" si="341"/>
        <v>Every 12 months, Transitioning from pain classifications</v>
      </c>
      <c r="CB469" t="s">
        <v>1146</v>
      </c>
      <c r="CD469" t="str">
        <f t="shared" si="342"/>
        <v>Terminally ill patients under the supervised care of a hospice program</v>
      </c>
      <c r="CE469" t="s">
        <v>1147</v>
      </c>
      <c r="CG469">
        <v>1</v>
      </c>
      <c r="CH469" t="s">
        <v>1147</v>
      </c>
      <c r="CJ469">
        <v>0</v>
      </c>
      <c r="CM469">
        <v>0</v>
      </c>
      <c r="CS469">
        <v>1</v>
      </c>
      <c r="CT469" t="s">
        <v>1148</v>
      </c>
      <c r="CV469" t="str">
        <f t="shared" si="343"/>
        <v>Type of delegate not specified</v>
      </c>
      <c r="CY469">
        <v>1</v>
      </c>
      <c r="CZ469" t="s">
        <v>1149</v>
      </c>
      <c r="DB469">
        <v>0</v>
      </c>
      <c r="DE469">
        <v>0</v>
      </c>
      <c r="DH469">
        <v>1</v>
      </c>
      <c r="DI469" t="s">
        <v>1150</v>
      </c>
      <c r="DK469" t="str">
        <f t="shared" si="344"/>
        <v>Must have bilateral memorandum of understanding or data sharing agreement</v>
      </c>
      <c r="DL469" t="s">
        <v>1150</v>
      </c>
      <c r="DN469">
        <v>1</v>
      </c>
      <c r="DO469" t="s">
        <v>1148</v>
      </c>
      <c r="DQ469" t="str">
        <f t="shared" si="345"/>
        <v>Active investigations, Granted access by a subpoena, Granted access by issuance of a warrant</v>
      </c>
      <c r="DR469" t="s">
        <v>1149</v>
      </c>
    </row>
    <row r="470" spans="1:122" x14ac:dyDescent="0.35">
      <c r="A470" t="s">
        <v>1139</v>
      </c>
      <c r="B470" s="1">
        <v>42369</v>
      </c>
      <c r="C470" s="1">
        <v>42383</v>
      </c>
      <c r="D470">
        <v>1</v>
      </c>
      <c r="E470" t="s">
        <v>1140</v>
      </c>
      <c r="G470" t="str">
        <f t="shared" si="327"/>
        <v>Professional licensing authority</v>
      </c>
      <c r="H470" t="s">
        <v>1140</v>
      </c>
      <c r="J470">
        <v>1</v>
      </c>
      <c r="K470" t="s">
        <v>1141</v>
      </c>
      <c r="M470" t="str">
        <f t="shared" si="346"/>
        <v>Every day</v>
      </c>
      <c r="N470" t="s">
        <v>1142</v>
      </c>
      <c r="P470" t="str">
        <f t="shared" si="335"/>
        <v>Schedule II, Schedule III, Schedule IV, Schedule V</v>
      </c>
      <c r="Q470" t="s">
        <v>1159</v>
      </c>
      <c r="S470" t="str">
        <f t="shared" si="336"/>
        <v>Must report to law enforcement, Must report to professional licensing body</v>
      </c>
      <c r="T470" t="s">
        <v>1144</v>
      </c>
      <c r="V470">
        <v>1</v>
      </c>
      <c r="W470" t="s">
        <v>1151</v>
      </c>
      <c r="Y470" t="str">
        <f t="shared" si="347"/>
        <v>Physician prescribers, Nurse Practitioners, Physician assistants, Optometrists, Podiatrists, Dentists, Pharmacists</v>
      </c>
      <c r="Z470" t="s">
        <v>1153</v>
      </c>
      <c r="AB470" t="str">
        <f t="shared" si="348"/>
        <v>Initial licensure, Upon renewal of license</v>
      </c>
      <c r="AC470" t="s">
        <v>1151</v>
      </c>
      <c r="AE470">
        <v>1</v>
      </c>
      <c r="AF470" t="s">
        <v>1160</v>
      </c>
      <c r="AH470">
        <v>0</v>
      </c>
      <c r="AQ470">
        <v>1</v>
      </c>
      <c r="AR470" t="s">
        <v>1154</v>
      </c>
      <c r="AT470" t="str">
        <f t="shared" si="349"/>
        <v>Initial prescriptions</v>
      </c>
      <c r="AU470" t="s">
        <v>1161</v>
      </c>
      <c r="AW470" t="str">
        <f t="shared" si="350"/>
        <v>Every 3 months</v>
      </c>
      <c r="AX470" t="s">
        <v>1154</v>
      </c>
      <c r="AZ470" t="str">
        <f t="shared" si="351"/>
        <v>Terminally ill patients under the supervised care of a hospice program, Prescriptions related to cancer treatment, Post-surgical prescriptions</v>
      </c>
      <c r="BA470" t="s">
        <v>1157</v>
      </c>
      <c r="BC470">
        <v>1</v>
      </c>
      <c r="BD470" t="s">
        <v>1154</v>
      </c>
      <c r="BF470" t="str">
        <f t="shared" si="352"/>
        <v>Initial prescriptions, Every 3 months</v>
      </c>
      <c r="BG470" t="s">
        <v>1154</v>
      </c>
      <c r="BH470" t="s">
        <v>1162</v>
      </c>
      <c r="BI470" t="str">
        <f t="shared" si="353"/>
        <v>Terminally ill patients under the supervised care of a hospice program, Prescriptions related to cancer treatment, Post-surgical prescriptions</v>
      </c>
      <c r="BJ470" t="s">
        <v>1157</v>
      </c>
      <c r="BL470">
        <v>1</v>
      </c>
      <c r="BM470" t="s">
        <v>1163</v>
      </c>
      <c r="BO470" t="str">
        <f t="shared" si="337"/>
        <v>Schedule II, Schedule III, Schedule IV, Schedule V</v>
      </c>
      <c r="BP470" t="s">
        <v>1146</v>
      </c>
      <c r="BR470" t="str">
        <f t="shared" ref="BR470:BR488" si="354">("Initial prescriptions, Every 3 months, Every 12 months")</f>
        <v>Initial prescriptions, Every 3 months, Every 12 months</v>
      </c>
      <c r="BS470" t="s">
        <v>1163</v>
      </c>
      <c r="BU470" t="str">
        <f t="shared" ref="BU470:BU488" si="355">("Initial prescriptions, Every 3 months, Every 12 months")</f>
        <v>Initial prescriptions, Every 3 months, Every 12 months</v>
      </c>
      <c r="BV470" t="s">
        <v>1163</v>
      </c>
      <c r="BX470" t="str">
        <f t="shared" ref="BX470:BX488" si="356">("Initial prescriptions, Every 3 months, Every 12 months")</f>
        <v>Initial prescriptions, Every 3 months, Every 12 months</v>
      </c>
      <c r="BY470" t="s">
        <v>1163</v>
      </c>
      <c r="CA470" t="str">
        <f t="shared" ref="CA470:CA488" si="357">("Initial prescriptions, Every 3 months, Every 12 months")</f>
        <v>Initial prescriptions, Every 3 months, Every 12 months</v>
      </c>
      <c r="CB470" t="s">
        <v>1163</v>
      </c>
      <c r="CD470" t="str">
        <f t="shared" ref="CD470:CD488" si="358">("Terminally ill patients under the supervised care of a hospice program, Prescriptions related to cancer treatment, Post-surgical prescriptions")</f>
        <v>Terminally ill patients under the supervised care of a hospice program, Prescriptions related to cancer treatment, Post-surgical prescriptions</v>
      </c>
      <c r="CE470" t="s">
        <v>1147</v>
      </c>
      <c r="CG470">
        <v>1</v>
      </c>
      <c r="CH470" t="s">
        <v>1147</v>
      </c>
      <c r="CJ470">
        <v>0</v>
      </c>
      <c r="CM470">
        <v>0</v>
      </c>
      <c r="CS470">
        <v>1</v>
      </c>
      <c r="CT470" t="s">
        <v>1148</v>
      </c>
      <c r="CV470" t="str">
        <f t="shared" si="343"/>
        <v>Type of delegate not specified</v>
      </c>
      <c r="CY470">
        <v>1</v>
      </c>
      <c r="CZ470" t="s">
        <v>1149</v>
      </c>
      <c r="DB470">
        <v>0</v>
      </c>
      <c r="DE470">
        <v>0</v>
      </c>
      <c r="DH470">
        <v>1</v>
      </c>
      <c r="DI470" t="s">
        <v>1150</v>
      </c>
      <c r="DK470" t="str">
        <f t="shared" si="344"/>
        <v>Must have bilateral memorandum of understanding or data sharing agreement</v>
      </c>
      <c r="DL470" t="s">
        <v>1150</v>
      </c>
      <c r="DN470">
        <v>1</v>
      </c>
      <c r="DO470" t="s">
        <v>1148</v>
      </c>
      <c r="DQ470" t="str">
        <f t="shared" si="345"/>
        <v>Active investigations, Granted access by a subpoena, Granted access by issuance of a warrant</v>
      </c>
      <c r="DR470" t="s">
        <v>1149</v>
      </c>
    </row>
    <row r="471" spans="1:122" x14ac:dyDescent="0.35">
      <c r="A471" t="s">
        <v>1139</v>
      </c>
      <c r="B471" s="1">
        <v>42384</v>
      </c>
      <c r="C471" s="1">
        <v>42451</v>
      </c>
      <c r="D471">
        <v>1</v>
      </c>
      <c r="E471" t="s">
        <v>1140</v>
      </c>
      <c r="G471" t="str">
        <f t="shared" si="327"/>
        <v>Professional licensing authority</v>
      </c>
      <c r="H471" t="s">
        <v>1140</v>
      </c>
      <c r="J471">
        <v>1</v>
      </c>
      <c r="K471" t="s">
        <v>1141</v>
      </c>
      <c r="M471" t="str">
        <f t="shared" si="346"/>
        <v>Every day</v>
      </c>
      <c r="N471" t="s">
        <v>1142</v>
      </c>
      <c r="P471" t="str">
        <f t="shared" si="335"/>
        <v>Schedule II, Schedule III, Schedule IV, Schedule V</v>
      </c>
      <c r="Q471" t="s">
        <v>1159</v>
      </c>
      <c r="S471" t="str">
        <f t="shared" si="336"/>
        <v>Must report to law enforcement, Must report to professional licensing body</v>
      </c>
      <c r="T471" t="s">
        <v>1144</v>
      </c>
      <c r="V471">
        <v>1</v>
      </c>
      <c r="W471" t="s">
        <v>1151</v>
      </c>
      <c r="Y471" t="str">
        <f t="shared" si="347"/>
        <v>Physician prescribers, Nurse Practitioners, Physician assistants, Optometrists, Podiatrists, Dentists, Pharmacists</v>
      </c>
      <c r="Z471" t="s">
        <v>1153</v>
      </c>
      <c r="AB471" t="str">
        <f t="shared" si="348"/>
        <v>Initial licensure, Upon renewal of license</v>
      </c>
      <c r="AC471" t="s">
        <v>1151</v>
      </c>
      <c r="AE471">
        <v>1</v>
      </c>
      <c r="AF471" t="s">
        <v>1160</v>
      </c>
      <c r="AH471">
        <v>0</v>
      </c>
      <c r="AQ471">
        <v>1</v>
      </c>
      <c r="AR471" t="s">
        <v>1154</v>
      </c>
      <c r="AT471" t="str">
        <f t="shared" si="349"/>
        <v>Initial prescriptions</v>
      </c>
      <c r="AU471" t="s">
        <v>1161</v>
      </c>
      <c r="AW471" t="str">
        <f t="shared" si="350"/>
        <v>Every 3 months</v>
      </c>
      <c r="AX471" t="s">
        <v>1154</v>
      </c>
      <c r="AZ471" t="str">
        <f t="shared" si="351"/>
        <v>Terminally ill patients under the supervised care of a hospice program, Prescriptions related to cancer treatment, Post-surgical prescriptions</v>
      </c>
      <c r="BA471" t="s">
        <v>1155</v>
      </c>
      <c r="BC471">
        <v>1</v>
      </c>
      <c r="BD471" t="s">
        <v>1154</v>
      </c>
      <c r="BF471" t="str">
        <f t="shared" si="352"/>
        <v>Initial prescriptions, Every 3 months</v>
      </c>
      <c r="BG471" t="s">
        <v>1154</v>
      </c>
      <c r="BH471" t="s">
        <v>1162</v>
      </c>
      <c r="BI471" t="str">
        <f t="shared" si="353"/>
        <v>Terminally ill patients under the supervised care of a hospice program, Prescriptions related to cancer treatment, Post-surgical prescriptions</v>
      </c>
      <c r="BJ471" t="s">
        <v>1155</v>
      </c>
      <c r="BL471">
        <v>1</v>
      </c>
      <c r="BM471" t="s">
        <v>1163</v>
      </c>
      <c r="BO471" t="str">
        <f t="shared" si="337"/>
        <v>Schedule II, Schedule III, Schedule IV, Schedule V</v>
      </c>
      <c r="BP471" t="s">
        <v>1146</v>
      </c>
      <c r="BR471" t="str">
        <f t="shared" si="354"/>
        <v>Initial prescriptions, Every 3 months, Every 12 months</v>
      </c>
      <c r="BS471" t="s">
        <v>1163</v>
      </c>
      <c r="BU471" t="str">
        <f t="shared" si="355"/>
        <v>Initial prescriptions, Every 3 months, Every 12 months</v>
      </c>
      <c r="BV471" t="s">
        <v>1163</v>
      </c>
      <c r="BX471" t="str">
        <f t="shared" si="356"/>
        <v>Initial prescriptions, Every 3 months, Every 12 months</v>
      </c>
      <c r="BY471" t="s">
        <v>1163</v>
      </c>
      <c r="CA471" t="str">
        <f t="shared" si="357"/>
        <v>Initial prescriptions, Every 3 months, Every 12 months</v>
      </c>
      <c r="CB471" t="s">
        <v>1163</v>
      </c>
      <c r="CD471" t="str">
        <f t="shared" si="358"/>
        <v>Terminally ill patients under the supervised care of a hospice program, Prescriptions related to cancer treatment, Post-surgical prescriptions</v>
      </c>
      <c r="CE471" t="s">
        <v>1147</v>
      </c>
      <c r="CG471">
        <v>1</v>
      </c>
      <c r="CH471" t="s">
        <v>1147</v>
      </c>
      <c r="CJ471">
        <v>0</v>
      </c>
      <c r="CM471">
        <v>0</v>
      </c>
      <c r="CS471">
        <v>1</v>
      </c>
      <c r="CT471" t="s">
        <v>1148</v>
      </c>
      <c r="CV471" t="str">
        <f t="shared" si="343"/>
        <v>Type of delegate not specified</v>
      </c>
      <c r="CY471">
        <v>1</v>
      </c>
      <c r="CZ471" t="s">
        <v>1149</v>
      </c>
      <c r="DB471">
        <v>0</v>
      </c>
      <c r="DE471">
        <v>0</v>
      </c>
      <c r="DH471">
        <v>1</v>
      </c>
      <c r="DI471" t="s">
        <v>1150</v>
      </c>
      <c r="DK471" t="str">
        <f t="shared" si="344"/>
        <v>Must have bilateral memorandum of understanding or data sharing agreement</v>
      </c>
      <c r="DL471" t="s">
        <v>1150</v>
      </c>
      <c r="DN471">
        <v>1</v>
      </c>
      <c r="DO471" t="s">
        <v>1148</v>
      </c>
      <c r="DQ471" t="str">
        <f t="shared" si="345"/>
        <v>Active investigations, Granted access by a subpoena, Granted access by issuance of a warrant</v>
      </c>
      <c r="DR471" t="s">
        <v>1149</v>
      </c>
    </row>
    <row r="472" spans="1:122" x14ac:dyDescent="0.35">
      <c r="A472" t="s">
        <v>1139</v>
      </c>
      <c r="B472" s="1">
        <v>42452</v>
      </c>
      <c r="C472" s="1">
        <v>42620</v>
      </c>
      <c r="D472">
        <v>1</v>
      </c>
      <c r="E472" t="s">
        <v>1140</v>
      </c>
      <c r="G472" t="str">
        <f t="shared" si="327"/>
        <v>Professional licensing authority</v>
      </c>
      <c r="H472" t="s">
        <v>1140</v>
      </c>
      <c r="J472">
        <v>1</v>
      </c>
      <c r="K472" t="s">
        <v>1141</v>
      </c>
      <c r="M472" t="str">
        <f t="shared" si="346"/>
        <v>Every day</v>
      </c>
      <c r="N472" t="s">
        <v>1142</v>
      </c>
      <c r="P472" t="str">
        <f t="shared" si="335"/>
        <v>Schedule II, Schedule III, Schedule IV, Schedule V</v>
      </c>
      <c r="Q472" t="s">
        <v>1159</v>
      </c>
      <c r="S472" t="str">
        <f t="shared" si="336"/>
        <v>Must report to law enforcement, Must report to professional licensing body</v>
      </c>
      <c r="T472" t="s">
        <v>1144</v>
      </c>
      <c r="V472">
        <v>1</v>
      </c>
      <c r="W472" t="s">
        <v>1151</v>
      </c>
      <c r="Y472" t="str">
        <f t="shared" si="347"/>
        <v>Physician prescribers, Nurse Practitioners, Physician assistants, Optometrists, Podiatrists, Dentists, Pharmacists</v>
      </c>
      <c r="Z472" t="s">
        <v>1153</v>
      </c>
      <c r="AB472" t="str">
        <f t="shared" si="348"/>
        <v>Initial licensure, Upon renewal of license</v>
      </c>
      <c r="AC472" t="s">
        <v>1151</v>
      </c>
      <c r="AE472">
        <v>1</v>
      </c>
      <c r="AF472" t="s">
        <v>1164</v>
      </c>
      <c r="AH472">
        <v>0</v>
      </c>
      <c r="AQ472">
        <v>1</v>
      </c>
      <c r="AR472" t="s">
        <v>1156</v>
      </c>
      <c r="AT472" t="str">
        <f t="shared" si="349"/>
        <v>Initial prescriptions</v>
      </c>
      <c r="AU472" t="s">
        <v>1165</v>
      </c>
      <c r="AW472" t="str">
        <f t="shared" si="350"/>
        <v>Every 3 months</v>
      </c>
      <c r="AX472" t="s">
        <v>1156</v>
      </c>
      <c r="AZ472" t="str">
        <f t="shared" si="351"/>
        <v>Terminally ill patients under the supervised care of a hospice program, Prescriptions related to cancer treatment, Post-surgical prescriptions</v>
      </c>
      <c r="BA472" t="s">
        <v>1155</v>
      </c>
      <c r="BC472">
        <v>1</v>
      </c>
      <c r="BD472" t="s">
        <v>1154</v>
      </c>
      <c r="BF472" t="str">
        <f t="shared" si="352"/>
        <v>Initial prescriptions, Every 3 months</v>
      </c>
      <c r="BG472" t="s">
        <v>1154</v>
      </c>
      <c r="BH472" t="s">
        <v>1162</v>
      </c>
      <c r="BI472" t="str">
        <f t="shared" si="353"/>
        <v>Terminally ill patients under the supervised care of a hospice program, Prescriptions related to cancer treatment, Post-surgical prescriptions</v>
      </c>
      <c r="BJ472" t="s">
        <v>1157</v>
      </c>
      <c r="BL472">
        <v>1</v>
      </c>
      <c r="BM472" t="s">
        <v>1163</v>
      </c>
      <c r="BO472" t="str">
        <f t="shared" si="337"/>
        <v>Schedule II, Schedule III, Schedule IV, Schedule V</v>
      </c>
      <c r="BP472" t="s">
        <v>1146</v>
      </c>
      <c r="BR472" t="str">
        <f t="shared" si="354"/>
        <v>Initial prescriptions, Every 3 months, Every 12 months</v>
      </c>
      <c r="BS472" t="s">
        <v>1163</v>
      </c>
      <c r="BU472" t="str">
        <f t="shared" si="355"/>
        <v>Initial prescriptions, Every 3 months, Every 12 months</v>
      </c>
      <c r="BV472" t="s">
        <v>1163</v>
      </c>
      <c r="BX472" t="str">
        <f t="shared" si="356"/>
        <v>Initial prescriptions, Every 3 months, Every 12 months</v>
      </c>
      <c r="BY472" t="s">
        <v>1163</v>
      </c>
      <c r="CA472" t="str">
        <f t="shared" si="357"/>
        <v>Initial prescriptions, Every 3 months, Every 12 months</v>
      </c>
      <c r="CB472" t="s">
        <v>1163</v>
      </c>
      <c r="CD472" t="str">
        <f t="shared" si="358"/>
        <v>Terminally ill patients under the supervised care of a hospice program, Prescriptions related to cancer treatment, Post-surgical prescriptions</v>
      </c>
      <c r="CE472" t="s">
        <v>1147</v>
      </c>
      <c r="CG472">
        <v>1</v>
      </c>
      <c r="CH472" t="s">
        <v>1147</v>
      </c>
      <c r="CJ472">
        <v>0</v>
      </c>
      <c r="CM472">
        <v>0</v>
      </c>
      <c r="CS472">
        <v>1</v>
      </c>
      <c r="CT472" t="s">
        <v>1148</v>
      </c>
      <c r="CV472" t="str">
        <f t="shared" si="343"/>
        <v>Type of delegate not specified</v>
      </c>
      <c r="CY472">
        <v>1</v>
      </c>
      <c r="CZ472" t="s">
        <v>1149</v>
      </c>
      <c r="DB472">
        <v>0</v>
      </c>
      <c r="DE472">
        <v>0</v>
      </c>
      <c r="DH472">
        <v>1</v>
      </c>
      <c r="DI472" t="s">
        <v>1150</v>
      </c>
      <c r="DK472" t="str">
        <f t="shared" si="344"/>
        <v>Must have bilateral memorandum of understanding or data sharing agreement</v>
      </c>
      <c r="DL472" t="s">
        <v>1150</v>
      </c>
      <c r="DN472">
        <v>1</v>
      </c>
      <c r="DO472" t="s">
        <v>1148</v>
      </c>
      <c r="DQ472" t="str">
        <f t="shared" si="345"/>
        <v>Active investigations, Granted access by a subpoena, Granted access by issuance of a warrant</v>
      </c>
      <c r="DR472" t="s">
        <v>1149</v>
      </c>
    </row>
    <row r="473" spans="1:122" x14ac:dyDescent="0.35">
      <c r="A473" t="s">
        <v>1139</v>
      </c>
      <c r="B473" s="1">
        <v>42621</v>
      </c>
      <c r="C473" s="1">
        <v>42704</v>
      </c>
      <c r="D473">
        <v>1</v>
      </c>
      <c r="E473" t="s">
        <v>1140</v>
      </c>
      <c r="G473" t="str">
        <f t="shared" si="327"/>
        <v>Professional licensing authority</v>
      </c>
      <c r="H473" t="s">
        <v>1140</v>
      </c>
      <c r="J473">
        <v>1</v>
      </c>
      <c r="K473" t="s">
        <v>1141</v>
      </c>
      <c r="M473" t="str">
        <f t="shared" si="346"/>
        <v>Every day</v>
      </c>
      <c r="N473" t="s">
        <v>1142</v>
      </c>
      <c r="P473" t="str">
        <f t="shared" si="335"/>
        <v>Schedule II, Schedule III, Schedule IV, Schedule V</v>
      </c>
      <c r="Q473" t="s">
        <v>1159</v>
      </c>
      <c r="S473" t="str">
        <f t="shared" si="336"/>
        <v>Must report to law enforcement, Must report to professional licensing body</v>
      </c>
      <c r="T473" t="s">
        <v>1144</v>
      </c>
      <c r="V473">
        <v>1</v>
      </c>
      <c r="W473" t="s">
        <v>1151</v>
      </c>
      <c r="Y473" t="str">
        <f t="shared" si="347"/>
        <v>Physician prescribers, Nurse Practitioners, Physician assistants, Optometrists, Podiatrists, Dentists, Pharmacists</v>
      </c>
      <c r="Z473" t="s">
        <v>1153</v>
      </c>
      <c r="AB473" t="str">
        <f t="shared" si="348"/>
        <v>Initial licensure, Upon renewal of license</v>
      </c>
      <c r="AC473" t="s">
        <v>1151</v>
      </c>
      <c r="AE473">
        <v>1</v>
      </c>
      <c r="AF473" t="s">
        <v>1160</v>
      </c>
      <c r="AH473">
        <v>0</v>
      </c>
      <c r="AQ473">
        <v>1</v>
      </c>
      <c r="AR473" t="s">
        <v>1156</v>
      </c>
      <c r="AT473" t="str">
        <f t="shared" si="349"/>
        <v>Initial prescriptions</v>
      </c>
      <c r="AU473" t="s">
        <v>1165</v>
      </c>
      <c r="AW473" t="str">
        <f t="shared" si="350"/>
        <v>Every 3 months</v>
      </c>
      <c r="AX473" t="s">
        <v>1156</v>
      </c>
      <c r="AZ473" t="str">
        <f t="shared" si="351"/>
        <v>Terminally ill patients under the supervised care of a hospice program, Prescriptions related to cancer treatment, Post-surgical prescriptions</v>
      </c>
      <c r="BA473" t="s">
        <v>1155</v>
      </c>
      <c r="BC473">
        <v>1</v>
      </c>
      <c r="BD473" t="s">
        <v>1156</v>
      </c>
      <c r="BF473" t="str">
        <f t="shared" si="352"/>
        <v>Initial prescriptions, Every 3 months</v>
      </c>
      <c r="BG473" t="s">
        <v>1156</v>
      </c>
      <c r="BH473" t="s">
        <v>1162</v>
      </c>
      <c r="BI473" t="str">
        <f t="shared" si="353"/>
        <v>Terminally ill patients under the supervised care of a hospice program, Prescriptions related to cancer treatment, Post-surgical prescriptions</v>
      </c>
      <c r="BJ473" t="s">
        <v>1155</v>
      </c>
      <c r="BL473">
        <v>1</v>
      </c>
      <c r="BM473" t="s">
        <v>1163</v>
      </c>
      <c r="BO473" t="str">
        <f t="shared" si="337"/>
        <v>Schedule II, Schedule III, Schedule IV, Schedule V</v>
      </c>
      <c r="BP473" t="s">
        <v>1146</v>
      </c>
      <c r="BR473" t="str">
        <f t="shared" si="354"/>
        <v>Initial prescriptions, Every 3 months, Every 12 months</v>
      </c>
      <c r="BS473" t="s">
        <v>1163</v>
      </c>
      <c r="BU473" t="str">
        <f t="shared" si="355"/>
        <v>Initial prescriptions, Every 3 months, Every 12 months</v>
      </c>
      <c r="BV473" t="s">
        <v>1163</v>
      </c>
      <c r="BX473" t="str">
        <f t="shared" si="356"/>
        <v>Initial prescriptions, Every 3 months, Every 12 months</v>
      </c>
      <c r="BY473" t="s">
        <v>1163</v>
      </c>
      <c r="CA473" t="str">
        <f t="shared" si="357"/>
        <v>Initial prescriptions, Every 3 months, Every 12 months</v>
      </c>
      <c r="CB473" t="s">
        <v>1163</v>
      </c>
      <c r="CD473" t="str">
        <f t="shared" si="358"/>
        <v>Terminally ill patients under the supervised care of a hospice program, Prescriptions related to cancer treatment, Post-surgical prescriptions</v>
      </c>
      <c r="CE473" t="s">
        <v>1147</v>
      </c>
      <c r="CG473">
        <v>1</v>
      </c>
      <c r="CH473" t="s">
        <v>1147</v>
      </c>
      <c r="CJ473">
        <v>0</v>
      </c>
      <c r="CM473">
        <v>0</v>
      </c>
      <c r="CS473">
        <v>1</v>
      </c>
      <c r="CT473" t="s">
        <v>1148</v>
      </c>
      <c r="CV473" t="str">
        <f t="shared" si="343"/>
        <v>Type of delegate not specified</v>
      </c>
      <c r="CY473">
        <v>1</v>
      </c>
      <c r="CZ473" t="s">
        <v>1149</v>
      </c>
      <c r="DB473">
        <v>0</v>
      </c>
      <c r="DE473">
        <v>0</v>
      </c>
      <c r="DH473">
        <v>1</v>
      </c>
      <c r="DI473" t="s">
        <v>1150</v>
      </c>
      <c r="DK473" t="str">
        <f t="shared" si="344"/>
        <v>Must have bilateral memorandum of understanding or data sharing agreement</v>
      </c>
      <c r="DL473" t="s">
        <v>1150</v>
      </c>
      <c r="DN473">
        <v>1</v>
      </c>
      <c r="DO473" t="s">
        <v>1148</v>
      </c>
      <c r="DQ473" t="str">
        <f t="shared" si="345"/>
        <v>Active investigations, Granted access by a subpoena, Granted access by issuance of a warrant</v>
      </c>
      <c r="DR473" t="s">
        <v>1149</v>
      </c>
    </row>
    <row r="474" spans="1:122" x14ac:dyDescent="0.35">
      <c r="A474" t="s">
        <v>1139</v>
      </c>
      <c r="B474" s="1">
        <v>42705</v>
      </c>
      <c r="C474" s="1">
        <v>42813</v>
      </c>
      <c r="D474">
        <v>1</v>
      </c>
      <c r="E474" t="s">
        <v>1140</v>
      </c>
      <c r="G474" t="str">
        <f t="shared" si="327"/>
        <v>Professional licensing authority</v>
      </c>
      <c r="H474" t="s">
        <v>1140</v>
      </c>
      <c r="J474">
        <v>1</v>
      </c>
      <c r="K474" t="s">
        <v>1141</v>
      </c>
      <c r="M474" t="str">
        <f t="shared" si="346"/>
        <v>Every day</v>
      </c>
      <c r="N474" t="s">
        <v>1142</v>
      </c>
      <c r="P474" t="str">
        <f t="shared" si="335"/>
        <v>Schedule II, Schedule III, Schedule IV, Schedule V</v>
      </c>
      <c r="Q474" t="s">
        <v>1159</v>
      </c>
      <c r="S474" t="str">
        <f t="shared" si="336"/>
        <v>Must report to law enforcement, Must report to professional licensing body</v>
      </c>
      <c r="T474" t="s">
        <v>1144</v>
      </c>
      <c r="V474">
        <v>1</v>
      </c>
      <c r="W474" t="s">
        <v>1151</v>
      </c>
      <c r="Y474" t="str">
        <f t="shared" si="347"/>
        <v>Physician prescribers, Nurse Practitioners, Physician assistants, Optometrists, Podiatrists, Dentists, Pharmacists</v>
      </c>
      <c r="Z474" t="s">
        <v>1153</v>
      </c>
      <c r="AB474" t="str">
        <f t="shared" si="348"/>
        <v>Initial licensure, Upon renewal of license</v>
      </c>
      <c r="AC474" t="s">
        <v>1151</v>
      </c>
      <c r="AE474">
        <v>1</v>
      </c>
      <c r="AF474" t="s">
        <v>1160</v>
      </c>
      <c r="AH474">
        <v>0</v>
      </c>
      <c r="AQ474">
        <v>1</v>
      </c>
      <c r="AR474" t="s">
        <v>1154</v>
      </c>
      <c r="AT474" t="str">
        <f t="shared" si="349"/>
        <v>Initial prescriptions</v>
      </c>
      <c r="AU474" t="s">
        <v>1161</v>
      </c>
      <c r="AW474" t="str">
        <f t="shared" si="350"/>
        <v>Every 3 months</v>
      </c>
      <c r="AX474" t="s">
        <v>1154</v>
      </c>
      <c r="AZ474" t="str">
        <f t="shared" si="351"/>
        <v>Terminally ill patients under the supervised care of a hospice program, Prescriptions related to cancer treatment, Post-surgical prescriptions</v>
      </c>
      <c r="BA474" t="s">
        <v>1157</v>
      </c>
      <c r="BC474">
        <v>1</v>
      </c>
      <c r="BD474" t="s">
        <v>1156</v>
      </c>
      <c r="BF474" t="str">
        <f t="shared" si="352"/>
        <v>Initial prescriptions, Every 3 months</v>
      </c>
      <c r="BG474" t="s">
        <v>1156</v>
      </c>
      <c r="BH474" t="s">
        <v>1162</v>
      </c>
      <c r="BI474" t="str">
        <f t="shared" si="353"/>
        <v>Terminally ill patients under the supervised care of a hospice program, Prescriptions related to cancer treatment, Post-surgical prescriptions</v>
      </c>
      <c r="BJ474" t="s">
        <v>1155</v>
      </c>
      <c r="BL474">
        <v>1</v>
      </c>
      <c r="BM474" t="s">
        <v>1163</v>
      </c>
      <c r="BO474" t="str">
        <f t="shared" si="337"/>
        <v>Schedule II, Schedule III, Schedule IV, Schedule V</v>
      </c>
      <c r="BP474" t="s">
        <v>1146</v>
      </c>
      <c r="BR474" t="str">
        <f t="shared" si="354"/>
        <v>Initial prescriptions, Every 3 months, Every 12 months</v>
      </c>
      <c r="BS474" t="s">
        <v>1163</v>
      </c>
      <c r="BU474" t="str">
        <f t="shared" si="355"/>
        <v>Initial prescriptions, Every 3 months, Every 12 months</v>
      </c>
      <c r="BV474" t="s">
        <v>1163</v>
      </c>
      <c r="BX474" t="str">
        <f t="shared" si="356"/>
        <v>Initial prescriptions, Every 3 months, Every 12 months</v>
      </c>
      <c r="BY474" t="s">
        <v>1163</v>
      </c>
      <c r="CA474" t="str">
        <f t="shared" si="357"/>
        <v>Initial prescriptions, Every 3 months, Every 12 months</v>
      </c>
      <c r="CB474" t="s">
        <v>1163</v>
      </c>
      <c r="CD474" t="str">
        <f t="shared" si="358"/>
        <v>Terminally ill patients under the supervised care of a hospice program, Prescriptions related to cancer treatment, Post-surgical prescriptions</v>
      </c>
      <c r="CE474" t="s">
        <v>1146</v>
      </c>
      <c r="CG474">
        <v>1</v>
      </c>
      <c r="CH474" t="s">
        <v>1147</v>
      </c>
      <c r="CJ474">
        <v>0</v>
      </c>
      <c r="CM474">
        <v>0</v>
      </c>
      <c r="CS474">
        <v>1</v>
      </c>
      <c r="CT474" t="s">
        <v>1148</v>
      </c>
      <c r="CV474" t="str">
        <f t="shared" si="343"/>
        <v>Type of delegate not specified</v>
      </c>
      <c r="CY474">
        <v>1</v>
      </c>
      <c r="CZ474" t="s">
        <v>1149</v>
      </c>
      <c r="DB474">
        <v>0</v>
      </c>
      <c r="DE474">
        <v>0</v>
      </c>
      <c r="DH474">
        <v>1</v>
      </c>
      <c r="DI474" t="s">
        <v>1150</v>
      </c>
      <c r="DK474" t="str">
        <f t="shared" si="344"/>
        <v>Must have bilateral memorandum of understanding or data sharing agreement</v>
      </c>
      <c r="DL474" t="s">
        <v>1150</v>
      </c>
      <c r="DN474">
        <v>1</v>
      </c>
      <c r="DO474" t="s">
        <v>1148</v>
      </c>
      <c r="DQ474" t="str">
        <f t="shared" si="345"/>
        <v>Active investigations, Granted access by a subpoena, Granted access by issuance of a warrant</v>
      </c>
      <c r="DR474" t="s">
        <v>1149</v>
      </c>
    </row>
    <row r="475" spans="1:122" x14ac:dyDescent="0.35">
      <c r="A475" t="s">
        <v>1139</v>
      </c>
      <c r="B475" s="1">
        <v>42814</v>
      </c>
      <c r="C475" s="1">
        <v>42816</v>
      </c>
      <c r="D475">
        <v>1</v>
      </c>
      <c r="E475" t="s">
        <v>1140</v>
      </c>
      <c r="G475" t="str">
        <f t="shared" si="327"/>
        <v>Professional licensing authority</v>
      </c>
      <c r="H475" t="s">
        <v>1140</v>
      </c>
      <c r="J475">
        <v>1</v>
      </c>
      <c r="K475" t="s">
        <v>1141</v>
      </c>
      <c r="M475" t="str">
        <f t="shared" si="346"/>
        <v>Every day</v>
      </c>
      <c r="N475" t="s">
        <v>1142</v>
      </c>
      <c r="P475" t="str">
        <f t="shared" si="335"/>
        <v>Schedule II, Schedule III, Schedule IV, Schedule V</v>
      </c>
      <c r="Q475" t="s">
        <v>1159</v>
      </c>
      <c r="S475" t="str">
        <f t="shared" si="336"/>
        <v>Must report to law enforcement, Must report to professional licensing body</v>
      </c>
      <c r="T475" t="s">
        <v>1144</v>
      </c>
      <c r="V475">
        <v>1</v>
      </c>
      <c r="W475" t="s">
        <v>1151</v>
      </c>
      <c r="Y475" t="str">
        <f t="shared" si="347"/>
        <v>Physician prescribers, Nurse Practitioners, Physician assistants, Optometrists, Podiatrists, Dentists, Pharmacists</v>
      </c>
      <c r="Z475" t="s">
        <v>1153</v>
      </c>
      <c r="AB475" t="str">
        <f t="shared" si="348"/>
        <v>Initial licensure, Upon renewal of license</v>
      </c>
      <c r="AC475" t="s">
        <v>1151</v>
      </c>
      <c r="AE475">
        <v>1</v>
      </c>
      <c r="AF475" t="s">
        <v>1160</v>
      </c>
      <c r="AH475">
        <v>0</v>
      </c>
      <c r="AQ475">
        <v>1</v>
      </c>
      <c r="AR475" t="s">
        <v>1154</v>
      </c>
      <c r="AT475" t="str">
        <f t="shared" si="349"/>
        <v>Initial prescriptions</v>
      </c>
      <c r="AU475" t="s">
        <v>1161</v>
      </c>
      <c r="AW475" t="str">
        <f t="shared" si="350"/>
        <v>Every 3 months</v>
      </c>
      <c r="AX475" t="s">
        <v>1154</v>
      </c>
      <c r="AZ475" t="str">
        <f t="shared" si="351"/>
        <v>Terminally ill patients under the supervised care of a hospice program, Prescriptions related to cancer treatment, Post-surgical prescriptions</v>
      </c>
      <c r="BA475" t="s">
        <v>1157</v>
      </c>
      <c r="BC475">
        <v>1</v>
      </c>
      <c r="BD475" t="s">
        <v>1156</v>
      </c>
      <c r="BF475" t="str">
        <f t="shared" si="352"/>
        <v>Initial prescriptions, Every 3 months</v>
      </c>
      <c r="BG475" t="s">
        <v>1156</v>
      </c>
      <c r="BH475" t="s">
        <v>1162</v>
      </c>
      <c r="BI475" t="str">
        <f t="shared" si="353"/>
        <v>Terminally ill patients under the supervised care of a hospice program, Prescriptions related to cancer treatment, Post-surgical prescriptions</v>
      </c>
      <c r="BJ475" t="s">
        <v>1155</v>
      </c>
      <c r="BL475">
        <v>1</v>
      </c>
      <c r="BM475" t="s">
        <v>1163</v>
      </c>
      <c r="BO475" t="str">
        <f t="shared" si="337"/>
        <v>Schedule II, Schedule III, Schedule IV, Schedule V</v>
      </c>
      <c r="BP475" t="s">
        <v>1146</v>
      </c>
      <c r="BR475" t="str">
        <f t="shared" si="354"/>
        <v>Initial prescriptions, Every 3 months, Every 12 months</v>
      </c>
      <c r="BS475" t="s">
        <v>1163</v>
      </c>
      <c r="BU475" t="str">
        <f t="shared" si="355"/>
        <v>Initial prescriptions, Every 3 months, Every 12 months</v>
      </c>
      <c r="BV475" t="s">
        <v>1163</v>
      </c>
      <c r="BX475" t="str">
        <f t="shared" si="356"/>
        <v>Initial prescriptions, Every 3 months, Every 12 months</v>
      </c>
      <c r="BY475" t="s">
        <v>1163</v>
      </c>
      <c r="CA475" t="str">
        <f t="shared" si="357"/>
        <v>Initial prescriptions, Every 3 months, Every 12 months</v>
      </c>
      <c r="CB475" t="s">
        <v>1163</v>
      </c>
      <c r="CD475" t="str">
        <f t="shared" si="358"/>
        <v>Terminally ill patients under the supervised care of a hospice program, Prescriptions related to cancer treatment, Post-surgical prescriptions</v>
      </c>
      <c r="CE475" t="s">
        <v>1147</v>
      </c>
      <c r="CG475">
        <v>1</v>
      </c>
      <c r="CH475" t="s">
        <v>1147</v>
      </c>
      <c r="CJ475">
        <v>0</v>
      </c>
      <c r="CM475">
        <v>0</v>
      </c>
      <c r="CS475">
        <v>1</v>
      </c>
      <c r="CT475" t="s">
        <v>1148</v>
      </c>
      <c r="CV475" t="str">
        <f t="shared" si="343"/>
        <v>Type of delegate not specified</v>
      </c>
      <c r="CY475">
        <v>1</v>
      </c>
      <c r="CZ475" t="s">
        <v>1149</v>
      </c>
      <c r="DB475">
        <v>0</v>
      </c>
      <c r="DE475">
        <v>0</v>
      </c>
      <c r="DH475">
        <v>1</v>
      </c>
      <c r="DI475" t="s">
        <v>1150</v>
      </c>
      <c r="DK475" t="str">
        <f t="shared" si="344"/>
        <v>Must have bilateral memorandum of understanding or data sharing agreement</v>
      </c>
      <c r="DL475" t="s">
        <v>1150</v>
      </c>
      <c r="DN475">
        <v>1</v>
      </c>
      <c r="DO475" t="s">
        <v>1148</v>
      </c>
      <c r="DQ475" t="str">
        <f t="shared" si="345"/>
        <v>Active investigations, Granted access by a subpoena, Granted access by issuance of a warrant</v>
      </c>
      <c r="DR475" t="s">
        <v>1149</v>
      </c>
    </row>
    <row r="476" spans="1:122" x14ac:dyDescent="0.35">
      <c r="A476" t="s">
        <v>1139</v>
      </c>
      <c r="B476" s="1">
        <v>42817</v>
      </c>
      <c r="C476" s="1">
        <v>42830</v>
      </c>
      <c r="D476">
        <v>1</v>
      </c>
      <c r="E476" t="s">
        <v>1140</v>
      </c>
      <c r="G476" t="str">
        <f t="shared" si="327"/>
        <v>Professional licensing authority</v>
      </c>
      <c r="H476" t="s">
        <v>1140</v>
      </c>
      <c r="J476">
        <v>1</v>
      </c>
      <c r="K476" t="s">
        <v>1141</v>
      </c>
      <c r="M476" t="str">
        <f t="shared" si="346"/>
        <v>Every day</v>
      </c>
      <c r="N476" t="s">
        <v>1142</v>
      </c>
      <c r="P476" t="str">
        <f t="shared" si="335"/>
        <v>Schedule II, Schedule III, Schedule IV, Schedule V</v>
      </c>
      <c r="Q476" t="s">
        <v>1159</v>
      </c>
      <c r="S476" t="str">
        <f t="shared" si="336"/>
        <v>Must report to law enforcement, Must report to professional licensing body</v>
      </c>
      <c r="T476" t="s">
        <v>1144</v>
      </c>
      <c r="V476">
        <v>1</v>
      </c>
      <c r="W476" t="s">
        <v>1151</v>
      </c>
      <c r="Y476" t="str">
        <f t="shared" si="347"/>
        <v>Physician prescribers, Nurse Practitioners, Physician assistants, Optometrists, Podiatrists, Dentists, Pharmacists</v>
      </c>
      <c r="Z476" t="s">
        <v>1153</v>
      </c>
      <c r="AB476" t="str">
        <f t="shared" si="348"/>
        <v>Initial licensure, Upon renewal of license</v>
      </c>
      <c r="AC476" t="s">
        <v>1151</v>
      </c>
      <c r="AE476">
        <v>1</v>
      </c>
      <c r="AF476" t="s">
        <v>1160</v>
      </c>
      <c r="AH476">
        <v>0</v>
      </c>
      <c r="AQ476">
        <v>1</v>
      </c>
      <c r="AR476" t="s">
        <v>1154</v>
      </c>
      <c r="AT476" t="str">
        <f t="shared" si="349"/>
        <v>Initial prescriptions</v>
      </c>
      <c r="AU476" t="s">
        <v>1161</v>
      </c>
      <c r="AW476" t="str">
        <f t="shared" si="350"/>
        <v>Every 3 months</v>
      </c>
      <c r="AX476" t="s">
        <v>1154</v>
      </c>
      <c r="AZ476" t="str">
        <f t="shared" si="351"/>
        <v>Terminally ill patients under the supervised care of a hospice program, Prescriptions related to cancer treatment, Post-surgical prescriptions</v>
      </c>
      <c r="BA476" t="s">
        <v>1157</v>
      </c>
      <c r="BC476">
        <v>1</v>
      </c>
      <c r="BD476" t="s">
        <v>1154</v>
      </c>
      <c r="BF476" t="str">
        <f t="shared" si="352"/>
        <v>Initial prescriptions, Every 3 months</v>
      </c>
      <c r="BG476" t="s">
        <v>1154</v>
      </c>
      <c r="BH476" t="s">
        <v>1162</v>
      </c>
      <c r="BI476" t="str">
        <f t="shared" si="353"/>
        <v>Terminally ill patients under the supervised care of a hospice program, Prescriptions related to cancer treatment, Post-surgical prescriptions</v>
      </c>
      <c r="BJ476" t="s">
        <v>1157</v>
      </c>
      <c r="BL476">
        <v>1</v>
      </c>
      <c r="BM476" t="s">
        <v>1163</v>
      </c>
      <c r="BO476" t="str">
        <f t="shared" si="337"/>
        <v>Schedule II, Schedule III, Schedule IV, Schedule V</v>
      </c>
      <c r="BP476" t="s">
        <v>1146</v>
      </c>
      <c r="BR476" t="str">
        <f t="shared" si="354"/>
        <v>Initial prescriptions, Every 3 months, Every 12 months</v>
      </c>
      <c r="BS476" t="s">
        <v>1163</v>
      </c>
      <c r="BU476" t="str">
        <f t="shared" si="355"/>
        <v>Initial prescriptions, Every 3 months, Every 12 months</v>
      </c>
      <c r="BV476" t="s">
        <v>1163</v>
      </c>
      <c r="BX476" t="str">
        <f t="shared" si="356"/>
        <v>Initial prescriptions, Every 3 months, Every 12 months</v>
      </c>
      <c r="BY476" t="s">
        <v>1163</v>
      </c>
      <c r="CA476" t="str">
        <f t="shared" si="357"/>
        <v>Initial prescriptions, Every 3 months, Every 12 months</v>
      </c>
      <c r="CB476" t="s">
        <v>1163</v>
      </c>
      <c r="CD476" t="str">
        <f t="shared" si="358"/>
        <v>Terminally ill patients under the supervised care of a hospice program, Prescriptions related to cancer treatment, Post-surgical prescriptions</v>
      </c>
      <c r="CE476" t="s">
        <v>1147</v>
      </c>
      <c r="CG476">
        <v>1</v>
      </c>
      <c r="CH476" t="s">
        <v>1147</v>
      </c>
      <c r="CJ476">
        <v>0</v>
      </c>
      <c r="CM476">
        <v>0</v>
      </c>
      <c r="CS476">
        <v>1</v>
      </c>
      <c r="CT476" t="s">
        <v>1148</v>
      </c>
      <c r="CV476" t="str">
        <f t="shared" si="343"/>
        <v>Type of delegate not specified</v>
      </c>
      <c r="CY476">
        <v>1</v>
      </c>
      <c r="CZ476" t="s">
        <v>1149</v>
      </c>
      <c r="DB476">
        <v>0</v>
      </c>
      <c r="DE476">
        <v>0</v>
      </c>
      <c r="DH476">
        <v>1</v>
      </c>
      <c r="DI476" t="s">
        <v>1150</v>
      </c>
      <c r="DK476" t="str">
        <f t="shared" si="344"/>
        <v>Must have bilateral memorandum of understanding or data sharing agreement</v>
      </c>
      <c r="DL476" t="s">
        <v>1150</v>
      </c>
      <c r="DN476">
        <v>1</v>
      </c>
      <c r="DO476" t="s">
        <v>1148</v>
      </c>
      <c r="DQ476" t="str">
        <f t="shared" si="345"/>
        <v>Active investigations, Granted access by a subpoena, Granted access by issuance of a warrant</v>
      </c>
      <c r="DR476" t="s">
        <v>1149</v>
      </c>
    </row>
    <row r="477" spans="1:122" x14ac:dyDescent="0.35">
      <c r="A477" t="s">
        <v>1139</v>
      </c>
      <c r="B477" s="1">
        <v>42831</v>
      </c>
      <c r="C477" s="1">
        <v>42977</v>
      </c>
      <c r="D477">
        <v>1</v>
      </c>
      <c r="E477" t="s">
        <v>1140</v>
      </c>
      <c r="G477" t="str">
        <f t="shared" si="327"/>
        <v>Professional licensing authority</v>
      </c>
      <c r="H477" t="s">
        <v>1140</v>
      </c>
      <c r="J477">
        <v>1</v>
      </c>
      <c r="K477" t="s">
        <v>1141</v>
      </c>
      <c r="M477" t="str">
        <f t="shared" si="346"/>
        <v>Every day</v>
      </c>
      <c r="N477" t="s">
        <v>1142</v>
      </c>
      <c r="P477" t="str">
        <f t="shared" si="335"/>
        <v>Schedule II, Schedule III, Schedule IV, Schedule V</v>
      </c>
      <c r="Q477" t="s">
        <v>1159</v>
      </c>
      <c r="S477" t="str">
        <f t="shared" si="336"/>
        <v>Must report to law enforcement, Must report to professional licensing body</v>
      </c>
      <c r="T477" t="s">
        <v>1144</v>
      </c>
      <c r="V477">
        <v>1</v>
      </c>
      <c r="W477" t="s">
        <v>1151</v>
      </c>
      <c r="Y477" t="str">
        <f t="shared" si="347"/>
        <v>Physician prescribers, Nurse Practitioners, Physician assistants, Optometrists, Podiatrists, Dentists, Pharmacists</v>
      </c>
      <c r="Z477" t="s">
        <v>1166</v>
      </c>
      <c r="AB477" t="str">
        <f t="shared" si="348"/>
        <v>Initial licensure, Upon renewal of license</v>
      </c>
      <c r="AC477" t="s">
        <v>1151</v>
      </c>
      <c r="AE477">
        <v>1</v>
      </c>
      <c r="AF477" t="s">
        <v>1160</v>
      </c>
      <c r="AH477">
        <v>0</v>
      </c>
      <c r="AQ477">
        <v>1</v>
      </c>
      <c r="AR477" t="s">
        <v>1154</v>
      </c>
      <c r="AT477" t="str">
        <f t="shared" si="349"/>
        <v>Initial prescriptions</v>
      </c>
      <c r="AU477" t="s">
        <v>1161</v>
      </c>
      <c r="AW477" t="str">
        <f t="shared" si="350"/>
        <v>Every 3 months</v>
      </c>
      <c r="AX477" t="s">
        <v>1154</v>
      </c>
      <c r="AZ477" t="str">
        <f t="shared" si="351"/>
        <v>Terminally ill patients under the supervised care of a hospice program, Prescriptions related to cancer treatment, Post-surgical prescriptions</v>
      </c>
      <c r="BA477" t="s">
        <v>1157</v>
      </c>
      <c r="BC477">
        <v>1</v>
      </c>
      <c r="BD477" t="s">
        <v>1154</v>
      </c>
      <c r="BF477" t="str">
        <f t="shared" si="352"/>
        <v>Initial prescriptions, Every 3 months</v>
      </c>
      <c r="BG477" t="s">
        <v>1154</v>
      </c>
      <c r="BH477" t="s">
        <v>1162</v>
      </c>
      <c r="BI477" t="str">
        <f t="shared" si="353"/>
        <v>Terminally ill patients under the supervised care of a hospice program, Prescriptions related to cancer treatment, Post-surgical prescriptions</v>
      </c>
      <c r="BJ477" t="s">
        <v>1157</v>
      </c>
      <c r="BL477">
        <v>1</v>
      </c>
      <c r="BM477" t="s">
        <v>1163</v>
      </c>
      <c r="BO477" t="str">
        <f t="shared" si="337"/>
        <v>Schedule II, Schedule III, Schedule IV, Schedule V</v>
      </c>
      <c r="BP477" t="s">
        <v>1146</v>
      </c>
      <c r="BR477" t="str">
        <f t="shared" si="354"/>
        <v>Initial prescriptions, Every 3 months, Every 12 months</v>
      </c>
      <c r="BS477" t="s">
        <v>1163</v>
      </c>
      <c r="BU477" t="str">
        <f t="shared" si="355"/>
        <v>Initial prescriptions, Every 3 months, Every 12 months</v>
      </c>
      <c r="BV477" t="s">
        <v>1163</v>
      </c>
      <c r="BX477" t="str">
        <f t="shared" si="356"/>
        <v>Initial prescriptions, Every 3 months, Every 12 months</v>
      </c>
      <c r="BY477" t="s">
        <v>1163</v>
      </c>
      <c r="CA477" t="str">
        <f t="shared" si="357"/>
        <v>Initial prescriptions, Every 3 months, Every 12 months</v>
      </c>
      <c r="CB477" t="s">
        <v>1163</v>
      </c>
      <c r="CD477" t="str">
        <f t="shared" si="358"/>
        <v>Terminally ill patients under the supervised care of a hospice program, Prescriptions related to cancer treatment, Post-surgical prescriptions</v>
      </c>
      <c r="CE477" t="s">
        <v>1147</v>
      </c>
      <c r="CG477">
        <v>1</v>
      </c>
      <c r="CH477" t="s">
        <v>1147</v>
      </c>
      <c r="CJ477">
        <v>0</v>
      </c>
      <c r="CM477">
        <v>0</v>
      </c>
      <c r="CS477">
        <v>1</v>
      </c>
      <c r="CT477" t="s">
        <v>1148</v>
      </c>
      <c r="CV477" t="str">
        <f t="shared" si="343"/>
        <v>Type of delegate not specified</v>
      </c>
      <c r="CY477">
        <v>1</v>
      </c>
      <c r="CZ477" t="s">
        <v>1149</v>
      </c>
      <c r="DB477">
        <v>0</v>
      </c>
      <c r="DE477">
        <v>0</v>
      </c>
      <c r="DH477">
        <v>1</v>
      </c>
      <c r="DI477" t="s">
        <v>1150</v>
      </c>
      <c r="DK477" t="str">
        <f t="shared" si="344"/>
        <v>Must have bilateral memorandum of understanding or data sharing agreement</v>
      </c>
      <c r="DL477" t="s">
        <v>1150</v>
      </c>
      <c r="DN477">
        <v>1</v>
      </c>
      <c r="DO477" t="s">
        <v>1148</v>
      </c>
      <c r="DQ477" t="str">
        <f t="shared" si="345"/>
        <v>Active investigations, Granted access by a subpoena, Granted access by issuance of a warrant</v>
      </c>
      <c r="DR477" t="s">
        <v>1149</v>
      </c>
    </row>
    <row r="478" spans="1:122" x14ac:dyDescent="0.35">
      <c r="A478" t="s">
        <v>1139</v>
      </c>
      <c r="B478" s="1">
        <v>42978</v>
      </c>
      <c r="C478" s="1">
        <v>43006</v>
      </c>
      <c r="D478">
        <v>1</v>
      </c>
      <c r="E478" t="s">
        <v>1140</v>
      </c>
      <c r="G478" t="str">
        <f t="shared" si="327"/>
        <v>Professional licensing authority</v>
      </c>
      <c r="H478" t="s">
        <v>1140</v>
      </c>
      <c r="J478">
        <v>1</v>
      </c>
      <c r="K478" t="s">
        <v>1141</v>
      </c>
      <c r="M478" t="str">
        <f t="shared" si="346"/>
        <v>Every day</v>
      </c>
      <c r="N478" t="s">
        <v>1142</v>
      </c>
      <c r="P478" t="str">
        <f t="shared" si="335"/>
        <v>Schedule II, Schedule III, Schedule IV, Schedule V</v>
      </c>
      <c r="Q478" t="s">
        <v>1159</v>
      </c>
      <c r="S478" t="str">
        <f t="shared" si="336"/>
        <v>Must report to law enforcement, Must report to professional licensing body</v>
      </c>
      <c r="T478" t="s">
        <v>1144</v>
      </c>
      <c r="V478">
        <v>1</v>
      </c>
      <c r="W478" t="s">
        <v>1151</v>
      </c>
      <c r="Y478" t="str">
        <f t="shared" si="347"/>
        <v>Physician prescribers, Nurse Practitioners, Physician assistants, Optometrists, Podiatrists, Dentists, Pharmacists</v>
      </c>
      <c r="Z478" t="s">
        <v>1166</v>
      </c>
      <c r="AB478" t="str">
        <f t="shared" si="348"/>
        <v>Initial licensure, Upon renewal of license</v>
      </c>
      <c r="AC478" t="s">
        <v>1151</v>
      </c>
      <c r="AE478">
        <v>1</v>
      </c>
      <c r="AF478" t="s">
        <v>1160</v>
      </c>
      <c r="AH478">
        <v>0</v>
      </c>
      <c r="AQ478">
        <v>1</v>
      </c>
      <c r="AR478" t="s">
        <v>1156</v>
      </c>
      <c r="AT478" t="str">
        <f t="shared" si="349"/>
        <v>Initial prescriptions</v>
      </c>
      <c r="AU478" t="s">
        <v>1165</v>
      </c>
      <c r="AW478" t="str">
        <f t="shared" si="350"/>
        <v>Every 3 months</v>
      </c>
      <c r="AX478" t="s">
        <v>1156</v>
      </c>
      <c r="AZ478" t="str">
        <f t="shared" si="351"/>
        <v>Terminally ill patients under the supervised care of a hospice program, Prescriptions related to cancer treatment, Post-surgical prescriptions</v>
      </c>
      <c r="BA478" t="s">
        <v>1155</v>
      </c>
      <c r="BC478">
        <v>1</v>
      </c>
      <c r="BD478" t="s">
        <v>1156</v>
      </c>
      <c r="BF478" t="str">
        <f t="shared" si="352"/>
        <v>Initial prescriptions, Every 3 months</v>
      </c>
      <c r="BG478" t="s">
        <v>1156</v>
      </c>
      <c r="BH478" t="s">
        <v>1162</v>
      </c>
      <c r="BI478" t="str">
        <f t="shared" si="353"/>
        <v>Terminally ill patients under the supervised care of a hospice program, Prescriptions related to cancer treatment, Post-surgical prescriptions</v>
      </c>
      <c r="BJ478" t="s">
        <v>1167</v>
      </c>
      <c r="BL478">
        <v>1</v>
      </c>
      <c r="BM478" t="s">
        <v>1163</v>
      </c>
      <c r="BO478" t="str">
        <f t="shared" si="337"/>
        <v>Schedule II, Schedule III, Schedule IV, Schedule V</v>
      </c>
      <c r="BP478" t="s">
        <v>1146</v>
      </c>
      <c r="BR478" t="str">
        <f t="shared" si="354"/>
        <v>Initial prescriptions, Every 3 months, Every 12 months</v>
      </c>
      <c r="BS478" t="s">
        <v>1163</v>
      </c>
      <c r="BU478" t="str">
        <f t="shared" si="355"/>
        <v>Initial prescriptions, Every 3 months, Every 12 months</v>
      </c>
      <c r="BV478" t="s">
        <v>1163</v>
      </c>
      <c r="BX478" t="str">
        <f t="shared" si="356"/>
        <v>Initial prescriptions, Every 3 months, Every 12 months</v>
      </c>
      <c r="BY478" t="s">
        <v>1163</v>
      </c>
      <c r="CA478" t="str">
        <f t="shared" si="357"/>
        <v>Initial prescriptions, Every 3 months, Every 12 months</v>
      </c>
      <c r="CB478" t="s">
        <v>1163</v>
      </c>
      <c r="CD478" t="str">
        <f t="shared" si="358"/>
        <v>Terminally ill patients under the supervised care of a hospice program, Prescriptions related to cancer treatment, Post-surgical prescriptions</v>
      </c>
      <c r="CE478" t="s">
        <v>1147</v>
      </c>
      <c r="CG478">
        <v>1</v>
      </c>
      <c r="CH478" t="s">
        <v>1147</v>
      </c>
      <c r="CJ478">
        <v>0</v>
      </c>
      <c r="CM478">
        <v>0</v>
      </c>
      <c r="CS478">
        <v>1</v>
      </c>
      <c r="CT478" t="s">
        <v>1148</v>
      </c>
      <c r="CV478" t="str">
        <f t="shared" si="343"/>
        <v>Type of delegate not specified</v>
      </c>
      <c r="CY478">
        <v>1</v>
      </c>
      <c r="CZ478" t="s">
        <v>1149</v>
      </c>
      <c r="DB478">
        <v>0</v>
      </c>
      <c r="DE478">
        <v>0</v>
      </c>
      <c r="DH478">
        <v>1</v>
      </c>
      <c r="DI478" t="s">
        <v>1150</v>
      </c>
      <c r="DK478" t="str">
        <f t="shared" si="344"/>
        <v>Must have bilateral memorandum of understanding or data sharing agreement</v>
      </c>
      <c r="DL478" t="s">
        <v>1150</v>
      </c>
      <c r="DN478">
        <v>1</v>
      </c>
      <c r="DO478" t="s">
        <v>1148</v>
      </c>
      <c r="DQ478" t="str">
        <f t="shared" si="345"/>
        <v>Active investigations, Granted access by a subpoena, Granted access by issuance of a warrant</v>
      </c>
      <c r="DR478" t="s">
        <v>1149</v>
      </c>
    </row>
    <row r="479" spans="1:122" x14ac:dyDescent="0.35">
      <c r="A479" t="s">
        <v>1139</v>
      </c>
      <c r="B479" s="1">
        <v>43007</v>
      </c>
      <c r="C479" s="1">
        <v>43075</v>
      </c>
      <c r="D479">
        <v>1</v>
      </c>
      <c r="E479" t="s">
        <v>1140</v>
      </c>
      <c r="G479" t="str">
        <f t="shared" si="327"/>
        <v>Professional licensing authority</v>
      </c>
      <c r="H479" t="s">
        <v>1140</v>
      </c>
      <c r="J479">
        <v>1</v>
      </c>
      <c r="K479" t="s">
        <v>1141</v>
      </c>
      <c r="M479" t="str">
        <f t="shared" si="346"/>
        <v>Every day</v>
      </c>
      <c r="N479" t="s">
        <v>1142</v>
      </c>
      <c r="P479" t="str">
        <f t="shared" si="335"/>
        <v>Schedule II, Schedule III, Schedule IV, Schedule V</v>
      </c>
      <c r="Q479" t="s">
        <v>1159</v>
      </c>
      <c r="S479" t="str">
        <f t="shared" si="336"/>
        <v>Must report to law enforcement, Must report to professional licensing body</v>
      </c>
      <c r="T479" t="s">
        <v>1144</v>
      </c>
      <c r="V479">
        <v>1</v>
      </c>
      <c r="W479" t="s">
        <v>1151</v>
      </c>
      <c r="Y479" t="str">
        <f t="shared" si="347"/>
        <v>Physician prescribers, Nurse Practitioners, Physician assistants, Optometrists, Podiatrists, Dentists, Pharmacists</v>
      </c>
      <c r="Z479" t="s">
        <v>1168</v>
      </c>
      <c r="AB479" t="str">
        <f t="shared" si="348"/>
        <v>Initial licensure, Upon renewal of license</v>
      </c>
      <c r="AC479" t="s">
        <v>1151</v>
      </c>
      <c r="AE479">
        <v>1</v>
      </c>
      <c r="AF479" t="s">
        <v>1160</v>
      </c>
      <c r="AH479">
        <v>0</v>
      </c>
      <c r="AQ479">
        <v>1</v>
      </c>
      <c r="AR479" t="s">
        <v>1154</v>
      </c>
      <c r="AT479" t="str">
        <f t="shared" si="349"/>
        <v>Initial prescriptions</v>
      </c>
      <c r="AU479" t="s">
        <v>1161</v>
      </c>
      <c r="AW479" t="str">
        <f t="shared" si="350"/>
        <v>Every 3 months</v>
      </c>
      <c r="AX479" t="s">
        <v>1154</v>
      </c>
      <c r="AZ479" t="str">
        <f t="shared" si="351"/>
        <v>Terminally ill patients under the supervised care of a hospice program, Prescriptions related to cancer treatment, Post-surgical prescriptions</v>
      </c>
      <c r="BA479" t="s">
        <v>1157</v>
      </c>
      <c r="BC479">
        <v>1</v>
      </c>
      <c r="BD479" t="s">
        <v>1169</v>
      </c>
      <c r="BF479" t="str">
        <f t="shared" si="352"/>
        <v>Initial prescriptions, Every 3 months</v>
      </c>
      <c r="BG479" t="s">
        <v>1169</v>
      </c>
      <c r="BH479" t="s">
        <v>1162</v>
      </c>
      <c r="BI479" t="str">
        <f t="shared" si="353"/>
        <v>Terminally ill patients under the supervised care of a hospice program, Prescriptions related to cancer treatment, Post-surgical prescriptions</v>
      </c>
      <c r="BJ479" t="s">
        <v>1170</v>
      </c>
      <c r="BL479">
        <v>1</v>
      </c>
      <c r="BM479" t="s">
        <v>1163</v>
      </c>
      <c r="BO479" t="str">
        <f t="shared" si="337"/>
        <v>Schedule II, Schedule III, Schedule IV, Schedule V</v>
      </c>
      <c r="BP479" t="s">
        <v>1146</v>
      </c>
      <c r="BR479" t="str">
        <f t="shared" si="354"/>
        <v>Initial prescriptions, Every 3 months, Every 12 months</v>
      </c>
      <c r="BS479" t="s">
        <v>1163</v>
      </c>
      <c r="BU479" t="str">
        <f t="shared" si="355"/>
        <v>Initial prescriptions, Every 3 months, Every 12 months</v>
      </c>
      <c r="BV479" t="s">
        <v>1163</v>
      </c>
      <c r="BX479" t="str">
        <f t="shared" si="356"/>
        <v>Initial prescriptions, Every 3 months, Every 12 months</v>
      </c>
      <c r="BY479" t="s">
        <v>1163</v>
      </c>
      <c r="CA479" t="str">
        <f t="shared" si="357"/>
        <v>Initial prescriptions, Every 3 months, Every 12 months</v>
      </c>
      <c r="CB479" t="s">
        <v>1163</v>
      </c>
      <c r="CD479" t="str">
        <f t="shared" si="358"/>
        <v>Terminally ill patients under the supervised care of a hospice program, Prescriptions related to cancer treatment, Post-surgical prescriptions</v>
      </c>
      <c r="CE479" t="s">
        <v>1147</v>
      </c>
      <c r="CG479">
        <v>1</v>
      </c>
      <c r="CH479" t="s">
        <v>1147</v>
      </c>
      <c r="CJ479">
        <v>0</v>
      </c>
      <c r="CM479">
        <v>0</v>
      </c>
      <c r="CS479">
        <v>1</v>
      </c>
      <c r="CT479" t="s">
        <v>1148</v>
      </c>
      <c r="CV479" t="str">
        <f t="shared" si="343"/>
        <v>Type of delegate not specified</v>
      </c>
      <c r="CY479">
        <v>1</v>
      </c>
      <c r="CZ479" t="s">
        <v>1149</v>
      </c>
      <c r="DB479">
        <v>0</v>
      </c>
      <c r="DE479">
        <v>0</v>
      </c>
      <c r="DH479">
        <v>1</v>
      </c>
      <c r="DI479" t="s">
        <v>1150</v>
      </c>
      <c r="DK479" t="str">
        <f t="shared" si="344"/>
        <v>Must have bilateral memorandum of understanding or data sharing agreement</v>
      </c>
      <c r="DL479" t="s">
        <v>1150</v>
      </c>
      <c r="DN479">
        <v>1</v>
      </c>
      <c r="DO479" t="s">
        <v>1148</v>
      </c>
      <c r="DQ479" t="str">
        <f t="shared" si="345"/>
        <v>Active investigations, Granted access by a subpoena, Granted access by issuance of a warrant</v>
      </c>
      <c r="DR479" t="s">
        <v>1149</v>
      </c>
    </row>
    <row r="480" spans="1:122" x14ac:dyDescent="0.35">
      <c r="A480" t="s">
        <v>1139</v>
      </c>
      <c r="B480" s="1">
        <v>43076</v>
      </c>
      <c r="C480" s="1">
        <v>43097</v>
      </c>
      <c r="D480">
        <v>1</v>
      </c>
      <c r="E480" t="s">
        <v>1140</v>
      </c>
      <c r="G480" t="str">
        <f t="shared" si="327"/>
        <v>Professional licensing authority</v>
      </c>
      <c r="H480" t="s">
        <v>1140</v>
      </c>
      <c r="J480">
        <v>1</v>
      </c>
      <c r="K480" t="s">
        <v>1141</v>
      </c>
      <c r="M480" t="str">
        <f t="shared" si="346"/>
        <v>Every day</v>
      </c>
      <c r="N480" t="s">
        <v>1142</v>
      </c>
      <c r="P480" t="str">
        <f t="shared" si="335"/>
        <v>Schedule II, Schedule III, Schedule IV, Schedule V</v>
      </c>
      <c r="Q480" t="s">
        <v>1159</v>
      </c>
      <c r="S480" t="str">
        <f t="shared" si="336"/>
        <v>Must report to law enforcement, Must report to professional licensing body</v>
      </c>
      <c r="T480" t="s">
        <v>1144</v>
      </c>
      <c r="V480">
        <v>1</v>
      </c>
      <c r="W480" t="s">
        <v>1151</v>
      </c>
      <c r="Y480" t="str">
        <f t="shared" si="347"/>
        <v>Physician prescribers, Nurse Practitioners, Physician assistants, Optometrists, Podiatrists, Dentists, Pharmacists</v>
      </c>
      <c r="Z480" t="s">
        <v>1168</v>
      </c>
      <c r="AB480" t="str">
        <f t="shared" si="348"/>
        <v>Initial licensure, Upon renewal of license</v>
      </c>
      <c r="AC480" t="s">
        <v>1151</v>
      </c>
      <c r="AE480">
        <v>1</v>
      </c>
      <c r="AF480" t="s">
        <v>1160</v>
      </c>
      <c r="AH480">
        <v>0</v>
      </c>
      <c r="AQ480">
        <v>1</v>
      </c>
      <c r="AR480" t="s">
        <v>1154</v>
      </c>
      <c r="AT480" t="str">
        <f t="shared" si="349"/>
        <v>Initial prescriptions</v>
      </c>
      <c r="AU480" t="s">
        <v>1161</v>
      </c>
      <c r="AW480" t="str">
        <f t="shared" si="350"/>
        <v>Every 3 months</v>
      </c>
      <c r="AX480" t="s">
        <v>1154</v>
      </c>
      <c r="AZ480" t="str">
        <f t="shared" si="351"/>
        <v>Terminally ill patients under the supervised care of a hospice program, Prescriptions related to cancer treatment, Post-surgical prescriptions</v>
      </c>
      <c r="BA480" t="s">
        <v>1155</v>
      </c>
      <c r="BC480">
        <v>1</v>
      </c>
      <c r="BD480" t="s">
        <v>1156</v>
      </c>
      <c r="BF480" t="str">
        <f t="shared" si="352"/>
        <v>Initial prescriptions, Every 3 months</v>
      </c>
      <c r="BG480" t="s">
        <v>1156</v>
      </c>
      <c r="BH480" t="s">
        <v>1162</v>
      </c>
      <c r="BI480" t="str">
        <f t="shared" si="353"/>
        <v>Terminally ill patients under the supervised care of a hospice program, Prescriptions related to cancer treatment, Post-surgical prescriptions</v>
      </c>
      <c r="BJ480" t="s">
        <v>1155</v>
      </c>
      <c r="BL480">
        <v>1</v>
      </c>
      <c r="BM480" t="s">
        <v>1163</v>
      </c>
      <c r="BO480" t="str">
        <f t="shared" si="337"/>
        <v>Schedule II, Schedule III, Schedule IV, Schedule V</v>
      </c>
      <c r="BP480" t="s">
        <v>1146</v>
      </c>
      <c r="BR480" t="str">
        <f t="shared" si="354"/>
        <v>Initial prescriptions, Every 3 months, Every 12 months</v>
      </c>
      <c r="BS480" t="s">
        <v>1163</v>
      </c>
      <c r="BU480" t="str">
        <f t="shared" si="355"/>
        <v>Initial prescriptions, Every 3 months, Every 12 months</v>
      </c>
      <c r="BV480" t="s">
        <v>1163</v>
      </c>
      <c r="BX480" t="str">
        <f t="shared" si="356"/>
        <v>Initial prescriptions, Every 3 months, Every 12 months</v>
      </c>
      <c r="BY480" t="s">
        <v>1163</v>
      </c>
      <c r="CA480" t="str">
        <f t="shared" si="357"/>
        <v>Initial prescriptions, Every 3 months, Every 12 months</v>
      </c>
      <c r="CB480" t="s">
        <v>1163</v>
      </c>
      <c r="CD480" t="str">
        <f t="shared" si="358"/>
        <v>Terminally ill patients under the supervised care of a hospice program, Prescriptions related to cancer treatment, Post-surgical prescriptions</v>
      </c>
      <c r="CE480" t="s">
        <v>1147</v>
      </c>
      <c r="CG480">
        <v>1</v>
      </c>
      <c r="CH480" t="s">
        <v>1147</v>
      </c>
      <c r="CJ480">
        <v>0</v>
      </c>
      <c r="CM480">
        <v>0</v>
      </c>
      <c r="CS480">
        <v>1</v>
      </c>
      <c r="CT480" t="s">
        <v>1148</v>
      </c>
      <c r="CV480" t="str">
        <f t="shared" si="343"/>
        <v>Type of delegate not specified</v>
      </c>
      <c r="CY480">
        <v>1</v>
      </c>
      <c r="CZ480" t="s">
        <v>1149</v>
      </c>
      <c r="DB480">
        <v>0</v>
      </c>
      <c r="DE480">
        <v>0</v>
      </c>
      <c r="DH480">
        <v>1</v>
      </c>
      <c r="DI480" t="s">
        <v>1150</v>
      </c>
      <c r="DK480" t="str">
        <f t="shared" si="344"/>
        <v>Must have bilateral memorandum of understanding or data sharing agreement</v>
      </c>
      <c r="DL480" t="s">
        <v>1150</v>
      </c>
      <c r="DN480">
        <v>1</v>
      </c>
      <c r="DO480" t="s">
        <v>1148</v>
      </c>
      <c r="DQ480" t="str">
        <f t="shared" si="345"/>
        <v>Active investigations, Granted access by a subpoena, Granted access by issuance of a warrant</v>
      </c>
      <c r="DR480" t="s">
        <v>1149</v>
      </c>
    </row>
    <row r="481" spans="1:122" x14ac:dyDescent="0.35">
      <c r="A481" t="s">
        <v>1139</v>
      </c>
      <c r="B481" s="1">
        <v>43098</v>
      </c>
      <c r="C481" s="1">
        <v>43120</v>
      </c>
      <c r="D481">
        <v>1</v>
      </c>
      <c r="E481" t="s">
        <v>1140</v>
      </c>
      <c r="G481" t="str">
        <f t="shared" si="327"/>
        <v>Professional licensing authority</v>
      </c>
      <c r="H481" t="s">
        <v>1140</v>
      </c>
      <c r="J481">
        <v>1</v>
      </c>
      <c r="K481" t="s">
        <v>1141</v>
      </c>
      <c r="M481" t="str">
        <f t="shared" si="346"/>
        <v>Every day</v>
      </c>
      <c r="N481" t="s">
        <v>1142</v>
      </c>
      <c r="P481" t="str">
        <f t="shared" si="335"/>
        <v>Schedule II, Schedule III, Schedule IV, Schedule V</v>
      </c>
      <c r="Q481" t="s">
        <v>1159</v>
      </c>
      <c r="S481" t="str">
        <f t="shared" si="336"/>
        <v>Must report to law enforcement, Must report to professional licensing body</v>
      </c>
      <c r="T481" t="s">
        <v>1144</v>
      </c>
      <c r="V481">
        <v>1</v>
      </c>
      <c r="W481" t="s">
        <v>1151</v>
      </c>
      <c r="Y481" t="str">
        <f t="shared" si="347"/>
        <v>Physician prescribers, Nurse Practitioners, Physician assistants, Optometrists, Podiatrists, Dentists, Pharmacists</v>
      </c>
      <c r="Z481" t="s">
        <v>1168</v>
      </c>
      <c r="AB481" t="str">
        <f t="shared" si="348"/>
        <v>Initial licensure, Upon renewal of license</v>
      </c>
      <c r="AC481" t="s">
        <v>1151</v>
      </c>
      <c r="AE481">
        <v>1</v>
      </c>
      <c r="AF481" t="s">
        <v>1160</v>
      </c>
      <c r="AH481">
        <v>0</v>
      </c>
      <c r="AQ481">
        <v>1</v>
      </c>
      <c r="AR481" t="s">
        <v>1154</v>
      </c>
      <c r="AT481" t="str">
        <f t="shared" si="349"/>
        <v>Initial prescriptions</v>
      </c>
      <c r="AU481" t="s">
        <v>1161</v>
      </c>
      <c r="AW481" t="str">
        <f t="shared" si="350"/>
        <v>Every 3 months</v>
      </c>
      <c r="AX481" t="s">
        <v>1154</v>
      </c>
      <c r="AZ481" t="str">
        <f t="shared" si="351"/>
        <v>Terminally ill patients under the supervised care of a hospice program, Prescriptions related to cancer treatment, Post-surgical prescriptions</v>
      </c>
      <c r="BA481" t="s">
        <v>1157</v>
      </c>
      <c r="BC481">
        <v>1</v>
      </c>
      <c r="BD481" t="s">
        <v>1154</v>
      </c>
      <c r="BF481" t="str">
        <f t="shared" si="352"/>
        <v>Initial prescriptions, Every 3 months</v>
      </c>
      <c r="BG481" t="s">
        <v>1154</v>
      </c>
      <c r="BH481" t="s">
        <v>1162</v>
      </c>
      <c r="BI481" t="str">
        <f t="shared" si="353"/>
        <v>Terminally ill patients under the supervised care of a hospice program, Prescriptions related to cancer treatment, Post-surgical prescriptions</v>
      </c>
      <c r="BJ481" t="s">
        <v>1157</v>
      </c>
      <c r="BL481">
        <v>1</v>
      </c>
      <c r="BM481" t="s">
        <v>1163</v>
      </c>
      <c r="BO481" t="str">
        <f t="shared" si="337"/>
        <v>Schedule II, Schedule III, Schedule IV, Schedule V</v>
      </c>
      <c r="BP481" t="s">
        <v>1146</v>
      </c>
      <c r="BR481" t="str">
        <f t="shared" si="354"/>
        <v>Initial prescriptions, Every 3 months, Every 12 months</v>
      </c>
      <c r="BS481" t="s">
        <v>1163</v>
      </c>
      <c r="BU481" t="str">
        <f t="shared" si="355"/>
        <v>Initial prescriptions, Every 3 months, Every 12 months</v>
      </c>
      <c r="BV481" t="s">
        <v>1163</v>
      </c>
      <c r="BX481" t="str">
        <f t="shared" si="356"/>
        <v>Initial prescriptions, Every 3 months, Every 12 months</v>
      </c>
      <c r="BY481" t="s">
        <v>1163</v>
      </c>
      <c r="CA481" t="str">
        <f t="shared" si="357"/>
        <v>Initial prescriptions, Every 3 months, Every 12 months</v>
      </c>
      <c r="CB481" t="s">
        <v>1163</v>
      </c>
      <c r="CD481" t="str">
        <f t="shared" si="358"/>
        <v>Terminally ill patients under the supervised care of a hospice program, Prescriptions related to cancer treatment, Post-surgical prescriptions</v>
      </c>
      <c r="CE481" t="s">
        <v>1147</v>
      </c>
      <c r="CG481">
        <v>1</v>
      </c>
      <c r="CH481" t="s">
        <v>1147</v>
      </c>
      <c r="CJ481">
        <v>0</v>
      </c>
      <c r="CM481">
        <v>0</v>
      </c>
      <c r="CS481">
        <v>1</v>
      </c>
      <c r="CT481" t="s">
        <v>1148</v>
      </c>
      <c r="CV481" t="str">
        <f t="shared" si="343"/>
        <v>Type of delegate not specified</v>
      </c>
      <c r="CY481">
        <v>1</v>
      </c>
      <c r="CZ481" t="s">
        <v>1149</v>
      </c>
      <c r="DB481">
        <v>0</v>
      </c>
      <c r="DE481">
        <v>0</v>
      </c>
      <c r="DH481">
        <v>1</v>
      </c>
      <c r="DI481" t="s">
        <v>1150</v>
      </c>
      <c r="DK481" t="str">
        <f t="shared" si="344"/>
        <v>Must have bilateral memorandum of understanding or data sharing agreement</v>
      </c>
      <c r="DL481" t="s">
        <v>1150</v>
      </c>
      <c r="DN481">
        <v>1</v>
      </c>
      <c r="DO481" t="s">
        <v>1148</v>
      </c>
      <c r="DQ481" t="str">
        <f t="shared" si="345"/>
        <v>Active investigations, Granted access by a subpoena, Granted access by issuance of a warrant</v>
      </c>
      <c r="DR481" t="s">
        <v>1149</v>
      </c>
    </row>
    <row r="482" spans="1:122" x14ac:dyDescent="0.35">
      <c r="A482" t="s">
        <v>1139</v>
      </c>
      <c r="B482" s="1">
        <v>43121</v>
      </c>
      <c r="C482" s="1">
        <v>43456</v>
      </c>
      <c r="D482">
        <v>1</v>
      </c>
      <c r="E482" t="s">
        <v>1140</v>
      </c>
      <c r="G482" t="str">
        <f t="shared" si="327"/>
        <v>Professional licensing authority</v>
      </c>
      <c r="H482" t="s">
        <v>1140</v>
      </c>
      <c r="J482">
        <v>1</v>
      </c>
      <c r="K482" t="s">
        <v>1141</v>
      </c>
      <c r="M482" t="str">
        <f t="shared" si="346"/>
        <v>Every day</v>
      </c>
      <c r="N482" t="s">
        <v>1142</v>
      </c>
      <c r="P482" t="str">
        <f t="shared" si="335"/>
        <v>Schedule II, Schedule III, Schedule IV, Schedule V</v>
      </c>
      <c r="Q482" t="s">
        <v>1159</v>
      </c>
      <c r="S482" t="str">
        <f t="shared" si="336"/>
        <v>Must report to law enforcement, Must report to professional licensing body</v>
      </c>
      <c r="T482" t="s">
        <v>1144</v>
      </c>
      <c r="V482">
        <v>1</v>
      </c>
      <c r="W482" t="s">
        <v>1151</v>
      </c>
      <c r="Y482" t="str">
        <f t="shared" si="347"/>
        <v>Physician prescribers, Nurse Practitioners, Physician assistants, Optometrists, Podiatrists, Dentists, Pharmacists</v>
      </c>
      <c r="Z482" t="s">
        <v>1168</v>
      </c>
      <c r="AB482" t="str">
        <f t="shared" si="348"/>
        <v>Initial licensure, Upon renewal of license</v>
      </c>
      <c r="AC482" t="s">
        <v>1151</v>
      </c>
      <c r="AE482">
        <v>1</v>
      </c>
      <c r="AF482" t="s">
        <v>1160</v>
      </c>
      <c r="AH482">
        <v>0</v>
      </c>
      <c r="AQ482">
        <v>1</v>
      </c>
      <c r="AR482" t="s">
        <v>1154</v>
      </c>
      <c r="AT482" t="str">
        <f t="shared" si="349"/>
        <v>Initial prescriptions</v>
      </c>
      <c r="AU482" t="s">
        <v>1161</v>
      </c>
      <c r="AW482" t="str">
        <f t="shared" si="350"/>
        <v>Every 3 months</v>
      </c>
      <c r="AX482" t="s">
        <v>1171</v>
      </c>
      <c r="AZ482" t="str">
        <f t="shared" si="351"/>
        <v>Terminally ill patients under the supervised care of a hospice program, Prescriptions related to cancer treatment, Post-surgical prescriptions</v>
      </c>
      <c r="BA482" t="s">
        <v>1157</v>
      </c>
      <c r="BC482">
        <v>1</v>
      </c>
      <c r="BD482" t="s">
        <v>1154</v>
      </c>
      <c r="BF482" t="str">
        <f t="shared" si="352"/>
        <v>Initial prescriptions, Every 3 months</v>
      </c>
      <c r="BG482" t="s">
        <v>1154</v>
      </c>
      <c r="BH482" t="s">
        <v>1162</v>
      </c>
      <c r="BI482" t="str">
        <f t="shared" si="353"/>
        <v>Terminally ill patients under the supervised care of a hospice program, Prescriptions related to cancer treatment, Post-surgical prescriptions</v>
      </c>
      <c r="BJ482" t="s">
        <v>1157</v>
      </c>
      <c r="BL482">
        <v>1</v>
      </c>
      <c r="BM482" t="s">
        <v>1163</v>
      </c>
      <c r="BO482" t="str">
        <f t="shared" si="337"/>
        <v>Schedule II, Schedule III, Schedule IV, Schedule V</v>
      </c>
      <c r="BP482" t="s">
        <v>1146</v>
      </c>
      <c r="BR482" t="str">
        <f t="shared" si="354"/>
        <v>Initial prescriptions, Every 3 months, Every 12 months</v>
      </c>
      <c r="BS482" t="s">
        <v>1163</v>
      </c>
      <c r="BU482" t="str">
        <f t="shared" si="355"/>
        <v>Initial prescriptions, Every 3 months, Every 12 months</v>
      </c>
      <c r="BV482" t="s">
        <v>1163</v>
      </c>
      <c r="BX482" t="str">
        <f t="shared" si="356"/>
        <v>Initial prescriptions, Every 3 months, Every 12 months</v>
      </c>
      <c r="BY482" t="s">
        <v>1163</v>
      </c>
      <c r="CA482" t="str">
        <f t="shared" si="357"/>
        <v>Initial prescriptions, Every 3 months, Every 12 months</v>
      </c>
      <c r="CB482" t="s">
        <v>1163</v>
      </c>
      <c r="CD482" t="str">
        <f t="shared" si="358"/>
        <v>Terminally ill patients under the supervised care of a hospice program, Prescriptions related to cancer treatment, Post-surgical prescriptions</v>
      </c>
      <c r="CE482" t="s">
        <v>1147</v>
      </c>
      <c r="CG482">
        <v>1</v>
      </c>
      <c r="CH482" t="s">
        <v>1147</v>
      </c>
      <c r="CJ482">
        <v>0</v>
      </c>
      <c r="CM482">
        <v>0</v>
      </c>
      <c r="CS482">
        <v>1</v>
      </c>
      <c r="CT482" t="s">
        <v>1148</v>
      </c>
      <c r="CV482" t="str">
        <f t="shared" si="343"/>
        <v>Type of delegate not specified</v>
      </c>
      <c r="CY482">
        <v>1</v>
      </c>
      <c r="CZ482" t="s">
        <v>1149</v>
      </c>
      <c r="DB482">
        <v>0</v>
      </c>
      <c r="DE482">
        <v>0</v>
      </c>
      <c r="DH482">
        <v>1</v>
      </c>
      <c r="DI482" t="s">
        <v>1150</v>
      </c>
      <c r="DK482" t="str">
        <f t="shared" si="344"/>
        <v>Must have bilateral memorandum of understanding or data sharing agreement</v>
      </c>
      <c r="DL482" t="s">
        <v>1150</v>
      </c>
      <c r="DN482">
        <v>1</v>
      </c>
      <c r="DO482" t="s">
        <v>1148</v>
      </c>
      <c r="DQ482" t="str">
        <f t="shared" si="345"/>
        <v>Active investigations, Granted access by a subpoena, Granted access by issuance of a warrant</v>
      </c>
      <c r="DR482" t="s">
        <v>1149</v>
      </c>
    </row>
    <row r="483" spans="1:122" x14ac:dyDescent="0.35">
      <c r="A483" t="s">
        <v>1139</v>
      </c>
      <c r="B483" s="1">
        <v>43457</v>
      </c>
      <c r="C483" s="1">
        <v>43538</v>
      </c>
      <c r="D483">
        <v>1</v>
      </c>
      <c r="E483" t="s">
        <v>1140</v>
      </c>
      <c r="G483" t="str">
        <f t="shared" si="327"/>
        <v>Professional licensing authority</v>
      </c>
      <c r="H483" t="s">
        <v>1140</v>
      </c>
      <c r="J483">
        <v>1</v>
      </c>
      <c r="K483" t="s">
        <v>1141</v>
      </c>
      <c r="M483" t="str">
        <f t="shared" si="346"/>
        <v>Every day</v>
      </c>
      <c r="N483" t="s">
        <v>1142</v>
      </c>
      <c r="P483" t="str">
        <f t="shared" si="335"/>
        <v>Schedule II, Schedule III, Schedule IV, Schedule V</v>
      </c>
      <c r="Q483" t="s">
        <v>1159</v>
      </c>
      <c r="S483" t="str">
        <f t="shared" si="336"/>
        <v>Must report to law enforcement, Must report to professional licensing body</v>
      </c>
      <c r="T483" t="s">
        <v>1144</v>
      </c>
      <c r="V483">
        <v>1</v>
      </c>
      <c r="W483" t="s">
        <v>1151</v>
      </c>
      <c r="Y483" t="str">
        <f t="shared" si="347"/>
        <v>Physician prescribers, Nurse Practitioners, Physician assistants, Optometrists, Podiatrists, Dentists, Pharmacists</v>
      </c>
      <c r="Z483" t="s">
        <v>1168</v>
      </c>
      <c r="AB483" t="str">
        <f t="shared" si="348"/>
        <v>Initial licensure, Upon renewal of license</v>
      </c>
      <c r="AC483" t="s">
        <v>1151</v>
      </c>
      <c r="AE483">
        <v>1</v>
      </c>
      <c r="AF483" t="s">
        <v>1160</v>
      </c>
      <c r="AH483">
        <v>0</v>
      </c>
      <c r="AQ483">
        <v>1</v>
      </c>
      <c r="AR483" t="s">
        <v>1154</v>
      </c>
      <c r="AT483" t="str">
        <f t="shared" si="349"/>
        <v>Initial prescriptions</v>
      </c>
      <c r="AU483" t="s">
        <v>1161</v>
      </c>
      <c r="AW483" t="str">
        <f t="shared" si="350"/>
        <v>Every 3 months</v>
      </c>
      <c r="AX483" t="s">
        <v>1154</v>
      </c>
      <c r="AZ483" t="str">
        <f t="shared" si="351"/>
        <v>Terminally ill patients under the supervised care of a hospice program, Prescriptions related to cancer treatment, Post-surgical prescriptions</v>
      </c>
      <c r="BA483" t="s">
        <v>1157</v>
      </c>
      <c r="BC483">
        <v>1</v>
      </c>
      <c r="BD483" t="s">
        <v>1156</v>
      </c>
      <c r="BF483" t="str">
        <f t="shared" si="352"/>
        <v>Initial prescriptions, Every 3 months</v>
      </c>
      <c r="BG483" t="s">
        <v>1156</v>
      </c>
      <c r="BH483" t="s">
        <v>1162</v>
      </c>
      <c r="BI483" t="str">
        <f t="shared" si="353"/>
        <v>Terminally ill patients under the supervised care of a hospice program, Prescriptions related to cancer treatment, Post-surgical prescriptions</v>
      </c>
      <c r="BJ483" t="s">
        <v>1155</v>
      </c>
      <c r="BL483">
        <v>1</v>
      </c>
      <c r="BM483" t="s">
        <v>1163</v>
      </c>
      <c r="BO483" t="str">
        <f t="shared" si="337"/>
        <v>Schedule II, Schedule III, Schedule IV, Schedule V</v>
      </c>
      <c r="BP483" t="s">
        <v>1146</v>
      </c>
      <c r="BR483" t="str">
        <f t="shared" si="354"/>
        <v>Initial prescriptions, Every 3 months, Every 12 months</v>
      </c>
      <c r="BS483" t="s">
        <v>1163</v>
      </c>
      <c r="BU483" t="str">
        <f t="shared" si="355"/>
        <v>Initial prescriptions, Every 3 months, Every 12 months</v>
      </c>
      <c r="BV483" t="s">
        <v>1163</v>
      </c>
      <c r="BX483" t="str">
        <f t="shared" si="356"/>
        <v>Initial prescriptions, Every 3 months, Every 12 months</v>
      </c>
      <c r="BY483" t="s">
        <v>1163</v>
      </c>
      <c r="CA483" t="str">
        <f t="shared" si="357"/>
        <v>Initial prescriptions, Every 3 months, Every 12 months</v>
      </c>
      <c r="CB483" t="s">
        <v>1163</v>
      </c>
      <c r="CD483" t="str">
        <f t="shared" si="358"/>
        <v>Terminally ill patients under the supervised care of a hospice program, Prescriptions related to cancer treatment, Post-surgical prescriptions</v>
      </c>
      <c r="CE483" t="s">
        <v>1147</v>
      </c>
      <c r="CG483">
        <v>1</v>
      </c>
      <c r="CH483" t="s">
        <v>1147</v>
      </c>
      <c r="CJ483">
        <v>0</v>
      </c>
      <c r="CM483">
        <v>0</v>
      </c>
      <c r="CS483">
        <v>1</v>
      </c>
      <c r="CT483" t="s">
        <v>1148</v>
      </c>
      <c r="CV483" t="str">
        <f t="shared" si="343"/>
        <v>Type of delegate not specified</v>
      </c>
      <c r="CY483">
        <v>1</v>
      </c>
      <c r="CZ483" t="s">
        <v>1149</v>
      </c>
      <c r="DB483">
        <v>0</v>
      </c>
      <c r="DE483">
        <v>0</v>
      </c>
      <c r="DH483">
        <v>1</v>
      </c>
      <c r="DI483" t="s">
        <v>1150</v>
      </c>
      <c r="DK483" t="str">
        <f t="shared" si="344"/>
        <v>Must have bilateral memorandum of understanding or data sharing agreement</v>
      </c>
      <c r="DL483" t="s">
        <v>1150</v>
      </c>
      <c r="DN483">
        <v>1</v>
      </c>
      <c r="DO483" t="s">
        <v>1148</v>
      </c>
      <c r="DQ483" t="str">
        <f t="shared" si="345"/>
        <v>Active investigations, Granted access by a subpoena, Granted access by issuance of a warrant</v>
      </c>
      <c r="DR483" t="s">
        <v>1149</v>
      </c>
    </row>
    <row r="484" spans="1:122" x14ac:dyDescent="0.35">
      <c r="A484" t="s">
        <v>1139</v>
      </c>
      <c r="B484" s="1">
        <v>43539</v>
      </c>
      <c r="C484" s="1">
        <v>43543</v>
      </c>
      <c r="D484">
        <v>1</v>
      </c>
      <c r="E484" t="s">
        <v>1140</v>
      </c>
      <c r="G484" t="str">
        <f t="shared" si="327"/>
        <v>Professional licensing authority</v>
      </c>
      <c r="H484" t="s">
        <v>1140</v>
      </c>
      <c r="J484">
        <v>1</v>
      </c>
      <c r="K484" t="s">
        <v>1172</v>
      </c>
      <c r="M484" t="str">
        <f t="shared" si="346"/>
        <v>Every day</v>
      </c>
      <c r="N484" t="s">
        <v>1173</v>
      </c>
      <c r="P484" t="str">
        <f t="shared" si="335"/>
        <v>Schedule II, Schedule III, Schedule IV, Schedule V</v>
      </c>
      <c r="Q484" t="s">
        <v>1159</v>
      </c>
      <c r="S484" t="str">
        <f t="shared" si="336"/>
        <v>Must report to law enforcement, Must report to professional licensing body</v>
      </c>
      <c r="T484" t="s">
        <v>1144</v>
      </c>
      <c r="V484">
        <v>1</v>
      </c>
      <c r="W484" t="s">
        <v>1151</v>
      </c>
      <c r="Y484" t="str">
        <f t="shared" si="347"/>
        <v>Physician prescribers, Nurse Practitioners, Physician assistants, Optometrists, Podiatrists, Dentists, Pharmacists</v>
      </c>
      <c r="Z484" t="s">
        <v>1168</v>
      </c>
      <c r="AB484" t="str">
        <f t="shared" si="348"/>
        <v>Initial licensure, Upon renewal of license</v>
      </c>
      <c r="AC484" t="s">
        <v>1151</v>
      </c>
      <c r="AE484">
        <v>1</v>
      </c>
      <c r="AF484" t="s">
        <v>1164</v>
      </c>
      <c r="AH484">
        <v>0</v>
      </c>
      <c r="AQ484">
        <v>1</v>
      </c>
      <c r="AR484" t="s">
        <v>1156</v>
      </c>
      <c r="AT484" t="str">
        <f t="shared" si="349"/>
        <v>Initial prescriptions</v>
      </c>
      <c r="AU484" t="s">
        <v>1165</v>
      </c>
      <c r="AW484" t="str">
        <f t="shared" si="350"/>
        <v>Every 3 months</v>
      </c>
      <c r="AX484" t="s">
        <v>1156</v>
      </c>
      <c r="AZ484" t="str">
        <f t="shared" si="351"/>
        <v>Terminally ill patients under the supervised care of a hospice program, Prescriptions related to cancer treatment, Post-surgical prescriptions</v>
      </c>
      <c r="BA484" t="s">
        <v>1155</v>
      </c>
      <c r="BC484">
        <v>1</v>
      </c>
      <c r="BD484" t="s">
        <v>1156</v>
      </c>
      <c r="BF484" t="str">
        <f t="shared" si="352"/>
        <v>Initial prescriptions, Every 3 months</v>
      </c>
      <c r="BG484" t="s">
        <v>1156</v>
      </c>
      <c r="BH484" t="s">
        <v>1162</v>
      </c>
      <c r="BI484" t="str">
        <f t="shared" si="353"/>
        <v>Terminally ill patients under the supervised care of a hospice program, Prescriptions related to cancer treatment, Post-surgical prescriptions</v>
      </c>
      <c r="BJ484" t="s">
        <v>1155</v>
      </c>
      <c r="BL484">
        <v>1</v>
      </c>
      <c r="BM484" t="s">
        <v>1163</v>
      </c>
      <c r="BO484" t="str">
        <f t="shared" si="337"/>
        <v>Schedule II, Schedule III, Schedule IV, Schedule V</v>
      </c>
      <c r="BP484" t="s">
        <v>1146</v>
      </c>
      <c r="BR484" t="str">
        <f t="shared" si="354"/>
        <v>Initial prescriptions, Every 3 months, Every 12 months</v>
      </c>
      <c r="BS484" t="s">
        <v>1163</v>
      </c>
      <c r="BU484" t="str">
        <f t="shared" si="355"/>
        <v>Initial prescriptions, Every 3 months, Every 12 months</v>
      </c>
      <c r="BV484" t="s">
        <v>1163</v>
      </c>
      <c r="BX484" t="str">
        <f t="shared" si="356"/>
        <v>Initial prescriptions, Every 3 months, Every 12 months</v>
      </c>
      <c r="BY484" t="s">
        <v>1163</v>
      </c>
      <c r="CA484" t="str">
        <f t="shared" si="357"/>
        <v>Initial prescriptions, Every 3 months, Every 12 months</v>
      </c>
      <c r="CB484" t="s">
        <v>1163</v>
      </c>
      <c r="CD484" t="str">
        <f t="shared" si="358"/>
        <v>Terminally ill patients under the supervised care of a hospice program, Prescriptions related to cancer treatment, Post-surgical prescriptions</v>
      </c>
      <c r="CE484" t="s">
        <v>1146</v>
      </c>
      <c r="CG484">
        <v>1</v>
      </c>
      <c r="CH484" t="s">
        <v>1147</v>
      </c>
      <c r="CJ484">
        <v>0</v>
      </c>
      <c r="CM484">
        <v>0</v>
      </c>
      <c r="CS484">
        <v>1</v>
      </c>
      <c r="CT484" t="s">
        <v>1148</v>
      </c>
      <c r="CV484" t="str">
        <f t="shared" si="343"/>
        <v>Type of delegate not specified</v>
      </c>
      <c r="CY484">
        <v>1</v>
      </c>
      <c r="CZ484" t="s">
        <v>1149</v>
      </c>
      <c r="DB484">
        <v>0</v>
      </c>
      <c r="DE484">
        <v>0</v>
      </c>
      <c r="DH484">
        <v>1</v>
      </c>
      <c r="DI484" t="s">
        <v>1150</v>
      </c>
      <c r="DK484" t="str">
        <f t="shared" si="344"/>
        <v>Must have bilateral memorandum of understanding or data sharing agreement</v>
      </c>
      <c r="DL484" t="s">
        <v>1150</v>
      </c>
      <c r="DN484">
        <v>1</v>
      </c>
      <c r="DO484" t="s">
        <v>1148</v>
      </c>
      <c r="DQ484" t="str">
        <f t="shared" si="345"/>
        <v>Active investigations, Granted access by a subpoena, Granted access by issuance of a warrant</v>
      </c>
      <c r="DR484" t="s">
        <v>1149</v>
      </c>
    </row>
    <row r="485" spans="1:122" x14ac:dyDescent="0.35">
      <c r="A485" t="s">
        <v>1139</v>
      </c>
      <c r="B485" s="1">
        <v>43544</v>
      </c>
      <c r="C485" s="1">
        <v>43545</v>
      </c>
      <c r="D485">
        <v>1</v>
      </c>
      <c r="E485" t="s">
        <v>1140</v>
      </c>
      <c r="G485" t="str">
        <f t="shared" si="327"/>
        <v>Professional licensing authority</v>
      </c>
      <c r="H485" t="s">
        <v>1140</v>
      </c>
      <c r="J485">
        <v>1</v>
      </c>
      <c r="K485" t="s">
        <v>1172</v>
      </c>
      <c r="M485" t="str">
        <f t="shared" si="346"/>
        <v>Every day</v>
      </c>
      <c r="N485" t="s">
        <v>1173</v>
      </c>
      <c r="P485" t="str">
        <f t="shared" si="335"/>
        <v>Schedule II, Schedule III, Schedule IV, Schedule V</v>
      </c>
      <c r="Q485" t="s">
        <v>1159</v>
      </c>
      <c r="S485" t="str">
        <f t="shared" si="336"/>
        <v>Must report to law enforcement, Must report to professional licensing body</v>
      </c>
      <c r="T485" t="s">
        <v>1144</v>
      </c>
      <c r="V485">
        <v>1</v>
      </c>
      <c r="W485" t="s">
        <v>1151</v>
      </c>
      <c r="Y485" t="str">
        <f t="shared" si="347"/>
        <v>Physician prescribers, Nurse Practitioners, Physician assistants, Optometrists, Podiatrists, Dentists, Pharmacists</v>
      </c>
      <c r="Z485" t="s">
        <v>1168</v>
      </c>
      <c r="AB485" t="str">
        <f t="shared" si="348"/>
        <v>Initial licensure, Upon renewal of license</v>
      </c>
      <c r="AC485" t="s">
        <v>1151</v>
      </c>
      <c r="AE485">
        <v>1</v>
      </c>
      <c r="AF485" t="s">
        <v>1174</v>
      </c>
      <c r="AH485">
        <v>0</v>
      </c>
      <c r="AQ485">
        <v>1</v>
      </c>
      <c r="AR485" t="s">
        <v>1175</v>
      </c>
      <c r="AT485" t="str">
        <f t="shared" si="349"/>
        <v>Initial prescriptions</v>
      </c>
      <c r="AU485" t="s">
        <v>1176</v>
      </c>
      <c r="AW485" t="str">
        <f t="shared" si="350"/>
        <v>Every 3 months</v>
      </c>
      <c r="AX485" t="s">
        <v>1175</v>
      </c>
      <c r="AZ485" t="str">
        <f t="shared" si="351"/>
        <v>Terminally ill patients under the supervised care of a hospice program, Prescriptions related to cancer treatment, Post-surgical prescriptions</v>
      </c>
      <c r="BA485" t="s">
        <v>1177</v>
      </c>
      <c r="BC485">
        <v>1</v>
      </c>
      <c r="BD485" t="s">
        <v>1175</v>
      </c>
      <c r="BF485" t="str">
        <f t="shared" si="352"/>
        <v>Initial prescriptions, Every 3 months</v>
      </c>
      <c r="BG485" t="s">
        <v>1175</v>
      </c>
      <c r="BH485" t="s">
        <v>1162</v>
      </c>
      <c r="BI485" t="str">
        <f t="shared" si="353"/>
        <v>Terminally ill patients under the supervised care of a hospice program, Prescriptions related to cancer treatment, Post-surgical prescriptions</v>
      </c>
      <c r="BJ485" t="s">
        <v>1177</v>
      </c>
      <c r="BL485">
        <v>1</v>
      </c>
      <c r="BM485" t="s">
        <v>1163</v>
      </c>
      <c r="BO485" t="str">
        <f t="shared" si="337"/>
        <v>Schedule II, Schedule III, Schedule IV, Schedule V</v>
      </c>
      <c r="BP485" t="s">
        <v>1146</v>
      </c>
      <c r="BR485" t="str">
        <f t="shared" si="354"/>
        <v>Initial prescriptions, Every 3 months, Every 12 months</v>
      </c>
      <c r="BS485" t="s">
        <v>1163</v>
      </c>
      <c r="BU485" t="str">
        <f t="shared" si="355"/>
        <v>Initial prescriptions, Every 3 months, Every 12 months</v>
      </c>
      <c r="BV485" t="s">
        <v>1163</v>
      </c>
      <c r="BX485" t="str">
        <f t="shared" si="356"/>
        <v>Initial prescriptions, Every 3 months, Every 12 months</v>
      </c>
      <c r="BY485" t="s">
        <v>1163</v>
      </c>
      <c r="CA485" t="str">
        <f t="shared" si="357"/>
        <v>Initial prescriptions, Every 3 months, Every 12 months</v>
      </c>
      <c r="CB485" t="s">
        <v>1163</v>
      </c>
      <c r="CD485" t="str">
        <f t="shared" si="358"/>
        <v>Terminally ill patients under the supervised care of a hospice program, Prescriptions related to cancer treatment, Post-surgical prescriptions</v>
      </c>
      <c r="CE485" t="s">
        <v>1147</v>
      </c>
      <c r="CG485">
        <v>1</v>
      </c>
      <c r="CH485" t="s">
        <v>1147</v>
      </c>
      <c r="CJ485">
        <v>0</v>
      </c>
      <c r="CM485">
        <v>0</v>
      </c>
      <c r="CS485">
        <v>1</v>
      </c>
      <c r="CT485" t="s">
        <v>1148</v>
      </c>
      <c r="CV485" t="str">
        <f t="shared" si="343"/>
        <v>Type of delegate not specified</v>
      </c>
      <c r="CY485">
        <v>1</v>
      </c>
      <c r="CZ485" t="s">
        <v>1149</v>
      </c>
      <c r="DB485">
        <v>0</v>
      </c>
      <c r="DE485">
        <v>0</v>
      </c>
      <c r="DH485">
        <v>1</v>
      </c>
      <c r="DI485" t="s">
        <v>1150</v>
      </c>
      <c r="DK485" t="str">
        <f t="shared" si="344"/>
        <v>Must have bilateral memorandum of understanding or data sharing agreement</v>
      </c>
      <c r="DL485" t="s">
        <v>1150</v>
      </c>
      <c r="DN485">
        <v>1</v>
      </c>
      <c r="DO485" t="s">
        <v>1148</v>
      </c>
      <c r="DQ485" t="str">
        <f t="shared" si="345"/>
        <v>Active investigations, Granted access by a subpoena, Granted access by issuance of a warrant</v>
      </c>
      <c r="DR485" t="s">
        <v>1149</v>
      </c>
    </row>
    <row r="486" spans="1:122" x14ac:dyDescent="0.35">
      <c r="A486" t="s">
        <v>1139</v>
      </c>
      <c r="B486" s="1">
        <v>43546</v>
      </c>
      <c r="C486" s="1">
        <v>43675</v>
      </c>
      <c r="D486">
        <v>1</v>
      </c>
      <c r="E486" t="s">
        <v>1140</v>
      </c>
      <c r="G486" t="str">
        <f t="shared" si="327"/>
        <v>Professional licensing authority</v>
      </c>
      <c r="H486" t="s">
        <v>1140</v>
      </c>
      <c r="J486">
        <v>1</v>
      </c>
      <c r="K486" t="s">
        <v>1172</v>
      </c>
      <c r="M486" t="str">
        <f t="shared" si="346"/>
        <v>Every day</v>
      </c>
      <c r="N486" t="s">
        <v>1173</v>
      </c>
      <c r="P486" t="str">
        <f t="shared" si="335"/>
        <v>Schedule II, Schedule III, Schedule IV, Schedule V</v>
      </c>
      <c r="Q486" t="s">
        <v>1159</v>
      </c>
      <c r="S486" t="str">
        <f t="shared" si="336"/>
        <v>Must report to law enforcement, Must report to professional licensing body</v>
      </c>
      <c r="T486" t="s">
        <v>1144</v>
      </c>
      <c r="V486">
        <v>1</v>
      </c>
      <c r="W486" t="s">
        <v>1151</v>
      </c>
      <c r="Y486" t="str">
        <f t="shared" si="347"/>
        <v>Physician prescribers, Nurse Practitioners, Physician assistants, Optometrists, Podiatrists, Dentists, Pharmacists</v>
      </c>
      <c r="Z486" t="s">
        <v>1168</v>
      </c>
      <c r="AB486" t="str">
        <f t="shared" si="348"/>
        <v>Initial licensure, Upon renewal of license</v>
      </c>
      <c r="AC486" t="s">
        <v>1151</v>
      </c>
      <c r="AE486">
        <v>1</v>
      </c>
      <c r="AF486" t="s">
        <v>1174</v>
      </c>
      <c r="AH486">
        <v>0</v>
      </c>
      <c r="AQ486">
        <v>1</v>
      </c>
      <c r="AR486" t="s">
        <v>1178</v>
      </c>
      <c r="AT486" t="str">
        <f t="shared" si="349"/>
        <v>Initial prescriptions</v>
      </c>
      <c r="AU486" t="s">
        <v>1179</v>
      </c>
      <c r="AW486" t="str">
        <f t="shared" si="350"/>
        <v>Every 3 months</v>
      </c>
      <c r="AX486" t="s">
        <v>1178</v>
      </c>
      <c r="AZ486" t="str">
        <f t="shared" si="351"/>
        <v>Terminally ill patients under the supervised care of a hospice program, Prescriptions related to cancer treatment, Post-surgical prescriptions</v>
      </c>
      <c r="BA486" t="s">
        <v>1177</v>
      </c>
      <c r="BC486">
        <v>1</v>
      </c>
      <c r="BD486" t="s">
        <v>1175</v>
      </c>
      <c r="BF486" t="str">
        <f t="shared" si="352"/>
        <v>Initial prescriptions, Every 3 months</v>
      </c>
      <c r="BG486" t="s">
        <v>1175</v>
      </c>
      <c r="BH486" t="s">
        <v>1162</v>
      </c>
      <c r="BI486" t="str">
        <f t="shared" si="353"/>
        <v>Terminally ill patients under the supervised care of a hospice program, Prescriptions related to cancer treatment, Post-surgical prescriptions</v>
      </c>
      <c r="BJ486" t="s">
        <v>1180</v>
      </c>
      <c r="BL486">
        <v>1</v>
      </c>
      <c r="BM486" t="s">
        <v>1163</v>
      </c>
      <c r="BO486" t="str">
        <f t="shared" si="337"/>
        <v>Schedule II, Schedule III, Schedule IV, Schedule V</v>
      </c>
      <c r="BP486" t="s">
        <v>1146</v>
      </c>
      <c r="BR486" t="str">
        <f t="shared" si="354"/>
        <v>Initial prescriptions, Every 3 months, Every 12 months</v>
      </c>
      <c r="BS486" t="s">
        <v>1163</v>
      </c>
      <c r="BU486" t="str">
        <f t="shared" si="355"/>
        <v>Initial prescriptions, Every 3 months, Every 12 months</v>
      </c>
      <c r="BV486" t="s">
        <v>1163</v>
      </c>
      <c r="BX486" t="str">
        <f t="shared" si="356"/>
        <v>Initial prescriptions, Every 3 months, Every 12 months</v>
      </c>
      <c r="BY486" t="s">
        <v>1163</v>
      </c>
      <c r="CA486" t="str">
        <f t="shared" si="357"/>
        <v>Initial prescriptions, Every 3 months, Every 12 months</v>
      </c>
      <c r="CB486" t="s">
        <v>1163</v>
      </c>
      <c r="CD486" t="str">
        <f t="shared" si="358"/>
        <v>Terminally ill patients under the supervised care of a hospice program, Prescriptions related to cancer treatment, Post-surgical prescriptions</v>
      </c>
      <c r="CE486" t="s">
        <v>1147</v>
      </c>
      <c r="CG486">
        <v>1</v>
      </c>
      <c r="CH486" t="s">
        <v>1147</v>
      </c>
      <c r="CJ486">
        <v>0</v>
      </c>
      <c r="CM486">
        <v>0</v>
      </c>
      <c r="CS486">
        <v>1</v>
      </c>
      <c r="CT486" t="s">
        <v>1148</v>
      </c>
      <c r="CV486" t="str">
        <f t="shared" si="343"/>
        <v>Type of delegate not specified</v>
      </c>
      <c r="CY486">
        <v>1</v>
      </c>
      <c r="CZ486" t="s">
        <v>1149</v>
      </c>
      <c r="DB486">
        <v>0</v>
      </c>
      <c r="DE486">
        <v>0</v>
      </c>
      <c r="DH486">
        <v>1</v>
      </c>
      <c r="DI486" t="s">
        <v>1150</v>
      </c>
      <c r="DK486" t="str">
        <f t="shared" si="344"/>
        <v>Must have bilateral memorandum of understanding or data sharing agreement</v>
      </c>
      <c r="DL486" t="s">
        <v>1150</v>
      </c>
      <c r="DN486">
        <v>1</v>
      </c>
      <c r="DO486" t="s">
        <v>1148</v>
      </c>
      <c r="DQ486" t="str">
        <f t="shared" si="345"/>
        <v>Active investigations, Granted access by a subpoena, Granted access by issuance of a warrant</v>
      </c>
      <c r="DR486" t="s">
        <v>1149</v>
      </c>
    </row>
    <row r="487" spans="1:122" x14ac:dyDescent="0.35">
      <c r="A487" t="s">
        <v>1139</v>
      </c>
      <c r="B487" s="1">
        <v>43676</v>
      </c>
      <c r="C487" s="1">
        <v>43754</v>
      </c>
      <c r="D487">
        <v>1</v>
      </c>
      <c r="E487" t="s">
        <v>1140</v>
      </c>
      <c r="G487" t="str">
        <f t="shared" si="327"/>
        <v>Professional licensing authority</v>
      </c>
      <c r="H487" t="s">
        <v>1140</v>
      </c>
      <c r="J487">
        <v>1</v>
      </c>
      <c r="K487" t="s">
        <v>1172</v>
      </c>
      <c r="M487" t="str">
        <f t="shared" si="346"/>
        <v>Every day</v>
      </c>
      <c r="N487" t="s">
        <v>1173</v>
      </c>
      <c r="P487" t="str">
        <f t="shared" si="335"/>
        <v>Schedule II, Schedule III, Schedule IV, Schedule V</v>
      </c>
      <c r="Q487" t="s">
        <v>1159</v>
      </c>
      <c r="S487" t="str">
        <f t="shared" si="336"/>
        <v>Must report to law enforcement, Must report to professional licensing body</v>
      </c>
      <c r="T487" t="s">
        <v>1144</v>
      </c>
      <c r="V487">
        <v>1</v>
      </c>
      <c r="W487" t="s">
        <v>1151</v>
      </c>
      <c r="Y487" t="str">
        <f t="shared" si="347"/>
        <v>Physician prescribers, Nurse Practitioners, Physician assistants, Optometrists, Podiatrists, Dentists, Pharmacists</v>
      </c>
      <c r="Z487" t="s">
        <v>1168</v>
      </c>
      <c r="AB487" t="str">
        <f t="shared" si="348"/>
        <v>Initial licensure, Upon renewal of license</v>
      </c>
      <c r="AC487" t="s">
        <v>1151</v>
      </c>
      <c r="AE487">
        <v>1</v>
      </c>
      <c r="AF487" t="s">
        <v>1174</v>
      </c>
      <c r="AH487">
        <v>0</v>
      </c>
      <c r="AQ487">
        <v>1</v>
      </c>
      <c r="AR487" t="s">
        <v>1178</v>
      </c>
      <c r="AT487" t="str">
        <f t="shared" si="349"/>
        <v>Initial prescriptions</v>
      </c>
      <c r="AU487" t="s">
        <v>1179</v>
      </c>
      <c r="AW487" t="str">
        <f t="shared" si="350"/>
        <v>Every 3 months</v>
      </c>
      <c r="AX487" t="s">
        <v>1178</v>
      </c>
      <c r="AZ487" t="str">
        <f t="shared" si="351"/>
        <v>Terminally ill patients under the supervised care of a hospice program, Prescriptions related to cancer treatment, Post-surgical prescriptions</v>
      </c>
      <c r="BA487" t="s">
        <v>1180</v>
      </c>
      <c r="BC487">
        <v>1</v>
      </c>
      <c r="BD487" t="s">
        <v>1178</v>
      </c>
      <c r="BF487" t="str">
        <f t="shared" si="352"/>
        <v>Initial prescriptions, Every 3 months</v>
      </c>
      <c r="BG487" t="s">
        <v>1178</v>
      </c>
      <c r="BH487" t="s">
        <v>1162</v>
      </c>
      <c r="BI487" t="str">
        <f t="shared" si="353"/>
        <v>Terminally ill patients under the supervised care of a hospice program, Prescriptions related to cancer treatment, Post-surgical prescriptions</v>
      </c>
      <c r="BJ487" t="s">
        <v>1180</v>
      </c>
      <c r="BL487">
        <v>1</v>
      </c>
      <c r="BM487" t="s">
        <v>1163</v>
      </c>
      <c r="BO487" t="str">
        <f t="shared" si="337"/>
        <v>Schedule II, Schedule III, Schedule IV, Schedule V</v>
      </c>
      <c r="BP487" t="s">
        <v>1146</v>
      </c>
      <c r="BR487" t="str">
        <f t="shared" si="354"/>
        <v>Initial prescriptions, Every 3 months, Every 12 months</v>
      </c>
      <c r="BS487" t="s">
        <v>1163</v>
      </c>
      <c r="BU487" t="str">
        <f t="shared" si="355"/>
        <v>Initial prescriptions, Every 3 months, Every 12 months</v>
      </c>
      <c r="BV487" t="s">
        <v>1163</v>
      </c>
      <c r="BX487" t="str">
        <f t="shared" si="356"/>
        <v>Initial prescriptions, Every 3 months, Every 12 months</v>
      </c>
      <c r="BY487" t="s">
        <v>1163</v>
      </c>
      <c r="CA487" t="str">
        <f t="shared" si="357"/>
        <v>Initial prescriptions, Every 3 months, Every 12 months</v>
      </c>
      <c r="CB487" t="s">
        <v>1163</v>
      </c>
      <c r="CD487" t="str">
        <f t="shared" si="358"/>
        <v>Terminally ill patients under the supervised care of a hospice program, Prescriptions related to cancer treatment, Post-surgical prescriptions</v>
      </c>
      <c r="CE487" t="s">
        <v>1147</v>
      </c>
      <c r="CG487">
        <v>1</v>
      </c>
      <c r="CH487" t="s">
        <v>1147</v>
      </c>
      <c r="CJ487">
        <v>0</v>
      </c>
      <c r="CM487">
        <v>0</v>
      </c>
      <c r="CS487">
        <v>1</v>
      </c>
      <c r="CT487" t="s">
        <v>1148</v>
      </c>
      <c r="CV487" t="str">
        <f t="shared" si="343"/>
        <v>Type of delegate not specified</v>
      </c>
      <c r="CY487">
        <v>1</v>
      </c>
      <c r="CZ487" t="s">
        <v>1149</v>
      </c>
      <c r="DB487">
        <v>0</v>
      </c>
      <c r="DE487">
        <v>0</v>
      </c>
      <c r="DH487">
        <v>1</v>
      </c>
      <c r="DI487" t="s">
        <v>1150</v>
      </c>
      <c r="DK487" t="str">
        <f t="shared" si="344"/>
        <v>Must have bilateral memorandum of understanding or data sharing agreement</v>
      </c>
      <c r="DL487" t="s">
        <v>1150</v>
      </c>
      <c r="DN487">
        <v>1</v>
      </c>
      <c r="DO487" t="s">
        <v>1148</v>
      </c>
      <c r="DQ487" t="str">
        <f t="shared" si="345"/>
        <v>Active investigations, Granted access by a subpoena, Granted access by issuance of a warrant</v>
      </c>
      <c r="DR487" t="s">
        <v>1149</v>
      </c>
    </row>
    <row r="488" spans="1:122" x14ac:dyDescent="0.35">
      <c r="A488" t="s">
        <v>1139</v>
      </c>
      <c r="B488" s="1">
        <v>43755</v>
      </c>
      <c r="C488" s="1">
        <v>43830</v>
      </c>
      <c r="D488">
        <v>1</v>
      </c>
      <c r="E488" t="s">
        <v>1140</v>
      </c>
      <c r="G488" t="str">
        <f t="shared" si="327"/>
        <v>Professional licensing authority</v>
      </c>
      <c r="H488" t="s">
        <v>1140</v>
      </c>
      <c r="J488">
        <v>1</v>
      </c>
      <c r="K488" t="s">
        <v>1172</v>
      </c>
      <c r="M488" t="str">
        <f t="shared" si="346"/>
        <v>Every day</v>
      </c>
      <c r="N488" t="s">
        <v>1173</v>
      </c>
      <c r="P488" t="str">
        <f t="shared" si="335"/>
        <v>Schedule II, Schedule III, Schedule IV, Schedule V</v>
      </c>
      <c r="Q488" t="s">
        <v>1159</v>
      </c>
      <c r="S488" t="str">
        <f t="shared" si="336"/>
        <v>Must report to law enforcement, Must report to professional licensing body</v>
      </c>
      <c r="T488" t="s">
        <v>1144</v>
      </c>
      <c r="V488">
        <v>1</v>
      </c>
      <c r="W488" t="s">
        <v>1151</v>
      </c>
      <c r="Y488" t="str">
        <f t="shared" si="347"/>
        <v>Physician prescribers, Nurse Practitioners, Physician assistants, Optometrists, Podiatrists, Dentists, Pharmacists</v>
      </c>
      <c r="Z488" t="s">
        <v>1168</v>
      </c>
      <c r="AB488" t="str">
        <f t="shared" si="348"/>
        <v>Initial licensure, Upon renewal of license</v>
      </c>
      <c r="AC488" t="s">
        <v>1151</v>
      </c>
      <c r="AE488">
        <v>1</v>
      </c>
      <c r="AF488" t="s">
        <v>1174</v>
      </c>
      <c r="AH488">
        <v>0</v>
      </c>
      <c r="AQ488">
        <v>1</v>
      </c>
      <c r="AR488" t="s">
        <v>1176</v>
      </c>
      <c r="AT488" t="str">
        <f t="shared" si="349"/>
        <v>Initial prescriptions</v>
      </c>
      <c r="AU488" t="s">
        <v>1175</v>
      </c>
      <c r="AW488" t="str">
        <f t="shared" si="350"/>
        <v>Every 3 months</v>
      </c>
      <c r="AX488" t="s">
        <v>1175</v>
      </c>
      <c r="AZ488" t="str">
        <f t="shared" si="351"/>
        <v>Terminally ill patients under the supervised care of a hospice program, Prescriptions related to cancer treatment, Post-surgical prescriptions</v>
      </c>
      <c r="BA488" t="s">
        <v>1177</v>
      </c>
      <c r="BC488">
        <v>1</v>
      </c>
      <c r="BD488" t="s">
        <v>1175</v>
      </c>
      <c r="BF488" t="str">
        <f t="shared" si="352"/>
        <v>Initial prescriptions, Every 3 months</v>
      </c>
      <c r="BG488" t="s">
        <v>1175</v>
      </c>
      <c r="BH488" t="s">
        <v>1162</v>
      </c>
      <c r="BI488" t="str">
        <f t="shared" si="353"/>
        <v>Terminally ill patients under the supervised care of a hospice program, Prescriptions related to cancer treatment, Post-surgical prescriptions</v>
      </c>
      <c r="BJ488" t="s">
        <v>1176</v>
      </c>
      <c r="BL488">
        <v>1</v>
      </c>
      <c r="BM488" t="s">
        <v>1147</v>
      </c>
      <c r="BO488" t="str">
        <f t="shared" si="337"/>
        <v>Schedule II, Schedule III, Schedule IV, Schedule V</v>
      </c>
      <c r="BP488" t="s">
        <v>1146</v>
      </c>
      <c r="BR488" t="str">
        <f t="shared" si="354"/>
        <v>Initial prescriptions, Every 3 months, Every 12 months</v>
      </c>
      <c r="BS488" t="s">
        <v>1163</v>
      </c>
      <c r="BU488" t="str">
        <f t="shared" si="355"/>
        <v>Initial prescriptions, Every 3 months, Every 12 months</v>
      </c>
      <c r="BV488" t="s">
        <v>1163</v>
      </c>
      <c r="BX488" t="str">
        <f t="shared" si="356"/>
        <v>Initial prescriptions, Every 3 months, Every 12 months</v>
      </c>
      <c r="BY488" t="s">
        <v>1163</v>
      </c>
      <c r="CA488" t="str">
        <f t="shared" si="357"/>
        <v>Initial prescriptions, Every 3 months, Every 12 months</v>
      </c>
      <c r="CB488" t="s">
        <v>1163</v>
      </c>
      <c r="CD488" t="str">
        <f t="shared" si="358"/>
        <v>Terminally ill patients under the supervised care of a hospice program, Prescriptions related to cancer treatment, Post-surgical prescriptions</v>
      </c>
      <c r="CE488" t="s">
        <v>1147</v>
      </c>
      <c r="CG488">
        <v>1</v>
      </c>
      <c r="CH488" t="s">
        <v>1147</v>
      </c>
      <c r="CJ488">
        <v>0</v>
      </c>
      <c r="CM488">
        <v>0</v>
      </c>
      <c r="CS488">
        <v>1</v>
      </c>
      <c r="CT488" t="s">
        <v>1148</v>
      </c>
      <c r="CV488" t="str">
        <f t="shared" si="343"/>
        <v>Type of delegate not specified</v>
      </c>
      <c r="CY488">
        <v>1</v>
      </c>
      <c r="CZ488" t="s">
        <v>1149</v>
      </c>
      <c r="DB488">
        <v>0</v>
      </c>
      <c r="DE488">
        <v>0</v>
      </c>
      <c r="DH488">
        <v>1</v>
      </c>
      <c r="DI488" t="s">
        <v>1150</v>
      </c>
      <c r="DK488" t="str">
        <f t="shared" si="344"/>
        <v>Must have bilateral memorandum of understanding or data sharing agreement</v>
      </c>
      <c r="DL488" t="s">
        <v>1150</v>
      </c>
      <c r="DN488">
        <v>1</v>
      </c>
      <c r="DO488" t="s">
        <v>1148</v>
      </c>
      <c r="DQ488" t="str">
        <f t="shared" si="345"/>
        <v>Active investigations, Granted access by a subpoena, Granted access by issuance of a warrant</v>
      </c>
      <c r="DR488" t="s">
        <v>1149</v>
      </c>
    </row>
    <row r="489" spans="1:122" x14ac:dyDescent="0.35">
      <c r="A489" t="s">
        <v>1181</v>
      </c>
      <c r="B489" s="1">
        <v>41640</v>
      </c>
      <c r="C489" s="1">
        <v>41730</v>
      </c>
      <c r="D489">
        <v>1</v>
      </c>
      <c r="E489" t="s">
        <v>1182</v>
      </c>
      <c r="G489" t="str">
        <f t="shared" ref="G489:G497" si="359">("Department of Public Safety")</f>
        <v>Department of Public Safety</v>
      </c>
      <c r="H489" t="s">
        <v>1183</v>
      </c>
      <c r="I489" t="s">
        <v>1184</v>
      </c>
      <c r="J489">
        <v>1</v>
      </c>
      <c r="K489" t="s">
        <v>1185</v>
      </c>
      <c r="M489" t="str">
        <f t="shared" ref="M489:M497" si="360">("Real-time")</f>
        <v>Real-time</v>
      </c>
      <c r="N489" t="s">
        <v>1186</v>
      </c>
      <c r="P489" t="str">
        <f t="shared" si="335"/>
        <v>Schedule II, Schedule III, Schedule IV, Schedule V</v>
      </c>
      <c r="Q489" t="s">
        <v>1185</v>
      </c>
      <c r="S489" t="str">
        <f t="shared" ref="S489:S494" si="361">("No action specified in the law")</f>
        <v>No action specified in the law</v>
      </c>
      <c r="V489">
        <v>0</v>
      </c>
      <c r="AE489">
        <v>1</v>
      </c>
      <c r="AF489" t="s">
        <v>1187</v>
      </c>
      <c r="AH489">
        <v>0</v>
      </c>
      <c r="AQ489">
        <v>1</v>
      </c>
      <c r="AR489" t="s">
        <v>1187</v>
      </c>
      <c r="AT489" t="str">
        <f t="shared" si="349"/>
        <v>Initial prescriptions</v>
      </c>
      <c r="AU489" t="s">
        <v>1187</v>
      </c>
      <c r="AV489" t="s">
        <v>1188</v>
      </c>
      <c r="AW489" t="str">
        <f>("Every prescription")</f>
        <v>Every prescription</v>
      </c>
      <c r="AX489" t="s">
        <v>1187</v>
      </c>
      <c r="AY489" t="s">
        <v>1188</v>
      </c>
      <c r="AZ489" t="str">
        <f>("No exceptions from the mandate to check the PDMP")</f>
        <v>No exceptions from the mandate to check the PDMP</v>
      </c>
      <c r="BC489">
        <v>0</v>
      </c>
      <c r="BL489">
        <v>0</v>
      </c>
      <c r="CG489">
        <v>0</v>
      </c>
      <c r="CJ489">
        <v>1</v>
      </c>
      <c r="CK489" t="s">
        <v>1189</v>
      </c>
      <c r="CM489">
        <v>1</v>
      </c>
      <c r="CN489" t="s">
        <v>1187</v>
      </c>
      <c r="CP489" t="str">
        <f t="shared" ref="CP489:CP497" si="362">("Every patient, every time")</f>
        <v>Every patient, every time</v>
      </c>
      <c r="CQ489" t="s">
        <v>1187</v>
      </c>
      <c r="CR489" t="s">
        <v>1188</v>
      </c>
      <c r="CS489">
        <v>0</v>
      </c>
      <c r="CY489">
        <v>0</v>
      </c>
      <c r="DB489">
        <v>0</v>
      </c>
      <c r="DE489">
        <v>0</v>
      </c>
      <c r="DH489">
        <v>0</v>
      </c>
      <c r="DN489">
        <v>1</v>
      </c>
      <c r="DO489" t="s">
        <v>1190</v>
      </c>
      <c r="DQ489" t="str">
        <f t="shared" ref="DQ489:DQ497" si="363">("Active investigations")</f>
        <v>Active investigations</v>
      </c>
      <c r="DR489" t="s">
        <v>1190</v>
      </c>
    </row>
    <row r="490" spans="1:122" x14ac:dyDescent="0.35">
      <c r="A490" t="s">
        <v>1181</v>
      </c>
      <c r="B490" s="1">
        <v>41731</v>
      </c>
      <c r="C490" s="1">
        <v>41943</v>
      </c>
      <c r="D490">
        <v>1</v>
      </c>
      <c r="E490" t="s">
        <v>1182</v>
      </c>
      <c r="G490" t="str">
        <f t="shared" si="359"/>
        <v>Department of Public Safety</v>
      </c>
      <c r="H490" t="s">
        <v>1183</v>
      </c>
      <c r="I490" t="s">
        <v>1184</v>
      </c>
      <c r="J490">
        <v>1</v>
      </c>
      <c r="K490" t="s">
        <v>1185</v>
      </c>
      <c r="M490" t="str">
        <f t="shared" si="360"/>
        <v>Real-time</v>
      </c>
      <c r="N490" t="s">
        <v>1186</v>
      </c>
      <c r="P490" t="str">
        <f t="shared" si="335"/>
        <v>Schedule II, Schedule III, Schedule IV, Schedule V</v>
      </c>
      <c r="Q490" t="s">
        <v>1185</v>
      </c>
      <c r="S490" t="str">
        <f t="shared" si="361"/>
        <v>No action specified in the law</v>
      </c>
      <c r="V490">
        <v>0</v>
      </c>
      <c r="AE490">
        <v>1</v>
      </c>
      <c r="AF490" t="s">
        <v>1187</v>
      </c>
      <c r="AH490">
        <v>0</v>
      </c>
      <c r="AQ490">
        <v>1</v>
      </c>
      <c r="AR490" t="s">
        <v>1187</v>
      </c>
      <c r="AT490" t="str">
        <f t="shared" si="349"/>
        <v>Initial prescriptions</v>
      </c>
      <c r="AU490" t="s">
        <v>1187</v>
      </c>
      <c r="AV490" t="s">
        <v>1188</v>
      </c>
      <c r="AW490" t="str">
        <f>("Every prescription")</f>
        <v>Every prescription</v>
      </c>
      <c r="AX490" t="s">
        <v>1187</v>
      </c>
      <c r="AY490" t="s">
        <v>1188</v>
      </c>
      <c r="AZ490" t="str">
        <f>("No exceptions from the mandate to check the PDMP")</f>
        <v>No exceptions from the mandate to check the PDMP</v>
      </c>
      <c r="BC490">
        <v>0</v>
      </c>
      <c r="BL490">
        <v>0</v>
      </c>
      <c r="CG490">
        <v>0</v>
      </c>
      <c r="CJ490">
        <v>1</v>
      </c>
      <c r="CK490" t="s">
        <v>1189</v>
      </c>
      <c r="CM490">
        <v>1</v>
      </c>
      <c r="CN490" t="s">
        <v>1187</v>
      </c>
      <c r="CP490" t="str">
        <f t="shared" si="362"/>
        <v>Every patient, every time</v>
      </c>
      <c r="CQ490" t="s">
        <v>1187</v>
      </c>
      <c r="CR490" t="s">
        <v>1188</v>
      </c>
      <c r="CS490">
        <v>0</v>
      </c>
      <c r="CY490">
        <v>0</v>
      </c>
      <c r="DB490">
        <v>0</v>
      </c>
      <c r="DE490">
        <v>0</v>
      </c>
      <c r="DH490">
        <v>0</v>
      </c>
      <c r="DN490">
        <v>1</v>
      </c>
      <c r="DO490" t="s">
        <v>1190</v>
      </c>
      <c r="DQ490" t="str">
        <f t="shared" si="363"/>
        <v>Active investigations</v>
      </c>
      <c r="DR490" t="s">
        <v>1190</v>
      </c>
    </row>
    <row r="491" spans="1:122" x14ac:dyDescent="0.35">
      <c r="A491" t="s">
        <v>1181</v>
      </c>
      <c r="B491" s="1">
        <v>41944</v>
      </c>
      <c r="C491" s="1">
        <v>42308</v>
      </c>
      <c r="D491">
        <v>1</v>
      </c>
      <c r="E491" t="s">
        <v>1182</v>
      </c>
      <c r="G491" t="str">
        <f t="shared" si="359"/>
        <v>Department of Public Safety</v>
      </c>
      <c r="H491" t="s">
        <v>1183</v>
      </c>
      <c r="I491" t="s">
        <v>1184</v>
      </c>
      <c r="J491">
        <v>1</v>
      </c>
      <c r="K491" t="s">
        <v>1185</v>
      </c>
      <c r="M491" t="str">
        <f t="shared" si="360"/>
        <v>Real-time</v>
      </c>
      <c r="N491" t="s">
        <v>1186</v>
      </c>
      <c r="P491" t="str">
        <f t="shared" si="335"/>
        <v>Schedule II, Schedule III, Schedule IV, Schedule V</v>
      </c>
      <c r="Q491" t="s">
        <v>1185</v>
      </c>
      <c r="S491" t="str">
        <f t="shared" si="361"/>
        <v>No action specified in the law</v>
      </c>
      <c r="V491">
        <v>0</v>
      </c>
      <c r="AE491">
        <v>1</v>
      </c>
      <c r="AF491" t="s">
        <v>1187</v>
      </c>
      <c r="AH491">
        <v>0</v>
      </c>
      <c r="AQ491">
        <v>1</v>
      </c>
      <c r="AR491" t="s">
        <v>1187</v>
      </c>
      <c r="AT491" t="str">
        <f t="shared" si="349"/>
        <v>Initial prescriptions</v>
      </c>
      <c r="AU491" t="s">
        <v>1187</v>
      </c>
      <c r="AV491" t="s">
        <v>1188</v>
      </c>
      <c r="AW491" t="str">
        <f>("Every prescription")</f>
        <v>Every prescription</v>
      </c>
      <c r="AX491" t="s">
        <v>1187</v>
      </c>
      <c r="AY491" t="s">
        <v>1188</v>
      </c>
      <c r="AZ491" t="str">
        <f>("No exceptions from the mandate to check the PDMP")</f>
        <v>No exceptions from the mandate to check the PDMP</v>
      </c>
      <c r="BC491">
        <v>0</v>
      </c>
      <c r="BL491">
        <v>0</v>
      </c>
      <c r="CG491">
        <v>0</v>
      </c>
      <c r="CJ491">
        <v>1</v>
      </c>
      <c r="CK491" t="s">
        <v>1189</v>
      </c>
      <c r="CM491">
        <v>1</v>
      </c>
      <c r="CN491" t="s">
        <v>1187</v>
      </c>
      <c r="CP491" t="str">
        <f t="shared" si="362"/>
        <v>Every patient, every time</v>
      </c>
      <c r="CQ491" t="s">
        <v>1187</v>
      </c>
      <c r="CR491" t="s">
        <v>1188</v>
      </c>
      <c r="CS491">
        <v>0</v>
      </c>
      <c r="CY491">
        <v>0</v>
      </c>
      <c r="DB491">
        <v>0</v>
      </c>
      <c r="DE491">
        <v>0</v>
      </c>
      <c r="DH491">
        <v>1</v>
      </c>
      <c r="DI491" t="s">
        <v>1189</v>
      </c>
      <c r="DK491" t="str">
        <f t="shared" ref="DK491:DK497" si="364">("Receiving state must allow reciprocity with this state, Must have bilateral memorandum of understanding or data sharing agreement")</f>
        <v>Receiving state must allow reciprocity with this state, Must have bilateral memorandum of understanding or data sharing agreement</v>
      </c>
      <c r="DL491" t="s">
        <v>1189</v>
      </c>
      <c r="DN491">
        <v>1</v>
      </c>
      <c r="DO491" t="s">
        <v>1190</v>
      </c>
      <c r="DQ491" t="str">
        <f t="shared" si="363"/>
        <v>Active investigations</v>
      </c>
      <c r="DR491" t="s">
        <v>1190</v>
      </c>
    </row>
    <row r="492" spans="1:122" x14ac:dyDescent="0.35">
      <c r="A492" t="s">
        <v>1181</v>
      </c>
      <c r="B492" s="1">
        <v>42309</v>
      </c>
      <c r="C492" s="1">
        <v>42485</v>
      </c>
      <c r="D492">
        <v>1</v>
      </c>
      <c r="E492" t="s">
        <v>1182</v>
      </c>
      <c r="G492" t="str">
        <f t="shared" si="359"/>
        <v>Department of Public Safety</v>
      </c>
      <c r="H492" t="s">
        <v>1183</v>
      </c>
      <c r="I492" t="s">
        <v>1184</v>
      </c>
      <c r="J492">
        <v>1</v>
      </c>
      <c r="K492" t="s">
        <v>1185</v>
      </c>
      <c r="M492" t="str">
        <f t="shared" si="360"/>
        <v>Real-time</v>
      </c>
      <c r="N492" t="s">
        <v>1186</v>
      </c>
      <c r="P492" t="str">
        <f t="shared" si="335"/>
        <v>Schedule II, Schedule III, Schedule IV, Schedule V</v>
      </c>
      <c r="Q492" t="s">
        <v>1185</v>
      </c>
      <c r="S492" t="str">
        <f t="shared" si="361"/>
        <v>No action specified in the law</v>
      </c>
      <c r="V492">
        <v>0</v>
      </c>
      <c r="AE492">
        <v>1</v>
      </c>
      <c r="AF492" t="s">
        <v>1191</v>
      </c>
      <c r="AH492">
        <v>0</v>
      </c>
      <c r="AQ492">
        <v>1</v>
      </c>
      <c r="AR492" t="s">
        <v>1192</v>
      </c>
      <c r="AT492" t="str">
        <f t="shared" si="349"/>
        <v>Initial prescriptions</v>
      </c>
      <c r="AU492" t="s">
        <v>1187</v>
      </c>
      <c r="AV492" t="s">
        <v>1188</v>
      </c>
      <c r="AW492" t="str">
        <f t="shared" ref="AW492:AW497" si="365">("Every prescription, Every 6 months, Authorizing refills")</f>
        <v>Every prescription, Every 6 months, Authorizing refills</v>
      </c>
      <c r="AX492" t="s">
        <v>1192</v>
      </c>
      <c r="AY492" t="s">
        <v>1193</v>
      </c>
      <c r="AZ492" t="str">
        <f t="shared" ref="AZ492:AZ497" si="366">("Terminally ill patients under the supervised care of a hospice program")</f>
        <v>Terminally ill patients under the supervised care of a hospice program</v>
      </c>
      <c r="BA492" t="s">
        <v>1189</v>
      </c>
      <c r="BB492" t="s">
        <v>1194</v>
      </c>
      <c r="BC492">
        <v>1</v>
      </c>
      <c r="BD492" t="s">
        <v>1189</v>
      </c>
      <c r="BF492" t="str">
        <f t="shared" ref="BF492:BF497" si="367">("Every 6 months, Authorizing refills")</f>
        <v>Every 6 months, Authorizing refills</v>
      </c>
      <c r="BG492" t="s">
        <v>1189</v>
      </c>
      <c r="BH492" t="s">
        <v>1195</v>
      </c>
      <c r="BI492" t="str">
        <f t="shared" ref="BI492:BI497" si="368">("Terminally ill patients under the supervised care of a hospice program")</f>
        <v>Terminally ill patients under the supervised care of a hospice program</v>
      </c>
      <c r="BJ492" t="s">
        <v>1189</v>
      </c>
      <c r="BL492">
        <v>0</v>
      </c>
      <c r="CG492">
        <v>0</v>
      </c>
      <c r="CJ492">
        <v>1</v>
      </c>
      <c r="CK492" t="s">
        <v>1189</v>
      </c>
      <c r="CM492">
        <v>1</v>
      </c>
      <c r="CN492" t="s">
        <v>1187</v>
      </c>
      <c r="CP492" t="str">
        <f t="shared" si="362"/>
        <v>Every patient, every time</v>
      </c>
      <c r="CQ492" t="s">
        <v>1187</v>
      </c>
      <c r="CR492" t="s">
        <v>1188</v>
      </c>
      <c r="CS492">
        <v>1</v>
      </c>
      <c r="CT492" t="s">
        <v>1189</v>
      </c>
      <c r="CV492" t="str">
        <f t="shared" ref="CV492:CV497" si="369">("Administrative assistants, Health care professionals")</f>
        <v>Administrative assistants, Health care professionals</v>
      </c>
      <c r="CW492" t="s">
        <v>1189</v>
      </c>
      <c r="CY492">
        <v>0</v>
      </c>
      <c r="DB492">
        <v>0</v>
      </c>
      <c r="DE492">
        <v>0</v>
      </c>
      <c r="DH492">
        <v>1</v>
      </c>
      <c r="DI492" t="s">
        <v>1189</v>
      </c>
      <c r="DK492" t="str">
        <f t="shared" si="364"/>
        <v>Receiving state must allow reciprocity with this state, Must have bilateral memorandum of understanding or data sharing agreement</v>
      </c>
      <c r="DL492" t="s">
        <v>1189</v>
      </c>
      <c r="DN492">
        <v>1</v>
      </c>
      <c r="DO492" t="s">
        <v>1190</v>
      </c>
      <c r="DQ492" t="str">
        <f t="shared" si="363"/>
        <v>Active investigations</v>
      </c>
      <c r="DR492" t="s">
        <v>1190</v>
      </c>
    </row>
    <row r="493" spans="1:122" x14ac:dyDescent="0.35">
      <c r="A493" t="s">
        <v>1181</v>
      </c>
      <c r="B493" s="1">
        <v>42486</v>
      </c>
      <c r="C493" s="1">
        <v>42623</v>
      </c>
      <c r="D493">
        <v>1</v>
      </c>
      <c r="E493" t="s">
        <v>1182</v>
      </c>
      <c r="G493" t="str">
        <f t="shared" si="359"/>
        <v>Department of Public Safety</v>
      </c>
      <c r="H493" t="s">
        <v>1183</v>
      </c>
      <c r="I493" t="s">
        <v>1184</v>
      </c>
      <c r="J493">
        <v>1</v>
      </c>
      <c r="K493" t="s">
        <v>1185</v>
      </c>
      <c r="M493" t="str">
        <f t="shared" si="360"/>
        <v>Real-time</v>
      </c>
      <c r="N493" t="s">
        <v>1186</v>
      </c>
      <c r="P493" t="str">
        <f t="shared" si="335"/>
        <v>Schedule II, Schedule III, Schedule IV, Schedule V</v>
      </c>
      <c r="Q493" t="s">
        <v>1185</v>
      </c>
      <c r="S493" t="str">
        <f t="shared" si="361"/>
        <v>No action specified in the law</v>
      </c>
      <c r="V493">
        <v>0</v>
      </c>
      <c r="AE493">
        <v>1</v>
      </c>
      <c r="AF493" t="s">
        <v>1191</v>
      </c>
      <c r="AH493">
        <v>0</v>
      </c>
      <c r="AQ493">
        <v>1</v>
      </c>
      <c r="AR493" t="s">
        <v>1191</v>
      </c>
      <c r="AT493" t="str">
        <f t="shared" si="349"/>
        <v>Initial prescriptions</v>
      </c>
      <c r="AU493" t="s">
        <v>1187</v>
      </c>
      <c r="AV493" t="s">
        <v>1188</v>
      </c>
      <c r="AW493" t="str">
        <f t="shared" si="365"/>
        <v>Every prescription, Every 6 months, Authorizing refills</v>
      </c>
      <c r="AX493" t="s">
        <v>1192</v>
      </c>
      <c r="AY493" t="s">
        <v>1193</v>
      </c>
      <c r="AZ493" t="str">
        <f t="shared" si="366"/>
        <v>Terminally ill patients under the supervised care of a hospice program</v>
      </c>
      <c r="BA493" t="s">
        <v>1189</v>
      </c>
      <c r="BB493" t="s">
        <v>1194</v>
      </c>
      <c r="BC493">
        <v>1</v>
      </c>
      <c r="BD493" t="s">
        <v>1189</v>
      </c>
      <c r="BF493" t="str">
        <f t="shared" si="367"/>
        <v>Every 6 months, Authorizing refills</v>
      </c>
      <c r="BG493" t="s">
        <v>1189</v>
      </c>
      <c r="BH493" t="s">
        <v>1195</v>
      </c>
      <c r="BI493" t="str">
        <f t="shared" si="368"/>
        <v>Terminally ill patients under the supervised care of a hospice program</v>
      </c>
      <c r="BJ493" t="s">
        <v>1189</v>
      </c>
      <c r="BL493">
        <v>0</v>
      </c>
      <c r="CG493">
        <v>0</v>
      </c>
      <c r="CJ493">
        <v>1</v>
      </c>
      <c r="CK493" t="s">
        <v>1189</v>
      </c>
      <c r="CM493">
        <v>1</v>
      </c>
      <c r="CN493" t="s">
        <v>1187</v>
      </c>
      <c r="CP493" t="str">
        <f t="shared" si="362"/>
        <v>Every patient, every time</v>
      </c>
      <c r="CQ493" t="s">
        <v>1187</v>
      </c>
      <c r="CR493" t="s">
        <v>1188</v>
      </c>
      <c r="CS493">
        <v>1</v>
      </c>
      <c r="CT493" t="s">
        <v>1189</v>
      </c>
      <c r="CV493" t="str">
        <f t="shared" si="369"/>
        <v>Administrative assistants, Health care professionals</v>
      </c>
      <c r="CW493" t="s">
        <v>1189</v>
      </c>
      <c r="CY493">
        <v>0</v>
      </c>
      <c r="DB493">
        <v>0</v>
      </c>
      <c r="DE493">
        <v>0</v>
      </c>
      <c r="DH493">
        <v>1</v>
      </c>
      <c r="DI493" t="s">
        <v>1189</v>
      </c>
      <c r="DK493" t="str">
        <f t="shared" si="364"/>
        <v>Receiving state must allow reciprocity with this state, Must have bilateral memorandum of understanding or data sharing agreement</v>
      </c>
      <c r="DL493" t="s">
        <v>1189</v>
      </c>
      <c r="DN493">
        <v>1</v>
      </c>
      <c r="DO493" t="s">
        <v>1190</v>
      </c>
      <c r="DQ493" t="str">
        <f t="shared" si="363"/>
        <v>Active investigations</v>
      </c>
      <c r="DR493" t="s">
        <v>1190</v>
      </c>
    </row>
    <row r="494" spans="1:122" x14ac:dyDescent="0.35">
      <c r="A494" t="s">
        <v>1181</v>
      </c>
      <c r="B494" s="1">
        <v>42624</v>
      </c>
      <c r="C494" s="1">
        <v>43404</v>
      </c>
      <c r="D494">
        <v>1</v>
      </c>
      <c r="E494" t="s">
        <v>1182</v>
      </c>
      <c r="G494" t="str">
        <f t="shared" si="359"/>
        <v>Department of Public Safety</v>
      </c>
      <c r="H494" t="s">
        <v>1183</v>
      </c>
      <c r="I494" t="s">
        <v>1184</v>
      </c>
      <c r="J494">
        <v>1</v>
      </c>
      <c r="K494" t="s">
        <v>1185</v>
      </c>
      <c r="M494" t="str">
        <f t="shared" si="360"/>
        <v>Real-time</v>
      </c>
      <c r="N494" t="s">
        <v>1186</v>
      </c>
      <c r="P494" t="str">
        <f t="shared" si="335"/>
        <v>Schedule II, Schedule III, Schedule IV, Schedule V</v>
      </c>
      <c r="Q494" t="s">
        <v>1185</v>
      </c>
      <c r="S494" t="str">
        <f t="shared" si="361"/>
        <v>No action specified in the law</v>
      </c>
      <c r="V494">
        <v>0</v>
      </c>
      <c r="AE494">
        <v>1</v>
      </c>
      <c r="AF494" t="s">
        <v>1191</v>
      </c>
      <c r="AH494">
        <v>0</v>
      </c>
      <c r="AQ494">
        <v>1</v>
      </c>
      <c r="AR494" t="s">
        <v>1192</v>
      </c>
      <c r="AT494" t="str">
        <f t="shared" si="349"/>
        <v>Initial prescriptions</v>
      </c>
      <c r="AU494" t="s">
        <v>1187</v>
      </c>
      <c r="AV494" t="s">
        <v>1188</v>
      </c>
      <c r="AW494" t="str">
        <f t="shared" si="365"/>
        <v>Every prescription, Every 6 months, Authorizing refills</v>
      </c>
      <c r="AX494" t="s">
        <v>1192</v>
      </c>
      <c r="AY494" t="s">
        <v>1193</v>
      </c>
      <c r="AZ494" t="str">
        <f t="shared" si="366"/>
        <v>Terminally ill patients under the supervised care of a hospice program</v>
      </c>
      <c r="BA494" t="s">
        <v>1189</v>
      </c>
      <c r="BB494" t="s">
        <v>1194</v>
      </c>
      <c r="BC494">
        <v>1</v>
      </c>
      <c r="BD494" t="s">
        <v>1189</v>
      </c>
      <c r="BF494" t="str">
        <f t="shared" si="367"/>
        <v>Every 6 months, Authorizing refills</v>
      </c>
      <c r="BG494" t="s">
        <v>1189</v>
      </c>
      <c r="BH494" t="s">
        <v>1195</v>
      </c>
      <c r="BI494" t="str">
        <f t="shared" si="368"/>
        <v>Terminally ill patients under the supervised care of a hospice program</v>
      </c>
      <c r="BJ494" t="s">
        <v>1189</v>
      </c>
      <c r="BL494">
        <v>0</v>
      </c>
      <c r="CG494">
        <v>0</v>
      </c>
      <c r="CJ494">
        <v>1</v>
      </c>
      <c r="CK494" t="s">
        <v>1189</v>
      </c>
      <c r="CM494">
        <v>1</v>
      </c>
      <c r="CN494" t="s">
        <v>1187</v>
      </c>
      <c r="CP494" t="str">
        <f t="shared" si="362"/>
        <v>Every patient, every time</v>
      </c>
      <c r="CQ494" t="s">
        <v>1187</v>
      </c>
      <c r="CR494" t="s">
        <v>1188</v>
      </c>
      <c r="CS494">
        <v>1</v>
      </c>
      <c r="CT494" t="s">
        <v>1189</v>
      </c>
      <c r="CV494" t="str">
        <f t="shared" si="369"/>
        <v>Administrative assistants, Health care professionals</v>
      </c>
      <c r="CW494" t="s">
        <v>1189</v>
      </c>
      <c r="CY494">
        <v>0</v>
      </c>
      <c r="DB494">
        <v>0</v>
      </c>
      <c r="DE494">
        <v>0</v>
      </c>
      <c r="DH494">
        <v>1</v>
      </c>
      <c r="DI494" t="s">
        <v>1189</v>
      </c>
      <c r="DK494" t="str">
        <f t="shared" si="364"/>
        <v>Receiving state must allow reciprocity with this state, Must have bilateral memorandum of understanding or data sharing agreement</v>
      </c>
      <c r="DL494" t="s">
        <v>1189</v>
      </c>
      <c r="DN494">
        <v>1</v>
      </c>
      <c r="DO494" t="s">
        <v>1190</v>
      </c>
      <c r="DQ494" t="str">
        <f t="shared" si="363"/>
        <v>Active investigations</v>
      </c>
      <c r="DR494" t="s">
        <v>1190</v>
      </c>
    </row>
    <row r="495" spans="1:122" x14ac:dyDescent="0.35">
      <c r="A495" t="s">
        <v>1181</v>
      </c>
      <c r="B495" s="1">
        <v>43405</v>
      </c>
      <c r="C495" s="1">
        <v>43558</v>
      </c>
      <c r="D495">
        <v>1</v>
      </c>
      <c r="E495" t="s">
        <v>1182</v>
      </c>
      <c r="G495" t="str">
        <f t="shared" si="359"/>
        <v>Department of Public Safety</v>
      </c>
      <c r="H495" t="s">
        <v>1183</v>
      </c>
      <c r="I495" t="s">
        <v>1184</v>
      </c>
      <c r="J495">
        <v>1</v>
      </c>
      <c r="K495" t="s">
        <v>1185</v>
      </c>
      <c r="M495" t="str">
        <f t="shared" si="360"/>
        <v>Real-time</v>
      </c>
      <c r="N495" t="s">
        <v>1186</v>
      </c>
      <c r="P495" t="str">
        <f t="shared" si="335"/>
        <v>Schedule II, Schedule III, Schedule IV, Schedule V</v>
      </c>
      <c r="Q495" t="s">
        <v>1185</v>
      </c>
      <c r="S495" t="str">
        <f>("Permitted to report to professional licensing body")</f>
        <v>Permitted to report to professional licensing body</v>
      </c>
      <c r="T495" t="s">
        <v>1189</v>
      </c>
      <c r="V495">
        <v>0</v>
      </c>
      <c r="AE495">
        <v>1</v>
      </c>
      <c r="AF495" t="s">
        <v>1191</v>
      </c>
      <c r="AH495">
        <v>0</v>
      </c>
      <c r="AQ495">
        <v>1</v>
      </c>
      <c r="AR495" t="s">
        <v>1192</v>
      </c>
      <c r="AT495" t="str">
        <f t="shared" si="349"/>
        <v>Initial prescriptions</v>
      </c>
      <c r="AU495" t="s">
        <v>1187</v>
      </c>
      <c r="AV495" t="s">
        <v>1196</v>
      </c>
      <c r="AW495" t="str">
        <f t="shared" si="365"/>
        <v>Every prescription, Every 6 months, Authorizing refills</v>
      </c>
      <c r="AX495" t="s">
        <v>1192</v>
      </c>
      <c r="AY495" t="s">
        <v>1197</v>
      </c>
      <c r="AZ495" t="str">
        <f t="shared" si="366"/>
        <v>Terminally ill patients under the supervised care of a hospice program</v>
      </c>
      <c r="BA495" t="s">
        <v>1189</v>
      </c>
      <c r="BB495" t="s">
        <v>1198</v>
      </c>
      <c r="BC495">
        <v>1</v>
      </c>
      <c r="BD495" t="s">
        <v>1189</v>
      </c>
      <c r="BF495" t="str">
        <f t="shared" si="367"/>
        <v>Every 6 months, Authorizing refills</v>
      </c>
      <c r="BG495" t="s">
        <v>1189</v>
      </c>
      <c r="BH495" t="s">
        <v>1195</v>
      </c>
      <c r="BI495" t="str">
        <f t="shared" si="368"/>
        <v>Terminally ill patients under the supervised care of a hospice program</v>
      </c>
      <c r="BJ495" t="s">
        <v>1189</v>
      </c>
      <c r="BL495">
        <v>0</v>
      </c>
      <c r="CG495">
        <v>0</v>
      </c>
      <c r="CJ495">
        <v>1</v>
      </c>
      <c r="CK495" t="s">
        <v>1189</v>
      </c>
      <c r="CM495">
        <v>1</v>
      </c>
      <c r="CN495" t="s">
        <v>1187</v>
      </c>
      <c r="CP495" t="str">
        <f t="shared" si="362"/>
        <v>Every patient, every time</v>
      </c>
      <c r="CQ495" t="s">
        <v>1187</v>
      </c>
      <c r="CR495" t="s">
        <v>1196</v>
      </c>
      <c r="CS495">
        <v>1</v>
      </c>
      <c r="CT495" t="s">
        <v>1189</v>
      </c>
      <c r="CV495" t="str">
        <f t="shared" si="369"/>
        <v>Administrative assistants, Health care professionals</v>
      </c>
      <c r="CW495" t="s">
        <v>1189</v>
      </c>
      <c r="CY495">
        <v>0</v>
      </c>
      <c r="DB495">
        <v>0</v>
      </c>
      <c r="DE495">
        <v>0</v>
      </c>
      <c r="DH495">
        <v>1</v>
      </c>
      <c r="DI495" t="s">
        <v>1189</v>
      </c>
      <c r="DK495" t="str">
        <f t="shared" si="364"/>
        <v>Receiving state must allow reciprocity with this state, Must have bilateral memorandum of understanding or data sharing agreement</v>
      </c>
      <c r="DL495" t="s">
        <v>1189</v>
      </c>
      <c r="DN495">
        <v>1</v>
      </c>
      <c r="DO495" t="s">
        <v>1190</v>
      </c>
      <c r="DQ495" t="str">
        <f t="shared" si="363"/>
        <v>Active investigations</v>
      </c>
      <c r="DR495" t="s">
        <v>1190</v>
      </c>
    </row>
    <row r="496" spans="1:122" x14ac:dyDescent="0.35">
      <c r="A496" t="s">
        <v>1181</v>
      </c>
      <c r="B496" s="1">
        <v>43559</v>
      </c>
      <c r="C496" s="1">
        <v>43605</v>
      </c>
      <c r="D496">
        <v>1</v>
      </c>
      <c r="E496" t="s">
        <v>1182</v>
      </c>
      <c r="G496" t="str">
        <f t="shared" si="359"/>
        <v>Department of Public Safety</v>
      </c>
      <c r="H496" t="s">
        <v>1183</v>
      </c>
      <c r="I496" t="s">
        <v>1184</v>
      </c>
      <c r="J496">
        <v>1</v>
      </c>
      <c r="K496" t="s">
        <v>1185</v>
      </c>
      <c r="M496" t="str">
        <f t="shared" si="360"/>
        <v>Real-time</v>
      </c>
      <c r="N496" t="s">
        <v>1186</v>
      </c>
      <c r="P496" t="str">
        <f t="shared" si="335"/>
        <v>Schedule II, Schedule III, Schedule IV, Schedule V</v>
      </c>
      <c r="Q496" t="s">
        <v>1185</v>
      </c>
      <c r="S496" t="str">
        <f>("Permitted to report to professional licensing body")</f>
        <v>Permitted to report to professional licensing body</v>
      </c>
      <c r="T496" t="s">
        <v>1189</v>
      </c>
      <c r="V496">
        <v>0</v>
      </c>
      <c r="AE496">
        <v>1</v>
      </c>
      <c r="AF496" t="s">
        <v>1191</v>
      </c>
      <c r="AH496">
        <v>0</v>
      </c>
      <c r="AQ496">
        <v>1</v>
      </c>
      <c r="AR496" t="s">
        <v>1192</v>
      </c>
      <c r="AT496" t="str">
        <f t="shared" si="349"/>
        <v>Initial prescriptions</v>
      </c>
      <c r="AU496" t="s">
        <v>1187</v>
      </c>
      <c r="AV496" t="s">
        <v>1199</v>
      </c>
      <c r="AW496" t="str">
        <f t="shared" si="365"/>
        <v>Every prescription, Every 6 months, Authorizing refills</v>
      </c>
      <c r="AX496" t="s">
        <v>1192</v>
      </c>
      <c r="AY496" t="s">
        <v>1200</v>
      </c>
      <c r="AZ496" t="str">
        <f t="shared" si="366"/>
        <v>Terminally ill patients under the supervised care of a hospice program</v>
      </c>
      <c r="BA496" t="s">
        <v>1189</v>
      </c>
      <c r="BB496" t="s">
        <v>1201</v>
      </c>
      <c r="BC496">
        <v>1</v>
      </c>
      <c r="BD496" t="s">
        <v>1189</v>
      </c>
      <c r="BF496" t="str">
        <f t="shared" si="367"/>
        <v>Every 6 months, Authorizing refills</v>
      </c>
      <c r="BG496" t="s">
        <v>1189</v>
      </c>
      <c r="BH496" t="s">
        <v>1195</v>
      </c>
      <c r="BI496" t="str">
        <f t="shared" si="368"/>
        <v>Terminally ill patients under the supervised care of a hospice program</v>
      </c>
      <c r="BJ496" t="s">
        <v>1189</v>
      </c>
      <c r="BL496">
        <v>0</v>
      </c>
      <c r="CG496">
        <v>0</v>
      </c>
      <c r="CJ496">
        <v>1</v>
      </c>
      <c r="CK496" t="s">
        <v>1189</v>
      </c>
      <c r="CM496">
        <v>1</v>
      </c>
      <c r="CN496" t="s">
        <v>1187</v>
      </c>
      <c r="CP496" t="str">
        <f t="shared" si="362"/>
        <v>Every patient, every time</v>
      </c>
      <c r="CQ496" t="s">
        <v>1187</v>
      </c>
      <c r="CR496" t="s">
        <v>1199</v>
      </c>
      <c r="CS496">
        <v>1</v>
      </c>
      <c r="CT496" t="s">
        <v>1189</v>
      </c>
      <c r="CV496" t="str">
        <f t="shared" si="369"/>
        <v>Administrative assistants, Health care professionals</v>
      </c>
      <c r="CW496" t="s">
        <v>1189</v>
      </c>
      <c r="CY496">
        <v>0</v>
      </c>
      <c r="DB496">
        <v>0</v>
      </c>
      <c r="DE496">
        <v>0</v>
      </c>
      <c r="DH496">
        <v>1</v>
      </c>
      <c r="DI496" t="s">
        <v>1189</v>
      </c>
      <c r="DK496" t="str">
        <f t="shared" si="364"/>
        <v>Receiving state must allow reciprocity with this state, Must have bilateral memorandum of understanding or data sharing agreement</v>
      </c>
      <c r="DL496" t="s">
        <v>1189</v>
      </c>
      <c r="DN496">
        <v>1</v>
      </c>
      <c r="DO496" t="s">
        <v>1190</v>
      </c>
      <c r="DQ496" t="str">
        <f t="shared" si="363"/>
        <v>Active investigations</v>
      </c>
      <c r="DR496" t="s">
        <v>1190</v>
      </c>
    </row>
    <row r="497" spans="1:122" x14ac:dyDescent="0.35">
      <c r="A497" t="s">
        <v>1181</v>
      </c>
      <c r="B497" s="1">
        <v>43606</v>
      </c>
      <c r="C497" s="1">
        <v>43830</v>
      </c>
      <c r="D497">
        <v>1</v>
      </c>
      <c r="E497" t="s">
        <v>1182</v>
      </c>
      <c r="G497" t="str">
        <f t="shared" si="359"/>
        <v>Department of Public Safety</v>
      </c>
      <c r="H497" t="s">
        <v>1183</v>
      </c>
      <c r="I497" t="s">
        <v>1184</v>
      </c>
      <c r="J497">
        <v>1</v>
      </c>
      <c r="K497" t="s">
        <v>1185</v>
      </c>
      <c r="M497" t="str">
        <f t="shared" si="360"/>
        <v>Real-time</v>
      </c>
      <c r="N497" t="s">
        <v>1186</v>
      </c>
      <c r="P497" t="str">
        <f t="shared" si="335"/>
        <v>Schedule II, Schedule III, Schedule IV, Schedule V</v>
      </c>
      <c r="Q497" t="s">
        <v>1185</v>
      </c>
      <c r="S497" t="str">
        <f>("Permitted to report to professional licensing body")</f>
        <v>Permitted to report to professional licensing body</v>
      </c>
      <c r="T497" t="s">
        <v>1189</v>
      </c>
      <c r="V497">
        <v>0</v>
      </c>
      <c r="AE497">
        <v>1</v>
      </c>
      <c r="AF497" t="s">
        <v>1191</v>
      </c>
      <c r="AH497">
        <v>0</v>
      </c>
      <c r="AQ497">
        <v>1</v>
      </c>
      <c r="AR497" t="s">
        <v>1192</v>
      </c>
      <c r="AT497" t="str">
        <f t="shared" si="349"/>
        <v>Initial prescriptions</v>
      </c>
      <c r="AU497" t="s">
        <v>1187</v>
      </c>
      <c r="AV497" t="s">
        <v>1199</v>
      </c>
      <c r="AW497" t="str">
        <f t="shared" si="365"/>
        <v>Every prescription, Every 6 months, Authorizing refills</v>
      </c>
      <c r="AX497" t="s">
        <v>1192</v>
      </c>
      <c r="AY497" t="s">
        <v>1200</v>
      </c>
      <c r="AZ497" t="str">
        <f t="shared" si="366"/>
        <v>Terminally ill patients under the supervised care of a hospice program</v>
      </c>
      <c r="BA497" t="s">
        <v>1189</v>
      </c>
      <c r="BB497" t="s">
        <v>1201</v>
      </c>
      <c r="BC497">
        <v>1</v>
      </c>
      <c r="BD497" t="s">
        <v>1189</v>
      </c>
      <c r="BF497" t="str">
        <f t="shared" si="367"/>
        <v>Every 6 months, Authorizing refills</v>
      </c>
      <c r="BG497" t="s">
        <v>1189</v>
      </c>
      <c r="BH497" t="s">
        <v>1195</v>
      </c>
      <c r="BI497" t="str">
        <f t="shared" si="368"/>
        <v>Terminally ill patients under the supervised care of a hospice program</v>
      </c>
      <c r="BJ497" t="s">
        <v>1189</v>
      </c>
      <c r="BL497">
        <v>0</v>
      </c>
      <c r="CG497">
        <v>0</v>
      </c>
      <c r="CJ497">
        <v>1</v>
      </c>
      <c r="CK497" t="s">
        <v>1189</v>
      </c>
      <c r="CM497">
        <v>1</v>
      </c>
      <c r="CN497" t="s">
        <v>1187</v>
      </c>
      <c r="CP497" t="str">
        <f t="shared" si="362"/>
        <v>Every patient, every time</v>
      </c>
      <c r="CQ497" t="s">
        <v>1187</v>
      </c>
      <c r="CR497" t="s">
        <v>1199</v>
      </c>
      <c r="CS497">
        <v>1</v>
      </c>
      <c r="CT497" t="s">
        <v>1189</v>
      </c>
      <c r="CV497" t="str">
        <f t="shared" si="369"/>
        <v>Administrative assistants, Health care professionals</v>
      </c>
      <c r="CW497" t="s">
        <v>1189</v>
      </c>
      <c r="CY497">
        <v>0</v>
      </c>
      <c r="DB497">
        <v>0</v>
      </c>
      <c r="DE497">
        <v>0</v>
      </c>
      <c r="DH497">
        <v>1</v>
      </c>
      <c r="DI497" t="s">
        <v>1189</v>
      </c>
      <c r="DK497" t="str">
        <f t="shared" si="364"/>
        <v>Receiving state must allow reciprocity with this state, Must have bilateral memorandum of understanding or data sharing agreement</v>
      </c>
      <c r="DL497" t="s">
        <v>1189</v>
      </c>
      <c r="DN497">
        <v>1</v>
      </c>
      <c r="DO497" t="s">
        <v>1190</v>
      </c>
      <c r="DQ497" t="str">
        <f t="shared" si="363"/>
        <v>Active investigations</v>
      </c>
      <c r="DR497" t="s">
        <v>1190</v>
      </c>
    </row>
    <row r="498" spans="1:122" x14ac:dyDescent="0.35">
      <c r="A498" t="s">
        <v>1202</v>
      </c>
      <c r="B498" s="1">
        <v>41640</v>
      </c>
      <c r="C498" s="1">
        <v>42004</v>
      </c>
      <c r="D498">
        <v>1</v>
      </c>
      <c r="E498" t="s">
        <v>1203</v>
      </c>
      <c r="G498" t="str">
        <f t="shared" ref="G498:G510" si="370">("Department of Health ")</f>
        <v xml:space="preserve">Department of Health </v>
      </c>
      <c r="H498" t="s">
        <v>1204</v>
      </c>
      <c r="J498">
        <v>1</v>
      </c>
      <c r="K498" t="s">
        <v>1205</v>
      </c>
      <c r="M498" t="str">
        <f t="shared" ref="M498:M510" si="371">("Every 7 days")</f>
        <v>Every 7 days</v>
      </c>
      <c r="N498" t="s">
        <v>1205</v>
      </c>
      <c r="P498" t="str">
        <f t="shared" ref="P498:P510" si="372">("Schedule II, Schedule III, Schedule IV")</f>
        <v>Schedule II, Schedule III, Schedule IV</v>
      </c>
      <c r="Q498" t="s">
        <v>1206</v>
      </c>
      <c r="S498" t="str">
        <f t="shared" ref="S498:S510" si="373">("No action specified in the law")</f>
        <v>No action specified in the law</v>
      </c>
      <c r="V498">
        <v>1</v>
      </c>
      <c r="W498" t="s">
        <v>1207</v>
      </c>
      <c r="Y498" t="str">
        <f t="shared" ref="Y498:Y510" si="374">("Physician prescribers, Nurse Practitioners, Physician assistants, Optometrists, Dentists, Pharmacists")</f>
        <v>Physician prescribers, Nurse Practitioners, Physician assistants, Optometrists, Dentists, Pharmacists</v>
      </c>
      <c r="Z498" t="s">
        <v>1208</v>
      </c>
      <c r="AB498" t="str">
        <f t="shared" ref="AB498:AB510" si="375">("Prior to accessing the PDMP")</f>
        <v>Prior to accessing the PDMP</v>
      </c>
      <c r="AC498" t="s">
        <v>1207</v>
      </c>
      <c r="AE498">
        <v>0</v>
      </c>
      <c r="AH498">
        <v>0</v>
      </c>
      <c r="AQ498">
        <v>0</v>
      </c>
      <c r="BC498">
        <v>0</v>
      </c>
      <c r="BL498">
        <v>0</v>
      </c>
      <c r="CG498">
        <v>0</v>
      </c>
      <c r="CJ498">
        <v>1</v>
      </c>
      <c r="CK498" t="s">
        <v>1209</v>
      </c>
      <c r="CM498">
        <v>0</v>
      </c>
      <c r="CS498">
        <v>1</v>
      </c>
      <c r="CT498" t="s">
        <v>1210</v>
      </c>
      <c r="CV498" t="str">
        <f t="shared" ref="CV498:CV510" si="376">("Authorized agent, delegate, or designee")</f>
        <v>Authorized agent, delegate, or designee</v>
      </c>
      <c r="CW498" t="s">
        <v>1210</v>
      </c>
      <c r="CY498">
        <v>0</v>
      </c>
      <c r="DB498">
        <v>0</v>
      </c>
      <c r="DE498">
        <v>0</v>
      </c>
      <c r="DH498">
        <v>1</v>
      </c>
      <c r="DI498" t="s">
        <v>1211</v>
      </c>
      <c r="DK498" t="str">
        <f t="shared" ref="DK498:DK504" si="377">("Only if other state has PDMP laws consistent with or similar to this state")</f>
        <v>Only if other state has PDMP laws consistent with or similar to this state</v>
      </c>
      <c r="DL498" t="s">
        <v>1212</v>
      </c>
      <c r="DN498">
        <v>1</v>
      </c>
      <c r="DO498" t="s">
        <v>1213</v>
      </c>
      <c r="DQ498" t="str">
        <f t="shared" ref="DQ498:DQ510" si="378">("Active investigations, Granted access by a finding of probable cause")</f>
        <v>Active investigations, Granted access by a finding of probable cause</v>
      </c>
      <c r="DR498" t="s">
        <v>1213</v>
      </c>
    </row>
    <row r="499" spans="1:122" x14ac:dyDescent="0.35">
      <c r="A499" t="s">
        <v>1202</v>
      </c>
      <c r="B499" s="1">
        <v>42005</v>
      </c>
      <c r="C499" s="1">
        <v>42165</v>
      </c>
      <c r="D499">
        <v>1</v>
      </c>
      <c r="E499" t="s">
        <v>1203</v>
      </c>
      <c r="G499" t="str">
        <f t="shared" si="370"/>
        <v xml:space="preserve">Department of Health </v>
      </c>
      <c r="H499" t="s">
        <v>1204</v>
      </c>
      <c r="J499">
        <v>1</v>
      </c>
      <c r="K499" t="s">
        <v>1205</v>
      </c>
      <c r="M499" t="str">
        <f t="shared" si="371"/>
        <v>Every 7 days</v>
      </c>
      <c r="N499" t="s">
        <v>1205</v>
      </c>
      <c r="P499" t="str">
        <f t="shared" si="372"/>
        <v>Schedule II, Schedule III, Schedule IV</v>
      </c>
      <c r="Q499" t="s">
        <v>1206</v>
      </c>
      <c r="S499" t="str">
        <f t="shared" si="373"/>
        <v>No action specified in the law</v>
      </c>
      <c r="V499">
        <v>1</v>
      </c>
      <c r="W499" t="s">
        <v>1207</v>
      </c>
      <c r="Y499" t="str">
        <f t="shared" si="374"/>
        <v>Physician prescribers, Nurse Practitioners, Physician assistants, Optometrists, Dentists, Pharmacists</v>
      </c>
      <c r="Z499" t="s">
        <v>1214</v>
      </c>
      <c r="AB499" t="str">
        <f t="shared" si="375"/>
        <v>Prior to accessing the PDMP</v>
      </c>
      <c r="AC499" t="s">
        <v>1207</v>
      </c>
      <c r="AE499">
        <v>0</v>
      </c>
      <c r="AH499">
        <v>0</v>
      </c>
      <c r="AQ499">
        <v>0</v>
      </c>
      <c r="BC499">
        <v>0</v>
      </c>
      <c r="BL499">
        <v>0</v>
      </c>
      <c r="CG499">
        <v>0</v>
      </c>
      <c r="CJ499">
        <v>1</v>
      </c>
      <c r="CK499" t="s">
        <v>1209</v>
      </c>
      <c r="CM499">
        <v>0</v>
      </c>
      <c r="CS499">
        <v>1</v>
      </c>
      <c r="CT499" t="s">
        <v>1215</v>
      </c>
      <c r="CV499" t="str">
        <f t="shared" si="376"/>
        <v>Authorized agent, delegate, or designee</v>
      </c>
      <c r="CW499" t="s">
        <v>1215</v>
      </c>
      <c r="CY499">
        <v>0</v>
      </c>
      <c r="DB499">
        <v>0</v>
      </c>
      <c r="DE499">
        <v>0</v>
      </c>
      <c r="DH499">
        <v>1</v>
      </c>
      <c r="DI499" t="s">
        <v>1216</v>
      </c>
      <c r="DK499" t="str">
        <f t="shared" si="377"/>
        <v>Only if other state has PDMP laws consistent with or similar to this state</v>
      </c>
      <c r="DL499" t="s">
        <v>1212</v>
      </c>
      <c r="DN499">
        <v>1</v>
      </c>
      <c r="DO499" t="s">
        <v>1217</v>
      </c>
      <c r="DQ499" t="str">
        <f t="shared" si="378"/>
        <v>Active investigations, Granted access by a finding of probable cause</v>
      </c>
      <c r="DR499" t="s">
        <v>1217</v>
      </c>
    </row>
    <row r="500" spans="1:122" x14ac:dyDescent="0.35">
      <c r="A500" t="s">
        <v>1202</v>
      </c>
      <c r="B500" s="1">
        <v>42166</v>
      </c>
      <c r="C500" s="1">
        <v>42319</v>
      </c>
      <c r="D500">
        <v>1</v>
      </c>
      <c r="E500" t="s">
        <v>1218</v>
      </c>
      <c r="G500" t="str">
        <f t="shared" si="370"/>
        <v xml:space="preserve">Department of Health </v>
      </c>
      <c r="H500" t="s">
        <v>1219</v>
      </c>
      <c r="J500">
        <v>1</v>
      </c>
      <c r="K500" t="s">
        <v>1220</v>
      </c>
      <c r="M500" t="str">
        <f t="shared" si="371"/>
        <v>Every 7 days</v>
      </c>
      <c r="N500" t="s">
        <v>1220</v>
      </c>
      <c r="P500" t="str">
        <f t="shared" si="372"/>
        <v>Schedule II, Schedule III, Schedule IV</v>
      </c>
      <c r="Q500" t="s">
        <v>1221</v>
      </c>
      <c r="S500" t="str">
        <f t="shared" si="373"/>
        <v>No action specified in the law</v>
      </c>
      <c r="V500">
        <v>1</v>
      </c>
      <c r="W500" t="s">
        <v>1207</v>
      </c>
      <c r="Y500" t="str">
        <f t="shared" si="374"/>
        <v>Physician prescribers, Nurse Practitioners, Physician assistants, Optometrists, Dentists, Pharmacists</v>
      </c>
      <c r="Z500" t="s">
        <v>1214</v>
      </c>
      <c r="AB500" t="str">
        <f t="shared" si="375"/>
        <v>Prior to accessing the PDMP</v>
      </c>
      <c r="AC500" t="s">
        <v>1207</v>
      </c>
      <c r="AE500">
        <v>0</v>
      </c>
      <c r="AH500">
        <v>0</v>
      </c>
      <c r="AQ500">
        <v>0</v>
      </c>
      <c r="BC500">
        <v>0</v>
      </c>
      <c r="BL500">
        <v>0</v>
      </c>
      <c r="CG500">
        <v>0</v>
      </c>
      <c r="CJ500">
        <v>1</v>
      </c>
      <c r="CK500" t="s">
        <v>1222</v>
      </c>
      <c r="CM500">
        <v>0</v>
      </c>
      <c r="CS500">
        <v>1</v>
      </c>
      <c r="CT500" t="s">
        <v>1223</v>
      </c>
      <c r="CV500" t="str">
        <f t="shared" si="376"/>
        <v>Authorized agent, delegate, or designee</v>
      </c>
      <c r="CW500" t="s">
        <v>1223</v>
      </c>
      <c r="CY500">
        <v>0</v>
      </c>
      <c r="DB500">
        <v>0</v>
      </c>
      <c r="DE500">
        <v>0</v>
      </c>
      <c r="DH500">
        <v>1</v>
      </c>
      <c r="DI500" t="s">
        <v>1224</v>
      </c>
      <c r="DK500" t="str">
        <f t="shared" si="377"/>
        <v>Only if other state has PDMP laws consistent with or similar to this state</v>
      </c>
      <c r="DL500" t="s">
        <v>1224</v>
      </c>
      <c r="DN500">
        <v>1</v>
      </c>
      <c r="DO500" t="s">
        <v>1225</v>
      </c>
      <c r="DQ500" t="str">
        <f t="shared" si="378"/>
        <v>Active investigations, Granted access by a finding of probable cause</v>
      </c>
      <c r="DR500" t="s">
        <v>1225</v>
      </c>
    </row>
    <row r="501" spans="1:122" x14ac:dyDescent="0.35">
      <c r="A501" t="s">
        <v>1202</v>
      </c>
      <c r="B501" s="1">
        <v>42320</v>
      </c>
      <c r="C501" s="1">
        <v>42369</v>
      </c>
      <c r="D501">
        <v>1</v>
      </c>
      <c r="E501" t="s">
        <v>1218</v>
      </c>
      <c r="G501" t="str">
        <f t="shared" si="370"/>
        <v xml:space="preserve">Department of Health </v>
      </c>
      <c r="H501" t="s">
        <v>1219</v>
      </c>
      <c r="J501">
        <v>1</v>
      </c>
      <c r="K501" t="s">
        <v>1220</v>
      </c>
      <c r="M501" t="str">
        <f t="shared" si="371"/>
        <v>Every 7 days</v>
      </c>
      <c r="N501" t="s">
        <v>1220</v>
      </c>
      <c r="P501" t="str">
        <f t="shared" si="372"/>
        <v>Schedule II, Schedule III, Schedule IV</v>
      </c>
      <c r="Q501" t="s">
        <v>1221</v>
      </c>
      <c r="S501" t="str">
        <f t="shared" si="373"/>
        <v>No action specified in the law</v>
      </c>
      <c r="V501">
        <v>1</v>
      </c>
      <c r="W501" t="s">
        <v>1207</v>
      </c>
      <c r="Y501" t="str">
        <f t="shared" si="374"/>
        <v>Physician prescribers, Nurse Practitioners, Physician assistants, Optometrists, Dentists, Pharmacists</v>
      </c>
      <c r="Z501" t="s">
        <v>1226</v>
      </c>
      <c r="AB501" t="str">
        <f t="shared" si="375"/>
        <v>Prior to accessing the PDMP</v>
      </c>
      <c r="AC501" t="s">
        <v>1207</v>
      </c>
      <c r="AE501">
        <v>0</v>
      </c>
      <c r="AH501">
        <v>0</v>
      </c>
      <c r="AQ501">
        <v>0</v>
      </c>
      <c r="BC501">
        <v>0</v>
      </c>
      <c r="BL501">
        <v>0</v>
      </c>
      <c r="CG501">
        <v>0</v>
      </c>
      <c r="CJ501">
        <v>1</v>
      </c>
      <c r="CK501" t="s">
        <v>1222</v>
      </c>
      <c r="CM501">
        <v>0</v>
      </c>
      <c r="CS501">
        <v>1</v>
      </c>
      <c r="CT501" t="s">
        <v>1223</v>
      </c>
      <c r="CV501" t="str">
        <f t="shared" si="376"/>
        <v>Authorized agent, delegate, or designee</v>
      </c>
      <c r="CW501" t="s">
        <v>1223</v>
      </c>
      <c r="CY501">
        <v>0</v>
      </c>
      <c r="DB501">
        <v>0</v>
      </c>
      <c r="DE501">
        <v>0</v>
      </c>
      <c r="DH501">
        <v>1</v>
      </c>
      <c r="DI501" t="s">
        <v>1224</v>
      </c>
      <c r="DK501" t="str">
        <f t="shared" si="377"/>
        <v>Only if other state has PDMP laws consistent with or similar to this state</v>
      </c>
      <c r="DL501" t="s">
        <v>1224</v>
      </c>
      <c r="DN501">
        <v>1</v>
      </c>
      <c r="DO501" t="s">
        <v>1225</v>
      </c>
      <c r="DQ501" t="str">
        <f t="shared" si="378"/>
        <v>Active investigations, Granted access by a finding of probable cause</v>
      </c>
      <c r="DR501" t="s">
        <v>1225</v>
      </c>
    </row>
    <row r="502" spans="1:122" x14ac:dyDescent="0.35">
      <c r="A502" t="s">
        <v>1202</v>
      </c>
      <c r="B502" s="1">
        <v>42370</v>
      </c>
      <c r="C502" s="1">
        <v>42463</v>
      </c>
      <c r="D502">
        <v>1</v>
      </c>
      <c r="E502" t="s">
        <v>1218</v>
      </c>
      <c r="G502" t="str">
        <f t="shared" si="370"/>
        <v xml:space="preserve">Department of Health </v>
      </c>
      <c r="H502" t="s">
        <v>1219</v>
      </c>
      <c r="J502">
        <v>1</v>
      </c>
      <c r="K502" t="s">
        <v>1220</v>
      </c>
      <c r="M502" t="str">
        <f t="shared" si="371"/>
        <v>Every 7 days</v>
      </c>
      <c r="N502" t="s">
        <v>1220</v>
      </c>
      <c r="P502" t="str">
        <f t="shared" si="372"/>
        <v>Schedule II, Schedule III, Schedule IV</v>
      </c>
      <c r="Q502" t="s">
        <v>1221</v>
      </c>
      <c r="S502" t="str">
        <f t="shared" si="373"/>
        <v>No action specified in the law</v>
      </c>
      <c r="V502">
        <v>1</v>
      </c>
      <c r="W502" t="s">
        <v>1207</v>
      </c>
      <c r="Y502" t="str">
        <f t="shared" si="374"/>
        <v>Physician prescribers, Nurse Practitioners, Physician assistants, Optometrists, Dentists, Pharmacists</v>
      </c>
      <c r="Z502" t="s">
        <v>1227</v>
      </c>
      <c r="AB502" t="str">
        <f t="shared" si="375"/>
        <v>Prior to accessing the PDMP</v>
      </c>
      <c r="AC502" t="s">
        <v>1207</v>
      </c>
      <c r="AE502">
        <v>0</v>
      </c>
      <c r="AH502">
        <v>0</v>
      </c>
      <c r="AQ502">
        <v>0</v>
      </c>
      <c r="BC502">
        <v>0</v>
      </c>
      <c r="BL502">
        <v>0</v>
      </c>
      <c r="CG502">
        <v>0</v>
      </c>
      <c r="CJ502">
        <v>1</v>
      </c>
      <c r="CK502" t="s">
        <v>1222</v>
      </c>
      <c r="CM502">
        <v>0</v>
      </c>
      <c r="CS502">
        <v>1</v>
      </c>
      <c r="CT502" t="s">
        <v>1223</v>
      </c>
      <c r="CV502" t="str">
        <f t="shared" si="376"/>
        <v>Authorized agent, delegate, or designee</v>
      </c>
      <c r="CW502" t="s">
        <v>1223</v>
      </c>
      <c r="CY502">
        <v>0</v>
      </c>
      <c r="DB502">
        <v>0</v>
      </c>
      <c r="DE502">
        <v>0</v>
      </c>
      <c r="DH502">
        <v>1</v>
      </c>
      <c r="DI502" t="s">
        <v>1224</v>
      </c>
      <c r="DK502" t="str">
        <f t="shared" si="377"/>
        <v>Only if other state has PDMP laws consistent with or similar to this state</v>
      </c>
      <c r="DL502" t="s">
        <v>1224</v>
      </c>
      <c r="DN502">
        <v>1</v>
      </c>
      <c r="DO502" t="s">
        <v>1225</v>
      </c>
      <c r="DQ502" t="str">
        <f t="shared" si="378"/>
        <v>Active investigations, Granted access by a finding of probable cause</v>
      </c>
      <c r="DR502" t="s">
        <v>1225</v>
      </c>
    </row>
    <row r="503" spans="1:122" x14ac:dyDescent="0.35">
      <c r="A503" t="s">
        <v>1202</v>
      </c>
      <c r="B503" s="1">
        <v>42464</v>
      </c>
      <c r="C503" s="1">
        <v>42744</v>
      </c>
      <c r="D503">
        <v>1</v>
      </c>
      <c r="E503" t="s">
        <v>1218</v>
      </c>
      <c r="G503" t="str">
        <f t="shared" si="370"/>
        <v xml:space="preserve">Department of Health </v>
      </c>
      <c r="H503" t="s">
        <v>1228</v>
      </c>
      <c r="J503">
        <v>1</v>
      </c>
      <c r="K503" t="s">
        <v>1229</v>
      </c>
      <c r="M503" t="str">
        <f t="shared" si="371"/>
        <v>Every 7 days</v>
      </c>
      <c r="N503" t="s">
        <v>1229</v>
      </c>
      <c r="P503" t="str">
        <f t="shared" si="372"/>
        <v>Schedule II, Schedule III, Schedule IV</v>
      </c>
      <c r="Q503" t="s">
        <v>1230</v>
      </c>
      <c r="S503" t="str">
        <f t="shared" si="373"/>
        <v>No action specified in the law</v>
      </c>
      <c r="V503">
        <v>1</v>
      </c>
      <c r="W503" t="s">
        <v>1231</v>
      </c>
      <c r="Y503" t="str">
        <f t="shared" si="374"/>
        <v>Physician prescribers, Nurse Practitioners, Physician assistants, Optometrists, Dentists, Pharmacists</v>
      </c>
      <c r="Z503" t="s">
        <v>1232</v>
      </c>
      <c r="AB503" t="str">
        <f t="shared" si="375"/>
        <v>Prior to accessing the PDMP</v>
      </c>
      <c r="AC503" t="s">
        <v>1231</v>
      </c>
      <c r="AE503">
        <v>0</v>
      </c>
      <c r="AH503">
        <v>0</v>
      </c>
      <c r="AQ503">
        <v>0</v>
      </c>
      <c r="BC503">
        <v>0</v>
      </c>
      <c r="BL503">
        <v>0</v>
      </c>
      <c r="CG503">
        <v>0</v>
      </c>
      <c r="CJ503">
        <v>1</v>
      </c>
      <c r="CK503" t="s">
        <v>1222</v>
      </c>
      <c r="CM503">
        <v>0</v>
      </c>
      <c r="CS503">
        <v>1</v>
      </c>
      <c r="CT503" t="s">
        <v>1233</v>
      </c>
      <c r="CV503" t="str">
        <f t="shared" si="376"/>
        <v>Authorized agent, delegate, or designee</v>
      </c>
      <c r="CW503" t="s">
        <v>1233</v>
      </c>
      <c r="CY503">
        <v>0</v>
      </c>
      <c r="DB503">
        <v>0</v>
      </c>
      <c r="DE503">
        <v>0</v>
      </c>
      <c r="DH503">
        <v>1</v>
      </c>
      <c r="DI503" t="s">
        <v>1224</v>
      </c>
      <c r="DK503" t="str">
        <f t="shared" si="377"/>
        <v>Only if other state has PDMP laws consistent with or similar to this state</v>
      </c>
      <c r="DL503" t="s">
        <v>1224</v>
      </c>
      <c r="DN503">
        <v>1</v>
      </c>
      <c r="DO503" t="s">
        <v>1234</v>
      </c>
      <c r="DQ503" t="str">
        <f t="shared" si="378"/>
        <v>Active investigations, Granted access by a finding of probable cause</v>
      </c>
      <c r="DR503" t="s">
        <v>1234</v>
      </c>
    </row>
    <row r="504" spans="1:122" x14ac:dyDescent="0.35">
      <c r="A504" t="s">
        <v>1202</v>
      </c>
      <c r="B504" s="1">
        <v>42745</v>
      </c>
      <c r="C504" s="1">
        <v>43100</v>
      </c>
      <c r="D504">
        <v>1</v>
      </c>
      <c r="E504" t="s">
        <v>1218</v>
      </c>
      <c r="G504" t="str">
        <f t="shared" si="370"/>
        <v xml:space="preserve">Department of Health </v>
      </c>
      <c r="H504" t="s">
        <v>1228</v>
      </c>
      <c r="J504">
        <v>1</v>
      </c>
      <c r="K504" t="s">
        <v>1229</v>
      </c>
      <c r="M504" t="str">
        <f t="shared" si="371"/>
        <v>Every 7 days</v>
      </c>
      <c r="N504" t="s">
        <v>1229</v>
      </c>
      <c r="P504" t="str">
        <f t="shared" si="372"/>
        <v>Schedule II, Schedule III, Schedule IV</v>
      </c>
      <c r="Q504" t="s">
        <v>1235</v>
      </c>
      <c r="S504" t="str">
        <f t="shared" si="373"/>
        <v>No action specified in the law</v>
      </c>
      <c r="V504">
        <v>1</v>
      </c>
      <c r="W504" t="s">
        <v>1236</v>
      </c>
      <c r="Y504" t="str">
        <f t="shared" si="374"/>
        <v>Physician prescribers, Nurse Practitioners, Physician assistants, Optometrists, Dentists, Pharmacists</v>
      </c>
      <c r="Z504" t="s">
        <v>1237</v>
      </c>
      <c r="AB504" t="str">
        <f t="shared" si="375"/>
        <v>Prior to accessing the PDMP</v>
      </c>
      <c r="AC504" t="s">
        <v>1231</v>
      </c>
      <c r="AE504">
        <v>0</v>
      </c>
      <c r="AH504">
        <v>0</v>
      </c>
      <c r="AQ504">
        <v>0</v>
      </c>
      <c r="BC504">
        <v>0</v>
      </c>
      <c r="BL504">
        <v>0</v>
      </c>
      <c r="CG504">
        <v>0</v>
      </c>
      <c r="CJ504">
        <v>1</v>
      </c>
      <c r="CK504" t="s">
        <v>1222</v>
      </c>
      <c r="CM504">
        <v>0</v>
      </c>
      <c r="CS504">
        <v>1</v>
      </c>
      <c r="CT504" t="s">
        <v>1238</v>
      </c>
      <c r="CV504" t="str">
        <f t="shared" si="376"/>
        <v>Authorized agent, delegate, or designee</v>
      </c>
      <c r="CW504" t="s">
        <v>1238</v>
      </c>
      <c r="CY504">
        <v>0</v>
      </c>
      <c r="DB504">
        <v>0</v>
      </c>
      <c r="DE504">
        <v>0</v>
      </c>
      <c r="DH504">
        <v>1</v>
      </c>
      <c r="DI504" t="s">
        <v>1224</v>
      </c>
      <c r="DK504" t="str">
        <f t="shared" si="377"/>
        <v>Only if other state has PDMP laws consistent with or similar to this state</v>
      </c>
      <c r="DL504" t="s">
        <v>1224</v>
      </c>
      <c r="DN504">
        <v>1</v>
      </c>
      <c r="DO504" t="s">
        <v>1234</v>
      </c>
      <c r="DQ504" t="str">
        <f t="shared" si="378"/>
        <v>Active investigations, Granted access by a finding of probable cause</v>
      </c>
      <c r="DR504" t="s">
        <v>1234</v>
      </c>
    </row>
    <row r="505" spans="1:122" x14ac:dyDescent="0.35">
      <c r="A505" t="s">
        <v>1202</v>
      </c>
      <c r="B505" s="1">
        <v>43101</v>
      </c>
      <c r="C505" s="1">
        <v>43185</v>
      </c>
      <c r="D505">
        <v>1</v>
      </c>
      <c r="E505" t="s">
        <v>1218</v>
      </c>
      <c r="G505" t="str">
        <f t="shared" si="370"/>
        <v xml:space="preserve">Department of Health </v>
      </c>
      <c r="H505" t="s">
        <v>1239</v>
      </c>
      <c r="J505">
        <v>1</v>
      </c>
      <c r="K505" t="s">
        <v>1240</v>
      </c>
      <c r="M505" t="str">
        <f t="shared" si="371"/>
        <v>Every 7 days</v>
      </c>
      <c r="N505" t="s">
        <v>1240</v>
      </c>
      <c r="P505" t="str">
        <f t="shared" si="372"/>
        <v>Schedule II, Schedule III, Schedule IV</v>
      </c>
      <c r="Q505" t="s">
        <v>1241</v>
      </c>
      <c r="S505" t="str">
        <f t="shared" si="373"/>
        <v>No action specified in the law</v>
      </c>
      <c r="V505">
        <v>1</v>
      </c>
      <c r="W505" t="s">
        <v>1236</v>
      </c>
      <c r="Y505" t="str">
        <f t="shared" si="374"/>
        <v>Physician prescribers, Nurse Practitioners, Physician assistants, Optometrists, Dentists, Pharmacists</v>
      </c>
      <c r="Z505" t="s">
        <v>1242</v>
      </c>
      <c r="AB505" t="str">
        <f t="shared" si="375"/>
        <v>Prior to accessing the PDMP</v>
      </c>
      <c r="AC505" t="s">
        <v>1231</v>
      </c>
      <c r="AE505">
        <v>0</v>
      </c>
      <c r="AH505">
        <v>0</v>
      </c>
      <c r="AQ505">
        <v>0</v>
      </c>
      <c r="BC505">
        <v>0</v>
      </c>
      <c r="BL505">
        <v>0</v>
      </c>
      <c r="CG505">
        <v>0</v>
      </c>
      <c r="CJ505">
        <v>1</v>
      </c>
      <c r="CK505" t="s">
        <v>1222</v>
      </c>
      <c r="CM505">
        <v>0</v>
      </c>
      <c r="CS505">
        <v>1</v>
      </c>
      <c r="CT505" t="s">
        <v>1233</v>
      </c>
      <c r="CV505" t="str">
        <f t="shared" si="376"/>
        <v>Authorized agent, delegate, or designee</v>
      </c>
      <c r="CW505" t="s">
        <v>1233</v>
      </c>
      <c r="CY505">
        <v>0</v>
      </c>
      <c r="DB505">
        <v>0</v>
      </c>
      <c r="DE505">
        <v>0</v>
      </c>
      <c r="DH505">
        <v>1</v>
      </c>
      <c r="DI505" t="s">
        <v>1243</v>
      </c>
      <c r="DK505" t="str">
        <f t="shared" ref="DK505:DK510" si="379">("Must have bilateral memorandum of understanding or data sharing agreement")</f>
        <v>Must have bilateral memorandum of understanding or data sharing agreement</v>
      </c>
      <c r="DL505" t="s">
        <v>1243</v>
      </c>
      <c r="DN505">
        <v>1</v>
      </c>
      <c r="DO505" t="s">
        <v>1244</v>
      </c>
      <c r="DQ505" t="str">
        <f t="shared" si="378"/>
        <v>Active investigations, Granted access by a finding of probable cause</v>
      </c>
      <c r="DR505" t="s">
        <v>1244</v>
      </c>
    </row>
    <row r="506" spans="1:122" x14ac:dyDescent="0.35">
      <c r="A506" t="s">
        <v>1202</v>
      </c>
      <c r="B506" s="1">
        <v>43186</v>
      </c>
      <c r="C506" s="1">
        <v>43192</v>
      </c>
      <c r="D506">
        <v>1</v>
      </c>
      <c r="E506" t="s">
        <v>1218</v>
      </c>
      <c r="G506" t="str">
        <f t="shared" si="370"/>
        <v xml:space="preserve">Department of Health </v>
      </c>
      <c r="H506" t="s">
        <v>1239</v>
      </c>
      <c r="J506">
        <v>1</v>
      </c>
      <c r="K506" t="s">
        <v>1240</v>
      </c>
      <c r="M506" t="str">
        <f t="shared" si="371"/>
        <v>Every 7 days</v>
      </c>
      <c r="N506" t="s">
        <v>1240</v>
      </c>
      <c r="P506" t="str">
        <f t="shared" si="372"/>
        <v>Schedule II, Schedule III, Schedule IV</v>
      </c>
      <c r="Q506" t="s">
        <v>1241</v>
      </c>
      <c r="S506" t="str">
        <f t="shared" si="373"/>
        <v>No action specified in the law</v>
      </c>
      <c r="V506">
        <v>1</v>
      </c>
      <c r="W506" t="s">
        <v>1245</v>
      </c>
      <c r="Y506" t="str">
        <f t="shared" si="374"/>
        <v>Physician prescribers, Nurse Practitioners, Physician assistants, Optometrists, Dentists, Pharmacists</v>
      </c>
      <c r="Z506" t="s">
        <v>1246</v>
      </c>
      <c r="AB506" t="str">
        <f t="shared" si="375"/>
        <v>Prior to accessing the PDMP</v>
      </c>
      <c r="AC506" t="s">
        <v>1247</v>
      </c>
      <c r="AE506">
        <v>0</v>
      </c>
      <c r="AH506">
        <v>0</v>
      </c>
      <c r="AQ506">
        <v>0</v>
      </c>
      <c r="BC506">
        <v>0</v>
      </c>
      <c r="BL506">
        <v>0</v>
      </c>
      <c r="CG506">
        <v>0</v>
      </c>
      <c r="CJ506">
        <v>1</v>
      </c>
      <c r="CK506" t="s">
        <v>1222</v>
      </c>
      <c r="CM506">
        <v>0</v>
      </c>
      <c r="CS506">
        <v>1</v>
      </c>
      <c r="CT506" t="s">
        <v>1233</v>
      </c>
      <c r="CV506" t="str">
        <f t="shared" si="376"/>
        <v>Authorized agent, delegate, or designee</v>
      </c>
      <c r="CW506" t="s">
        <v>1233</v>
      </c>
      <c r="CY506">
        <v>0</v>
      </c>
      <c r="DB506">
        <v>0</v>
      </c>
      <c r="DE506">
        <v>0</v>
      </c>
      <c r="DH506">
        <v>1</v>
      </c>
      <c r="DI506" t="s">
        <v>1243</v>
      </c>
      <c r="DK506" t="str">
        <f t="shared" si="379"/>
        <v>Must have bilateral memorandum of understanding or data sharing agreement</v>
      </c>
      <c r="DL506" t="s">
        <v>1243</v>
      </c>
      <c r="DN506">
        <v>1</v>
      </c>
      <c r="DO506" t="s">
        <v>1244</v>
      </c>
      <c r="DQ506" t="str">
        <f t="shared" si="378"/>
        <v>Active investigations, Granted access by a finding of probable cause</v>
      </c>
      <c r="DR506" t="s">
        <v>1244</v>
      </c>
    </row>
    <row r="507" spans="1:122" x14ac:dyDescent="0.35">
      <c r="A507" t="s">
        <v>1202</v>
      </c>
      <c r="B507" s="1">
        <v>43193</v>
      </c>
      <c r="C507" s="1">
        <v>43282</v>
      </c>
      <c r="D507">
        <v>1</v>
      </c>
      <c r="E507" t="s">
        <v>1218</v>
      </c>
      <c r="G507" t="str">
        <f t="shared" si="370"/>
        <v xml:space="preserve">Department of Health </v>
      </c>
      <c r="H507" t="s">
        <v>1239</v>
      </c>
      <c r="J507">
        <v>1</v>
      </c>
      <c r="K507" t="s">
        <v>1240</v>
      </c>
      <c r="M507" t="str">
        <f t="shared" si="371"/>
        <v>Every 7 days</v>
      </c>
      <c r="N507" t="s">
        <v>1240</v>
      </c>
      <c r="P507" t="str">
        <f t="shared" si="372"/>
        <v>Schedule II, Schedule III, Schedule IV</v>
      </c>
      <c r="Q507" t="s">
        <v>1241</v>
      </c>
      <c r="S507" t="str">
        <f t="shared" si="373"/>
        <v>No action specified in the law</v>
      </c>
      <c r="V507">
        <v>1</v>
      </c>
      <c r="W507" t="s">
        <v>1245</v>
      </c>
      <c r="Y507" t="str">
        <f t="shared" si="374"/>
        <v>Physician prescribers, Nurse Practitioners, Physician assistants, Optometrists, Dentists, Pharmacists</v>
      </c>
      <c r="Z507" t="s">
        <v>1248</v>
      </c>
      <c r="AB507" t="str">
        <f t="shared" si="375"/>
        <v>Prior to accessing the PDMP</v>
      </c>
      <c r="AC507" t="s">
        <v>1247</v>
      </c>
      <c r="AE507">
        <v>0</v>
      </c>
      <c r="AH507">
        <v>0</v>
      </c>
      <c r="AQ507">
        <v>0</v>
      </c>
      <c r="BC507">
        <v>0</v>
      </c>
      <c r="BL507">
        <v>0</v>
      </c>
      <c r="CG507">
        <v>0</v>
      </c>
      <c r="CJ507">
        <v>1</v>
      </c>
      <c r="CK507" t="s">
        <v>1222</v>
      </c>
      <c r="CM507">
        <v>0</v>
      </c>
      <c r="CS507">
        <v>1</v>
      </c>
      <c r="CT507" t="s">
        <v>1233</v>
      </c>
      <c r="CV507" t="str">
        <f t="shared" si="376"/>
        <v>Authorized agent, delegate, or designee</v>
      </c>
      <c r="CW507" t="s">
        <v>1233</v>
      </c>
      <c r="CY507">
        <v>0</v>
      </c>
      <c r="DB507">
        <v>0</v>
      </c>
      <c r="DE507">
        <v>0</v>
      </c>
      <c r="DH507">
        <v>1</v>
      </c>
      <c r="DI507" t="s">
        <v>1243</v>
      </c>
      <c r="DK507" t="str">
        <f t="shared" si="379"/>
        <v>Must have bilateral memorandum of understanding or data sharing agreement</v>
      </c>
      <c r="DL507" t="s">
        <v>1243</v>
      </c>
      <c r="DN507">
        <v>1</v>
      </c>
      <c r="DO507" t="s">
        <v>1244</v>
      </c>
      <c r="DQ507" t="str">
        <f t="shared" si="378"/>
        <v>Active investigations, Granted access by a finding of probable cause</v>
      </c>
      <c r="DR507" t="s">
        <v>1244</v>
      </c>
    </row>
    <row r="508" spans="1:122" x14ac:dyDescent="0.35">
      <c r="A508" t="s">
        <v>1202</v>
      </c>
      <c r="B508" s="1">
        <v>43283</v>
      </c>
      <c r="C508" s="1">
        <v>43465</v>
      </c>
      <c r="D508">
        <v>1</v>
      </c>
      <c r="E508" t="s">
        <v>1218</v>
      </c>
      <c r="G508" t="str">
        <f t="shared" si="370"/>
        <v xml:space="preserve">Department of Health </v>
      </c>
      <c r="H508" t="s">
        <v>1239</v>
      </c>
      <c r="J508">
        <v>1</v>
      </c>
      <c r="K508" t="s">
        <v>1229</v>
      </c>
      <c r="M508" t="str">
        <f t="shared" si="371"/>
        <v>Every 7 days</v>
      </c>
      <c r="N508" t="s">
        <v>1229</v>
      </c>
      <c r="P508" t="str">
        <f t="shared" si="372"/>
        <v>Schedule II, Schedule III, Schedule IV</v>
      </c>
      <c r="Q508" t="s">
        <v>1241</v>
      </c>
      <c r="S508" t="str">
        <f t="shared" si="373"/>
        <v>No action specified in the law</v>
      </c>
      <c r="V508">
        <v>1</v>
      </c>
      <c r="W508" t="s">
        <v>1249</v>
      </c>
      <c r="Y508" t="str">
        <f t="shared" si="374"/>
        <v>Physician prescribers, Nurse Practitioners, Physician assistants, Optometrists, Dentists, Pharmacists</v>
      </c>
      <c r="Z508" t="s">
        <v>1250</v>
      </c>
      <c r="AB508" t="str">
        <f t="shared" si="375"/>
        <v>Prior to accessing the PDMP</v>
      </c>
      <c r="AC508" t="s">
        <v>1251</v>
      </c>
      <c r="AE508">
        <v>0</v>
      </c>
      <c r="AH508">
        <v>0</v>
      </c>
      <c r="AQ508">
        <v>0</v>
      </c>
      <c r="BC508">
        <v>0</v>
      </c>
      <c r="BL508">
        <v>0</v>
      </c>
      <c r="CG508">
        <v>0</v>
      </c>
      <c r="CJ508">
        <v>1</v>
      </c>
      <c r="CK508" t="s">
        <v>1222</v>
      </c>
      <c r="CM508">
        <v>0</v>
      </c>
      <c r="CS508">
        <v>1</v>
      </c>
      <c r="CT508" t="s">
        <v>1252</v>
      </c>
      <c r="CV508" t="str">
        <f t="shared" si="376"/>
        <v>Authorized agent, delegate, or designee</v>
      </c>
      <c r="CW508" t="s">
        <v>1252</v>
      </c>
      <c r="CY508">
        <v>0</v>
      </c>
      <c r="DB508">
        <v>0</v>
      </c>
      <c r="DE508">
        <v>0</v>
      </c>
      <c r="DH508">
        <v>1</v>
      </c>
      <c r="DI508" t="s">
        <v>1243</v>
      </c>
      <c r="DK508" t="str">
        <f t="shared" si="379"/>
        <v>Must have bilateral memorandum of understanding or data sharing agreement</v>
      </c>
      <c r="DL508" t="s">
        <v>1243</v>
      </c>
      <c r="DN508">
        <v>1</v>
      </c>
      <c r="DO508" t="s">
        <v>1244</v>
      </c>
      <c r="DQ508" t="str">
        <f t="shared" si="378"/>
        <v>Active investigations, Granted access by a finding of probable cause</v>
      </c>
      <c r="DR508" t="s">
        <v>1244</v>
      </c>
    </row>
    <row r="509" spans="1:122" x14ac:dyDescent="0.35">
      <c r="A509" t="s">
        <v>1202</v>
      </c>
      <c r="B509" s="1">
        <v>43466</v>
      </c>
      <c r="C509" s="1">
        <v>43736</v>
      </c>
      <c r="D509">
        <v>1</v>
      </c>
      <c r="E509" t="s">
        <v>1218</v>
      </c>
      <c r="G509" t="str">
        <f t="shared" si="370"/>
        <v xml:space="preserve">Department of Health </v>
      </c>
      <c r="H509" t="s">
        <v>1253</v>
      </c>
      <c r="J509">
        <v>1</v>
      </c>
      <c r="K509" t="s">
        <v>1229</v>
      </c>
      <c r="M509" t="str">
        <f t="shared" si="371"/>
        <v>Every 7 days</v>
      </c>
      <c r="N509" t="s">
        <v>1229</v>
      </c>
      <c r="P509" t="str">
        <f t="shared" si="372"/>
        <v>Schedule II, Schedule III, Schedule IV</v>
      </c>
      <c r="Q509" t="s">
        <v>1254</v>
      </c>
      <c r="S509" t="str">
        <f t="shared" si="373"/>
        <v>No action specified in the law</v>
      </c>
      <c r="V509">
        <v>1</v>
      </c>
      <c r="W509" t="s">
        <v>1249</v>
      </c>
      <c r="Y509" t="str">
        <f t="shared" si="374"/>
        <v>Physician prescribers, Nurse Practitioners, Physician assistants, Optometrists, Dentists, Pharmacists</v>
      </c>
      <c r="Z509" t="s">
        <v>1255</v>
      </c>
      <c r="AB509" t="str">
        <f t="shared" si="375"/>
        <v>Prior to accessing the PDMP</v>
      </c>
      <c r="AC509" t="s">
        <v>1251</v>
      </c>
      <c r="AE509">
        <v>0</v>
      </c>
      <c r="AH509">
        <v>0</v>
      </c>
      <c r="AQ509">
        <v>0</v>
      </c>
      <c r="BC509">
        <v>0</v>
      </c>
      <c r="BL509">
        <v>0</v>
      </c>
      <c r="CG509">
        <v>0</v>
      </c>
      <c r="CJ509">
        <v>1</v>
      </c>
      <c r="CK509" t="s">
        <v>1222</v>
      </c>
      <c r="CM509">
        <v>0</v>
      </c>
      <c r="CS509">
        <v>1</v>
      </c>
      <c r="CT509" t="s">
        <v>1256</v>
      </c>
      <c r="CV509" t="str">
        <f t="shared" si="376"/>
        <v>Authorized agent, delegate, or designee</v>
      </c>
      <c r="CW509" t="s">
        <v>1256</v>
      </c>
      <c r="CY509">
        <v>0</v>
      </c>
      <c r="DB509">
        <v>0</v>
      </c>
      <c r="DE509">
        <v>0</v>
      </c>
      <c r="DH509">
        <v>1</v>
      </c>
      <c r="DI509" t="s">
        <v>1243</v>
      </c>
      <c r="DK509" t="str">
        <f t="shared" si="379"/>
        <v>Must have bilateral memorandum of understanding or data sharing agreement</v>
      </c>
      <c r="DL509" t="s">
        <v>1243</v>
      </c>
      <c r="DN509">
        <v>1</v>
      </c>
      <c r="DO509" t="s">
        <v>1244</v>
      </c>
      <c r="DQ509" t="str">
        <f t="shared" si="378"/>
        <v>Active investigations, Granted access by a finding of probable cause</v>
      </c>
      <c r="DR509" t="s">
        <v>1244</v>
      </c>
    </row>
    <row r="510" spans="1:122" x14ac:dyDescent="0.35">
      <c r="A510" t="s">
        <v>1202</v>
      </c>
      <c r="B510" s="1">
        <v>43737</v>
      </c>
      <c r="C510" s="1">
        <v>43830</v>
      </c>
      <c r="D510">
        <v>1</v>
      </c>
      <c r="E510" t="s">
        <v>1257</v>
      </c>
      <c r="G510" t="str">
        <f t="shared" si="370"/>
        <v xml:space="preserve">Department of Health </v>
      </c>
      <c r="H510" t="s">
        <v>1253</v>
      </c>
      <c r="J510">
        <v>1</v>
      </c>
      <c r="K510" t="s">
        <v>1258</v>
      </c>
      <c r="M510" t="str">
        <f t="shared" si="371"/>
        <v>Every 7 days</v>
      </c>
      <c r="N510" t="s">
        <v>1258</v>
      </c>
      <c r="P510" t="str">
        <f t="shared" si="372"/>
        <v>Schedule II, Schedule III, Schedule IV</v>
      </c>
      <c r="Q510" t="s">
        <v>1259</v>
      </c>
      <c r="S510" t="str">
        <f t="shared" si="373"/>
        <v>No action specified in the law</v>
      </c>
      <c r="V510">
        <v>1</v>
      </c>
      <c r="W510" t="s">
        <v>1249</v>
      </c>
      <c r="Y510" t="str">
        <f t="shared" si="374"/>
        <v>Physician prescribers, Nurse Practitioners, Physician assistants, Optometrists, Dentists, Pharmacists</v>
      </c>
      <c r="Z510" t="s">
        <v>1255</v>
      </c>
      <c r="AB510" t="str">
        <f t="shared" si="375"/>
        <v>Prior to accessing the PDMP</v>
      </c>
      <c r="AC510" t="s">
        <v>1251</v>
      </c>
      <c r="AE510">
        <v>0</v>
      </c>
      <c r="AH510">
        <v>0</v>
      </c>
      <c r="AQ510">
        <v>0</v>
      </c>
      <c r="BC510">
        <v>0</v>
      </c>
      <c r="BL510">
        <v>0</v>
      </c>
      <c r="CG510">
        <v>0</v>
      </c>
      <c r="CJ510">
        <v>1</v>
      </c>
      <c r="CK510" t="s">
        <v>1222</v>
      </c>
      <c r="CM510">
        <v>0</v>
      </c>
      <c r="CS510">
        <v>1</v>
      </c>
      <c r="CT510" t="s">
        <v>1260</v>
      </c>
      <c r="CV510" t="str">
        <f t="shared" si="376"/>
        <v>Authorized agent, delegate, or designee</v>
      </c>
      <c r="CW510" t="s">
        <v>1261</v>
      </c>
      <c r="CY510">
        <v>0</v>
      </c>
      <c r="DB510">
        <v>0</v>
      </c>
      <c r="DE510">
        <v>0</v>
      </c>
      <c r="DH510">
        <v>1</v>
      </c>
      <c r="DI510" t="s">
        <v>1262</v>
      </c>
      <c r="DK510" t="str">
        <f t="shared" si="379"/>
        <v>Must have bilateral memorandum of understanding or data sharing agreement</v>
      </c>
      <c r="DL510" t="s">
        <v>1262</v>
      </c>
      <c r="DN510">
        <v>1</v>
      </c>
      <c r="DO510" t="s">
        <v>1244</v>
      </c>
      <c r="DQ510" t="str">
        <f t="shared" si="378"/>
        <v>Active investigations, Granted access by a finding of probable cause</v>
      </c>
      <c r="DR510" t="s">
        <v>1244</v>
      </c>
    </row>
    <row r="511" spans="1:122" x14ac:dyDescent="0.35">
      <c r="A511" t="s">
        <v>1263</v>
      </c>
      <c r="B511" s="1">
        <v>41640</v>
      </c>
      <c r="C511" s="1">
        <v>42029</v>
      </c>
      <c r="D511">
        <v>0</v>
      </c>
    </row>
    <row r="512" spans="1:122" x14ac:dyDescent="0.35">
      <c r="A512" t="s">
        <v>1263</v>
      </c>
      <c r="B512" s="1">
        <v>42030</v>
      </c>
      <c r="C512" s="1">
        <v>42184</v>
      </c>
      <c r="D512">
        <v>0</v>
      </c>
    </row>
    <row r="513" spans="1:122" x14ac:dyDescent="0.35">
      <c r="A513" t="s">
        <v>1263</v>
      </c>
      <c r="B513" s="1">
        <v>42185</v>
      </c>
      <c r="C513" s="1">
        <v>42737</v>
      </c>
      <c r="D513">
        <v>1</v>
      </c>
      <c r="E513" t="s">
        <v>1264</v>
      </c>
      <c r="G513" t="str">
        <f t="shared" ref="G513:G539" si="380">("Department of Health ")</f>
        <v xml:space="preserve">Department of Health </v>
      </c>
      <c r="H513" t="s">
        <v>1265</v>
      </c>
      <c r="J513">
        <v>1</v>
      </c>
      <c r="K513" t="s">
        <v>1266</v>
      </c>
      <c r="M513" t="str">
        <f>("Next business day")</f>
        <v>Next business day</v>
      </c>
      <c r="N513" t="s">
        <v>1267</v>
      </c>
      <c r="P513" t="str">
        <f>("Schedule I, Schedule II, Schedule III, Schedule IV, Schedule V")</f>
        <v>Schedule I, Schedule II, Schedule III, Schedule IV, Schedule V</v>
      </c>
      <c r="Q513" t="s">
        <v>1268</v>
      </c>
      <c r="S513" t="str">
        <f t="shared" ref="S513:S533" si="381">("No action specified in the law")</f>
        <v>No action specified in the law</v>
      </c>
      <c r="V513">
        <v>0</v>
      </c>
      <c r="AE513">
        <v>1</v>
      </c>
      <c r="AF513" t="s">
        <v>1269</v>
      </c>
      <c r="AH513">
        <v>1</v>
      </c>
      <c r="AI513" t="s">
        <v>1269</v>
      </c>
      <c r="AK513" t="str">
        <f>("Initial prescriptions")</f>
        <v>Initial prescriptions</v>
      </c>
      <c r="AL513" t="s">
        <v>1269</v>
      </c>
      <c r="AN513" t="str">
        <f>("No exceptions from the mandate to check the PDMP")</f>
        <v>No exceptions from the mandate to check the PDMP</v>
      </c>
      <c r="AQ513">
        <v>0</v>
      </c>
      <c r="BC513">
        <v>0</v>
      </c>
      <c r="BL513">
        <v>0</v>
      </c>
      <c r="CG513">
        <v>1</v>
      </c>
      <c r="CH513" t="s">
        <v>1269</v>
      </c>
      <c r="CJ513">
        <v>1</v>
      </c>
      <c r="CK513" t="s">
        <v>1269</v>
      </c>
      <c r="CM513">
        <v>0</v>
      </c>
      <c r="CS513">
        <v>1</v>
      </c>
      <c r="CT513" t="s">
        <v>1270</v>
      </c>
      <c r="CV513" t="str">
        <f>("Authorized agent, delegate, or designee")</f>
        <v>Authorized agent, delegate, or designee</v>
      </c>
      <c r="CW513" t="s">
        <v>1271</v>
      </c>
      <c r="CX513" t="s">
        <v>1272</v>
      </c>
      <c r="CY513">
        <v>1</v>
      </c>
      <c r="CZ513" t="s">
        <v>1273</v>
      </c>
      <c r="DB513">
        <v>0</v>
      </c>
      <c r="DE513">
        <v>0</v>
      </c>
      <c r="DH513">
        <v>1</v>
      </c>
      <c r="DI513" t="s">
        <v>1273</v>
      </c>
      <c r="DK513" t="str">
        <f>("Receiving state must allow reciprocity with this state, Must have bilateral memorandum of understanding or data sharing agreement")</f>
        <v>Receiving state must allow reciprocity with this state, Must have bilateral memorandum of understanding or data sharing agreement</v>
      </c>
      <c r="DL513" t="s">
        <v>1273</v>
      </c>
      <c r="DN513">
        <v>1</v>
      </c>
      <c r="DO513" t="s">
        <v>1273</v>
      </c>
      <c r="DQ513" t="str">
        <f>("Active investigations")</f>
        <v>Active investigations</v>
      </c>
      <c r="DR513" t="s">
        <v>1274</v>
      </c>
    </row>
    <row r="514" spans="1:122" x14ac:dyDescent="0.35">
      <c r="A514" t="s">
        <v>1263</v>
      </c>
      <c r="B514" s="1">
        <v>42738</v>
      </c>
      <c r="C514" s="1">
        <v>43150</v>
      </c>
      <c r="D514">
        <v>1</v>
      </c>
      <c r="E514" t="s">
        <v>1264</v>
      </c>
      <c r="G514" t="str">
        <f t="shared" si="380"/>
        <v xml:space="preserve">Department of Health </v>
      </c>
      <c r="H514" t="s">
        <v>1265</v>
      </c>
      <c r="J514">
        <v>1</v>
      </c>
      <c r="K514" t="s">
        <v>1266</v>
      </c>
      <c r="M514" t="str">
        <f>("Next business day")</f>
        <v>Next business day</v>
      </c>
      <c r="N514" t="s">
        <v>1266</v>
      </c>
      <c r="P514" t="str">
        <f>("Schedule I, Schedule II, Schedule III, Schedule IV, Schedule V")</f>
        <v>Schedule I, Schedule II, Schedule III, Schedule IV, Schedule V</v>
      </c>
      <c r="Q514" t="s">
        <v>1268</v>
      </c>
      <c r="S514" t="str">
        <f t="shared" si="381"/>
        <v>No action specified in the law</v>
      </c>
      <c r="V514">
        <v>1</v>
      </c>
      <c r="W514" t="s">
        <v>1275</v>
      </c>
      <c r="Y514" t="str">
        <f>("Physician prescribers, Nurse Practitioners, Optometrists, Podiatrists, Dentists, Pharmacists")</f>
        <v>Physician prescribers, Nurse Practitioners, Optometrists, Podiatrists, Dentists, Pharmacists</v>
      </c>
      <c r="Z514" t="s">
        <v>1276</v>
      </c>
      <c r="AB514" t="str">
        <f>("Registration timing not specified")</f>
        <v>Registration timing not specified</v>
      </c>
      <c r="AE514">
        <v>1</v>
      </c>
      <c r="AF514" t="s">
        <v>1271</v>
      </c>
      <c r="AG514" t="s">
        <v>1277</v>
      </c>
      <c r="AH514">
        <v>1</v>
      </c>
      <c r="AI514" t="s">
        <v>1269</v>
      </c>
      <c r="AK514" t="str">
        <f>("Initial prescriptions")</f>
        <v>Initial prescriptions</v>
      </c>
      <c r="AL514" t="s">
        <v>1269</v>
      </c>
      <c r="AN514" t="str">
        <f>("No exceptions from the mandate to check the PDMP")</f>
        <v>No exceptions from the mandate to check the PDMP</v>
      </c>
      <c r="AQ514">
        <v>1</v>
      </c>
      <c r="AR514" t="s">
        <v>1269</v>
      </c>
      <c r="AT514" t="str">
        <f>("Every prescription")</f>
        <v>Every prescription</v>
      </c>
      <c r="AU514" t="s">
        <v>1269</v>
      </c>
      <c r="AW514" t="str">
        <f>("Every prescription")</f>
        <v>Every prescription</v>
      </c>
      <c r="AX514" t="s">
        <v>1269</v>
      </c>
      <c r="AZ514" t="str">
        <f>("No exceptions from the mandate to check the PDMP")</f>
        <v>No exceptions from the mandate to check the PDMP</v>
      </c>
      <c r="BC514">
        <v>1</v>
      </c>
      <c r="BD514" t="s">
        <v>1269</v>
      </c>
      <c r="BF514" t="str">
        <f>("Every prescription")</f>
        <v>Every prescription</v>
      </c>
      <c r="BG514" t="s">
        <v>1269</v>
      </c>
      <c r="BI514" t="str">
        <f>("No exceptions from the mandate to check the PDMP")</f>
        <v>No exceptions from the mandate to check the PDMP</v>
      </c>
      <c r="BL514">
        <v>0</v>
      </c>
      <c r="CG514">
        <v>1</v>
      </c>
      <c r="CH514" t="s">
        <v>1278</v>
      </c>
      <c r="CJ514">
        <v>1</v>
      </c>
      <c r="CK514" t="s">
        <v>1269</v>
      </c>
      <c r="CM514">
        <v>1</v>
      </c>
      <c r="CN514" t="s">
        <v>1266</v>
      </c>
      <c r="CO514" t="s">
        <v>1277</v>
      </c>
      <c r="CP514" t="str">
        <f>("New patients only")</f>
        <v>New patients only</v>
      </c>
      <c r="CQ514" t="s">
        <v>1266</v>
      </c>
      <c r="CR514" t="s">
        <v>1279</v>
      </c>
      <c r="CS514">
        <v>1</v>
      </c>
      <c r="CT514" t="s">
        <v>1270</v>
      </c>
      <c r="CV514" t="str">
        <f>("Authorized agent, delegate, or designee")</f>
        <v>Authorized agent, delegate, or designee</v>
      </c>
      <c r="CW514" t="s">
        <v>1270</v>
      </c>
      <c r="CX514" t="s">
        <v>1272</v>
      </c>
      <c r="CY514">
        <v>1</v>
      </c>
      <c r="CZ514" t="s">
        <v>1273</v>
      </c>
      <c r="DB514">
        <v>0</v>
      </c>
      <c r="DE514">
        <v>0</v>
      </c>
      <c r="DH514">
        <v>1</v>
      </c>
      <c r="DI514" t="s">
        <v>1273</v>
      </c>
      <c r="DK514" t="str">
        <f>("Receiving state must allow reciprocity with this state, Must have bilateral memorandum of understanding or data sharing agreement")</f>
        <v>Receiving state must allow reciprocity with this state, Must have bilateral memorandum of understanding or data sharing agreement</v>
      </c>
      <c r="DL514" t="s">
        <v>1273</v>
      </c>
      <c r="DN514">
        <v>1</v>
      </c>
      <c r="DO514" t="s">
        <v>1273</v>
      </c>
      <c r="DQ514" t="str">
        <f>("Active investigations")</f>
        <v>Active investigations</v>
      </c>
      <c r="DR514" t="s">
        <v>1274</v>
      </c>
    </row>
    <row r="515" spans="1:122" x14ac:dyDescent="0.35">
      <c r="A515" t="s">
        <v>1263</v>
      </c>
      <c r="B515" s="1">
        <v>43151</v>
      </c>
      <c r="C515" s="1">
        <v>43761</v>
      </c>
      <c r="D515">
        <v>1</v>
      </c>
      <c r="E515" t="s">
        <v>1264</v>
      </c>
      <c r="G515" t="str">
        <f t="shared" si="380"/>
        <v xml:space="preserve">Department of Health </v>
      </c>
      <c r="H515" t="s">
        <v>1265</v>
      </c>
      <c r="J515">
        <v>1</v>
      </c>
      <c r="K515" t="s">
        <v>1266</v>
      </c>
      <c r="M515" t="str">
        <f>("Next business day")</f>
        <v>Next business day</v>
      </c>
      <c r="N515" t="s">
        <v>1266</v>
      </c>
      <c r="P515" t="str">
        <f>("Schedule I, Schedule II, Schedule III, Schedule IV, Schedule V")</f>
        <v>Schedule I, Schedule II, Schedule III, Schedule IV, Schedule V</v>
      </c>
      <c r="Q515" t="s">
        <v>1268</v>
      </c>
      <c r="S515" t="str">
        <f t="shared" si="381"/>
        <v>No action specified in the law</v>
      </c>
      <c r="V515">
        <v>1</v>
      </c>
      <c r="W515" t="s">
        <v>1275</v>
      </c>
      <c r="Y515" t="str">
        <f>("Physician prescribers, Nurse Practitioners, Physician assistants, Optometrists, Podiatrists, Dentists, Pharmacists")</f>
        <v>Physician prescribers, Nurse Practitioners, Physician assistants, Optometrists, Podiatrists, Dentists, Pharmacists</v>
      </c>
      <c r="Z515" t="s">
        <v>1280</v>
      </c>
      <c r="AB515" t="str">
        <f>("Registration timing not specified")</f>
        <v>Registration timing not specified</v>
      </c>
      <c r="AE515">
        <v>1</v>
      </c>
      <c r="AF515" t="s">
        <v>1271</v>
      </c>
      <c r="AG515" t="s">
        <v>1281</v>
      </c>
      <c r="AH515">
        <v>1</v>
      </c>
      <c r="AI515" t="s">
        <v>1269</v>
      </c>
      <c r="AK515" t="str">
        <f>("Initial prescriptions")</f>
        <v>Initial prescriptions</v>
      </c>
      <c r="AL515" t="s">
        <v>1269</v>
      </c>
      <c r="AN515" t="str">
        <f>("No exceptions from the mandate to check the PDMP")</f>
        <v>No exceptions from the mandate to check the PDMP</v>
      </c>
      <c r="AQ515">
        <v>1</v>
      </c>
      <c r="AR515" t="s">
        <v>1269</v>
      </c>
      <c r="AT515" t="str">
        <f>("Every prescription")</f>
        <v>Every prescription</v>
      </c>
      <c r="AU515" t="s">
        <v>1269</v>
      </c>
      <c r="AW515" t="str">
        <f>("Every prescription")</f>
        <v>Every prescription</v>
      </c>
      <c r="AX515" t="s">
        <v>1269</v>
      </c>
      <c r="AZ515" t="str">
        <f>("No exceptions from the mandate to check the PDMP")</f>
        <v>No exceptions from the mandate to check the PDMP</v>
      </c>
      <c r="BC515">
        <v>1</v>
      </c>
      <c r="BD515" t="s">
        <v>1269</v>
      </c>
      <c r="BF515" t="str">
        <f>("Every prescription")</f>
        <v>Every prescription</v>
      </c>
      <c r="BG515" t="s">
        <v>1269</v>
      </c>
      <c r="BI515" t="str">
        <f>("No exceptions from the mandate to check the PDMP")</f>
        <v>No exceptions from the mandate to check the PDMP</v>
      </c>
      <c r="BL515">
        <v>0</v>
      </c>
      <c r="CG515">
        <v>1</v>
      </c>
      <c r="CH515" t="s">
        <v>1278</v>
      </c>
      <c r="CJ515">
        <v>1</v>
      </c>
      <c r="CK515" t="s">
        <v>1269</v>
      </c>
      <c r="CM515">
        <v>1</v>
      </c>
      <c r="CN515" t="s">
        <v>1266</v>
      </c>
      <c r="CO515" t="s">
        <v>1281</v>
      </c>
      <c r="CP515" t="str">
        <f>("New patients only")</f>
        <v>New patients only</v>
      </c>
      <c r="CQ515" t="s">
        <v>1266</v>
      </c>
      <c r="CR515" t="s">
        <v>1279</v>
      </c>
      <c r="CS515">
        <v>1</v>
      </c>
      <c r="CT515" t="s">
        <v>1270</v>
      </c>
      <c r="CV515" t="str">
        <f>("Authorized agent, delegate, or designee")</f>
        <v>Authorized agent, delegate, or designee</v>
      </c>
      <c r="CW515" t="s">
        <v>1278</v>
      </c>
      <c r="CX515" t="s">
        <v>1272</v>
      </c>
      <c r="CY515">
        <v>1</v>
      </c>
      <c r="CZ515" t="s">
        <v>1273</v>
      </c>
      <c r="DB515">
        <v>0</v>
      </c>
      <c r="DE515">
        <v>0</v>
      </c>
      <c r="DH515">
        <v>1</v>
      </c>
      <c r="DI515" t="s">
        <v>1273</v>
      </c>
      <c r="DK515" t="str">
        <f>("Receiving state must allow reciprocity with this state, Must have bilateral memorandum of understanding or data sharing agreement")</f>
        <v>Receiving state must allow reciprocity with this state, Must have bilateral memorandum of understanding or data sharing agreement</v>
      </c>
      <c r="DL515" t="s">
        <v>1273</v>
      </c>
      <c r="DN515">
        <v>1</v>
      </c>
      <c r="DO515" t="s">
        <v>1273</v>
      </c>
      <c r="DQ515" t="str">
        <f>("Active investigations")</f>
        <v>Active investigations</v>
      </c>
      <c r="DR515" t="s">
        <v>1274</v>
      </c>
    </row>
    <row r="516" spans="1:122" x14ac:dyDescent="0.35">
      <c r="A516" t="s">
        <v>1263</v>
      </c>
      <c r="B516" s="1">
        <v>43762</v>
      </c>
      <c r="C516" s="1">
        <v>43830</v>
      </c>
      <c r="D516">
        <v>1</v>
      </c>
      <c r="E516" t="s">
        <v>1264</v>
      </c>
      <c r="G516" t="str">
        <f t="shared" si="380"/>
        <v xml:space="preserve">Department of Health </v>
      </c>
      <c r="H516" t="s">
        <v>1265</v>
      </c>
      <c r="J516">
        <v>1</v>
      </c>
      <c r="K516" t="s">
        <v>1266</v>
      </c>
      <c r="M516" t="str">
        <f>("Next business day")</f>
        <v>Next business day</v>
      </c>
      <c r="N516" t="s">
        <v>1266</v>
      </c>
      <c r="P516" t="str">
        <f>("Schedule I, Schedule II, Schedule III, Schedule IV, Schedule V")</f>
        <v>Schedule I, Schedule II, Schedule III, Schedule IV, Schedule V</v>
      </c>
      <c r="Q516" t="s">
        <v>1268</v>
      </c>
      <c r="S516" t="str">
        <f t="shared" si="381"/>
        <v>No action specified in the law</v>
      </c>
      <c r="V516">
        <v>1</v>
      </c>
      <c r="W516" t="s">
        <v>1276</v>
      </c>
      <c r="Y516" t="str">
        <f>("Physician prescribers, Nurse Practitioners, Physician assistants, Optometrists, Podiatrists, Dentists, Pharmacists")</f>
        <v>Physician prescribers, Nurse Practitioners, Physician assistants, Optometrists, Podiatrists, Dentists, Pharmacists</v>
      </c>
      <c r="Z516" t="s">
        <v>1282</v>
      </c>
      <c r="AB516" t="str">
        <f>("Registration timing not specified")</f>
        <v>Registration timing not specified</v>
      </c>
      <c r="AE516">
        <v>1</v>
      </c>
      <c r="AF516" t="s">
        <v>1271</v>
      </c>
      <c r="AG516" t="s">
        <v>1281</v>
      </c>
      <c r="AH516">
        <v>1</v>
      </c>
      <c r="AI516" t="s">
        <v>1269</v>
      </c>
      <c r="AK516" t="str">
        <f>("Initial prescriptions")</f>
        <v>Initial prescriptions</v>
      </c>
      <c r="AL516" t="s">
        <v>1269</v>
      </c>
      <c r="AN516" t="str">
        <f>("No exceptions from the mandate to check the PDMP")</f>
        <v>No exceptions from the mandate to check the PDMP</v>
      </c>
      <c r="AQ516">
        <v>1</v>
      </c>
      <c r="AR516" t="s">
        <v>1269</v>
      </c>
      <c r="AT516" t="str">
        <f>("Every prescription")</f>
        <v>Every prescription</v>
      </c>
      <c r="AU516" t="s">
        <v>1269</v>
      </c>
      <c r="AW516" t="str">
        <f>("Every prescription")</f>
        <v>Every prescription</v>
      </c>
      <c r="AX516" t="s">
        <v>1269</v>
      </c>
      <c r="AZ516" t="str">
        <f>("No exceptions from the mandate to check the PDMP")</f>
        <v>No exceptions from the mandate to check the PDMP</v>
      </c>
      <c r="BC516">
        <v>1</v>
      </c>
      <c r="BD516" t="s">
        <v>1269</v>
      </c>
      <c r="BF516" t="str">
        <f>("Every prescription")</f>
        <v>Every prescription</v>
      </c>
      <c r="BG516" t="s">
        <v>1269</v>
      </c>
      <c r="BI516" t="str">
        <f>("No exceptions from the mandate to check the PDMP")</f>
        <v>No exceptions from the mandate to check the PDMP</v>
      </c>
      <c r="BL516">
        <v>0</v>
      </c>
      <c r="CG516">
        <v>1</v>
      </c>
      <c r="CH516" t="s">
        <v>1271</v>
      </c>
      <c r="CJ516">
        <v>1</v>
      </c>
      <c r="CK516" t="s">
        <v>1269</v>
      </c>
      <c r="CM516">
        <v>1</v>
      </c>
      <c r="CN516" t="s">
        <v>1266</v>
      </c>
      <c r="CO516" t="s">
        <v>1281</v>
      </c>
      <c r="CP516" t="str">
        <f>("New patients only")</f>
        <v>New patients only</v>
      </c>
      <c r="CQ516" t="s">
        <v>1266</v>
      </c>
      <c r="CR516" t="s">
        <v>1279</v>
      </c>
      <c r="CS516">
        <v>1</v>
      </c>
      <c r="CT516" t="s">
        <v>1270</v>
      </c>
      <c r="CV516" t="str">
        <f>("Authorized agent, delegate, or designee")</f>
        <v>Authorized agent, delegate, or designee</v>
      </c>
      <c r="CW516" t="s">
        <v>1271</v>
      </c>
      <c r="CX516" t="s">
        <v>1272</v>
      </c>
      <c r="CY516">
        <v>1</v>
      </c>
      <c r="CZ516" t="s">
        <v>1273</v>
      </c>
      <c r="DB516">
        <v>0</v>
      </c>
      <c r="DE516">
        <v>0</v>
      </c>
      <c r="DH516">
        <v>1</v>
      </c>
      <c r="DI516" t="s">
        <v>1273</v>
      </c>
      <c r="DK516" t="str">
        <f>("Receiving state must allow reciprocity with this state, Must have bilateral memorandum of understanding or data sharing agreement")</f>
        <v>Receiving state must allow reciprocity with this state, Must have bilateral memorandum of understanding or data sharing agreement</v>
      </c>
      <c r="DL516" t="s">
        <v>1273</v>
      </c>
      <c r="DN516">
        <v>1</v>
      </c>
      <c r="DO516" t="s">
        <v>1273</v>
      </c>
      <c r="DQ516" t="str">
        <f>("Active investigations")</f>
        <v>Active investigations</v>
      </c>
      <c r="DR516" t="s">
        <v>1274</v>
      </c>
    </row>
    <row r="517" spans="1:122" x14ac:dyDescent="0.35">
      <c r="A517" t="s">
        <v>1283</v>
      </c>
      <c r="B517" s="1">
        <v>41640</v>
      </c>
      <c r="C517" s="1">
        <v>41785</v>
      </c>
      <c r="D517">
        <v>1</v>
      </c>
      <c r="E517" t="s">
        <v>1284</v>
      </c>
      <c r="G517" t="str">
        <f t="shared" si="380"/>
        <v xml:space="preserve">Department of Health </v>
      </c>
      <c r="H517" t="s">
        <v>1285</v>
      </c>
      <c r="J517">
        <v>1</v>
      </c>
      <c r="K517" t="s">
        <v>1284</v>
      </c>
      <c r="M517" t="str">
        <f>("Every 28 days or more")</f>
        <v>Every 28 days or more</v>
      </c>
      <c r="N517" t="s">
        <v>1284</v>
      </c>
      <c r="P517" t="str">
        <f>("Schedule II, Schedule III")</f>
        <v>Schedule II, Schedule III</v>
      </c>
      <c r="Q517" t="s">
        <v>1284</v>
      </c>
      <c r="S517" t="str">
        <f t="shared" si="381"/>
        <v>No action specified in the law</v>
      </c>
      <c r="V517">
        <v>0</v>
      </c>
      <c r="AE517">
        <v>0</v>
      </c>
      <c r="AH517">
        <v>0</v>
      </c>
      <c r="AQ517">
        <v>0</v>
      </c>
      <c r="BC517">
        <v>0</v>
      </c>
      <c r="BL517">
        <v>0</v>
      </c>
      <c r="CG517">
        <v>0</v>
      </c>
      <c r="CJ517">
        <v>0</v>
      </c>
      <c r="CM517">
        <v>0</v>
      </c>
      <c r="CS517">
        <v>0</v>
      </c>
      <c r="CY517">
        <v>0</v>
      </c>
      <c r="DB517">
        <v>0</v>
      </c>
      <c r="DE517">
        <v>0</v>
      </c>
      <c r="DH517">
        <v>0</v>
      </c>
      <c r="DN517">
        <v>1</v>
      </c>
      <c r="DO517" t="s">
        <v>1286</v>
      </c>
      <c r="DQ517" t="str">
        <f t="shared" ref="DQ517:DQ533" si="382">("Active investigations, Granted access by issuance of a warrant, Granted access by a finding of probable cause")</f>
        <v>Active investigations, Granted access by issuance of a warrant, Granted access by a finding of probable cause</v>
      </c>
      <c r="DR517" t="s">
        <v>1286</v>
      </c>
    </row>
    <row r="518" spans="1:122" x14ac:dyDescent="0.35">
      <c r="A518" t="s">
        <v>1283</v>
      </c>
      <c r="B518" s="1">
        <v>41786</v>
      </c>
      <c r="C518" s="1">
        <v>41805</v>
      </c>
      <c r="D518">
        <v>1</v>
      </c>
      <c r="E518" t="s">
        <v>1284</v>
      </c>
      <c r="G518" t="str">
        <f t="shared" si="380"/>
        <v xml:space="preserve">Department of Health </v>
      </c>
      <c r="H518" t="s">
        <v>1287</v>
      </c>
      <c r="J518">
        <v>1</v>
      </c>
      <c r="K518" t="s">
        <v>1284</v>
      </c>
      <c r="M518" t="str">
        <f>("Every 28 days or more")</f>
        <v>Every 28 days or more</v>
      </c>
      <c r="N518" t="s">
        <v>1284</v>
      </c>
      <c r="P518" t="str">
        <f>("Schedule II, Schedule III")</f>
        <v>Schedule II, Schedule III</v>
      </c>
      <c r="Q518" t="s">
        <v>1284</v>
      </c>
      <c r="S518" t="str">
        <f t="shared" si="381"/>
        <v>No action specified in the law</v>
      </c>
      <c r="V518">
        <v>1</v>
      </c>
      <c r="W518" t="s">
        <v>1286</v>
      </c>
      <c r="Y518" t="str">
        <f t="shared" ref="Y518:Y533" si="383">("Physician prescribers, Nurse Practitioners, Physician assistants, Optometrists, Podiatrists, Dentists, Pharmacists")</f>
        <v>Physician prescribers, Nurse Practitioners, Physician assistants, Optometrists, Podiatrists, Dentists, Pharmacists</v>
      </c>
      <c r="Z518" t="s">
        <v>1288</v>
      </c>
      <c r="AB518" t="str">
        <f t="shared" ref="AB518:AB533" si="384">("Initial licensure, Upon renewal of license")</f>
        <v>Initial licensure, Upon renewal of license</v>
      </c>
      <c r="AC518" t="s">
        <v>1286</v>
      </c>
      <c r="AE518">
        <v>0</v>
      </c>
      <c r="AH518">
        <v>0</v>
      </c>
      <c r="AQ518">
        <v>0</v>
      </c>
      <c r="BC518">
        <v>0</v>
      </c>
      <c r="BL518">
        <v>0</v>
      </c>
      <c r="CG518">
        <v>0</v>
      </c>
      <c r="CJ518">
        <v>0</v>
      </c>
      <c r="CM518">
        <v>0</v>
      </c>
      <c r="CS518">
        <v>1</v>
      </c>
      <c r="CT518" t="s">
        <v>1286</v>
      </c>
      <c r="CV518" t="str">
        <f t="shared" ref="CV518:CV533" si="385">("Authorized agent, delegate, or designee")</f>
        <v>Authorized agent, delegate, or designee</v>
      </c>
      <c r="CW518" t="s">
        <v>1286</v>
      </c>
      <c r="CY518">
        <v>0</v>
      </c>
      <c r="DB518">
        <v>0</v>
      </c>
      <c r="DE518">
        <v>0</v>
      </c>
      <c r="DH518">
        <v>0</v>
      </c>
      <c r="DN518">
        <v>1</v>
      </c>
      <c r="DO518" t="s">
        <v>1286</v>
      </c>
      <c r="DQ518" t="str">
        <f t="shared" si="382"/>
        <v>Active investigations, Granted access by issuance of a warrant, Granted access by a finding of probable cause</v>
      </c>
      <c r="DR518" t="s">
        <v>1286</v>
      </c>
    </row>
    <row r="519" spans="1:122" x14ac:dyDescent="0.35">
      <c r="A519" t="s">
        <v>1283</v>
      </c>
      <c r="B519" s="1">
        <v>41806</v>
      </c>
      <c r="C519" s="1">
        <v>41809</v>
      </c>
      <c r="D519">
        <v>1</v>
      </c>
      <c r="E519" t="s">
        <v>1284</v>
      </c>
      <c r="G519" t="str">
        <f t="shared" si="380"/>
        <v xml:space="preserve">Department of Health </v>
      </c>
      <c r="H519" t="s">
        <v>1287</v>
      </c>
      <c r="J519">
        <v>1</v>
      </c>
      <c r="K519" t="s">
        <v>1284</v>
      </c>
      <c r="M519" t="str">
        <f>("Every 28 days or more")</f>
        <v>Every 28 days or more</v>
      </c>
      <c r="N519" t="s">
        <v>1284</v>
      </c>
      <c r="P519" t="str">
        <f>("Schedule II, Schedule III")</f>
        <v>Schedule II, Schedule III</v>
      </c>
      <c r="Q519" t="s">
        <v>1284</v>
      </c>
      <c r="S519" t="str">
        <f t="shared" si="381"/>
        <v>No action specified in the law</v>
      </c>
      <c r="V519">
        <v>1</v>
      </c>
      <c r="W519" t="s">
        <v>1286</v>
      </c>
      <c r="Y519" t="str">
        <f t="shared" si="383"/>
        <v>Physician prescribers, Nurse Practitioners, Physician assistants, Optometrists, Podiatrists, Dentists, Pharmacists</v>
      </c>
      <c r="Z519" t="s">
        <v>1288</v>
      </c>
      <c r="AB519" t="str">
        <f t="shared" si="384"/>
        <v>Initial licensure, Upon renewal of license</v>
      </c>
      <c r="AC519" t="s">
        <v>1286</v>
      </c>
      <c r="AE519">
        <v>0</v>
      </c>
      <c r="AH519">
        <v>0</v>
      </c>
      <c r="AQ519">
        <v>0</v>
      </c>
      <c r="BC519">
        <v>0</v>
      </c>
      <c r="BL519">
        <v>0</v>
      </c>
      <c r="CG519">
        <v>0</v>
      </c>
      <c r="CJ519">
        <v>0</v>
      </c>
      <c r="CM519">
        <v>0</v>
      </c>
      <c r="CS519">
        <v>1</v>
      </c>
      <c r="CT519" t="s">
        <v>1286</v>
      </c>
      <c r="CV519" t="str">
        <f t="shared" si="385"/>
        <v>Authorized agent, delegate, or designee</v>
      </c>
      <c r="CW519" t="s">
        <v>1286</v>
      </c>
      <c r="CY519">
        <v>0</v>
      </c>
      <c r="DB519">
        <v>0</v>
      </c>
      <c r="DE519">
        <v>0</v>
      </c>
      <c r="DH519">
        <v>0</v>
      </c>
      <c r="DN519">
        <v>1</v>
      </c>
      <c r="DO519" t="s">
        <v>1286</v>
      </c>
      <c r="DQ519" t="str">
        <f t="shared" si="382"/>
        <v>Active investigations, Granted access by issuance of a warrant, Granted access by a finding of probable cause</v>
      </c>
      <c r="DR519" t="s">
        <v>1286</v>
      </c>
    </row>
    <row r="520" spans="1:122" x14ac:dyDescent="0.35">
      <c r="A520" t="s">
        <v>1283</v>
      </c>
      <c r="B520" s="1">
        <v>41810</v>
      </c>
      <c r="C520" s="1">
        <v>41827</v>
      </c>
      <c r="D520">
        <v>1</v>
      </c>
      <c r="E520" t="s">
        <v>1289</v>
      </c>
      <c r="G520" t="str">
        <f t="shared" si="380"/>
        <v xml:space="preserve">Department of Health </v>
      </c>
      <c r="H520" t="s">
        <v>1286</v>
      </c>
      <c r="J520">
        <v>1</v>
      </c>
      <c r="K520" t="s">
        <v>1284</v>
      </c>
      <c r="M520" t="str">
        <f>("Every 7 days")</f>
        <v>Every 7 days</v>
      </c>
      <c r="N520" t="s">
        <v>1290</v>
      </c>
      <c r="P520" t="str">
        <f t="shared" ref="P520:P527" si="386">("Schedule II, Schedule III, Schedule IV")</f>
        <v>Schedule II, Schedule III, Schedule IV</v>
      </c>
      <c r="Q520" t="s">
        <v>1284</v>
      </c>
      <c r="S520" t="str">
        <f t="shared" si="381"/>
        <v>No action specified in the law</v>
      </c>
      <c r="V520">
        <v>1</v>
      </c>
      <c r="W520" t="s">
        <v>1286</v>
      </c>
      <c r="Y520" t="str">
        <f t="shared" si="383"/>
        <v>Physician prescribers, Nurse Practitioners, Physician assistants, Optometrists, Podiatrists, Dentists, Pharmacists</v>
      </c>
      <c r="Z520" t="s">
        <v>1288</v>
      </c>
      <c r="AB520" t="str">
        <f t="shared" si="384"/>
        <v>Initial licensure, Upon renewal of license</v>
      </c>
      <c r="AC520" t="s">
        <v>1286</v>
      </c>
      <c r="AE520">
        <v>0</v>
      </c>
      <c r="AH520">
        <v>0</v>
      </c>
      <c r="AQ520">
        <v>0</v>
      </c>
      <c r="BC520">
        <v>0</v>
      </c>
      <c r="BL520">
        <v>0</v>
      </c>
      <c r="CG520">
        <v>0</v>
      </c>
      <c r="CJ520">
        <v>0</v>
      </c>
      <c r="CM520">
        <v>0</v>
      </c>
      <c r="CS520">
        <v>1</v>
      </c>
      <c r="CT520" t="s">
        <v>1286</v>
      </c>
      <c r="CV520" t="str">
        <f t="shared" si="385"/>
        <v>Authorized agent, delegate, or designee</v>
      </c>
      <c r="CW520" t="s">
        <v>1286</v>
      </c>
      <c r="CY520">
        <v>0</v>
      </c>
      <c r="DB520">
        <v>0</v>
      </c>
      <c r="DE520">
        <v>0</v>
      </c>
      <c r="DH520">
        <v>0</v>
      </c>
      <c r="DN520">
        <v>1</v>
      </c>
      <c r="DO520" t="s">
        <v>1291</v>
      </c>
      <c r="DQ520" t="str">
        <f t="shared" si="382"/>
        <v>Active investigations, Granted access by issuance of a warrant, Granted access by a finding of probable cause</v>
      </c>
      <c r="DR520" t="s">
        <v>1291</v>
      </c>
    </row>
    <row r="521" spans="1:122" x14ac:dyDescent="0.35">
      <c r="A521" t="s">
        <v>1283</v>
      </c>
      <c r="B521" s="1">
        <v>41828</v>
      </c>
      <c r="C521" s="1">
        <v>41896</v>
      </c>
      <c r="D521">
        <v>1</v>
      </c>
      <c r="E521" t="s">
        <v>1289</v>
      </c>
      <c r="G521" t="str">
        <f t="shared" si="380"/>
        <v xml:space="preserve">Department of Health </v>
      </c>
      <c r="H521" t="s">
        <v>1286</v>
      </c>
      <c r="J521">
        <v>1</v>
      </c>
      <c r="K521" t="s">
        <v>1284</v>
      </c>
      <c r="M521" t="str">
        <f>("Every 7 days")</f>
        <v>Every 7 days</v>
      </c>
      <c r="N521" t="s">
        <v>1290</v>
      </c>
      <c r="P521" t="str">
        <f t="shared" si="386"/>
        <v>Schedule II, Schedule III, Schedule IV</v>
      </c>
      <c r="Q521" t="s">
        <v>1284</v>
      </c>
      <c r="S521" t="str">
        <f t="shared" si="381"/>
        <v>No action specified in the law</v>
      </c>
      <c r="V521">
        <v>1</v>
      </c>
      <c r="W521" t="s">
        <v>1286</v>
      </c>
      <c r="Y521" t="str">
        <f t="shared" si="383"/>
        <v>Physician prescribers, Nurse Practitioners, Physician assistants, Optometrists, Podiatrists, Dentists, Pharmacists</v>
      </c>
      <c r="Z521" t="s">
        <v>1288</v>
      </c>
      <c r="AB521" t="str">
        <f t="shared" si="384"/>
        <v>Initial licensure, Upon renewal of license</v>
      </c>
      <c r="AC521" t="s">
        <v>1286</v>
      </c>
      <c r="AE521">
        <v>0</v>
      </c>
      <c r="AH521">
        <v>0</v>
      </c>
      <c r="AQ521">
        <v>0</v>
      </c>
      <c r="BC521">
        <v>0</v>
      </c>
      <c r="BL521">
        <v>0</v>
      </c>
      <c r="CG521">
        <v>0</v>
      </c>
      <c r="CJ521">
        <v>0</v>
      </c>
      <c r="CM521">
        <v>0</v>
      </c>
      <c r="CS521">
        <v>1</v>
      </c>
      <c r="CT521" t="s">
        <v>1286</v>
      </c>
      <c r="CV521" t="str">
        <f t="shared" si="385"/>
        <v>Authorized agent, delegate, or designee</v>
      </c>
      <c r="CW521" t="s">
        <v>1286</v>
      </c>
      <c r="CY521">
        <v>0</v>
      </c>
      <c r="DB521">
        <v>0</v>
      </c>
      <c r="DE521">
        <v>0</v>
      </c>
      <c r="DH521">
        <v>0</v>
      </c>
      <c r="DN521">
        <v>1</v>
      </c>
      <c r="DO521" t="s">
        <v>1291</v>
      </c>
      <c r="DQ521" t="str">
        <f t="shared" si="382"/>
        <v>Active investigations, Granted access by issuance of a warrant, Granted access by a finding of probable cause</v>
      </c>
      <c r="DR521" t="s">
        <v>1291</v>
      </c>
    </row>
    <row r="522" spans="1:122" x14ac:dyDescent="0.35">
      <c r="A522" t="s">
        <v>1283</v>
      </c>
      <c r="B522" s="1">
        <v>41897</v>
      </c>
      <c r="C522" s="1">
        <v>42548</v>
      </c>
      <c r="D522">
        <v>1</v>
      </c>
      <c r="E522" t="s">
        <v>1289</v>
      </c>
      <c r="G522" t="str">
        <f t="shared" si="380"/>
        <v xml:space="preserve">Department of Health </v>
      </c>
      <c r="H522" t="s">
        <v>1286</v>
      </c>
      <c r="J522">
        <v>1</v>
      </c>
      <c r="K522" t="s">
        <v>1284</v>
      </c>
      <c r="M522" t="str">
        <f>("Between 2 and 6 days")</f>
        <v>Between 2 and 6 days</v>
      </c>
      <c r="N522" t="s">
        <v>1290</v>
      </c>
      <c r="P522" t="str">
        <f t="shared" si="386"/>
        <v>Schedule II, Schedule III, Schedule IV</v>
      </c>
      <c r="Q522" t="s">
        <v>1284</v>
      </c>
      <c r="S522" t="str">
        <f t="shared" si="381"/>
        <v>No action specified in the law</v>
      </c>
      <c r="V522">
        <v>1</v>
      </c>
      <c r="W522" t="s">
        <v>1286</v>
      </c>
      <c r="Y522" t="str">
        <f t="shared" si="383"/>
        <v>Physician prescribers, Nurse Practitioners, Physician assistants, Optometrists, Podiatrists, Dentists, Pharmacists</v>
      </c>
      <c r="Z522" t="s">
        <v>1288</v>
      </c>
      <c r="AB522" t="str">
        <f t="shared" si="384"/>
        <v>Initial licensure, Upon renewal of license</v>
      </c>
      <c r="AC522" t="s">
        <v>1286</v>
      </c>
      <c r="AE522">
        <v>0</v>
      </c>
      <c r="AH522">
        <v>0</v>
      </c>
      <c r="AQ522">
        <v>0</v>
      </c>
      <c r="BC522">
        <v>0</v>
      </c>
      <c r="BL522">
        <v>0</v>
      </c>
      <c r="CG522">
        <v>0</v>
      </c>
      <c r="CJ522">
        <v>0</v>
      </c>
      <c r="CM522">
        <v>0</v>
      </c>
      <c r="CS522">
        <v>1</v>
      </c>
      <c r="CT522" t="s">
        <v>1292</v>
      </c>
      <c r="CV522" t="str">
        <f t="shared" si="385"/>
        <v>Authorized agent, delegate, or designee</v>
      </c>
      <c r="CW522" t="s">
        <v>1292</v>
      </c>
      <c r="CY522">
        <v>0</v>
      </c>
      <c r="DB522">
        <v>0</v>
      </c>
      <c r="DE522">
        <v>0</v>
      </c>
      <c r="DH522">
        <v>0</v>
      </c>
      <c r="DN522">
        <v>1</v>
      </c>
      <c r="DO522" t="s">
        <v>1291</v>
      </c>
      <c r="DQ522" t="str">
        <f t="shared" si="382"/>
        <v>Active investigations, Granted access by issuance of a warrant, Granted access by a finding of probable cause</v>
      </c>
      <c r="DR522" t="s">
        <v>1291</v>
      </c>
    </row>
    <row r="523" spans="1:122" x14ac:dyDescent="0.35">
      <c r="A523" t="s">
        <v>1283</v>
      </c>
      <c r="B523" s="1">
        <v>42549</v>
      </c>
      <c r="C523" s="1">
        <v>42815</v>
      </c>
      <c r="D523">
        <v>1</v>
      </c>
      <c r="E523" t="s">
        <v>1289</v>
      </c>
      <c r="G523" t="str">
        <f t="shared" si="380"/>
        <v xml:space="preserve">Department of Health </v>
      </c>
      <c r="H523" t="s">
        <v>1286</v>
      </c>
      <c r="J523">
        <v>1</v>
      </c>
      <c r="K523" t="s">
        <v>1284</v>
      </c>
      <c r="M523" t="str">
        <f t="shared" ref="M523:M533" si="387">("Next business day")</f>
        <v>Next business day</v>
      </c>
      <c r="N523" t="s">
        <v>1293</v>
      </c>
      <c r="O523" t="s">
        <v>1294</v>
      </c>
      <c r="P523" t="str">
        <f t="shared" si="386"/>
        <v>Schedule II, Schedule III, Schedule IV</v>
      </c>
      <c r="Q523" t="s">
        <v>1284</v>
      </c>
      <c r="S523" t="str">
        <f t="shared" si="381"/>
        <v>No action specified in the law</v>
      </c>
      <c r="V523">
        <v>1</v>
      </c>
      <c r="W523" t="s">
        <v>1295</v>
      </c>
      <c r="Y523" t="str">
        <f t="shared" si="383"/>
        <v>Physician prescribers, Nurse Practitioners, Physician assistants, Optometrists, Podiatrists, Dentists, Pharmacists</v>
      </c>
      <c r="Z523" t="s">
        <v>1296</v>
      </c>
      <c r="AB523" t="str">
        <f t="shared" si="384"/>
        <v>Initial licensure, Upon renewal of license</v>
      </c>
      <c r="AC523" t="s">
        <v>1295</v>
      </c>
      <c r="AE523">
        <v>1</v>
      </c>
      <c r="AF523" t="s">
        <v>1286</v>
      </c>
      <c r="AH523">
        <v>0</v>
      </c>
      <c r="AQ523">
        <v>1</v>
      </c>
      <c r="AR523" t="s">
        <v>1286</v>
      </c>
      <c r="AT523" t="str">
        <f t="shared" ref="AT523:AT533" si="388">("Initial prescriptions")</f>
        <v>Initial prescriptions</v>
      </c>
      <c r="AU523" t="s">
        <v>1286</v>
      </c>
      <c r="AW523" t="str">
        <f t="shared" ref="AW523:AW533" si="389">("Every 3 months, Authorizing refills")</f>
        <v>Every 3 months, Authorizing refills</v>
      </c>
      <c r="AX523" t="s">
        <v>1286</v>
      </c>
      <c r="AY523" t="s">
        <v>1297</v>
      </c>
      <c r="AZ523" t="str">
        <f t="shared" ref="AZ523:AZ533" si="390">("No exceptions from the mandate to check the PDMP")</f>
        <v>No exceptions from the mandate to check the PDMP</v>
      </c>
      <c r="BC523">
        <v>0</v>
      </c>
      <c r="BL523">
        <v>0</v>
      </c>
      <c r="CG523">
        <v>0</v>
      </c>
      <c r="CJ523">
        <v>0</v>
      </c>
      <c r="CM523">
        <v>0</v>
      </c>
      <c r="CS523">
        <v>1</v>
      </c>
      <c r="CT523" t="s">
        <v>1298</v>
      </c>
      <c r="CV523" t="str">
        <f t="shared" si="385"/>
        <v>Authorized agent, delegate, or designee</v>
      </c>
      <c r="CW523" t="s">
        <v>1298</v>
      </c>
      <c r="CY523">
        <v>0</v>
      </c>
      <c r="DB523">
        <v>0</v>
      </c>
      <c r="DE523">
        <v>0</v>
      </c>
      <c r="DH523">
        <v>0</v>
      </c>
      <c r="DN523">
        <v>1</v>
      </c>
      <c r="DO523" t="s">
        <v>1291</v>
      </c>
      <c r="DQ523" t="str">
        <f t="shared" si="382"/>
        <v>Active investigations, Granted access by issuance of a warrant, Granted access by a finding of probable cause</v>
      </c>
      <c r="DR523" t="s">
        <v>1291</v>
      </c>
    </row>
    <row r="524" spans="1:122" x14ac:dyDescent="0.35">
      <c r="A524" t="s">
        <v>1283</v>
      </c>
      <c r="B524" s="1">
        <v>42816</v>
      </c>
      <c r="C524" s="1">
        <v>42933</v>
      </c>
      <c r="D524">
        <v>1</v>
      </c>
      <c r="E524" t="s">
        <v>1289</v>
      </c>
      <c r="G524" t="str">
        <f t="shared" si="380"/>
        <v xml:space="preserve">Department of Health </v>
      </c>
      <c r="H524" t="s">
        <v>1286</v>
      </c>
      <c r="J524">
        <v>1</v>
      </c>
      <c r="K524" t="s">
        <v>1284</v>
      </c>
      <c r="M524" t="str">
        <f t="shared" si="387"/>
        <v>Next business day</v>
      </c>
      <c r="N524" t="s">
        <v>1293</v>
      </c>
      <c r="O524" t="s">
        <v>1294</v>
      </c>
      <c r="P524" t="str">
        <f t="shared" si="386"/>
        <v>Schedule II, Schedule III, Schedule IV</v>
      </c>
      <c r="Q524" t="s">
        <v>1284</v>
      </c>
      <c r="S524" t="str">
        <f t="shared" si="381"/>
        <v>No action specified in the law</v>
      </c>
      <c r="V524">
        <v>1</v>
      </c>
      <c r="W524" t="s">
        <v>1299</v>
      </c>
      <c r="Y524" t="str">
        <f t="shared" si="383"/>
        <v>Physician prescribers, Nurse Practitioners, Physician assistants, Optometrists, Podiatrists, Dentists, Pharmacists</v>
      </c>
      <c r="Z524" t="s">
        <v>1300</v>
      </c>
      <c r="AB524" t="str">
        <f t="shared" si="384"/>
        <v>Initial licensure, Upon renewal of license</v>
      </c>
      <c r="AC524" t="s">
        <v>1299</v>
      </c>
      <c r="AE524">
        <v>1</v>
      </c>
      <c r="AF524" t="s">
        <v>1286</v>
      </c>
      <c r="AH524">
        <v>0</v>
      </c>
      <c r="AQ524">
        <v>1</v>
      </c>
      <c r="AR524" t="s">
        <v>1286</v>
      </c>
      <c r="AT524" t="str">
        <f t="shared" si="388"/>
        <v>Initial prescriptions</v>
      </c>
      <c r="AU524" t="s">
        <v>1286</v>
      </c>
      <c r="AW524" t="str">
        <f t="shared" si="389"/>
        <v>Every 3 months, Authorizing refills</v>
      </c>
      <c r="AX524" t="s">
        <v>1286</v>
      </c>
      <c r="AY524" t="s">
        <v>1297</v>
      </c>
      <c r="AZ524" t="str">
        <f t="shared" si="390"/>
        <v>No exceptions from the mandate to check the PDMP</v>
      </c>
      <c r="BC524">
        <v>0</v>
      </c>
      <c r="BL524">
        <v>0</v>
      </c>
      <c r="CG524">
        <v>0</v>
      </c>
      <c r="CJ524">
        <v>0</v>
      </c>
      <c r="CM524">
        <v>0</v>
      </c>
      <c r="CS524">
        <v>1</v>
      </c>
      <c r="CT524" t="s">
        <v>1292</v>
      </c>
      <c r="CV524" t="str">
        <f t="shared" si="385"/>
        <v>Authorized agent, delegate, or designee</v>
      </c>
      <c r="CW524" t="s">
        <v>1292</v>
      </c>
      <c r="CY524">
        <v>0</v>
      </c>
      <c r="DB524">
        <v>0</v>
      </c>
      <c r="DE524">
        <v>0</v>
      </c>
      <c r="DH524">
        <v>0</v>
      </c>
      <c r="DN524">
        <v>1</v>
      </c>
      <c r="DO524" t="s">
        <v>1291</v>
      </c>
      <c r="DQ524" t="str">
        <f t="shared" si="382"/>
        <v>Active investigations, Granted access by issuance of a warrant, Granted access by a finding of probable cause</v>
      </c>
      <c r="DR524" t="s">
        <v>1291</v>
      </c>
    </row>
    <row r="525" spans="1:122" x14ac:dyDescent="0.35">
      <c r="A525" t="s">
        <v>1283</v>
      </c>
      <c r="B525" s="1">
        <v>42934</v>
      </c>
      <c r="C525" s="1">
        <v>42978</v>
      </c>
      <c r="D525">
        <v>1</v>
      </c>
      <c r="E525" t="s">
        <v>1289</v>
      </c>
      <c r="G525" t="str">
        <f t="shared" si="380"/>
        <v xml:space="preserve">Department of Health </v>
      </c>
      <c r="H525" t="s">
        <v>1286</v>
      </c>
      <c r="J525">
        <v>1</v>
      </c>
      <c r="K525" t="s">
        <v>1284</v>
      </c>
      <c r="M525" t="str">
        <f t="shared" si="387"/>
        <v>Next business day</v>
      </c>
      <c r="N525" t="s">
        <v>1293</v>
      </c>
      <c r="O525" t="s">
        <v>1294</v>
      </c>
      <c r="P525" t="str">
        <f t="shared" si="386"/>
        <v>Schedule II, Schedule III, Schedule IV</v>
      </c>
      <c r="Q525" t="s">
        <v>1284</v>
      </c>
      <c r="S525" t="str">
        <f t="shared" si="381"/>
        <v>No action specified in the law</v>
      </c>
      <c r="V525">
        <v>1</v>
      </c>
      <c r="W525" t="s">
        <v>1299</v>
      </c>
      <c r="Y525" t="str">
        <f t="shared" si="383"/>
        <v>Physician prescribers, Nurse Practitioners, Physician assistants, Optometrists, Podiatrists, Dentists, Pharmacists</v>
      </c>
      <c r="Z525" t="s">
        <v>1300</v>
      </c>
      <c r="AB525" t="str">
        <f t="shared" si="384"/>
        <v>Initial licensure, Upon renewal of license</v>
      </c>
      <c r="AC525" t="s">
        <v>1299</v>
      </c>
      <c r="AE525">
        <v>1</v>
      </c>
      <c r="AF525" t="s">
        <v>1286</v>
      </c>
      <c r="AH525">
        <v>0</v>
      </c>
      <c r="AQ525">
        <v>1</v>
      </c>
      <c r="AR525" t="s">
        <v>1286</v>
      </c>
      <c r="AT525" t="str">
        <f t="shared" si="388"/>
        <v>Initial prescriptions</v>
      </c>
      <c r="AU525" t="s">
        <v>1286</v>
      </c>
      <c r="AW525" t="str">
        <f t="shared" si="389"/>
        <v>Every 3 months, Authorizing refills</v>
      </c>
      <c r="AX525" t="s">
        <v>1286</v>
      </c>
      <c r="AY525" t="s">
        <v>1297</v>
      </c>
      <c r="AZ525" t="str">
        <f t="shared" si="390"/>
        <v>No exceptions from the mandate to check the PDMP</v>
      </c>
      <c r="BC525">
        <v>0</v>
      </c>
      <c r="BL525">
        <v>0</v>
      </c>
      <c r="CG525">
        <v>0</v>
      </c>
      <c r="CJ525">
        <v>0</v>
      </c>
      <c r="CM525">
        <v>0</v>
      </c>
      <c r="CS525">
        <v>1</v>
      </c>
      <c r="CT525" t="s">
        <v>1292</v>
      </c>
      <c r="CV525" t="str">
        <f t="shared" si="385"/>
        <v>Authorized agent, delegate, or designee</v>
      </c>
      <c r="CW525" t="s">
        <v>1292</v>
      </c>
      <c r="CY525">
        <v>0</v>
      </c>
      <c r="DB525">
        <v>0</v>
      </c>
      <c r="DE525">
        <v>0</v>
      </c>
      <c r="DH525">
        <v>0</v>
      </c>
      <c r="DN525">
        <v>1</v>
      </c>
      <c r="DO525" t="s">
        <v>1291</v>
      </c>
      <c r="DQ525" t="str">
        <f t="shared" si="382"/>
        <v>Active investigations, Granted access by issuance of a warrant, Granted access by a finding of probable cause</v>
      </c>
      <c r="DR525" t="s">
        <v>1291</v>
      </c>
    </row>
    <row r="526" spans="1:122" x14ac:dyDescent="0.35">
      <c r="A526" t="s">
        <v>1283</v>
      </c>
      <c r="B526" s="1">
        <v>42979</v>
      </c>
      <c r="C526" s="1">
        <v>43100</v>
      </c>
      <c r="D526">
        <v>1</v>
      </c>
      <c r="E526" t="s">
        <v>1289</v>
      </c>
      <c r="G526" t="str">
        <f t="shared" si="380"/>
        <v xml:space="preserve">Department of Health </v>
      </c>
      <c r="H526" t="s">
        <v>1286</v>
      </c>
      <c r="J526">
        <v>1</v>
      </c>
      <c r="K526" t="s">
        <v>1284</v>
      </c>
      <c r="M526" t="str">
        <f t="shared" si="387"/>
        <v>Next business day</v>
      </c>
      <c r="N526" t="s">
        <v>1293</v>
      </c>
      <c r="O526" t="s">
        <v>1294</v>
      </c>
      <c r="P526" t="str">
        <f t="shared" si="386"/>
        <v>Schedule II, Schedule III, Schedule IV</v>
      </c>
      <c r="Q526" t="s">
        <v>1284</v>
      </c>
      <c r="S526" t="str">
        <f t="shared" si="381"/>
        <v>No action specified in the law</v>
      </c>
      <c r="V526">
        <v>1</v>
      </c>
      <c r="W526" t="s">
        <v>1299</v>
      </c>
      <c r="Y526" t="str">
        <f t="shared" si="383"/>
        <v>Physician prescribers, Nurse Practitioners, Physician assistants, Optometrists, Podiatrists, Dentists, Pharmacists</v>
      </c>
      <c r="Z526" t="s">
        <v>1300</v>
      </c>
      <c r="AB526" t="str">
        <f t="shared" si="384"/>
        <v>Initial licensure, Upon renewal of license</v>
      </c>
      <c r="AC526" t="s">
        <v>1299</v>
      </c>
      <c r="AE526">
        <v>1</v>
      </c>
      <c r="AF526" t="s">
        <v>1286</v>
      </c>
      <c r="AH526">
        <v>0</v>
      </c>
      <c r="AQ526">
        <v>1</v>
      </c>
      <c r="AR526" t="s">
        <v>1286</v>
      </c>
      <c r="AT526" t="str">
        <f t="shared" si="388"/>
        <v>Initial prescriptions</v>
      </c>
      <c r="AU526" t="s">
        <v>1286</v>
      </c>
      <c r="AW526" t="str">
        <f t="shared" si="389"/>
        <v>Every 3 months, Authorizing refills</v>
      </c>
      <c r="AX526" t="s">
        <v>1286</v>
      </c>
      <c r="AY526" t="s">
        <v>1297</v>
      </c>
      <c r="AZ526" t="str">
        <f t="shared" si="390"/>
        <v>No exceptions from the mandate to check the PDMP</v>
      </c>
      <c r="BC526">
        <v>0</v>
      </c>
      <c r="BL526">
        <v>0</v>
      </c>
      <c r="CG526">
        <v>0</v>
      </c>
      <c r="CJ526">
        <v>0</v>
      </c>
      <c r="CM526">
        <v>0</v>
      </c>
      <c r="CS526">
        <v>1</v>
      </c>
      <c r="CT526" t="s">
        <v>1292</v>
      </c>
      <c r="CV526" t="str">
        <f t="shared" si="385"/>
        <v>Authorized agent, delegate, or designee</v>
      </c>
      <c r="CW526" t="s">
        <v>1292</v>
      </c>
      <c r="CY526">
        <v>0</v>
      </c>
      <c r="DB526">
        <v>0</v>
      </c>
      <c r="DE526">
        <v>0</v>
      </c>
      <c r="DH526">
        <v>0</v>
      </c>
      <c r="DN526">
        <v>1</v>
      </c>
      <c r="DO526" t="s">
        <v>1291</v>
      </c>
      <c r="DQ526" t="str">
        <f t="shared" si="382"/>
        <v>Active investigations, Granted access by issuance of a warrant, Granted access by a finding of probable cause</v>
      </c>
      <c r="DR526" t="s">
        <v>1291</v>
      </c>
    </row>
    <row r="527" spans="1:122" x14ac:dyDescent="0.35">
      <c r="A527" t="s">
        <v>1283</v>
      </c>
      <c r="B527" s="1">
        <v>43101</v>
      </c>
      <c r="C527" s="1">
        <v>43234</v>
      </c>
      <c r="D527">
        <v>1</v>
      </c>
      <c r="E527" t="s">
        <v>1289</v>
      </c>
      <c r="G527" t="str">
        <f t="shared" si="380"/>
        <v xml:space="preserve">Department of Health </v>
      </c>
      <c r="H527" t="s">
        <v>1286</v>
      </c>
      <c r="J527">
        <v>1</v>
      </c>
      <c r="K527" t="s">
        <v>1284</v>
      </c>
      <c r="M527" t="str">
        <f t="shared" si="387"/>
        <v>Next business day</v>
      </c>
      <c r="N527" t="s">
        <v>1293</v>
      </c>
      <c r="O527" t="s">
        <v>1294</v>
      </c>
      <c r="P527" t="str">
        <f t="shared" si="386"/>
        <v>Schedule II, Schedule III, Schedule IV</v>
      </c>
      <c r="Q527" t="s">
        <v>1284</v>
      </c>
      <c r="S527" t="str">
        <f t="shared" si="381"/>
        <v>No action specified in the law</v>
      </c>
      <c r="V527">
        <v>1</v>
      </c>
      <c r="W527" t="s">
        <v>1299</v>
      </c>
      <c r="Y527" t="str">
        <f t="shared" si="383"/>
        <v>Physician prescribers, Nurse Practitioners, Physician assistants, Optometrists, Podiatrists, Dentists, Pharmacists</v>
      </c>
      <c r="Z527" t="s">
        <v>1301</v>
      </c>
      <c r="AB527" t="str">
        <f t="shared" si="384"/>
        <v>Initial licensure, Upon renewal of license</v>
      </c>
      <c r="AC527" t="s">
        <v>1299</v>
      </c>
      <c r="AE527">
        <v>1</v>
      </c>
      <c r="AF527" t="s">
        <v>1286</v>
      </c>
      <c r="AH527">
        <v>0</v>
      </c>
      <c r="AQ527">
        <v>1</v>
      </c>
      <c r="AR527" t="s">
        <v>1286</v>
      </c>
      <c r="AT527" t="str">
        <f t="shared" si="388"/>
        <v>Initial prescriptions</v>
      </c>
      <c r="AU527" t="s">
        <v>1286</v>
      </c>
      <c r="AW527" t="str">
        <f t="shared" si="389"/>
        <v>Every 3 months, Authorizing refills</v>
      </c>
      <c r="AX527" t="s">
        <v>1286</v>
      </c>
      <c r="AY527" t="s">
        <v>1297</v>
      </c>
      <c r="AZ527" t="str">
        <f t="shared" si="390"/>
        <v>No exceptions from the mandate to check the PDMP</v>
      </c>
      <c r="BC527">
        <v>0</v>
      </c>
      <c r="BL527">
        <v>0</v>
      </c>
      <c r="CG527">
        <v>0</v>
      </c>
      <c r="CJ527">
        <v>0</v>
      </c>
      <c r="CM527">
        <v>0</v>
      </c>
      <c r="CS527">
        <v>1</v>
      </c>
      <c r="CT527" t="s">
        <v>1292</v>
      </c>
      <c r="CV527" t="str">
        <f t="shared" si="385"/>
        <v>Authorized agent, delegate, or designee</v>
      </c>
      <c r="CW527" t="s">
        <v>1292</v>
      </c>
      <c r="CY527">
        <v>0</v>
      </c>
      <c r="DB527">
        <v>0</v>
      </c>
      <c r="DE527">
        <v>0</v>
      </c>
      <c r="DH527">
        <v>0</v>
      </c>
      <c r="DN527">
        <v>1</v>
      </c>
      <c r="DO527" t="s">
        <v>1291</v>
      </c>
      <c r="DQ527" t="str">
        <f t="shared" si="382"/>
        <v>Active investigations, Granted access by issuance of a warrant, Granted access by a finding of probable cause</v>
      </c>
      <c r="DR527" t="s">
        <v>1291</v>
      </c>
    </row>
    <row r="528" spans="1:122" x14ac:dyDescent="0.35">
      <c r="A528" t="s">
        <v>1283</v>
      </c>
      <c r="B528" s="1">
        <v>43235</v>
      </c>
      <c r="C528" s="1">
        <v>43275</v>
      </c>
      <c r="D528">
        <v>1</v>
      </c>
      <c r="E528" t="s">
        <v>1302</v>
      </c>
      <c r="G528" t="str">
        <f t="shared" si="380"/>
        <v xml:space="preserve">Department of Health </v>
      </c>
      <c r="H528" t="s">
        <v>1286</v>
      </c>
      <c r="J528">
        <v>1</v>
      </c>
      <c r="K528" t="s">
        <v>1303</v>
      </c>
      <c r="M528" t="str">
        <f t="shared" si="387"/>
        <v>Next business day</v>
      </c>
      <c r="N528" t="s">
        <v>1304</v>
      </c>
      <c r="P528" t="str">
        <f t="shared" ref="P528:P533" si="391">("Schedule II, Schedule III, Schedule IV, Schedule V")</f>
        <v>Schedule II, Schedule III, Schedule IV, Schedule V</v>
      </c>
      <c r="Q528" t="s">
        <v>1303</v>
      </c>
      <c r="S528" t="str">
        <f t="shared" si="381"/>
        <v>No action specified in the law</v>
      </c>
      <c r="V528">
        <v>1</v>
      </c>
      <c r="W528" t="s">
        <v>1299</v>
      </c>
      <c r="Y528" t="str">
        <f t="shared" si="383"/>
        <v>Physician prescribers, Nurse Practitioners, Physician assistants, Optometrists, Podiatrists, Dentists, Pharmacists</v>
      </c>
      <c r="Z528" t="s">
        <v>1301</v>
      </c>
      <c r="AB528" t="str">
        <f t="shared" si="384"/>
        <v>Initial licensure, Upon renewal of license</v>
      </c>
      <c r="AC528" t="s">
        <v>1299</v>
      </c>
      <c r="AE528">
        <v>1</v>
      </c>
      <c r="AF528" t="s">
        <v>1286</v>
      </c>
      <c r="AH528">
        <v>0</v>
      </c>
      <c r="AQ528">
        <v>1</v>
      </c>
      <c r="AR528" t="s">
        <v>1286</v>
      </c>
      <c r="AT528" t="str">
        <f t="shared" si="388"/>
        <v>Initial prescriptions</v>
      </c>
      <c r="AU528" t="s">
        <v>1286</v>
      </c>
      <c r="AW528" t="str">
        <f t="shared" si="389"/>
        <v>Every 3 months, Authorizing refills</v>
      </c>
      <c r="AX528" t="s">
        <v>1286</v>
      </c>
      <c r="AY528" t="s">
        <v>1297</v>
      </c>
      <c r="AZ528" t="str">
        <f t="shared" si="390"/>
        <v>No exceptions from the mandate to check the PDMP</v>
      </c>
      <c r="BC528">
        <v>0</v>
      </c>
      <c r="BL528">
        <v>0</v>
      </c>
      <c r="CG528">
        <v>0</v>
      </c>
      <c r="CJ528">
        <v>0</v>
      </c>
      <c r="CM528">
        <v>0</v>
      </c>
      <c r="CS528">
        <v>1</v>
      </c>
      <c r="CT528" t="s">
        <v>1305</v>
      </c>
      <c r="CV528" t="str">
        <f t="shared" si="385"/>
        <v>Authorized agent, delegate, or designee</v>
      </c>
      <c r="CW528" t="s">
        <v>1305</v>
      </c>
      <c r="CY528">
        <v>0</v>
      </c>
      <c r="DB528">
        <v>0</v>
      </c>
      <c r="DE528">
        <v>0</v>
      </c>
      <c r="DH528">
        <v>0</v>
      </c>
      <c r="DN528">
        <v>1</v>
      </c>
      <c r="DO528" t="s">
        <v>1286</v>
      </c>
      <c r="DQ528" t="str">
        <f t="shared" si="382"/>
        <v>Active investigations, Granted access by issuance of a warrant, Granted access by a finding of probable cause</v>
      </c>
      <c r="DR528" t="s">
        <v>1286</v>
      </c>
    </row>
    <row r="529" spans="1:122" x14ac:dyDescent="0.35">
      <c r="A529" t="s">
        <v>1283</v>
      </c>
      <c r="B529" s="1">
        <v>43276</v>
      </c>
      <c r="C529" s="1">
        <v>43282</v>
      </c>
      <c r="D529">
        <v>1</v>
      </c>
      <c r="E529" t="s">
        <v>1302</v>
      </c>
      <c r="G529" t="str">
        <f t="shared" si="380"/>
        <v xml:space="preserve">Department of Health </v>
      </c>
      <c r="H529" t="s">
        <v>1286</v>
      </c>
      <c r="J529">
        <v>1</v>
      </c>
      <c r="K529" t="s">
        <v>1303</v>
      </c>
      <c r="M529" t="str">
        <f t="shared" si="387"/>
        <v>Next business day</v>
      </c>
      <c r="N529" t="s">
        <v>1304</v>
      </c>
      <c r="P529" t="str">
        <f t="shared" si="391"/>
        <v>Schedule II, Schedule III, Schedule IV, Schedule V</v>
      </c>
      <c r="Q529" t="s">
        <v>1303</v>
      </c>
      <c r="S529" t="str">
        <f t="shared" si="381"/>
        <v>No action specified in the law</v>
      </c>
      <c r="V529">
        <v>1</v>
      </c>
      <c r="W529" t="s">
        <v>1299</v>
      </c>
      <c r="Y529" t="str">
        <f t="shared" si="383"/>
        <v>Physician prescribers, Nurse Practitioners, Physician assistants, Optometrists, Podiatrists, Dentists, Pharmacists</v>
      </c>
      <c r="Z529" t="s">
        <v>1301</v>
      </c>
      <c r="AB529" t="str">
        <f t="shared" si="384"/>
        <v>Initial licensure, Upon renewal of license</v>
      </c>
      <c r="AC529" t="s">
        <v>1299</v>
      </c>
      <c r="AE529">
        <v>1</v>
      </c>
      <c r="AF529" t="s">
        <v>1286</v>
      </c>
      <c r="AH529">
        <v>0</v>
      </c>
      <c r="AQ529">
        <v>1</v>
      </c>
      <c r="AR529" t="s">
        <v>1286</v>
      </c>
      <c r="AT529" t="str">
        <f t="shared" si="388"/>
        <v>Initial prescriptions</v>
      </c>
      <c r="AU529" t="s">
        <v>1286</v>
      </c>
      <c r="AW529" t="str">
        <f t="shared" si="389"/>
        <v>Every 3 months, Authorizing refills</v>
      </c>
      <c r="AX529" t="s">
        <v>1286</v>
      </c>
      <c r="AY529" t="s">
        <v>1297</v>
      </c>
      <c r="AZ529" t="str">
        <f t="shared" si="390"/>
        <v>No exceptions from the mandate to check the PDMP</v>
      </c>
      <c r="BC529">
        <v>0</v>
      </c>
      <c r="BL529">
        <v>0</v>
      </c>
      <c r="CG529">
        <v>0</v>
      </c>
      <c r="CJ529">
        <v>0</v>
      </c>
      <c r="CM529">
        <v>0</v>
      </c>
      <c r="CS529">
        <v>1</v>
      </c>
      <c r="CT529" t="s">
        <v>1305</v>
      </c>
      <c r="CV529" t="str">
        <f t="shared" si="385"/>
        <v>Authorized agent, delegate, or designee</v>
      </c>
      <c r="CW529" t="s">
        <v>1305</v>
      </c>
      <c r="CY529">
        <v>0</v>
      </c>
      <c r="DB529">
        <v>0</v>
      </c>
      <c r="DE529">
        <v>0</v>
      </c>
      <c r="DH529">
        <v>0</v>
      </c>
      <c r="DN529">
        <v>1</v>
      </c>
      <c r="DO529" t="s">
        <v>1286</v>
      </c>
      <c r="DQ529" t="str">
        <f t="shared" si="382"/>
        <v>Active investigations, Granted access by issuance of a warrant, Granted access by a finding of probable cause</v>
      </c>
      <c r="DR529" t="s">
        <v>1286</v>
      </c>
    </row>
    <row r="530" spans="1:122" x14ac:dyDescent="0.35">
      <c r="A530" t="s">
        <v>1283</v>
      </c>
      <c r="B530" s="1">
        <v>43283</v>
      </c>
      <c r="C530" s="1">
        <v>43650</v>
      </c>
      <c r="D530">
        <v>1</v>
      </c>
      <c r="E530" t="s">
        <v>1302</v>
      </c>
      <c r="G530" t="str">
        <f t="shared" si="380"/>
        <v xml:space="preserve">Department of Health </v>
      </c>
      <c r="H530" t="s">
        <v>1286</v>
      </c>
      <c r="J530">
        <v>1</v>
      </c>
      <c r="K530" t="s">
        <v>1303</v>
      </c>
      <c r="M530" t="str">
        <f t="shared" si="387"/>
        <v>Next business day</v>
      </c>
      <c r="N530" t="s">
        <v>1304</v>
      </c>
      <c r="P530" t="str">
        <f t="shared" si="391"/>
        <v>Schedule II, Schedule III, Schedule IV, Schedule V</v>
      </c>
      <c r="Q530" t="s">
        <v>1303</v>
      </c>
      <c r="S530" t="str">
        <f t="shared" si="381"/>
        <v>No action specified in the law</v>
      </c>
      <c r="V530">
        <v>1</v>
      </c>
      <c r="W530" t="s">
        <v>1299</v>
      </c>
      <c r="Y530" t="str">
        <f t="shared" si="383"/>
        <v>Physician prescribers, Nurse Practitioners, Physician assistants, Optometrists, Podiatrists, Dentists, Pharmacists</v>
      </c>
      <c r="Z530" t="s">
        <v>1306</v>
      </c>
      <c r="AB530" t="str">
        <f t="shared" si="384"/>
        <v>Initial licensure, Upon renewal of license</v>
      </c>
      <c r="AC530" t="s">
        <v>1299</v>
      </c>
      <c r="AE530">
        <v>1</v>
      </c>
      <c r="AF530" t="s">
        <v>1286</v>
      </c>
      <c r="AH530">
        <v>0</v>
      </c>
      <c r="AQ530">
        <v>1</v>
      </c>
      <c r="AR530" t="s">
        <v>1286</v>
      </c>
      <c r="AT530" t="str">
        <f t="shared" si="388"/>
        <v>Initial prescriptions</v>
      </c>
      <c r="AU530" t="s">
        <v>1286</v>
      </c>
      <c r="AW530" t="str">
        <f t="shared" si="389"/>
        <v>Every 3 months, Authorizing refills</v>
      </c>
      <c r="AX530" t="s">
        <v>1286</v>
      </c>
      <c r="AY530" t="s">
        <v>1297</v>
      </c>
      <c r="AZ530" t="str">
        <f t="shared" si="390"/>
        <v>No exceptions from the mandate to check the PDMP</v>
      </c>
      <c r="BC530">
        <v>0</v>
      </c>
      <c r="BL530">
        <v>0</v>
      </c>
      <c r="CG530">
        <v>0</v>
      </c>
      <c r="CJ530">
        <v>0</v>
      </c>
      <c r="CM530">
        <v>0</v>
      </c>
      <c r="CS530">
        <v>1</v>
      </c>
      <c r="CT530" t="s">
        <v>1305</v>
      </c>
      <c r="CV530" t="str">
        <f t="shared" si="385"/>
        <v>Authorized agent, delegate, or designee</v>
      </c>
      <c r="CW530" t="s">
        <v>1305</v>
      </c>
      <c r="CY530">
        <v>0</v>
      </c>
      <c r="DB530">
        <v>0</v>
      </c>
      <c r="DE530">
        <v>0</v>
      </c>
      <c r="DH530">
        <v>0</v>
      </c>
      <c r="DN530">
        <v>1</v>
      </c>
      <c r="DO530" t="s">
        <v>1286</v>
      </c>
      <c r="DQ530" t="str">
        <f t="shared" si="382"/>
        <v>Active investigations, Granted access by issuance of a warrant, Granted access by a finding of probable cause</v>
      </c>
      <c r="DR530" t="s">
        <v>1286</v>
      </c>
    </row>
    <row r="531" spans="1:122" x14ac:dyDescent="0.35">
      <c r="A531" t="s">
        <v>1283</v>
      </c>
      <c r="B531" s="1">
        <v>43651</v>
      </c>
      <c r="C531" s="1">
        <v>43653</v>
      </c>
      <c r="D531">
        <v>1</v>
      </c>
      <c r="E531" t="s">
        <v>1302</v>
      </c>
      <c r="G531" t="str">
        <f t="shared" si="380"/>
        <v xml:space="preserve">Department of Health </v>
      </c>
      <c r="H531" t="s">
        <v>1286</v>
      </c>
      <c r="J531">
        <v>1</v>
      </c>
      <c r="K531" t="s">
        <v>1303</v>
      </c>
      <c r="M531" t="str">
        <f t="shared" si="387"/>
        <v>Next business day</v>
      </c>
      <c r="N531" t="s">
        <v>1304</v>
      </c>
      <c r="P531" t="str">
        <f t="shared" si="391"/>
        <v>Schedule II, Schedule III, Schedule IV, Schedule V</v>
      </c>
      <c r="Q531" t="s">
        <v>1303</v>
      </c>
      <c r="S531" t="str">
        <f t="shared" si="381"/>
        <v>No action specified in the law</v>
      </c>
      <c r="V531">
        <v>1</v>
      </c>
      <c r="W531" t="s">
        <v>1299</v>
      </c>
      <c r="Y531" t="str">
        <f t="shared" si="383"/>
        <v>Physician prescribers, Nurse Practitioners, Physician assistants, Optometrists, Podiatrists, Dentists, Pharmacists</v>
      </c>
      <c r="Z531" t="s">
        <v>1306</v>
      </c>
      <c r="AB531" t="str">
        <f t="shared" si="384"/>
        <v>Initial licensure, Upon renewal of license</v>
      </c>
      <c r="AC531" t="s">
        <v>1299</v>
      </c>
      <c r="AE531">
        <v>1</v>
      </c>
      <c r="AF531" t="s">
        <v>1286</v>
      </c>
      <c r="AH531">
        <v>0</v>
      </c>
      <c r="AQ531">
        <v>1</v>
      </c>
      <c r="AR531" t="s">
        <v>1286</v>
      </c>
      <c r="AT531" t="str">
        <f t="shared" si="388"/>
        <v>Initial prescriptions</v>
      </c>
      <c r="AU531" t="s">
        <v>1286</v>
      </c>
      <c r="AW531" t="str">
        <f t="shared" si="389"/>
        <v>Every 3 months, Authorizing refills</v>
      </c>
      <c r="AX531" t="s">
        <v>1286</v>
      </c>
      <c r="AY531" t="s">
        <v>1297</v>
      </c>
      <c r="AZ531" t="str">
        <f t="shared" si="390"/>
        <v>No exceptions from the mandate to check the PDMP</v>
      </c>
      <c r="BC531">
        <v>0</v>
      </c>
      <c r="BL531">
        <v>0</v>
      </c>
      <c r="CG531">
        <v>0</v>
      </c>
      <c r="CJ531">
        <v>0</v>
      </c>
      <c r="CM531">
        <v>0</v>
      </c>
      <c r="CS531">
        <v>1</v>
      </c>
      <c r="CT531" t="s">
        <v>1305</v>
      </c>
      <c r="CV531" t="str">
        <f t="shared" si="385"/>
        <v>Authorized agent, delegate, or designee</v>
      </c>
      <c r="CW531" t="s">
        <v>1305</v>
      </c>
      <c r="CY531">
        <v>0</v>
      </c>
      <c r="DB531">
        <v>0</v>
      </c>
      <c r="DE531">
        <v>0</v>
      </c>
      <c r="DH531">
        <v>0</v>
      </c>
      <c r="DN531">
        <v>1</v>
      </c>
      <c r="DO531" t="s">
        <v>1286</v>
      </c>
      <c r="DQ531" t="str">
        <f t="shared" si="382"/>
        <v>Active investigations, Granted access by issuance of a warrant, Granted access by a finding of probable cause</v>
      </c>
      <c r="DR531" t="s">
        <v>1286</v>
      </c>
    </row>
    <row r="532" spans="1:122" x14ac:dyDescent="0.35">
      <c r="A532" t="s">
        <v>1283</v>
      </c>
      <c r="B532" s="1">
        <v>43654</v>
      </c>
      <c r="C532" s="1">
        <v>43660</v>
      </c>
      <c r="D532">
        <v>1</v>
      </c>
      <c r="E532" t="s">
        <v>1302</v>
      </c>
      <c r="G532" t="str">
        <f t="shared" si="380"/>
        <v xml:space="preserve">Department of Health </v>
      </c>
      <c r="H532" t="s">
        <v>1286</v>
      </c>
      <c r="J532">
        <v>1</v>
      </c>
      <c r="K532" t="s">
        <v>1303</v>
      </c>
      <c r="M532" t="str">
        <f t="shared" si="387"/>
        <v>Next business day</v>
      </c>
      <c r="N532" t="s">
        <v>1304</v>
      </c>
      <c r="P532" t="str">
        <f t="shared" si="391"/>
        <v>Schedule II, Schedule III, Schedule IV, Schedule V</v>
      </c>
      <c r="Q532" t="s">
        <v>1303</v>
      </c>
      <c r="S532" t="str">
        <f t="shared" si="381"/>
        <v>No action specified in the law</v>
      </c>
      <c r="V532">
        <v>1</v>
      </c>
      <c r="W532" t="s">
        <v>1299</v>
      </c>
      <c r="Y532" t="str">
        <f t="shared" si="383"/>
        <v>Physician prescribers, Nurse Practitioners, Physician assistants, Optometrists, Podiatrists, Dentists, Pharmacists</v>
      </c>
      <c r="Z532" t="s">
        <v>1307</v>
      </c>
      <c r="AB532" t="str">
        <f t="shared" si="384"/>
        <v>Initial licensure, Upon renewal of license</v>
      </c>
      <c r="AC532" t="s">
        <v>1299</v>
      </c>
      <c r="AE532">
        <v>1</v>
      </c>
      <c r="AF532" t="s">
        <v>1286</v>
      </c>
      <c r="AH532">
        <v>0</v>
      </c>
      <c r="AQ532">
        <v>1</v>
      </c>
      <c r="AR532" t="s">
        <v>1286</v>
      </c>
      <c r="AT532" t="str">
        <f t="shared" si="388"/>
        <v>Initial prescriptions</v>
      </c>
      <c r="AU532" t="s">
        <v>1286</v>
      </c>
      <c r="AW532" t="str">
        <f t="shared" si="389"/>
        <v>Every 3 months, Authorizing refills</v>
      </c>
      <c r="AX532" t="s">
        <v>1286</v>
      </c>
      <c r="AY532" t="s">
        <v>1297</v>
      </c>
      <c r="AZ532" t="str">
        <f t="shared" si="390"/>
        <v>No exceptions from the mandate to check the PDMP</v>
      </c>
      <c r="BC532">
        <v>0</v>
      </c>
      <c r="BL532">
        <v>0</v>
      </c>
      <c r="CG532">
        <v>0</v>
      </c>
      <c r="CJ532">
        <v>0</v>
      </c>
      <c r="CM532">
        <v>0</v>
      </c>
      <c r="CS532">
        <v>1</v>
      </c>
      <c r="CT532" t="s">
        <v>1305</v>
      </c>
      <c r="CV532" t="str">
        <f t="shared" si="385"/>
        <v>Authorized agent, delegate, or designee</v>
      </c>
      <c r="CW532" t="s">
        <v>1305</v>
      </c>
      <c r="CY532">
        <v>0</v>
      </c>
      <c r="DB532">
        <v>0</v>
      </c>
      <c r="DE532">
        <v>0</v>
      </c>
      <c r="DH532">
        <v>0</v>
      </c>
      <c r="DN532">
        <v>1</v>
      </c>
      <c r="DO532" t="s">
        <v>1286</v>
      </c>
      <c r="DQ532" t="str">
        <f t="shared" si="382"/>
        <v>Active investigations, Granted access by issuance of a warrant, Granted access by a finding of probable cause</v>
      </c>
      <c r="DR532" t="s">
        <v>1286</v>
      </c>
    </row>
    <row r="533" spans="1:122" x14ac:dyDescent="0.35">
      <c r="A533" t="s">
        <v>1283</v>
      </c>
      <c r="B533" s="1">
        <v>43661</v>
      </c>
      <c r="C533" s="1">
        <v>43830</v>
      </c>
      <c r="D533">
        <v>1</v>
      </c>
      <c r="E533" t="s">
        <v>1302</v>
      </c>
      <c r="G533" t="str">
        <f t="shared" si="380"/>
        <v xml:space="preserve">Department of Health </v>
      </c>
      <c r="H533" t="s">
        <v>1286</v>
      </c>
      <c r="J533">
        <v>1</v>
      </c>
      <c r="K533" t="s">
        <v>1303</v>
      </c>
      <c r="M533" t="str">
        <f t="shared" si="387"/>
        <v>Next business day</v>
      </c>
      <c r="N533" t="s">
        <v>1304</v>
      </c>
      <c r="P533" t="str">
        <f t="shared" si="391"/>
        <v>Schedule II, Schedule III, Schedule IV, Schedule V</v>
      </c>
      <c r="Q533" t="s">
        <v>1303</v>
      </c>
      <c r="S533" t="str">
        <f t="shared" si="381"/>
        <v>No action specified in the law</v>
      </c>
      <c r="V533">
        <v>1</v>
      </c>
      <c r="W533" t="s">
        <v>1299</v>
      </c>
      <c r="Y533" t="str">
        <f t="shared" si="383"/>
        <v>Physician prescribers, Nurse Practitioners, Physician assistants, Optometrists, Podiatrists, Dentists, Pharmacists</v>
      </c>
      <c r="Z533" t="s">
        <v>1308</v>
      </c>
      <c r="AB533" t="str">
        <f t="shared" si="384"/>
        <v>Initial licensure, Upon renewal of license</v>
      </c>
      <c r="AC533" t="s">
        <v>1299</v>
      </c>
      <c r="AE533">
        <v>1</v>
      </c>
      <c r="AF533" t="s">
        <v>1286</v>
      </c>
      <c r="AH533">
        <v>0</v>
      </c>
      <c r="AQ533">
        <v>1</v>
      </c>
      <c r="AR533" t="s">
        <v>1286</v>
      </c>
      <c r="AT533" t="str">
        <f t="shared" si="388"/>
        <v>Initial prescriptions</v>
      </c>
      <c r="AU533" t="s">
        <v>1286</v>
      </c>
      <c r="AW533" t="str">
        <f t="shared" si="389"/>
        <v>Every 3 months, Authorizing refills</v>
      </c>
      <c r="AX533" t="s">
        <v>1286</v>
      </c>
      <c r="AY533" t="s">
        <v>1297</v>
      </c>
      <c r="AZ533" t="str">
        <f t="shared" si="390"/>
        <v>No exceptions from the mandate to check the PDMP</v>
      </c>
      <c r="BC533">
        <v>0</v>
      </c>
      <c r="BL533">
        <v>0</v>
      </c>
      <c r="CG533">
        <v>0</v>
      </c>
      <c r="CJ533">
        <v>0</v>
      </c>
      <c r="CM533">
        <v>0</v>
      </c>
      <c r="CS533">
        <v>1</v>
      </c>
      <c r="CT533" t="s">
        <v>1305</v>
      </c>
      <c r="CV533" t="str">
        <f t="shared" si="385"/>
        <v>Authorized agent, delegate, or designee</v>
      </c>
      <c r="CW533" t="s">
        <v>1305</v>
      </c>
      <c r="CY533">
        <v>0</v>
      </c>
      <c r="DB533">
        <v>0</v>
      </c>
      <c r="DE533">
        <v>0</v>
      </c>
      <c r="DH533">
        <v>0</v>
      </c>
      <c r="DN533">
        <v>1</v>
      </c>
      <c r="DO533" t="s">
        <v>1286</v>
      </c>
      <c r="DQ533" t="str">
        <f t="shared" si="382"/>
        <v>Active investigations, Granted access by issuance of a warrant, Granted access by a finding of probable cause</v>
      </c>
      <c r="DR533" t="s">
        <v>1286</v>
      </c>
    </row>
    <row r="534" spans="1:122" x14ac:dyDescent="0.35">
      <c r="A534" t="s">
        <v>1309</v>
      </c>
      <c r="B534" s="1">
        <v>41640</v>
      </c>
      <c r="C534" s="1">
        <v>41795</v>
      </c>
      <c r="D534">
        <v>1</v>
      </c>
      <c r="E534" t="s">
        <v>1310</v>
      </c>
      <c r="G534" t="str">
        <f t="shared" si="380"/>
        <v xml:space="preserve">Department of Health </v>
      </c>
      <c r="H534" t="s">
        <v>1310</v>
      </c>
      <c r="J534">
        <v>1</v>
      </c>
      <c r="K534" t="s">
        <v>1310</v>
      </c>
      <c r="M534" t="str">
        <f>("Every 28 days or more")</f>
        <v>Every 28 days or more</v>
      </c>
      <c r="N534" t="s">
        <v>1310</v>
      </c>
      <c r="P534" t="str">
        <f t="shared" ref="P534:P543" si="392">("Schedule II, Schedule III, Schedule IV")</f>
        <v>Schedule II, Schedule III, Schedule IV</v>
      </c>
      <c r="Q534" t="s">
        <v>1311</v>
      </c>
      <c r="S534" t="str">
        <f t="shared" ref="S534:S539" si="393">("Must report to law enforcement, Must report to professional licensing body")</f>
        <v>Must report to law enforcement, Must report to professional licensing body</v>
      </c>
      <c r="T534" t="s">
        <v>1312</v>
      </c>
      <c r="V534">
        <v>0</v>
      </c>
      <c r="AE534">
        <v>0</v>
      </c>
      <c r="AH534">
        <v>0</v>
      </c>
      <c r="AQ534">
        <v>0</v>
      </c>
      <c r="BC534">
        <v>0</v>
      </c>
      <c r="BL534">
        <v>0</v>
      </c>
      <c r="CG534">
        <v>0</v>
      </c>
      <c r="CJ534">
        <v>1</v>
      </c>
      <c r="CK534" t="s">
        <v>1313</v>
      </c>
      <c r="CM534">
        <v>0</v>
      </c>
      <c r="CS534">
        <v>0</v>
      </c>
      <c r="CY534">
        <v>1</v>
      </c>
      <c r="CZ534" t="s">
        <v>1312</v>
      </c>
      <c r="DB534">
        <v>0</v>
      </c>
      <c r="DE534">
        <v>0</v>
      </c>
      <c r="DH534">
        <v>0</v>
      </c>
      <c r="DN534">
        <v>1</v>
      </c>
      <c r="DO534" t="s">
        <v>1312</v>
      </c>
      <c r="DQ534" t="str">
        <f t="shared" ref="DQ534:DQ569" si="394">("Active investigations")</f>
        <v>Active investigations</v>
      </c>
      <c r="DR534" t="s">
        <v>1312</v>
      </c>
    </row>
    <row r="535" spans="1:122" x14ac:dyDescent="0.35">
      <c r="A535" t="s">
        <v>1309</v>
      </c>
      <c r="B535" s="1">
        <v>41796</v>
      </c>
      <c r="C535" s="1">
        <v>42873</v>
      </c>
      <c r="D535">
        <v>1</v>
      </c>
      <c r="E535" t="s">
        <v>1310</v>
      </c>
      <c r="G535" t="str">
        <f t="shared" si="380"/>
        <v xml:space="preserve">Department of Health </v>
      </c>
      <c r="H535" t="s">
        <v>1310</v>
      </c>
      <c r="J535">
        <v>1</v>
      </c>
      <c r="K535" t="s">
        <v>1310</v>
      </c>
      <c r="M535" t="str">
        <f>("Every day")</f>
        <v>Every day</v>
      </c>
      <c r="N535" t="s">
        <v>1310</v>
      </c>
      <c r="P535" t="str">
        <f t="shared" si="392"/>
        <v>Schedule II, Schedule III, Schedule IV</v>
      </c>
      <c r="Q535" t="s">
        <v>1311</v>
      </c>
      <c r="S535" t="str">
        <f t="shared" si="393"/>
        <v>Must report to law enforcement, Must report to professional licensing body</v>
      </c>
      <c r="T535" t="s">
        <v>1312</v>
      </c>
      <c r="V535">
        <v>0</v>
      </c>
      <c r="AE535">
        <v>0</v>
      </c>
      <c r="AH535">
        <v>0</v>
      </c>
      <c r="AQ535">
        <v>0</v>
      </c>
      <c r="BC535">
        <v>0</v>
      </c>
      <c r="BL535">
        <v>0</v>
      </c>
      <c r="CG535">
        <v>0</v>
      </c>
      <c r="CJ535">
        <v>1</v>
      </c>
      <c r="CK535" t="s">
        <v>1313</v>
      </c>
      <c r="CM535">
        <v>0</v>
      </c>
      <c r="CS535">
        <v>1</v>
      </c>
      <c r="CT535" t="s">
        <v>1312</v>
      </c>
      <c r="CV535" t="str">
        <f>("Authorized agent, delegate, or designee")</f>
        <v>Authorized agent, delegate, or designee</v>
      </c>
      <c r="CW535" t="s">
        <v>1314</v>
      </c>
      <c r="CY535">
        <v>1</v>
      </c>
      <c r="CZ535" t="s">
        <v>1312</v>
      </c>
      <c r="DB535">
        <v>0</v>
      </c>
      <c r="DE535">
        <v>0</v>
      </c>
      <c r="DH535">
        <v>0</v>
      </c>
      <c r="DN535">
        <v>1</v>
      </c>
      <c r="DO535" t="s">
        <v>1312</v>
      </c>
      <c r="DQ535" t="str">
        <f t="shared" si="394"/>
        <v>Active investigations</v>
      </c>
      <c r="DR535" t="s">
        <v>1312</v>
      </c>
    </row>
    <row r="536" spans="1:122" x14ac:dyDescent="0.35">
      <c r="A536" t="s">
        <v>1309</v>
      </c>
      <c r="B536" s="1">
        <v>42874</v>
      </c>
      <c r="C536" s="1">
        <v>43222</v>
      </c>
      <c r="D536">
        <v>1</v>
      </c>
      <c r="E536" t="s">
        <v>1310</v>
      </c>
      <c r="G536" t="str">
        <f t="shared" si="380"/>
        <v xml:space="preserve">Department of Health </v>
      </c>
      <c r="H536" t="s">
        <v>1310</v>
      </c>
      <c r="J536">
        <v>1</v>
      </c>
      <c r="K536" t="s">
        <v>1310</v>
      </c>
      <c r="M536" t="str">
        <f>("Every day")</f>
        <v>Every day</v>
      </c>
      <c r="N536" t="s">
        <v>1310</v>
      </c>
      <c r="P536" t="str">
        <f t="shared" si="392"/>
        <v>Schedule II, Schedule III, Schedule IV</v>
      </c>
      <c r="Q536" t="s">
        <v>1311</v>
      </c>
      <c r="S536" t="str">
        <f t="shared" si="393"/>
        <v>Must report to law enforcement, Must report to professional licensing body</v>
      </c>
      <c r="T536" t="s">
        <v>1312</v>
      </c>
      <c r="V536">
        <v>0</v>
      </c>
      <c r="AE536">
        <v>1</v>
      </c>
      <c r="AF536" t="s">
        <v>1315</v>
      </c>
      <c r="AH536">
        <v>0</v>
      </c>
      <c r="AQ536">
        <v>0</v>
      </c>
      <c r="BC536">
        <v>0</v>
      </c>
      <c r="BL536">
        <v>1</v>
      </c>
      <c r="BM536" t="s">
        <v>1315</v>
      </c>
      <c r="BO536" t="str">
        <f>("Schedule II")</f>
        <v>Schedule II</v>
      </c>
      <c r="BP536" t="s">
        <v>1315</v>
      </c>
      <c r="BR536" t="str">
        <f>("Every prescription, Every 3 months")</f>
        <v>Every prescription, Every 3 months</v>
      </c>
      <c r="BS536" t="s">
        <v>1316</v>
      </c>
      <c r="BT536" t="s">
        <v>1317</v>
      </c>
      <c r="BU536" t="str">
        <f>("Prescriber not required to check for a Schedule III substance")</f>
        <v>Prescriber not required to check for a Schedule III substance</v>
      </c>
      <c r="BX536" t="str">
        <f>("Prescriber not required to check for a Schedule IV substance")</f>
        <v>Prescriber not required to check for a Schedule IV substance</v>
      </c>
      <c r="CA536" t="str">
        <f>("Prescriber not required to check for a Schedule V substance")</f>
        <v>Prescriber not required to check for a Schedule V substance</v>
      </c>
      <c r="CD536" t="str">
        <f>("Terminally ill patients under the supervised care of a hospice program")</f>
        <v>Terminally ill patients under the supervised care of a hospice program</v>
      </c>
      <c r="CE536" t="s">
        <v>1315</v>
      </c>
      <c r="CG536">
        <v>0</v>
      </c>
      <c r="CJ536">
        <v>1</v>
      </c>
      <c r="CK536" t="s">
        <v>1313</v>
      </c>
      <c r="CM536">
        <v>0</v>
      </c>
      <c r="CS536">
        <v>1</v>
      </c>
      <c r="CT536" t="s">
        <v>1312</v>
      </c>
      <c r="CV536" t="str">
        <f>("Authorized agent, delegate, or designee")</f>
        <v>Authorized agent, delegate, or designee</v>
      </c>
      <c r="CW536" t="s">
        <v>1314</v>
      </c>
      <c r="CY536">
        <v>1</v>
      </c>
      <c r="CZ536" t="s">
        <v>1312</v>
      </c>
      <c r="DB536">
        <v>0</v>
      </c>
      <c r="DE536">
        <v>0</v>
      </c>
      <c r="DH536">
        <v>0</v>
      </c>
      <c r="DN536">
        <v>1</v>
      </c>
      <c r="DO536" t="s">
        <v>1312</v>
      </c>
      <c r="DQ536" t="str">
        <f t="shared" si="394"/>
        <v>Active investigations</v>
      </c>
      <c r="DR536" t="s">
        <v>1312</v>
      </c>
    </row>
    <row r="537" spans="1:122" x14ac:dyDescent="0.35">
      <c r="A537" t="s">
        <v>1309</v>
      </c>
      <c r="B537" s="1">
        <v>43223</v>
      </c>
      <c r="C537" s="1">
        <v>43234</v>
      </c>
      <c r="D537">
        <v>1</v>
      </c>
      <c r="E537" t="s">
        <v>1310</v>
      </c>
      <c r="G537" t="str">
        <f t="shared" si="380"/>
        <v xml:space="preserve">Department of Health </v>
      </c>
      <c r="H537" t="s">
        <v>1310</v>
      </c>
      <c r="J537">
        <v>1</v>
      </c>
      <c r="K537" t="s">
        <v>1310</v>
      </c>
      <c r="M537" t="str">
        <f>("Every day")</f>
        <v>Every day</v>
      </c>
      <c r="N537" t="s">
        <v>1310</v>
      </c>
      <c r="P537" t="str">
        <f t="shared" si="392"/>
        <v>Schedule II, Schedule III, Schedule IV</v>
      </c>
      <c r="Q537" t="s">
        <v>1311</v>
      </c>
      <c r="S537" t="str">
        <f t="shared" si="393"/>
        <v>Must report to law enforcement, Must report to professional licensing body</v>
      </c>
      <c r="T537" t="s">
        <v>1312</v>
      </c>
      <c r="V537">
        <v>0</v>
      </c>
      <c r="AE537">
        <v>1</v>
      </c>
      <c r="AF537" t="s">
        <v>1315</v>
      </c>
      <c r="AH537">
        <v>0</v>
      </c>
      <c r="AQ537">
        <v>0</v>
      </c>
      <c r="BC537">
        <v>0</v>
      </c>
      <c r="BL537">
        <v>1</v>
      </c>
      <c r="BM537" t="s">
        <v>1315</v>
      </c>
      <c r="BO537" t="str">
        <f>("Schedule II")</f>
        <v>Schedule II</v>
      </c>
      <c r="BP537" t="s">
        <v>1315</v>
      </c>
      <c r="BR537" t="str">
        <f>("Every prescription, Every 3 months")</f>
        <v>Every prescription, Every 3 months</v>
      </c>
      <c r="BS537" t="s">
        <v>1316</v>
      </c>
      <c r="BT537" t="s">
        <v>1317</v>
      </c>
      <c r="BU537" t="str">
        <f>("Prescriber not required to check for a Schedule III substance")</f>
        <v>Prescriber not required to check for a Schedule III substance</v>
      </c>
      <c r="BX537" t="str">
        <f>("Prescriber not required to check for a Schedule IV substance")</f>
        <v>Prescriber not required to check for a Schedule IV substance</v>
      </c>
      <c r="CA537" t="str">
        <f>("Prescriber not required to check for a Schedule V substance")</f>
        <v>Prescriber not required to check for a Schedule V substance</v>
      </c>
      <c r="CD537" t="str">
        <f>("Terminally ill patients under the supervised care of a hospice program")</f>
        <v>Terminally ill patients under the supervised care of a hospice program</v>
      </c>
      <c r="CE537" t="s">
        <v>1315</v>
      </c>
      <c r="CG537">
        <v>0</v>
      </c>
      <c r="CJ537">
        <v>1</v>
      </c>
      <c r="CK537" t="s">
        <v>1313</v>
      </c>
      <c r="CM537">
        <v>0</v>
      </c>
      <c r="CS537">
        <v>1</v>
      </c>
      <c r="CT537" t="s">
        <v>1312</v>
      </c>
      <c r="CV537" t="str">
        <f>("Authorized agent, delegate, or designee")</f>
        <v>Authorized agent, delegate, or designee</v>
      </c>
      <c r="CW537" t="s">
        <v>1314</v>
      </c>
      <c r="CY537">
        <v>1</v>
      </c>
      <c r="CZ537" t="s">
        <v>1312</v>
      </c>
      <c r="DB537">
        <v>0</v>
      </c>
      <c r="DE537">
        <v>0</v>
      </c>
      <c r="DH537">
        <v>0</v>
      </c>
      <c r="DN537">
        <v>1</v>
      </c>
      <c r="DO537" t="s">
        <v>1312</v>
      </c>
      <c r="DQ537" t="str">
        <f t="shared" si="394"/>
        <v>Active investigations</v>
      </c>
      <c r="DR537" t="s">
        <v>1312</v>
      </c>
    </row>
    <row r="538" spans="1:122" x14ac:dyDescent="0.35">
      <c r="A538" t="s">
        <v>1309</v>
      </c>
      <c r="B538" s="1">
        <v>43235</v>
      </c>
      <c r="C538" s="1">
        <v>43237</v>
      </c>
      <c r="D538">
        <v>1</v>
      </c>
      <c r="E538" t="s">
        <v>1310</v>
      </c>
      <c r="G538" t="str">
        <f t="shared" si="380"/>
        <v xml:space="preserve">Department of Health </v>
      </c>
      <c r="H538" t="s">
        <v>1310</v>
      </c>
      <c r="J538">
        <v>1</v>
      </c>
      <c r="K538" t="s">
        <v>1310</v>
      </c>
      <c r="M538" t="str">
        <f>("Every day")</f>
        <v>Every day</v>
      </c>
      <c r="N538" t="s">
        <v>1310</v>
      </c>
      <c r="P538" t="str">
        <f t="shared" si="392"/>
        <v>Schedule II, Schedule III, Schedule IV</v>
      </c>
      <c r="Q538" t="s">
        <v>1311</v>
      </c>
      <c r="S538" t="str">
        <f t="shared" si="393"/>
        <v>Must report to law enforcement, Must report to professional licensing body</v>
      </c>
      <c r="T538" t="s">
        <v>1312</v>
      </c>
      <c r="V538">
        <v>0</v>
      </c>
      <c r="AE538">
        <v>1</v>
      </c>
      <c r="AF538" t="s">
        <v>1315</v>
      </c>
      <c r="AH538">
        <v>0</v>
      </c>
      <c r="AQ538">
        <v>0</v>
      </c>
      <c r="BC538">
        <v>0</v>
      </c>
      <c r="BL538">
        <v>1</v>
      </c>
      <c r="BM538" t="s">
        <v>1315</v>
      </c>
      <c r="BO538" t="str">
        <f>("Schedule II")</f>
        <v>Schedule II</v>
      </c>
      <c r="BP538" t="s">
        <v>1315</v>
      </c>
      <c r="BR538" t="str">
        <f>("Every prescription, Every 3 months")</f>
        <v>Every prescription, Every 3 months</v>
      </c>
      <c r="BS538" t="s">
        <v>1316</v>
      </c>
      <c r="BT538" t="s">
        <v>1317</v>
      </c>
      <c r="BU538" t="str">
        <f>("Prescriber not required to check for a Schedule III substance")</f>
        <v>Prescriber not required to check for a Schedule III substance</v>
      </c>
      <c r="BX538" t="str">
        <f>("Prescriber not required to check for a Schedule IV substance")</f>
        <v>Prescriber not required to check for a Schedule IV substance</v>
      </c>
      <c r="CA538" t="str">
        <f>("Prescriber not required to check for a Schedule V substance")</f>
        <v>Prescriber not required to check for a Schedule V substance</v>
      </c>
      <c r="CD538" t="str">
        <f>("Terminally ill patients under the supervised care of a hospice program")</f>
        <v>Terminally ill patients under the supervised care of a hospice program</v>
      </c>
      <c r="CE538" t="s">
        <v>1315</v>
      </c>
      <c r="CG538">
        <v>0</v>
      </c>
      <c r="CJ538">
        <v>1</v>
      </c>
      <c r="CK538" t="s">
        <v>1313</v>
      </c>
      <c r="CM538">
        <v>0</v>
      </c>
      <c r="CS538">
        <v>1</v>
      </c>
      <c r="CT538" t="s">
        <v>1312</v>
      </c>
      <c r="CV538" t="str">
        <f>("Authorized agent, delegate, or designee")</f>
        <v>Authorized agent, delegate, or designee</v>
      </c>
      <c r="CW538" t="s">
        <v>1314</v>
      </c>
      <c r="CY538">
        <v>1</v>
      </c>
      <c r="CZ538" t="s">
        <v>1312</v>
      </c>
      <c r="DB538">
        <v>0</v>
      </c>
      <c r="DE538">
        <v>0</v>
      </c>
      <c r="DH538">
        <v>0</v>
      </c>
      <c r="DN538">
        <v>1</v>
      </c>
      <c r="DO538" t="s">
        <v>1312</v>
      </c>
      <c r="DQ538" t="str">
        <f t="shared" si="394"/>
        <v>Active investigations</v>
      </c>
      <c r="DR538" t="s">
        <v>1312</v>
      </c>
    </row>
    <row r="539" spans="1:122" x14ac:dyDescent="0.35">
      <c r="A539" t="s">
        <v>1309</v>
      </c>
      <c r="B539" s="1">
        <v>43238</v>
      </c>
      <c r="C539" s="1">
        <v>43830</v>
      </c>
      <c r="D539">
        <v>1</v>
      </c>
      <c r="E539" t="s">
        <v>1310</v>
      </c>
      <c r="G539" t="str">
        <f t="shared" si="380"/>
        <v xml:space="preserve">Department of Health </v>
      </c>
      <c r="H539" t="s">
        <v>1310</v>
      </c>
      <c r="J539">
        <v>1</v>
      </c>
      <c r="K539" t="s">
        <v>1310</v>
      </c>
      <c r="M539" t="str">
        <f>("Every day")</f>
        <v>Every day</v>
      </c>
      <c r="N539" t="s">
        <v>1310</v>
      </c>
      <c r="P539" t="str">
        <f t="shared" si="392"/>
        <v>Schedule II, Schedule III, Schedule IV</v>
      </c>
      <c r="Q539" t="s">
        <v>1311</v>
      </c>
      <c r="S539" t="str">
        <f t="shared" si="393"/>
        <v>Must report to law enforcement, Must report to professional licensing body</v>
      </c>
      <c r="T539" t="s">
        <v>1312</v>
      </c>
      <c r="V539">
        <v>0</v>
      </c>
      <c r="AE539">
        <v>1</v>
      </c>
      <c r="AF539" t="s">
        <v>1315</v>
      </c>
      <c r="AH539">
        <v>0</v>
      </c>
      <c r="AQ539">
        <v>0</v>
      </c>
      <c r="BC539">
        <v>0</v>
      </c>
      <c r="BL539">
        <v>1</v>
      </c>
      <c r="BM539" t="s">
        <v>1315</v>
      </c>
      <c r="BO539" t="str">
        <f>("Schedule II")</f>
        <v>Schedule II</v>
      </c>
      <c r="BP539" t="s">
        <v>1315</v>
      </c>
      <c r="BR539" t="str">
        <f>("Every prescription, Every 3 months")</f>
        <v>Every prescription, Every 3 months</v>
      </c>
      <c r="BS539" t="s">
        <v>1316</v>
      </c>
      <c r="BT539" t="s">
        <v>1317</v>
      </c>
      <c r="BU539" t="str">
        <f>("Prescriber not required to check for a Schedule III substance")</f>
        <v>Prescriber not required to check for a Schedule III substance</v>
      </c>
      <c r="BX539" t="str">
        <f>("Prescriber not required to check for a Schedule IV substance")</f>
        <v>Prescriber not required to check for a Schedule IV substance</v>
      </c>
      <c r="CA539" t="str">
        <f>("Prescriber not required to check for a Schedule V substance")</f>
        <v>Prescriber not required to check for a Schedule V substance</v>
      </c>
      <c r="CD539" t="str">
        <f>("Terminally ill patients under the supervised care of a hospice program")</f>
        <v>Terminally ill patients under the supervised care of a hospice program</v>
      </c>
      <c r="CE539" t="s">
        <v>1315</v>
      </c>
      <c r="CG539">
        <v>0</v>
      </c>
      <c r="CJ539">
        <v>1</v>
      </c>
      <c r="CK539" t="s">
        <v>1313</v>
      </c>
      <c r="CM539">
        <v>0</v>
      </c>
      <c r="CS539">
        <v>1</v>
      </c>
      <c r="CT539" t="s">
        <v>1312</v>
      </c>
      <c r="CV539" t="str">
        <f>("Authorized agent, delegate, or designee")</f>
        <v>Authorized agent, delegate, or designee</v>
      </c>
      <c r="CW539" t="s">
        <v>1314</v>
      </c>
      <c r="CY539">
        <v>1</v>
      </c>
      <c r="CZ539" t="s">
        <v>1312</v>
      </c>
      <c r="DB539">
        <v>0</v>
      </c>
      <c r="DE539">
        <v>0</v>
      </c>
      <c r="DH539">
        <v>0</v>
      </c>
      <c r="DN539">
        <v>1</v>
      </c>
      <c r="DO539" t="s">
        <v>1312</v>
      </c>
      <c r="DQ539" t="str">
        <f t="shared" si="394"/>
        <v>Active investigations</v>
      </c>
      <c r="DR539" t="s">
        <v>1312</v>
      </c>
    </row>
    <row r="540" spans="1:122" x14ac:dyDescent="0.35">
      <c r="A540" t="s">
        <v>1318</v>
      </c>
      <c r="B540" s="1">
        <v>41640</v>
      </c>
      <c r="C540" s="1">
        <v>42916</v>
      </c>
      <c r="D540">
        <v>1</v>
      </c>
      <c r="E540" t="s">
        <v>1319</v>
      </c>
      <c r="G540" t="str">
        <f t="shared" ref="G540:G553" si="395">("Professional licensing authority")</f>
        <v>Professional licensing authority</v>
      </c>
      <c r="H540" t="s">
        <v>1320</v>
      </c>
      <c r="J540">
        <v>1</v>
      </c>
      <c r="K540" t="s">
        <v>1321</v>
      </c>
      <c r="M540" t="str">
        <f>("Every 7 days")</f>
        <v>Every 7 days</v>
      </c>
      <c r="N540" t="s">
        <v>1322</v>
      </c>
      <c r="P540" t="str">
        <f t="shared" si="392"/>
        <v>Schedule II, Schedule III, Schedule IV</v>
      </c>
      <c r="Q540" t="s">
        <v>1320</v>
      </c>
      <c r="S540" t="str">
        <f>("Permitted to report to law enforcement, Permitted to report to professional licensing body")</f>
        <v>Permitted to report to law enforcement, Permitted to report to professional licensing body</v>
      </c>
      <c r="T540" t="s">
        <v>1323</v>
      </c>
      <c r="V540">
        <v>1</v>
      </c>
      <c r="W540" t="s">
        <v>1324</v>
      </c>
      <c r="Y540" t="str">
        <f>("Type of prescriber not specified")</f>
        <v>Type of prescriber not specified</v>
      </c>
      <c r="AB540" t="str">
        <f>("Prior to accessing the PDMP")</f>
        <v>Prior to accessing the PDMP</v>
      </c>
      <c r="AC540" t="s">
        <v>1324</v>
      </c>
      <c r="AE540">
        <v>0</v>
      </c>
      <c r="AH540">
        <v>0</v>
      </c>
      <c r="AQ540">
        <v>0</v>
      </c>
      <c r="BC540">
        <v>0</v>
      </c>
      <c r="BL540">
        <v>0</v>
      </c>
      <c r="CG540">
        <v>0</v>
      </c>
      <c r="CJ540">
        <v>1</v>
      </c>
      <c r="CK540" t="s">
        <v>1325</v>
      </c>
      <c r="CM540">
        <v>0</v>
      </c>
      <c r="CS540">
        <v>0</v>
      </c>
      <c r="CY540">
        <v>1</v>
      </c>
      <c r="CZ540" t="s">
        <v>1326</v>
      </c>
      <c r="DB540">
        <v>1</v>
      </c>
      <c r="DC540" t="s">
        <v>1326</v>
      </c>
      <c r="DE540">
        <v>1</v>
      </c>
      <c r="DF540" t="s">
        <v>1326</v>
      </c>
      <c r="DH540">
        <v>1</v>
      </c>
      <c r="DI540" t="s">
        <v>1327</v>
      </c>
      <c r="DK540" t="str">
        <f>("None of the above restrictions")</f>
        <v>None of the above restrictions</v>
      </c>
      <c r="DN540">
        <v>1</v>
      </c>
      <c r="DO540" t="s">
        <v>1326</v>
      </c>
      <c r="DQ540" t="str">
        <f t="shared" si="394"/>
        <v>Active investigations</v>
      </c>
      <c r="DR540" t="s">
        <v>1328</v>
      </c>
    </row>
    <row r="541" spans="1:122" x14ac:dyDescent="0.35">
      <c r="A541" t="s">
        <v>1318</v>
      </c>
      <c r="B541" s="1">
        <v>42917</v>
      </c>
      <c r="C541" s="1">
        <v>43457</v>
      </c>
      <c r="D541">
        <v>1</v>
      </c>
      <c r="E541" t="s">
        <v>1319</v>
      </c>
      <c r="G541" t="str">
        <f t="shared" si="395"/>
        <v>Professional licensing authority</v>
      </c>
      <c r="H541" t="s">
        <v>1320</v>
      </c>
      <c r="J541">
        <v>1</v>
      </c>
      <c r="K541" t="s">
        <v>1321</v>
      </c>
      <c r="M541" t="str">
        <f>("Every day")</f>
        <v>Every day</v>
      </c>
      <c r="N541" t="s">
        <v>1322</v>
      </c>
      <c r="P541" t="str">
        <f t="shared" si="392"/>
        <v>Schedule II, Schedule III, Schedule IV</v>
      </c>
      <c r="Q541" t="s">
        <v>1320</v>
      </c>
      <c r="S541" t="str">
        <f>("Permitted to report to law enforcement, Permitted to report to professional licensing body")</f>
        <v>Permitted to report to law enforcement, Permitted to report to professional licensing body</v>
      </c>
      <c r="T541" t="s">
        <v>1323</v>
      </c>
      <c r="V541">
        <v>1</v>
      </c>
      <c r="W541" t="s">
        <v>1329</v>
      </c>
      <c r="Y541" t="str">
        <f t="shared" ref="Y541:Y558" si="396">("Physician prescribers, Nurse Practitioners, Physician assistants, Optometrists, Podiatrists, Dentists, Pharmacists")</f>
        <v>Physician prescribers, Nurse Practitioners, Physician assistants, Optometrists, Podiatrists, Dentists, Pharmacists</v>
      </c>
      <c r="Z541" t="s">
        <v>1330</v>
      </c>
      <c r="AB541" t="str">
        <f>("Registration timing not specified")</f>
        <v>Registration timing not specified</v>
      </c>
      <c r="AE541">
        <v>0</v>
      </c>
      <c r="AH541">
        <v>0</v>
      </c>
      <c r="AQ541">
        <v>0</v>
      </c>
      <c r="BC541">
        <v>0</v>
      </c>
      <c r="BL541">
        <v>0</v>
      </c>
      <c r="CG541">
        <v>0</v>
      </c>
      <c r="CJ541">
        <v>1</v>
      </c>
      <c r="CK541" t="s">
        <v>1325</v>
      </c>
      <c r="CM541">
        <v>0</v>
      </c>
      <c r="CS541">
        <v>0</v>
      </c>
      <c r="CY541">
        <v>1</v>
      </c>
      <c r="CZ541" t="s">
        <v>1326</v>
      </c>
      <c r="DB541">
        <v>1</v>
      </c>
      <c r="DC541" t="s">
        <v>1326</v>
      </c>
      <c r="DE541">
        <v>1</v>
      </c>
      <c r="DF541" t="s">
        <v>1326</v>
      </c>
      <c r="DH541">
        <v>1</v>
      </c>
      <c r="DI541" t="s">
        <v>1327</v>
      </c>
      <c r="DK541" t="str">
        <f>("None of the above restrictions")</f>
        <v>None of the above restrictions</v>
      </c>
      <c r="DN541">
        <v>1</v>
      </c>
      <c r="DO541" t="s">
        <v>1326</v>
      </c>
      <c r="DQ541" t="str">
        <f t="shared" si="394"/>
        <v>Active investigations</v>
      </c>
      <c r="DR541" t="s">
        <v>1328</v>
      </c>
    </row>
    <row r="542" spans="1:122" x14ac:dyDescent="0.35">
      <c r="A542" t="s">
        <v>1318</v>
      </c>
      <c r="B542" s="1">
        <v>43458</v>
      </c>
      <c r="C542" s="1">
        <v>43514</v>
      </c>
      <c r="D542">
        <v>1</v>
      </c>
      <c r="E542" t="s">
        <v>1319</v>
      </c>
      <c r="G542" t="str">
        <f t="shared" si="395"/>
        <v>Professional licensing authority</v>
      </c>
      <c r="H542" t="s">
        <v>1320</v>
      </c>
      <c r="J542">
        <v>1</v>
      </c>
      <c r="K542" t="s">
        <v>1321</v>
      </c>
      <c r="M542" t="str">
        <f>("Every day")</f>
        <v>Every day</v>
      </c>
      <c r="N542" t="s">
        <v>1322</v>
      </c>
      <c r="P542" t="str">
        <f t="shared" si="392"/>
        <v>Schedule II, Schedule III, Schedule IV</v>
      </c>
      <c r="Q542" t="s">
        <v>1320</v>
      </c>
      <c r="S542" t="str">
        <f>("Permitted to report to law enforcement, Permitted to report to professional licensing body")</f>
        <v>Permitted to report to law enforcement, Permitted to report to professional licensing body</v>
      </c>
      <c r="T542" t="s">
        <v>1323</v>
      </c>
      <c r="V542">
        <v>1</v>
      </c>
      <c r="W542" t="s">
        <v>1329</v>
      </c>
      <c r="Y542" t="str">
        <f t="shared" si="396"/>
        <v>Physician prescribers, Nurse Practitioners, Physician assistants, Optometrists, Podiatrists, Dentists, Pharmacists</v>
      </c>
      <c r="Z542" t="s">
        <v>1330</v>
      </c>
      <c r="AB542" t="str">
        <f>("Registration timing not specified")</f>
        <v>Registration timing not specified</v>
      </c>
      <c r="AE542">
        <v>0</v>
      </c>
      <c r="AH542">
        <v>0</v>
      </c>
      <c r="AQ542">
        <v>0</v>
      </c>
      <c r="BC542">
        <v>0</v>
      </c>
      <c r="BL542">
        <v>0</v>
      </c>
      <c r="CG542">
        <v>0</v>
      </c>
      <c r="CJ542">
        <v>1</v>
      </c>
      <c r="CK542" t="s">
        <v>1325</v>
      </c>
      <c r="CM542">
        <v>0</v>
      </c>
      <c r="CS542">
        <v>1</v>
      </c>
      <c r="CT542" t="s">
        <v>1324</v>
      </c>
      <c r="CV542" t="str">
        <f>("Health care professionals")</f>
        <v>Health care professionals</v>
      </c>
      <c r="CW542" t="s">
        <v>1324</v>
      </c>
      <c r="CY542">
        <v>1</v>
      </c>
      <c r="CZ542" t="s">
        <v>1326</v>
      </c>
      <c r="DB542">
        <v>1</v>
      </c>
      <c r="DC542" t="s">
        <v>1326</v>
      </c>
      <c r="DE542">
        <v>1</v>
      </c>
      <c r="DF542" t="s">
        <v>1326</v>
      </c>
      <c r="DH542">
        <v>1</v>
      </c>
      <c r="DI542" t="s">
        <v>1327</v>
      </c>
      <c r="DK542" t="str">
        <f>("None of the above restrictions")</f>
        <v>None of the above restrictions</v>
      </c>
      <c r="DN542">
        <v>1</v>
      </c>
      <c r="DO542" t="s">
        <v>1331</v>
      </c>
      <c r="DQ542" t="str">
        <f t="shared" si="394"/>
        <v>Active investigations</v>
      </c>
      <c r="DR542" t="s">
        <v>1328</v>
      </c>
    </row>
    <row r="543" spans="1:122" x14ac:dyDescent="0.35">
      <c r="A543" t="s">
        <v>1318</v>
      </c>
      <c r="B543" s="1">
        <v>43515</v>
      </c>
      <c r="C543" s="1">
        <v>43830</v>
      </c>
      <c r="D543">
        <v>1</v>
      </c>
      <c r="E543" t="s">
        <v>1319</v>
      </c>
      <c r="G543" t="str">
        <f t="shared" si="395"/>
        <v>Professional licensing authority</v>
      </c>
      <c r="H543" t="s">
        <v>1320</v>
      </c>
      <c r="J543">
        <v>1</v>
      </c>
      <c r="K543" t="s">
        <v>1321</v>
      </c>
      <c r="M543" t="str">
        <f>("Every day")</f>
        <v>Every day</v>
      </c>
      <c r="N543" t="s">
        <v>1322</v>
      </c>
      <c r="P543" t="str">
        <f t="shared" si="392"/>
        <v>Schedule II, Schedule III, Schedule IV</v>
      </c>
      <c r="Q543" t="s">
        <v>1320</v>
      </c>
      <c r="S543" t="str">
        <f>("Permitted to report to law enforcement, Permitted to report to professional licensing body")</f>
        <v>Permitted to report to law enforcement, Permitted to report to professional licensing body</v>
      </c>
      <c r="T543" t="s">
        <v>1323</v>
      </c>
      <c r="V543">
        <v>1</v>
      </c>
      <c r="W543" t="s">
        <v>1329</v>
      </c>
      <c r="Y543" t="str">
        <f t="shared" si="396"/>
        <v>Physician prescribers, Nurse Practitioners, Physician assistants, Optometrists, Podiatrists, Dentists, Pharmacists</v>
      </c>
      <c r="Z543" t="s">
        <v>1330</v>
      </c>
      <c r="AB543" t="str">
        <f>("Registration timing not specified")</f>
        <v>Registration timing not specified</v>
      </c>
      <c r="AE543">
        <v>0</v>
      </c>
      <c r="AH543">
        <v>0</v>
      </c>
      <c r="AQ543">
        <v>0</v>
      </c>
      <c r="BC543">
        <v>0</v>
      </c>
      <c r="BL543">
        <v>0</v>
      </c>
      <c r="CG543">
        <v>0</v>
      </c>
      <c r="CJ543">
        <v>1</v>
      </c>
      <c r="CK543" t="s">
        <v>1325</v>
      </c>
      <c r="CM543">
        <v>0</v>
      </c>
      <c r="CS543">
        <v>1</v>
      </c>
      <c r="CT543" t="s">
        <v>1324</v>
      </c>
      <c r="CV543" t="str">
        <f>("Health care professionals")</f>
        <v>Health care professionals</v>
      </c>
      <c r="CW543" t="s">
        <v>1324</v>
      </c>
      <c r="CY543">
        <v>1</v>
      </c>
      <c r="CZ543" t="s">
        <v>1326</v>
      </c>
      <c r="DB543">
        <v>1</v>
      </c>
      <c r="DC543" t="s">
        <v>1326</v>
      </c>
      <c r="DE543">
        <v>1</v>
      </c>
      <c r="DF543" t="s">
        <v>1326</v>
      </c>
      <c r="DH543">
        <v>1</v>
      </c>
      <c r="DI543" t="s">
        <v>1327</v>
      </c>
      <c r="DK543" t="str">
        <f>("None of the above restrictions")</f>
        <v>None of the above restrictions</v>
      </c>
      <c r="DN543">
        <v>1</v>
      </c>
      <c r="DO543" t="s">
        <v>1331</v>
      </c>
      <c r="DQ543" t="str">
        <f t="shared" si="394"/>
        <v>Active investigations</v>
      </c>
      <c r="DR543" t="s">
        <v>1328</v>
      </c>
    </row>
    <row r="544" spans="1:122" x14ac:dyDescent="0.35">
      <c r="A544" t="s">
        <v>1332</v>
      </c>
      <c r="B544" s="1">
        <v>41640</v>
      </c>
      <c r="C544" s="1">
        <v>41713</v>
      </c>
      <c r="D544">
        <v>1</v>
      </c>
      <c r="E544" t="s">
        <v>1333</v>
      </c>
      <c r="G544" t="str">
        <f t="shared" si="395"/>
        <v>Professional licensing authority</v>
      </c>
      <c r="H544" t="s">
        <v>1333</v>
      </c>
      <c r="J544">
        <v>1</v>
      </c>
      <c r="K544" t="s">
        <v>1334</v>
      </c>
      <c r="M544" t="str">
        <f>("Every 7 days")</f>
        <v>Every 7 days</v>
      </c>
      <c r="N544" t="s">
        <v>1334</v>
      </c>
      <c r="P544" t="str">
        <f t="shared" ref="P544:P572" si="397">("Schedule II, Schedule III, Schedule IV, Schedule V")</f>
        <v>Schedule II, Schedule III, Schedule IV, Schedule V</v>
      </c>
      <c r="Q544" t="s">
        <v>1333</v>
      </c>
      <c r="S544" t="str">
        <f t="shared" ref="S544:S558" si="398">("Must report to professional licensing body, Permitted to report to law enforcement")</f>
        <v>Must report to professional licensing body, Permitted to report to law enforcement</v>
      </c>
      <c r="T544" t="s">
        <v>1335</v>
      </c>
      <c r="V544">
        <v>1</v>
      </c>
      <c r="W544" t="s">
        <v>1336</v>
      </c>
      <c r="X544" t="s">
        <v>1337</v>
      </c>
      <c r="Y544" t="str">
        <f t="shared" si="396"/>
        <v>Physician prescribers, Nurse Practitioners, Physician assistants, Optometrists, Podiatrists, Dentists, Pharmacists</v>
      </c>
      <c r="Z544" t="s">
        <v>1338</v>
      </c>
      <c r="AB544" t="str">
        <f t="shared" ref="AB544:AB558" si="399">("Initial licensure")</f>
        <v>Initial licensure</v>
      </c>
      <c r="AC544" t="s">
        <v>1336</v>
      </c>
      <c r="AE544">
        <v>1</v>
      </c>
      <c r="AF544" t="s">
        <v>1339</v>
      </c>
      <c r="AH544">
        <v>1</v>
      </c>
      <c r="AI544" t="s">
        <v>1340</v>
      </c>
      <c r="AK544" t="str">
        <f t="shared" ref="AK544:AK553" si="400">("Initial prescriptions, Every 12 months")</f>
        <v>Initial prescriptions, Every 12 months</v>
      </c>
      <c r="AL544" t="s">
        <v>1340</v>
      </c>
      <c r="AN544" t="str">
        <f t="shared" ref="AN544:AN558" si="401">("Terminally ill patients under the supervised care of a hospice program, Post-surgical prescriptions")</f>
        <v>Terminally ill patients under the supervised care of a hospice program, Post-surgical prescriptions</v>
      </c>
      <c r="AO544" t="s">
        <v>1341</v>
      </c>
      <c r="AQ544">
        <v>1</v>
      </c>
      <c r="AR544" t="s">
        <v>1342</v>
      </c>
      <c r="AT544" t="str">
        <f t="shared" ref="AT544:AT558" si="402">("Initial prescriptions")</f>
        <v>Initial prescriptions</v>
      </c>
      <c r="AU544" t="s">
        <v>1340</v>
      </c>
      <c r="AW544" t="str">
        <f t="shared" ref="AW544:AW553" si="403">("Every 12 months")</f>
        <v>Every 12 months</v>
      </c>
      <c r="AX544" t="s">
        <v>1340</v>
      </c>
      <c r="AZ544" t="str">
        <f t="shared" ref="AZ544:AZ558" si="404">("Terminally ill patients under the supervised care of a hospice program, Post-surgical prescriptions")</f>
        <v>Terminally ill patients under the supervised care of a hospice program, Post-surgical prescriptions</v>
      </c>
      <c r="BA544" t="s">
        <v>1341</v>
      </c>
      <c r="BC544">
        <v>1</v>
      </c>
      <c r="BD544" t="s">
        <v>1342</v>
      </c>
      <c r="BF544" t="str">
        <f t="shared" ref="BF544:BF553" si="405">("Initial prescriptions, Every 12 months")</f>
        <v>Initial prescriptions, Every 12 months</v>
      </c>
      <c r="BG544" t="s">
        <v>1340</v>
      </c>
      <c r="BI544" t="str">
        <f t="shared" ref="BI544:BI558" si="406">("Terminally ill patients under the supervised care of a hospice program, Post-surgical prescriptions")</f>
        <v>Terminally ill patients under the supervised care of a hospice program, Post-surgical prescriptions</v>
      </c>
      <c r="BJ544" t="s">
        <v>1341</v>
      </c>
      <c r="BL544">
        <v>0</v>
      </c>
      <c r="CG544">
        <v>1</v>
      </c>
      <c r="CH544" t="s">
        <v>1340</v>
      </c>
      <c r="CJ544">
        <v>1</v>
      </c>
      <c r="CK544" t="s">
        <v>1343</v>
      </c>
      <c r="CM544">
        <v>0</v>
      </c>
      <c r="CS544">
        <v>1</v>
      </c>
      <c r="CT544" t="s">
        <v>1344</v>
      </c>
      <c r="CV544" t="str">
        <f t="shared" ref="CV544:CV558" si="407">("Health care professionals, Authorized agent, delegate, or designee")</f>
        <v>Health care professionals, Authorized agent, delegate, or designee</v>
      </c>
      <c r="CW544" t="s">
        <v>1344</v>
      </c>
      <c r="CY544">
        <v>1</v>
      </c>
      <c r="CZ544" t="s">
        <v>1345</v>
      </c>
      <c r="DB544">
        <v>0</v>
      </c>
      <c r="DE544">
        <v>0</v>
      </c>
      <c r="DH544">
        <v>1</v>
      </c>
      <c r="DI544" t="s">
        <v>1346</v>
      </c>
      <c r="DK544" t="str">
        <f t="shared" ref="DK544:DK558" si="408">("Must have bilateral memorandum of understanding or data sharing agreement, Only if other state has PDMP laws consistent with or similar to this state")</f>
        <v>Must have bilateral memorandum of understanding or data sharing agreement, Only if other state has PDMP laws consistent with or similar to this state</v>
      </c>
      <c r="DL544" t="s">
        <v>1346</v>
      </c>
      <c r="DN544">
        <v>1</v>
      </c>
      <c r="DO544" t="s">
        <v>1345</v>
      </c>
      <c r="DQ544" t="str">
        <f t="shared" si="394"/>
        <v>Active investigations</v>
      </c>
      <c r="DR544" t="s">
        <v>1347</v>
      </c>
    </row>
    <row r="545" spans="1:123" x14ac:dyDescent="0.35">
      <c r="A545" t="s">
        <v>1332</v>
      </c>
      <c r="B545" s="1">
        <v>41714</v>
      </c>
      <c r="C545" s="1">
        <v>41820</v>
      </c>
      <c r="D545">
        <v>1</v>
      </c>
      <c r="E545" t="s">
        <v>1333</v>
      </c>
      <c r="G545" t="str">
        <f t="shared" si="395"/>
        <v>Professional licensing authority</v>
      </c>
      <c r="H545" t="s">
        <v>1333</v>
      </c>
      <c r="J545">
        <v>1</v>
      </c>
      <c r="K545" t="s">
        <v>1334</v>
      </c>
      <c r="M545" t="str">
        <f>("Every 7 days")</f>
        <v>Every 7 days</v>
      </c>
      <c r="N545" t="s">
        <v>1334</v>
      </c>
      <c r="P545" t="str">
        <f t="shared" si="397"/>
        <v>Schedule II, Schedule III, Schedule IV, Schedule V</v>
      </c>
      <c r="Q545" t="s">
        <v>1333</v>
      </c>
      <c r="S545" t="str">
        <f t="shared" si="398"/>
        <v>Must report to professional licensing body, Permitted to report to law enforcement</v>
      </c>
      <c r="T545" t="s">
        <v>1335</v>
      </c>
      <c r="V545">
        <v>1</v>
      </c>
      <c r="W545" t="s">
        <v>1336</v>
      </c>
      <c r="X545" t="s">
        <v>1337</v>
      </c>
      <c r="Y545" t="str">
        <f t="shared" si="396"/>
        <v>Physician prescribers, Nurse Practitioners, Physician assistants, Optometrists, Podiatrists, Dentists, Pharmacists</v>
      </c>
      <c r="Z545" t="s">
        <v>1338</v>
      </c>
      <c r="AB545" t="str">
        <f t="shared" si="399"/>
        <v>Initial licensure</v>
      </c>
      <c r="AC545" t="s">
        <v>1336</v>
      </c>
      <c r="AE545">
        <v>1</v>
      </c>
      <c r="AF545" t="s">
        <v>1339</v>
      </c>
      <c r="AH545">
        <v>1</v>
      </c>
      <c r="AI545" t="s">
        <v>1340</v>
      </c>
      <c r="AK545" t="str">
        <f t="shared" si="400"/>
        <v>Initial prescriptions, Every 12 months</v>
      </c>
      <c r="AL545" t="s">
        <v>1340</v>
      </c>
      <c r="AN545" t="str">
        <f t="shared" si="401"/>
        <v>Terminally ill patients under the supervised care of a hospice program, Post-surgical prescriptions</v>
      </c>
      <c r="AO545" t="s">
        <v>1341</v>
      </c>
      <c r="AQ545">
        <v>1</v>
      </c>
      <c r="AR545" t="s">
        <v>1342</v>
      </c>
      <c r="AT545" t="str">
        <f t="shared" si="402"/>
        <v>Initial prescriptions</v>
      </c>
      <c r="AU545" t="s">
        <v>1340</v>
      </c>
      <c r="AW545" t="str">
        <f t="shared" si="403"/>
        <v>Every 12 months</v>
      </c>
      <c r="AX545" t="s">
        <v>1340</v>
      </c>
      <c r="AZ545" t="str">
        <f t="shared" si="404"/>
        <v>Terminally ill patients under the supervised care of a hospice program, Post-surgical prescriptions</v>
      </c>
      <c r="BA545" t="s">
        <v>1341</v>
      </c>
      <c r="BC545">
        <v>1</v>
      </c>
      <c r="BD545" t="s">
        <v>1342</v>
      </c>
      <c r="BF545" t="str">
        <f t="shared" si="405"/>
        <v>Initial prescriptions, Every 12 months</v>
      </c>
      <c r="BG545" t="s">
        <v>1340</v>
      </c>
      <c r="BI545" t="str">
        <f t="shared" si="406"/>
        <v>Terminally ill patients under the supervised care of a hospice program, Post-surgical prescriptions</v>
      </c>
      <c r="BJ545" t="s">
        <v>1341</v>
      </c>
      <c r="BL545">
        <v>0</v>
      </c>
      <c r="CG545">
        <v>1</v>
      </c>
      <c r="CH545" t="s">
        <v>1340</v>
      </c>
      <c r="CJ545">
        <v>1</v>
      </c>
      <c r="CK545" t="s">
        <v>1343</v>
      </c>
      <c r="CM545">
        <v>0</v>
      </c>
      <c r="CS545">
        <v>1</v>
      </c>
      <c r="CT545" t="s">
        <v>1344</v>
      </c>
      <c r="CV545" t="str">
        <f t="shared" si="407"/>
        <v>Health care professionals, Authorized agent, delegate, or designee</v>
      </c>
      <c r="CW545" t="s">
        <v>1344</v>
      </c>
      <c r="CY545">
        <v>1</v>
      </c>
      <c r="CZ545" t="s">
        <v>1345</v>
      </c>
      <c r="DB545">
        <v>0</v>
      </c>
      <c r="DE545">
        <v>0</v>
      </c>
      <c r="DH545">
        <v>1</v>
      </c>
      <c r="DI545" t="s">
        <v>1346</v>
      </c>
      <c r="DK545" t="str">
        <f t="shared" si="408"/>
        <v>Must have bilateral memorandum of understanding or data sharing agreement, Only if other state has PDMP laws consistent with or similar to this state</v>
      </c>
      <c r="DL545" t="s">
        <v>1346</v>
      </c>
      <c r="DN545">
        <v>1</v>
      </c>
      <c r="DO545" t="s">
        <v>1345</v>
      </c>
      <c r="DQ545" t="str">
        <f t="shared" si="394"/>
        <v>Active investigations</v>
      </c>
      <c r="DR545" t="s">
        <v>1347</v>
      </c>
    </row>
    <row r="546" spans="1:123" x14ac:dyDescent="0.35">
      <c r="A546" t="s">
        <v>1332</v>
      </c>
      <c r="B546" s="1">
        <v>41821</v>
      </c>
      <c r="C546" s="1">
        <v>41969</v>
      </c>
      <c r="D546">
        <v>1</v>
      </c>
      <c r="E546" t="s">
        <v>1333</v>
      </c>
      <c r="G546" t="str">
        <f t="shared" si="395"/>
        <v>Professional licensing authority</v>
      </c>
      <c r="H546" t="s">
        <v>1333</v>
      </c>
      <c r="J546">
        <v>1</v>
      </c>
      <c r="K546" t="s">
        <v>1334</v>
      </c>
      <c r="M546" t="str">
        <f>("Every 7 days")</f>
        <v>Every 7 days</v>
      </c>
      <c r="N546" t="s">
        <v>1334</v>
      </c>
      <c r="P546" t="str">
        <f t="shared" si="397"/>
        <v>Schedule II, Schedule III, Schedule IV, Schedule V</v>
      </c>
      <c r="Q546" t="s">
        <v>1333</v>
      </c>
      <c r="S546" t="str">
        <f t="shared" si="398"/>
        <v>Must report to professional licensing body, Permitted to report to law enforcement</v>
      </c>
      <c r="T546" t="s">
        <v>1335</v>
      </c>
      <c r="V546">
        <v>1</v>
      </c>
      <c r="W546" t="s">
        <v>1336</v>
      </c>
      <c r="X546" t="s">
        <v>1337</v>
      </c>
      <c r="Y546" t="str">
        <f t="shared" si="396"/>
        <v>Physician prescribers, Nurse Practitioners, Physician assistants, Optometrists, Podiatrists, Dentists, Pharmacists</v>
      </c>
      <c r="Z546" t="s">
        <v>1338</v>
      </c>
      <c r="AB546" t="str">
        <f t="shared" si="399"/>
        <v>Initial licensure</v>
      </c>
      <c r="AC546" t="s">
        <v>1336</v>
      </c>
      <c r="AE546">
        <v>1</v>
      </c>
      <c r="AF546" t="s">
        <v>1339</v>
      </c>
      <c r="AH546">
        <v>1</v>
      </c>
      <c r="AI546" t="s">
        <v>1340</v>
      </c>
      <c r="AK546" t="str">
        <f t="shared" si="400"/>
        <v>Initial prescriptions, Every 12 months</v>
      </c>
      <c r="AL546" t="s">
        <v>1340</v>
      </c>
      <c r="AN546" t="str">
        <f t="shared" si="401"/>
        <v>Terminally ill patients under the supervised care of a hospice program, Post-surgical prescriptions</v>
      </c>
      <c r="AO546" t="s">
        <v>1341</v>
      </c>
      <c r="AQ546">
        <v>1</v>
      </c>
      <c r="AR546" t="s">
        <v>1342</v>
      </c>
      <c r="AT546" t="str">
        <f t="shared" si="402"/>
        <v>Initial prescriptions</v>
      </c>
      <c r="AU546" t="s">
        <v>1340</v>
      </c>
      <c r="AW546" t="str">
        <f t="shared" si="403"/>
        <v>Every 12 months</v>
      </c>
      <c r="AX546" t="s">
        <v>1340</v>
      </c>
      <c r="AZ546" t="str">
        <f t="shared" si="404"/>
        <v>Terminally ill patients under the supervised care of a hospice program, Post-surgical prescriptions</v>
      </c>
      <c r="BA546" t="s">
        <v>1341</v>
      </c>
      <c r="BC546">
        <v>1</v>
      </c>
      <c r="BD546" t="s">
        <v>1342</v>
      </c>
      <c r="BF546" t="str">
        <f t="shared" si="405"/>
        <v>Initial prescriptions, Every 12 months</v>
      </c>
      <c r="BG546" t="s">
        <v>1340</v>
      </c>
      <c r="BI546" t="str">
        <f t="shared" si="406"/>
        <v>Terminally ill patients under the supervised care of a hospice program, Post-surgical prescriptions</v>
      </c>
      <c r="BJ546" t="s">
        <v>1341</v>
      </c>
      <c r="BL546">
        <v>0</v>
      </c>
      <c r="CG546">
        <v>1</v>
      </c>
      <c r="CH546" t="s">
        <v>1340</v>
      </c>
      <c r="CJ546">
        <v>1</v>
      </c>
      <c r="CK546" t="s">
        <v>1343</v>
      </c>
      <c r="CM546">
        <v>0</v>
      </c>
      <c r="CS546">
        <v>1</v>
      </c>
      <c r="CT546" t="s">
        <v>1344</v>
      </c>
      <c r="CV546" t="str">
        <f t="shared" si="407"/>
        <v>Health care professionals, Authorized agent, delegate, or designee</v>
      </c>
      <c r="CW546" t="s">
        <v>1344</v>
      </c>
      <c r="CY546">
        <v>1</v>
      </c>
      <c r="CZ546" t="s">
        <v>1345</v>
      </c>
      <c r="DB546">
        <v>0</v>
      </c>
      <c r="DE546">
        <v>0</v>
      </c>
      <c r="DH546">
        <v>1</v>
      </c>
      <c r="DI546" t="s">
        <v>1346</v>
      </c>
      <c r="DK546" t="str">
        <f t="shared" si="408"/>
        <v>Must have bilateral memorandum of understanding or data sharing agreement, Only if other state has PDMP laws consistent with or similar to this state</v>
      </c>
      <c r="DL546" t="s">
        <v>1346</v>
      </c>
      <c r="DN546">
        <v>1</v>
      </c>
      <c r="DO546" t="s">
        <v>1345</v>
      </c>
      <c r="DQ546" t="str">
        <f t="shared" si="394"/>
        <v>Active investigations</v>
      </c>
      <c r="DR546" t="s">
        <v>1347</v>
      </c>
    </row>
    <row r="547" spans="1:123" x14ac:dyDescent="0.35">
      <c r="A547" t="s">
        <v>1332</v>
      </c>
      <c r="B547" s="1">
        <v>41970</v>
      </c>
      <c r="C547" s="1">
        <v>42369</v>
      </c>
      <c r="D547">
        <v>1</v>
      </c>
      <c r="E547" t="s">
        <v>1333</v>
      </c>
      <c r="G547" t="str">
        <f t="shared" si="395"/>
        <v>Professional licensing authority</v>
      </c>
      <c r="H547" t="s">
        <v>1333</v>
      </c>
      <c r="J547">
        <v>1</v>
      </c>
      <c r="K547" t="s">
        <v>1334</v>
      </c>
      <c r="M547" t="str">
        <f>("Every 7 days")</f>
        <v>Every 7 days</v>
      </c>
      <c r="N547" t="s">
        <v>1334</v>
      </c>
      <c r="P547" t="str">
        <f t="shared" si="397"/>
        <v>Schedule II, Schedule III, Schedule IV, Schedule V</v>
      </c>
      <c r="Q547" t="s">
        <v>1333</v>
      </c>
      <c r="S547" t="str">
        <f t="shared" si="398"/>
        <v>Must report to professional licensing body, Permitted to report to law enforcement</v>
      </c>
      <c r="T547" t="s">
        <v>1335</v>
      </c>
      <c r="V547">
        <v>1</v>
      </c>
      <c r="W547" t="s">
        <v>1336</v>
      </c>
      <c r="X547" t="s">
        <v>1337</v>
      </c>
      <c r="Y547" t="str">
        <f t="shared" si="396"/>
        <v>Physician prescribers, Nurse Practitioners, Physician assistants, Optometrists, Podiatrists, Dentists, Pharmacists</v>
      </c>
      <c r="Z547" t="s">
        <v>1338</v>
      </c>
      <c r="AB547" t="str">
        <f t="shared" si="399"/>
        <v>Initial licensure</v>
      </c>
      <c r="AC547" t="s">
        <v>1336</v>
      </c>
      <c r="AE547">
        <v>1</v>
      </c>
      <c r="AF547" t="s">
        <v>1339</v>
      </c>
      <c r="AH547">
        <v>1</v>
      </c>
      <c r="AI547" t="s">
        <v>1340</v>
      </c>
      <c r="AK547" t="str">
        <f t="shared" si="400"/>
        <v>Initial prescriptions, Every 12 months</v>
      </c>
      <c r="AL547" t="s">
        <v>1340</v>
      </c>
      <c r="AN547" t="str">
        <f t="shared" si="401"/>
        <v>Terminally ill patients under the supervised care of a hospice program, Post-surgical prescriptions</v>
      </c>
      <c r="AO547" t="s">
        <v>1341</v>
      </c>
      <c r="AQ547">
        <v>1</v>
      </c>
      <c r="AR547" t="s">
        <v>1342</v>
      </c>
      <c r="AT547" t="str">
        <f t="shared" si="402"/>
        <v>Initial prescriptions</v>
      </c>
      <c r="AU547" t="s">
        <v>1340</v>
      </c>
      <c r="AW547" t="str">
        <f t="shared" si="403"/>
        <v>Every 12 months</v>
      </c>
      <c r="AX547" t="s">
        <v>1340</v>
      </c>
      <c r="AZ547" t="str">
        <f t="shared" si="404"/>
        <v>Terminally ill patients under the supervised care of a hospice program, Post-surgical prescriptions</v>
      </c>
      <c r="BA547" t="s">
        <v>1341</v>
      </c>
      <c r="BC547">
        <v>1</v>
      </c>
      <c r="BD547" t="s">
        <v>1342</v>
      </c>
      <c r="BF547" t="str">
        <f t="shared" si="405"/>
        <v>Initial prescriptions, Every 12 months</v>
      </c>
      <c r="BG547" t="s">
        <v>1340</v>
      </c>
      <c r="BI547" t="str">
        <f t="shared" si="406"/>
        <v>Terminally ill patients under the supervised care of a hospice program, Post-surgical prescriptions</v>
      </c>
      <c r="BJ547" t="s">
        <v>1341</v>
      </c>
      <c r="BL547">
        <v>0</v>
      </c>
      <c r="CG547">
        <v>1</v>
      </c>
      <c r="CH547" t="s">
        <v>1340</v>
      </c>
      <c r="CJ547">
        <v>1</v>
      </c>
      <c r="CK547" t="s">
        <v>1343</v>
      </c>
      <c r="CM547">
        <v>0</v>
      </c>
      <c r="CS547">
        <v>1</v>
      </c>
      <c r="CT547" t="s">
        <v>1344</v>
      </c>
      <c r="CV547" t="str">
        <f t="shared" si="407"/>
        <v>Health care professionals, Authorized agent, delegate, or designee</v>
      </c>
      <c r="CW547" t="s">
        <v>1344</v>
      </c>
      <c r="CY547">
        <v>1</v>
      </c>
      <c r="CZ547" t="s">
        <v>1345</v>
      </c>
      <c r="DB547">
        <v>0</v>
      </c>
      <c r="DE547">
        <v>0</v>
      </c>
      <c r="DH547">
        <v>1</v>
      </c>
      <c r="DI547" t="s">
        <v>1346</v>
      </c>
      <c r="DK547" t="str">
        <f t="shared" si="408"/>
        <v>Must have bilateral memorandum of understanding or data sharing agreement, Only if other state has PDMP laws consistent with or similar to this state</v>
      </c>
      <c r="DL547" t="s">
        <v>1346</v>
      </c>
      <c r="DN547">
        <v>1</v>
      </c>
      <c r="DO547" t="s">
        <v>1345</v>
      </c>
      <c r="DQ547" t="str">
        <f t="shared" si="394"/>
        <v>Active investigations</v>
      </c>
      <c r="DR547" t="s">
        <v>1347</v>
      </c>
    </row>
    <row r="548" spans="1:123" x14ac:dyDescent="0.35">
      <c r="A548" t="s">
        <v>1332</v>
      </c>
      <c r="B548" s="1">
        <v>42370</v>
      </c>
      <c r="C548" s="1">
        <v>42478</v>
      </c>
      <c r="D548">
        <v>1</v>
      </c>
      <c r="E548" t="s">
        <v>1333</v>
      </c>
      <c r="G548" t="str">
        <f t="shared" si="395"/>
        <v>Professional licensing authority</v>
      </c>
      <c r="H548" t="s">
        <v>1333</v>
      </c>
      <c r="J548">
        <v>1</v>
      </c>
      <c r="K548" t="s">
        <v>1334</v>
      </c>
      <c r="M548" t="str">
        <f t="shared" ref="M548:M558" si="409">("Next business day")</f>
        <v>Next business day</v>
      </c>
      <c r="N548" t="s">
        <v>1334</v>
      </c>
      <c r="P548" t="str">
        <f t="shared" si="397"/>
        <v>Schedule II, Schedule III, Schedule IV, Schedule V</v>
      </c>
      <c r="Q548" t="s">
        <v>1333</v>
      </c>
      <c r="S548" t="str">
        <f t="shared" si="398"/>
        <v>Must report to professional licensing body, Permitted to report to law enforcement</v>
      </c>
      <c r="T548" t="s">
        <v>1335</v>
      </c>
      <c r="V548">
        <v>1</v>
      </c>
      <c r="W548" t="s">
        <v>1336</v>
      </c>
      <c r="X548" t="s">
        <v>1337</v>
      </c>
      <c r="Y548" t="str">
        <f t="shared" si="396"/>
        <v>Physician prescribers, Nurse Practitioners, Physician assistants, Optometrists, Podiatrists, Dentists, Pharmacists</v>
      </c>
      <c r="Z548" t="s">
        <v>1338</v>
      </c>
      <c r="AB548" t="str">
        <f t="shared" si="399"/>
        <v>Initial licensure</v>
      </c>
      <c r="AC548" t="s">
        <v>1336</v>
      </c>
      <c r="AE548">
        <v>1</v>
      </c>
      <c r="AF548" t="s">
        <v>1339</v>
      </c>
      <c r="AH548">
        <v>1</v>
      </c>
      <c r="AI548" t="s">
        <v>1340</v>
      </c>
      <c r="AK548" t="str">
        <f t="shared" si="400"/>
        <v>Initial prescriptions, Every 12 months</v>
      </c>
      <c r="AL548" t="s">
        <v>1340</v>
      </c>
      <c r="AN548" t="str">
        <f t="shared" si="401"/>
        <v>Terminally ill patients under the supervised care of a hospice program, Post-surgical prescriptions</v>
      </c>
      <c r="AO548" t="s">
        <v>1341</v>
      </c>
      <c r="AQ548">
        <v>1</v>
      </c>
      <c r="AR548" t="s">
        <v>1342</v>
      </c>
      <c r="AT548" t="str">
        <f t="shared" si="402"/>
        <v>Initial prescriptions</v>
      </c>
      <c r="AU548" t="s">
        <v>1340</v>
      </c>
      <c r="AW548" t="str">
        <f t="shared" si="403"/>
        <v>Every 12 months</v>
      </c>
      <c r="AX548" t="s">
        <v>1340</v>
      </c>
      <c r="AZ548" t="str">
        <f t="shared" si="404"/>
        <v>Terminally ill patients under the supervised care of a hospice program, Post-surgical prescriptions</v>
      </c>
      <c r="BA548" t="s">
        <v>1341</v>
      </c>
      <c r="BC548">
        <v>1</v>
      </c>
      <c r="BD548" t="s">
        <v>1342</v>
      </c>
      <c r="BF548" t="str">
        <f t="shared" si="405"/>
        <v>Initial prescriptions, Every 12 months</v>
      </c>
      <c r="BG548" t="s">
        <v>1340</v>
      </c>
      <c r="BI548" t="str">
        <f t="shared" si="406"/>
        <v>Terminally ill patients under the supervised care of a hospice program, Post-surgical prescriptions</v>
      </c>
      <c r="BJ548" t="s">
        <v>1341</v>
      </c>
      <c r="BL548">
        <v>0</v>
      </c>
      <c r="CG548">
        <v>1</v>
      </c>
      <c r="CH548" t="s">
        <v>1340</v>
      </c>
      <c r="CJ548">
        <v>1</v>
      </c>
      <c r="CK548" t="s">
        <v>1343</v>
      </c>
      <c r="CM548">
        <v>0</v>
      </c>
      <c r="CS548">
        <v>1</v>
      </c>
      <c r="CT548" t="s">
        <v>1344</v>
      </c>
      <c r="CV548" t="str">
        <f t="shared" si="407"/>
        <v>Health care professionals, Authorized agent, delegate, or designee</v>
      </c>
      <c r="CW548" t="s">
        <v>1344</v>
      </c>
      <c r="CY548">
        <v>1</v>
      </c>
      <c r="CZ548" t="s">
        <v>1345</v>
      </c>
      <c r="DB548">
        <v>0</v>
      </c>
      <c r="DE548">
        <v>0</v>
      </c>
      <c r="DH548">
        <v>1</v>
      </c>
      <c r="DI548" t="s">
        <v>1346</v>
      </c>
      <c r="DK548" t="str">
        <f t="shared" si="408"/>
        <v>Must have bilateral memorandum of understanding or data sharing agreement, Only if other state has PDMP laws consistent with or similar to this state</v>
      </c>
      <c r="DL548" t="s">
        <v>1346</v>
      </c>
      <c r="DN548">
        <v>1</v>
      </c>
      <c r="DO548" t="s">
        <v>1345</v>
      </c>
      <c r="DQ548" t="str">
        <f t="shared" si="394"/>
        <v>Active investigations</v>
      </c>
      <c r="DR548" t="s">
        <v>1347</v>
      </c>
    </row>
    <row r="549" spans="1:123" x14ac:dyDescent="0.35">
      <c r="A549" t="s">
        <v>1332</v>
      </c>
      <c r="B549" s="1">
        <v>42479</v>
      </c>
      <c r="C549" s="1">
        <v>42486</v>
      </c>
      <c r="D549">
        <v>1</v>
      </c>
      <c r="E549" t="s">
        <v>1333</v>
      </c>
      <c r="G549" t="str">
        <f t="shared" si="395"/>
        <v>Professional licensing authority</v>
      </c>
      <c r="H549" t="s">
        <v>1333</v>
      </c>
      <c r="J549">
        <v>1</v>
      </c>
      <c r="K549" t="s">
        <v>1334</v>
      </c>
      <c r="M549" t="str">
        <f t="shared" si="409"/>
        <v>Next business day</v>
      </c>
      <c r="N549" t="s">
        <v>1334</v>
      </c>
      <c r="P549" t="str">
        <f t="shared" si="397"/>
        <v>Schedule II, Schedule III, Schedule IV, Schedule V</v>
      </c>
      <c r="Q549" t="s">
        <v>1333</v>
      </c>
      <c r="S549" t="str">
        <f t="shared" si="398"/>
        <v>Must report to professional licensing body, Permitted to report to law enforcement</v>
      </c>
      <c r="T549" t="s">
        <v>1335</v>
      </c>
      <c r="V549">
        <v>1</v>
      </c>
      <c r="W549" t="s">
        <v>1336</v>
      </c>
      <c r="X549" t="s">
        <v>1337</v>
      </c>
      <c r="Y549" t="str">
        <f t="shared" si="396"/>
        <v>Physician prescribers, Nurse Practitioners, Physician assistants, Optometrists, Podiatrists, Dentists, Pharmacists</v>
      </c>
      <c r="Z549" t="s">
        <v>1338</v>
      </c>
      <c r="AB549" t="str">
        <f t="shared" si="399"/>
        <v>Initial licensure</v>
      </c>
      <c r="AC549" t="s">
        <v>1336</v>
      </c>
      <c r="AE549">
        <v>1</v>
      </c>
      <c r="AF549" t="s">
        <v>1339</v>
      </c>
      <c r="AH549">
        <v>1</v>
      </c>
      <c r="AI549" t="s">
        <v>1340</v>
      </c>
      <c r="AK549" t="str">
        <f t="shared" si="400"/>
        <v>Initial prescriptions, Every 12 months</v>
      </c>
      <c r="AL549" t="s">
        <v>1340</v>
      </c>
      <c r="AN549" t="str">
        <f t="shared" si="401"/>
        <v>Terminally ill patients under the supervised care of a hospice program, Post-surgical prescriptions</v>
      </c>
      <c r="AO549" t="s">
        <v>1341</v>
      </c>
      <c r="AQ549">
        <v>1</v>
      </c>
      <c r="AR549" t="s">
        <v>1342</v>
      </c>
      <c r="AT549" t="str">
        <f t="shared" si="402"/>
        <v>Initial prescriptions</v>
      </c>
      <c r="AU549" t="s">
        <v>1340</v>
      </c>
      <c r="AW549" t="str">
        <f t="shared" si="403"/>
        <v>Every 12 months</v>
      </c>
      <c r="AX549" t="s">
        <v>1340</v>
      </c>
      <c r="AZ549" t="str">
        <f t="shared" si="404"/>
        <v>Terminally ill patients under the supervised care of a hospice program, Post-surgical prescriptions</v>
      </c>
      <c r="BA549" t="s">
        <v>1341</v>
      </c>
      <c r="BC549">
        <v>1</v>
      </c>
      <c r="BD549" t="s">
        <v>1342</v>
      </c>
      <c r="BF549" t="str">
        <f t="shared" si="405"/>
        <v>Initial prescriptions, Every 12 months</v>
      </c>
      <c r="BG549" t="s">
        <v>1340</v>
      </c>
      <c r="BI549" t="str">
        <f t="shared" si="406"/>
        <v>Terminally ill patients under the supervised care of a hospice program, Post-surgical prescriptions</v>
      </c>
      <c r="BJ549" t="s">
        <v>1341</v>
      </c>
      <c r="BL549">
        <v>0</v>
      </c>
      <c r="CG549">
        <v>1</v>
      </c>
      <c r="CH549" t="s">
        <v>1340</v>
      </c>
      <c r="CJ549">
        <v>1</v>
      </c>
      <c r="CK549" t="s">
        <v>1343</v>
      </c>
      <c r="CM549">
        <v>0</v>
      </c>
      <c r="CS549">
        <v>1</v>
      </c>
      <c r="CT549" t="s">
        <v>1344</v>
      </c>
      <c r="CV549" t="str">
        <f t="shared" si="407"/>
        <v>Health care professionals, Authorized agent, delegate, or designee</v>
      </c>
      <c r="CW549" t="s">
        <v>1344</v>
      </c>
      <c r="CY549">
        <v>1</v>
      </c>
      <c r="CZ549" t="s">
        <v>1345</v>
      </c>
      <c r="DB549">
        <v>0</v>
      </c>
      <c r="DE549">
        <v>0</v>
      </c>
      <c r="DH549">
        <v>1</v>
      </c>
      <c r="DI549" t="s">
        <v>1346</v>
      </c>
      <c r="DK549" t="str">
        <f t="shared" si="408"/>
        <v>Must have bilateral memorandum of understanding or data sharing agreement, Only if other state has PDMP laws consistent with or similar to this state</v>
      </c>
      <c r="DL549" t="s">
        <v>1346</v>
      </c>
      <c r="DN549">
        <v>1</v>
      </c>
      <c r="DO549" t="s">
        <v>1345</v>
      </c>
      <c r="DQ549" t="str">
        <f t="shared" si="394"/>
        <v>Active investigations</v>
      </c>
      <c r="DR549" t="s">
        <v>1347</v>
      </c>
    </row>
    <row r="550" spans="1:123" x14ac:dyDescent="0.35">
      <c r="A550" t="s">
        <v>1332</v>
      </c>
      <c r="B550" s="1">
        <v>42487</v>
      </c>
      <c r="C550" s="1">
        <v>42551</v>
      </c>
      <c r="D550">
        <v>1</v>
      </c>
      <c r="E550" t="s">
        <v>1333</v>
      </c>
      <c r="G550" t="str">
        <f t="shared" si="395"/>
        <v>Professional licensing authority</v>
      </c>
      <c r="H550" t="s">
        <v>1333</v>
      </c>
      <c r="J550">
        <v>1</v>
      </c>
      <c r="K550" t="s">
        <v>1334</v>
      </c>
      <c r="M550" t="str">
        <f t="shared" si="409"/>
        <v>Next business day</v>
      </c>
      <c r="N550" t="s">
        <v>1334</v>
      </c>
      <c r="P550" t="str">
        <f t="shared" si="397"/>
        <v>Schedule II, Schedule III, Schedule IV, Schedule V</v>
      </c>
      <c r="Q550" t="s">
        <v>1333</v>
      </c>
      <c r="S550" t="str">
        <f t="shared" si="398"/>
        <v>Must report to professional licensing body, Permitted to report to law enforcement</v>
      </c>
      <c r="T550" t="s">
        <v>1335</v>
      </c>
      <c r="V550">
        <v>1</v>
      </c>
      <c r="W550" t="s">
        <v>1336</v>
      </c>
      <c r="X550" t="s">
        <v>1337</v>
      </c>
      <c r="Y550" t="str">
        <f t="shared" si="396"/>
        <v>Physician prescribers, Nurse Practitioners, Physician assistants, Optometrists, Podiatrists, Dentists, Pharmacists</v>
      </c>
      <c r="Z550" t="s">
        <v>1338</v>
      </c>
      <c r="AB550" t="str">
        <f t="shared" si="399"/>
        <v>Initial licensure</v>
      </c>
      <c r="AC550" t="s">
        <v>1336</v>
      </c>
      <c r="AE550">
        <v>1</v>
      </c>
      <c r="AF550" t="s">
        <v>1348</v>
      </c>
      <c r="AH550">
        <v>1</v>
      </c>
      <c r="AI550" t="s">
        <v>1341</v>
      </c>
      <c r="AK550" t="str">
        <f t="shared" si="400"/>
        <v>Initial prescriptions, Every 12 months</v>
      </c>
      <c r="AL550" t="s">
        <v>1341</v>
      </c>
      <c r="AN550" t="str">
        <f t="shared" si="401"/>
        <v>Terminally ill patients under the supervised care of a hospice program, Post-surgical prescriptions</v>
      </c>
      <c r="AO550" t="s">
        <v>1341</v>
      </c>
      <c r="AP550" t="s">
        <v>1349</v>
      </c>
      <c r="AQ550">
        <v>1</v>
      </c>
      <c r="AR550" t="s">
        <v>1350</v>
      </c>
      <c r="AT550" t="str">
        <f t="shared" si="402"/>
        <v>Initial prescriptions</v>
      </c>
      <c r="AU550" t="s">
        <v>1341</v>
      </c>
      <c r="AW550" t="str">
        <f t="shared" si="403"/>
        <v>Every 12 months</v>
      </c>
      <c r="AX550" t="s">
        <v>1341</v>
      </c>
      <c r="AZ550" t="str">
        <f t="shared" si="404"/>
        <v>Terminally ill patients under the supervised care of a hospice program, Post-surgical prescriptions</v>
      </c>
      <c r="BA550" t="s">
        <v>1341</v>
      </c>
      <c r="BB550" t="s">
        <v>1349</v>
      </c>
      <c r="BC550">
        <v>1</v>
      </c>
      <c r="BD550" t="s">
        <v>1350</v>
      </c>
      <c r="BF550" t="str">
        <f t="shared" si="405"/>
        <v>Initial prescriptions, Every 12 months</v>
      </c>
      <c r="BG550" t="s">
        <v>1341</v>
      </c>
      <c r="BI550" t="str">
        <f t="shared" si="406"/>
        <v>Terminally ill patients under the supervised care of a hospice program, Post-surgical prescriptions</v>
      </c>
      <c r="BJ550" t="s">
        <v>1341</v>
      </c>
      <c r="BK550" t="s">
        <v>1349</v>
      </c>
      <c r="BL550">
        <v>0</v>
      </c>
      <c r="CG550">
        <v>1</v>
      </c>
      <c r="CH550" t="s">
        <v>1341</v>
      </c>
      <c r="CJ550">
        <v>1</v>
      </c>
      <c r="CK550" t="s">
        <v>1343</v>
      </c>
      <c r="CM550">
        <v>0</v>
      </c>
      <c r="CS550">
        <v>1</v>
      </c>
      <c r="CT550" t="s">
        <v>1351</v>
      </c>
      <c r="CV550" t="str">
        <f t="shared" si="407"/>
        <v>Health care professionals, Authorized agent, delegate, or designee</v>
      </c>
      <c r="CW550" t="s">
        <v>1351</v>
      </c>
      <c r="CY550">
        <v>1</v>
      </c>
      <c r="CZ550" t="s">
        <v>1345</v>
      </c>
      <c r="DB550">
        <v>0</v>
      </c>
      <c r="DE550">
        <v>0</v>
      </c>
      <c r="DH550">
        <v>1</v>
      </c>
      <c r="DI550" t="s">
        <v>1352</v>
      </c>
      <c r="DK550" t="str">
        <f t="shared" si="408"/>
        <v>Must have bilateral memorandum of understanding or data sharing agreement, Only if other state has PDMP laws consistent with or similar to this state</v>
      </c>
      <c r="DL550" t="s">
        <v>1352</v>
      </c>
      <c r="DN550">
        <v>1</v>
      </c>
      <c r="DO550" t="s">
        <v>1345</v>
      </c>
      <c r="DQ550" t="str">
        <f t="shared" si="394"/>
        <v>Active investigations</v>
      </c>
      <c r="DR550" t="s">
        <v>1347</v>
      </c>
    </row>
    <row r="551" spans="1:123" x14ac:dyDescent="0.35">
      <c r="A551" t="s">
        <v>1332</v>
      </c>
      <c r="B551" s="1">
        <v>42552</v>
      </c>
      <c r="C551" s="1">
        <v>42785</v>
      </c>
      <c r="D551">
        <v>1</v>
      </c>
      <c r="E551" t="s">
        <v>1333</v>
      </c>
      <c r="G551" t="str">
        <f t="shared" si="395"/>
        <v>Professional licensing authority</v>
      </c>
      <c r="H551" t="s">
        <v>1333</v>
      </c>
      <c r="J551">
        <v>1</v>
      </c>
      <c r="K551" t="s">
        <v>1334</v>
      </c>
      <c r="M551" t="str">
        <f t="shared" si="409"/>
        <v>Next business day</v>
      </c>
      <c r="N551" t="s">
        <v>1334</v>
      </c>
      <c r="P551" t="str">
        <f t="shared" si="397"/>
        <v>Schedule II, Schedule III, Schedule IV, Schedule V</v>
      </c>
      <c r="Q551" t="s">
        <v>1333</v>
      </c>
      <c r="S551" t="str">
        <f t="shared" si="398"/>
        <v>Must report to professional licensing body, Permitted to report to law enforcement</v>
      </c>
      <c r="T551" t="s">
        <v>1335</v>
      </c>
      <c r="V551">
        <v>1</v>
      </c>
      <c r="W551" t="s">
        <v>1336</v>
      </c>
      <c r="X551" t="s">
        <v>1337</v>
      </c>
      <c r="Y551" t="str">
        <f t="shared" si="396"/>
        <v>Physician prescribers, Nurse Practitioners, Physician assistants, Optometrists, Podiatrists, Dentists, Pharmacists</v>
      </c>
      <c r="Z551" t="s">
        <v>1338</v>
      </c>
      <c r="AB551" t="str">
        <f t="shared" si="399"/>
        <v>Initial licensure</v>
      </c>
      <c r="AC551" t="s">
        <v>1336</v>
      </c>
      <c r="AE551">
        <v>1</v>
      </c>
      <c r="AF551" t="s">
        <v>1353</v>
      </c>
      <c r="AH551">
        <v>1</v>
      </c>
      <c r="AI551" t="s">
        <v>1341</v>
      </c>
      <c r="AK551" t="str">
        <f t="shared" si="400"/>
        <v>Initial prescriptions, Every 12 months</v>
      </c>
      <c r="AL551" t="s">
        <v>1341</v>
      </c>
      <c r="AN551" t="str">
        <f t="shared" si="401"/>
        <v>Terminally ill patients under the supervised care of a hospice program, Post-surgical prescriptions</v>
      </c>
      <c r="AO551" t="s">
        <v>1341</v>
      </c>
      <c r="AP551" t="s">
        <v>1349</v>
      </c>
      <c r="AQ551">
        <v>1</v>
      </c>
      <c r="AR551" t="s">
        <v>1350</v>
      </c>
      <c r="AT551" t="str">
        <f t="shared" si="402"/>
        <v>Initial prescriptions</v>
      </c>
      <c r="AU551" t="s">
        <v>1341</v>
      </c>
      <c r="AW551" t="str">
        <f t="shared" si="403"/>
        <v>Every 12 months</v>
      </c>
      <c r="AX551" t="s">
        <v>1341</v>
      </c>
      <c r="AZ551" t="str">
        <f t="shared" si="404"/>
        <v>Terminally ill patients under the supervised care of a hospice program, Post-surgical prescriptions</v>
      </c>
      <c r="BA551" t="s">
        <v>1341</v>
      </c>
      <c r="BB551" t="s">
        <v>1349</v>
      </c>
      <c r="BC551">
        <v>1</v>
      </c>
      <c r="BD551" t="s">
        <v>1350</v>
      </c>
      <c r="BF551" t="str">
        <f t="shared" si="405"/>
        <v>Initial prescriptions, Every 12 months</v>
      </c>
      <c r="BG551" t="s">
        <v>1341</v>
      </c>
      <c r="BI551" t="str">
        <f t="shared" si="406"/>
        <v>Terminally ill patients under the supervised care of a hospice program, Post-surgical prescriptions</v>
      </c>
      <c r="BJ551" t="s">
        <v>1341</v>
      </c>
      <c r="BK551" t="s">
        <v>1349</v>
      </c>
      <c r="BL551">
        <v>0</v>
      </c>
      <c r="CG551">
        <v>1</v>
      </c>
      <c r="CH551" t="s">
        <v>1341</v>
      </c>
      <c r="CJ551">
        <v>1</v>
      </c>
      <c r="CK551" t="s">
        <v>1343</v>
      </c>
      <c r="CM551">
        <v>0</v>
      </c>
      <c r="CS551">
        <v>1</v>
      </c>
      <c r="CT551" t="s">
        <v>1351</v>
      </c>
      <c r="CV551" t="str">
        <f t="shared" si="407"/>
        <v>Health care professionals, Authorized agent, delegate, or designee</v>
      </c>
      <c r="CW551" t="s">
        <v>1351</v>
      </c>
      <c r="CY551">
        <v>1</v>
      </c>
      <c r="CZ551" t="s">
        <v>1345</v>
      </c>
      <c r="DB551">
        <v>0</v>
      </c>
      <c r="DE551">
        <v>0</v>
      </c>
      <c r="DH551">
        <v>1</v>
      </c>
      <c r="DI551" t="s">
        <v>1352</v>
      </c>
      <c r="DK551" t="str">
        <f t="shared" si="408"/>
        <v>Must have bilateral memorandum of understanding or data sharing agreement, Only if other state has PDMP laws consistent with or similar to this state</v>
      </c>
      <c r="DL551" t="s">
        <v>1352</v>
      </c>
      <c r="DN551">
        <v>1</v>
      </c>
      <c r="DO551" t="s">
        <v>1345</v>
      </c>
      <c r="DQ551" t="str">
        <f t="shared" si="394"/>
        <v>Active investigations</v>
      </c>
      <c r="DR551" t="s">
        <v>1347</v>
      </c>
    </row>
    <row r="552" spans="1:123" x14ac:dyDescent="0.35">
      <c r="A552" t="s">
        <v>1332</v>
      </c>
      <c r="B552" s="1">
        <v>42786</v>
      </c>
      <c r="C552" s="1">
        <v>42916</v>
      </c>
      <c r="D552">
        <v>1</v>
      </c>
      <c r="E552" t="s">
        <v>1333</v>
      </c>
      <c r="G552" t="str">
        <f t="shared" si="395"/>
        <v>Professional licensing authority</v>
      </c>
      <c r="H552" t="s">
        <v>1333</v>
      </c>
      <c r="J552">
        <v>1</v>
      </c>
      <c r="K552" t="s">
        <v>1334</v>
      </c>
      <c r="M552" t="str">
        <f t="shared" si="409"/>
        <v>Next business day</v>
      </c>
      <c r="N552" t="s">
        <v>1334</v>
      </c>
      <c r="P552" t="str">
        <f t="shared" si="397"/>
        <v>Schedule II, Schedule III, Schedule IV, Schedule V</v>
      </c>
      <c r="Q552" t="s">
        <v>1333</v>
      </c>
      <c r="S552" t="str">
        <f t="shared" si="398"/>
        <v>Must report to professional licensing body, Permitted to report to law enforcement</v>
      </c>
      <c r="T552" t="s">
        <v>1335</v>
      </c>
      <c r="V552">
        <v>1</v>
      </c>
      <c r="W552" t="s">
        <v>1336</v>
      </c>
      <c r="X552" t="s">
        <v>1337</v>
      </c>
      <c r="Y552" t="str">
        <f t="shared" si="396"/>
        <v>Physician prescribers, Nurse Practitioners, Physician assistants, Optometrists, Podiatrists, Dentists, Pharmacists</v>
      </c>
      <c r="Z552" t="s">
        <v>1354</v>
      </c>
      <c r="AB552" t="str">
        <f t="shared" si="399"/>
        <v>Initial licensure</v>
      </c>
      <c r="AC552" t="s">
        <v>1336</v>
      </c>
      <c r="AE552">
        <v>1</v>
      </c>
      <c r="AF552" t="s">
        <v>1355</v>
      </c>
      <c r="AH552">
        <v>1</v>
      </c>
      <c r="AI552" t="s">
        <v>1356</v>
      </c>
      <c r="AK552" t="str">
        <f t="shared" si="400"/>
        <v>Initial prescriptions, Every 12 months</v>
      </c>
      <c r="AL552" t="s">
        <v>1356</v>
      </c>
      <c r="AN552" t="str">
        <f t="shared" si="401"/>
        <v>Terminally ill patients under the supervised care of a hospice program, Post-surgical prescriptions</v>
      </c>
      <c r="AO552" t="s">
        <v>1356</v>
      </c>
      <c r="AP552" t="s">
        <v>1349</v>
      </c>
      <c r="AQ552">
        <v>1</v>
      </c>
      <c r="AR552" t="s">
        <v>1357</v>
      </c>
      <c r="AT552" t="str">
        <f t="shared" si="402"/>
        <v>Initial prescriptions</v>
      </c>
      <c r="AU552" t="s">
        <v>1356</v>
      </c>
      <c r="AW552" t="str">
        <f t="shared" si="403"/>
        <v>Every 12 months</v>
      </c>
      <c r="AX552" t="s">
        <v>1356</v>
      </c>
      <c r="AZ552" t="str">
        <f t="shared" si="404"/>
        <v>Terminally ill patients under the supervised care of a hospice program, Post-surgical prescriptions</v>
      </c>
      <c r="BA552" t="s">
        <v>1358</v>
      </c>
      <c r="BB552" t="s">
        <v>1349</v>
      </c>
      <c r="BC552">
        <v>1</v>
      </c>
      <c r="BD552" t="s">
        <v>1357</v>
      </c>
      <c r="BF552" t="str">
        <f t="shared" si="405"/>
        <v>Initial prescriptions, Every 12 months</v>
      </c>
      <c r="BG552" t="s">
        <v>1356</v>
      </c>
      <c r="BI552" t="str">
        <f t="shared" si="406"/>
        <v>Terminally ill patients under the supervised care of a hospice program, Post-surgical prescriptions</v>
      </c>
      <c r="BJ552" t="s">
        <v>1356</v>
      </c>
      <c r="BK552" t="s">
        <v>1349</v>
      </c>
      <c r="BL552">
        <v>0</v>
      </c>
      <c r="CG552">
        <v>1</v>
      </c>
      <c r="CH552" t="s">
        <v>1356</v>
      </c>
      <c r="CJ552">
        <v>1</v>
      </c>
      <c r="CK552" t="s">
        <v>1343</v>
      </c>
      <c r="CM552">
        <v>0</v>
      </c>
      <c r="CS552">
        <v>1</v>
      </c>
      <c r="CT552" t="s">
        <v>1351</v>
      </c>
      <c r="CV552" t="str">
        <f t="shared" si="407"/>
        <v>Health care professionals, Authorized agent, delegate, or designee</v>
      </c>
      <c r="CW552" t="s">
        <v>1351</v>
      </c>
      <c r="CY552">
        <v>1</v>
      </c>
      <c r="CZ552" t="s">
        <v>1345</v>
      </c>
      <c r="DB552">
        <v>0</v>
      </c>
      <c r="DE552">
        <v>0</v>
      </c>
      <c r="DH552">
        <v>1</v>
      </c>
      <c r="DI552" t="s">
        <v>1352</v>
      </c>
      <c r="DK552" t="str">
        <f t="shared" si="408"/>
        <v>Must have bilateral memorandum of understanding or data sharing agreement, Only if other state has PDMP laws consistent with or similar to this state</v>
      </c>
      <c r="DL552" t="s">
        <v>1352</v>
      </c>
      <c r="DN552">
        <v>1</v>
      </c>
      <c r="DO552" t="s">
        <v>1345</v>
      </c>
      <c r="DQ552" t="str">
        <f t="shared" si="394"/>
        <v>Active investigations</v>
      </c>
      <c r="DR552" t="s">
        <v>1347</v>
      </c>
    </row>
    <row r="553" spans="1:123" x14ac:dyDescent="0.35">
      <c r="A553" t="s">
        <v>1332</v>
      </c>
      <c r="B553" s="1">
        <v>42917</v>
      </c>
      <c r="C553" s="1">
        <v>43281</v>
      </c>
      <c r="D553">
        <v>1</v>
      </c>
      <c r="E553" t="s">
        <v>1333</v>
      </c>
      <c r="G553" t="str">
        <f t="shared" si="395"/>
        <v>Professional licensing authority</v>
      </c>
      <c r="H553" t="s">
        <v>1333</v>
      </c>
      <c r="J553">
        <v>1</v>
      </c>
      <c r="K553" t="s">
        <v>1334</v>
      </c>
      <c r="M553" t="str">
        <f t="shared" si="409"/>
        <v>Next business day</v>
      </c>
      <c r="N553" t="s">
        <v>1334</v>
      </c>
      <c r="P553" t="str">
        <f t="shared" si="397"/>
        <v>Schedule II, Schedule III, Schedule IV, Schedule V</v>
      </c>
      <c r="Q553" t="s">
        <v>1333</v>
      </c>
      <c r="S553" t="str">
        <f t="shared" si="398"/>
        <v>Must report to professional licensing body, Permitted to report to law enforcement</v>
      </c>
      <c r="T553" t="s">
        <v>1335</v>
      </c>
      <c r="V553">
        <v>1</v>
      </c>
      <c r="W553" t="s">
        <v>1336</v>
      </c>
      <c r="X553" t="s">
        <v>1337</v>
      </c>
      <c r="Y553" t="str">
        <f t="shared" si="396"/>
        <v>Physician prescribers, Nurse Practitioners, Physician assistants, Optometrists, Podiatrists, Dentists, Pharmacists</v>
      </c>
      <c r="Z553" t="s">
        <v>1359</v>
      </c>
      <c r="AB553" t="str">
        <f t="shared" si="399"/>
        <v>Initial licensure</v>
      </c>
      <c r="AC553" t="s">
        <v>1336</v>
      </c>
      <c r="AE553">
        <v>1</v>
      </c>
      <c r="AF553" t="s">
        <v>1355</v>
      </c>
      <c r="AH553">
        <v>1</v>
      </c>
      <c r="AI553" t="s">
        <v>1356</v>
      </c>
      <c r="AK553" t="str">
        <f t="shared" si="400"/>
        <v>Initial prescriptions, Every 12 months</v>
      </c>
      <c r="AL553" t="s">
        <v>1356</v>
      </c>
      <c r="AN553" t="str">
        <f t="shared" si="401"/>
        <v>Terminally ill patients under the supervised care of a hospice program, Post-surgical prescriptions</v>
      </c>
      <c r="AO553" t="s">
        <v>1356</v>
      </c>
      <c r="AP553" t="s">
        <v>1349</v>
      </c>
      <c r="AQ553">
        <v>1</v>
      </c>
      <c r="AR553" t="s">
        <v>1357</v>
      </c>
      <c r="AT553" t="str">
        <f t="shared" si="402"/>
        <v>Initial prescriptions</v>
      </c>
      <c r="AU553" t="s">
        <v>1356</v>
      </c>
      <c r="AW553" t="str">
        <f t="shared" si="403"/>
        <v>Every 12 months</v>
      </c>
      <c r="AX553" t="s">
        <v>1356</v>
      </c>
      <c r="AZ553" t="str">
        <f t="shared" si="404"/>
        <v>Terminally ill patients under the supervised care of a hospice program, Post-surgical prescriptions</v>
      </c>
      <c r="BA553" t="s">
        <v>1356</v>
      </c>
      <c r="BB553" t="s">
        <v>1349</v>
      </c>
      <c r="BC553">
        <v>1</v>
      </c>
      <c r="BD553" t="s">
        <v>1357</v>
      </c>
      <c r="BF553" t="str">
        <f t="shared" si="405"/>
        <v>Initial prescriptions, Every 12 months</v>
      </c>
      <c r="BG553" t="s">
        <v>1356</v>
      </c>
      <c r="BI553" t="str">
        <f t="shared" si="406"/>
        <v>Terminally ill patients under the supervised care of a hospice program, Post-surgical prescriptions</v>
      </c>
      <c r="BJ553" t="s">
        <v>1356</v>
      </c>
      <c r="BK553" t="s">
        <v>1349</v>
      </c>
      <c r="BL553">
        <v>0</v>
      </c>
      <c r="CG553">
        <v>1</v>
      </c>
      <c r="CH553" t="s">
        <v>1356</v>
      </c>
      <c r="CJ553">
        <v>1</v>
      </c>
      <c r="CK553" t="s">
        <v>1343</v>
      </c>
      <c r="CM553">
        <v>0</v>
      </c>
      <c r="CS553">
        <v>1</v>
      </c>
      <c r="CT553" t="s">
        <v>1351</v>
      </c>
      <c r="CV553" t="str">
        <f t="shared" si="407"/>
        <v>Health care professionals, Authorized agent, delegate, or designee</v>
      </c>
      <c r="CW553" t="s">
        <v>1351</v>
      </c>
      <c r="CY553">
        <v>1</v>
      </c>
      <c r="CZ553" t="s">
        <v>1345</v>
      </c>
      <c r="DB553">
        <v>0</v>
      </c>
      <c r="DE553">
        <v>0</v>
      </c>
      <c r="DH553">
        <v>1</v>
      </c>
      <c r="DI553" t="s">
        <v>1352</v>
      </c>
      <c r="DK553" t="str">
        <f t="shared" si="408"/>
        <v>Must have bilateral memorandum of understanding or data sharing agreement, Only if other state has PDMP laws consistent with or similar to this state</v>
      </c>
      <c r="DL553" t="s">
        <v>1352</v>
      </c>
      <c r="DN553">
        <v>1</v>
      </c>
      <c r="DO553" t="s">
        <v>1345</v>
      </c>
      <c r="DQ553" t="str">
        <f t="shared" si="394"/>
        <v>Active investigations</v>
      </c>
      <c r="DR553" t="s">
        <v>1347</v>
      </c>
    </row>
    <row r="554" spans="1:123" x14ac:dyDescent="0.35">
      <c r="A554" t="s">
        <v>1332</v>
      </c>
      <c r="B554" s="1">
        <v>43282</v>
      </c>
      <c r="C554" s="1">
        <v>43465</v>
      </c>
      <c r="D554">
        <v>1</v>
      </c>
      <c r="E554" t="s">
        <v>1333</v>
      </c>
      <c r="G554" t="str">
        <f>("Department of Health ")</f>
        <v xml:space="preserve">Department of Health </v>
      </c>
      <c r="H554" t="s">
        <v>1360</v>
      </c>
      <c r="J554">
        <v>1</v>
      </c>
      <c r="K554" t="s">
        <v>1333</v>
      </c>
      <c r="M554" t="str">
        <f t="shared" si="409"/>
        <v>Next business day</v>
      </c>
      <c r="N554" t="s">
        <v>1334</v>
      </c>
      <c r="P554" t="str">
        <f t="shared" si="397"/>
        <v>Schedule II, Schedule III, Schedule IV, Schedule V</v>
      </c>
      <c r="Q554" t="s">
        <v>1333</v>
      </c>
      <c r="S554" t="str">
        <f t="shared" si="398"/>
        <v>Must report to professional licensing body, Permitted to report to law enforcement</v>
      </c>
      <c r="T554" t="s">
        <v>1335</v>
      </c>
      <c r="V554">
        <v>1</v>
      </c>
      <c r="W554" t="s">
        <v>1361</v>
      </c>
      <c r="X554" t="s">
        <v>1337</v>
      </c>
      <c r="Y554" t="str">
        <f t="shared" si="396"/>
        <v>Physician prescribers, Nurse Practitioners, Physician assistants, Optometrists, Podiatrists, Dentists, Pharmacists</v>
      </c>
      <c r="Z554" t="s">
        <v>1362</v>
      </c>
      <c r="AB554" t="str">
        <f t="shared" si="399"/>
        <v>Initial licensure</v>
      </c>
      <c r="AC554" t="s">
        <v>1361</v>
      </c>
      <c r="AE554">
        <v>1</v>
      </c>
      <c r="AF554" t="s">
        <v>1363</v>
      </c>
      <c r="AH554">
        <v>1</v>
      </c>
      <c r="AI554" t="s">
        <v>1343</v>
      </c>
      <c r="AK554" t="str">
        <f>("Initial prescriptions, Every prescription, Every 6 months")</f>
        <v>Initial prescriptions, Every prescription, Every 6 months</v>
      </c>
      <c r="AL554" t="s">
        <v>1343</v>
      </c>
      <c r="AM554" t="s">
        <v>1364</v>
      </c>
      <c r="AN554" t="str">
        <f t="shared" si="401"/>
        <v>Terminally ill patients under the supervised care of a hospice program, Post-surgical prescriptions</v>
      </c>
      <c r="AO554" t="s">
        <v>1365</v>
      </c>
      <c r="AP554" t="s">
        <v>1349</v>
      </c>
      <c r="AQ554">
        <v>1</v>
      </c>
      <c r="AR554" t="s">
        <v>1366</v>
      </c>
      <c r="AT554" t="str">
        <f t="shared" si="402"/>
        <v>Initial prescriptions</v>
      </c>
      <c r="AU554" t="s">
        <v>1343</v>
      </c>
      <c r="AW554" t="str">
        <f>("Every prescription, Every 6 months")</f>
        <v>Every prescription, Every 6 months</v>
      </c>
      <c r="AX554" t="s">
        <v>1343</v>
      </c>
      <c r="AY554" t="s">
        <v>1367</v>
      </c>
      <c r="AZ554" t="str">
        <f t="shared" si="404"/>
        <v>Terminally ill patients under the supervised care of a hospice program, Post-surgical prescriptions</v>
      </c>
      <c r="BA554" t="s">
        <v>1365</v>
      </c>
      <c r="BB554" t="s">
        <v>1349</v>
      </c>
      <c r="BC554">
        <v>1</v>
      </c>
      <c r="BD554" t="s">
        <v>1366</v>
      </c>
      <c r="BF554" t="str">
        <f>("Initial prescriptions, Every prescription, Every 6 months")</f>
        <v>Initial prescriptions, Every prescription, Every 6 months</v>
      </c>
      <c r="BG554" t="s">
        <v>1343</v>
      </c>
      <c r="BH554" t="s">
        <v>1368</v>
      </c>
      <c r="BI554" t="str">
        <f t="shared" si="406"/>
        <v>Terminally ill patients under the supervised care of a hospice program, Post-surgical prescriptions</v>
      </c>
      <c r="BJ554" t="s">
        <v>1365</v>
      </c>
      <c r="BK554" t="s">
        <v>1349</v>
      </c>
      <c r="BL554">
        <v>0</v>
      </c>
      <c r="CG554">
        <v>1</v>
      </c>
      <c r="CH554" t="s">
        <v>1343</v>
      </c>
      <c r="CJ554">
        <v>1</v>
      </c>
      <c r="CK554" t="s">
        <v>1343</v>
      </c>
      <c r="CM554">
        <v>1</v>
      </c>
      <c r="CN554" t="s">
        <v>1343</v>
      </c>
      <c r="CP554" t="str">
        <f>("New patients only")</f>
        <v>New patients only</v>
      </c>
      <c r="CQ554" t="s">
        <v>1343</v>
      </c>
      <c r="CR554" t="s">
        <v>1369</v>
      </c>
      <c r="CS554">
        <v>1</v>
      </c>
      <c r="CT554" t="s">
        <v>1360</v>
      </c>
      <c r="CV554" t="str">
        <f t="shared" si="407"/>
        <v>Health care professionals, Authorized agent, delegate, or designee</v>
      </c>
      <c r="CW554" t="s">
        <v>1370</v>
      </c>
      <c r="CY554">
        <v>1</v>
      </c>
      <c r="CZ554" t="s">
        <v>1345</v>
      </c>
      <c r="DB554">
        <v>0</v>
      </c>
      <c r="DE554">
        <v>0</v>
      </c>
      <c r="DH554">
        <v>1</v>
      </c>
      <c r="DI554" t="s">
        <v>1352</v>
      </c>
      <c r="DK554" t="str">
        <f t="shared" si="408"/>
        <v>Must have bilateral memorandum of understanding or data sharing agreement, Only if other state has PDMP laws consistent with or similar to this state</v>
      </c>
      <c r="DL554" t="s">
        <v>1352</v>
      </c>
      <c r="DN554">
        <v>1</v>
      </c>
      <c r="DO554" t="s">
        <v>1345</v>
      </c>
      <c r="DQ554" t="str">
        <f t="shared" si="394"/>
        <v>Active investigations</v>
      </c>
      <c r="DR554" t="s">
        <v>1347</v>
      </c>
    </row>
    <row r="555" spans="1:123" x14ac:dyDescent="0.35">
      <c r="A555" t="s">
        <v>1332</v>
      </c>
      <c r="B555" s="1">
        <v>43466</v>
      </c>
      <c r="C555" s="1">
        <v>43563</v>
      </c>
      <c r="D555">
        <v>1</v>
      </c>
      <c r="E555" t="s">
        <v>1333</v>
      </c>
      <c r="G555" t="str">
        <f>("Department of Health ")</f>
        <v xml:space="preserve">Department of Health </v>
      </c>
      <c r="H555" t="s">
        <v>1360</v>
      </c>
      <c r="J555">
        <v>1</v>
      </c>
      <c r="K555" t="s">
        <v>1333</v>
      </c>
      <c r="M555" t="str">
        <f t="shared" si="409"/>
        <v>Next business day</v>
      </c>
      <c r="N555" t="s">
        <v>1334</v>
      </c>
      <c r="P555" t="str">
        <f t="shared" si="397"/>
        <v>Schedule II, Schedule III, Schedule IV, Schedule V</v>
      </c>
      <c r="Q555" t="s">
        <v>1333</v>
      </c>
      <c r="S555" t="str">
        <f t="shared" si="398"/>
        <v>Must report to professional licensing body, Permitted to report to law enforcement</v>
      </c>
      <c r="T555" t="s">
        <v>1335</v>
      </c>
      <c r="V555">
        <v>1</v>
      </c>
      <c r="W555" t="s">
        <v>1361</v>
      </c>
      <c r="X555" t="s">
        <v>1337</v>
      </c>
      <c r="Y555" t="str">
        <f t="shared" si="396"/>
        <v>Physician prescribers, Nurse Practitioners, Physician assistants, Optometrists, Podiatrists, Dentists, Pharmacists</v>
      </c>
      <c r="Z555" t="s">
        <v>1362</v>
      </c>
      <c r="AB555" t="str">
        <f t="shared" si="399"/>
        <v>Initial licensure</v>
      </c>
      <c r="AC555" t="s">
        <v>1361</v>
      </c>
      <c r="AE555">
        <v>1</v>
      </c>
      <c r="AF555" t="s">
        <v>1371</v>
      </c>
      <c r="AH555">
        <v>1</v>
      </c>
      <c r="AI555" t="s">
        <v>1343</v>
      </c>
      <c r="AK555" t="str">
        <f>("Initial prescriptions, Every prescription, Every 6 months")</f>
        <v>Initial prescriptions, Every prescription, Every 6 months</v>
      </c>
      <c r="AL555" t="s">
        <v>1343</v>
      </c>
      <c r="AM555" t="s">
        <v>1364</v>
      </c>
      <c r="AN555" t="str">
        <f t="shared" si="401"/>
        <v>Terminally ill patients under the supervised care of a hospice program, Post-surgical prescriptions</v>
      </c>
      <c r="AO555" t="s">
        <v>1365</v>
      </c>
      <c r="AP555" t="s">
        <v>1349</v>
      </c>
      <c r="AQ555">
        <v>1</v>
      </c>
      <c r="AR555" t="s">
        <v>1366</v>
      </c>
      <c r="AT555" t="str">
        <f t="shared" si="402"/>
        <v>Initial prescriptions</v>
      </c>
      <c r="AU555" t="s">
        <v>1343</v>
      </c>
      <c r="AW555" t="str">
        <f>("Every prescription, Every 6 months")</f>
        <v>Every prescription, Every 6 months</v>
      </c>
      <c r="AX555" t="s">
        <v>1343</v>
      </c>
      <c r="AY555" t="s">
        <v>1367</v>
      </c>
      <c r="AZ555" t="str">
        <f t="shared" si="404"/>
        <v>Terminally ill patients under the supervised care of a hospice program, Post-surgical prescriptions</v>
      </c>
      <c r="BA555" t="s">
        <v>1365</v>
      </c>
      <c r="BB555" t="s">
        <v>1349</v>
      </c>
      <c r="BC555">
        <v>1</v>
      </c>
      <c r="BD555" t="s">
        <v>1366</v>
      </c>
      <c r="BF555" t="str">
        <f>("Initial prescriptions, Every prescription, Every 6 months")</f>
        <v>Initial prescriptions, Every prescription, Every 6 months</v>
      </c>
      <c r="BG555" t="s">
        <v>1343</v>
      </c>
      <c r="BH555" t="s">
        <v>1368</v>
      </c>
      <c r="BI555" t="str">
        <f t="shared" si="406"/>
        <v>Terminally ill patients under the supervised care of a hospice program, Post-surgical prescriptions</v>
      </c>
      <c r="BJ555" t="s">
        <v>1365</v>
      </c>
      <c r="BK555" t="s">
        <v>1349</v>
      </c>
      <c r="BL555">
        <v>0</v>
      </c>
      <c r="CG555">
        <v>1</v>
      </c>
      <c r="CH555" t="s">
        <v>1343</v>
      </c>
      <c r="CJ555">
        <v>1</v>
      </c>
      <c r="CK555" t="s">
        <v>1343</v>
      </c>
      <c r="CM555">
        <v>1</v>
      </c>
      <c r="CN555" t="s">
        <v>1343</v>
      </c>
      <c r="CP555" t="str">
        <f>("New patients only")</f>
        <v>New patients only</v>
      </c>
      <c r="CQ555" t="s">
        <v>1343</v>
      </c>
      <c r="CR555" t="s">
        <v>1369</v>
      </c>
      <c r="CS555">
        <v>1</v>
      </c>
      <c r="CT555" t="s">
        <v>1360</v>
      </c>
      <c r="CV555" t="str">
        <f t="shared" si="407"/>
        <v>Health care professionals, Authorized agent, delegate, or designee</v>
      </c>
      <c r="CW555" t="s">
        <v>1370</v>
      </c>
      <c r="CY555">
        <v>1</v>
      </c>
      <c r="CZ555" t="s">
        <v>1345</v>
      </c>
      <c r="DB555">
        <v>0</v>
      </c>
      <c r="DE555">
        <v>0</v>
      </c>
      <c r="DH555">
        <v>1</v>
      </c>
      <c r="DI555" t="s">
        <v>1352</v>
      </c>
      <c r="DK555" t="str">
        <f t="shared" si="408"/>
        <v>Must have bilateral memorandum of understanding or data sharing agreement, Only if other state has PDMP laws consistent with or similar to this state</v>
      </c>
      <c r="DL555" t="s">
        <v>1352</v>
      </c>
      <c r="DN555">
        <v>1</v>
      </c>
      <c r="DO555" t="s">
        <v>1345</v>
      </c>
      <c r="DQ555" t="str">
        <f t="shared" si="394"/>
        <v>Active investigations</v>
      </c>
      <c r="DR555" t="s">
        <v>1347</v>
      </c>
    </row>
    <row r="556" spans="1:123" x14ac:dyDescent="0.35">
      <c r="A556" t="s">
        <v>1332</v>
      </c>
      <c r="B556" s="1">
        <v>43564</v>
      </c>
      <c r="C556" s="1">
        <v>43577</v>
      </c>
      <c r="D556">
        <v>1</v>
      </c>
      <c r="E556" t="s">
        <v>1333</v>
      </c>
      <c r="G556" t="str">
        <f>("Department of Health ")</f>
        <v xml:space="preserve">Department of Health </v>
      </c>
      <c r="H556" t="s">
        <v>1360</v>
      </c>
      <c r="J556">
        <v>1</v>
      </c>
      <c r="K556" t="s">
        <v>1333</v>
      </c>
      <c r="M556" t="str">
        <f t="shared" si="409"/>
        <v>Next business day</v>
      </c>
      <c r="N556" t="s">
        <v>1334</v>
      </c>
      <c r="P556" t="str">
        <f t="shared" si="397"/>
        <v>Schedule II, Schedule III, Schedule IV, Schedule V</v>
      </c>
      <c r="Q556" t="s">
        <v>1333</v>
      </c>
      <c r="S556" t="str">
        <f t="shared" si="398"/>
        <v>Must report to professional licensing body, Permitted to report to law enforcement</v>
      </c>
      <c r="T556" t="s">
        <v>1335</v>
      </c>
      <c r="V556">
        <v>1</v>
      </c>
      <c r="W556" t="s">
        <v>1361</v>
      </c>
      <c r="X556" t="s">
        <v>1337</v>
      </c>
      <c r="Y556" t="str">
        <f t="shared" si="396"/>
        <v>Physician prescribers, Nurse Practitioners, Physician assistants, Optometrists, Podiatrists, Dentists, Pharmacists</v>
      </c>
      <c r="Z556" t="s">
        <v>1362</v>
      </c>
      <c r="AB556" t="str">
        <f t="shared" si="399"/>
        <v>Initial licensure</v>
      </c>
      <c r="AC556" t="s">
        <v>1361</v>
      </c>
      <c r="AE556">
        <v>1</v>
      </c>
      <c r="AF556" t="s">
        <v>1371</v>
      </c>
      <c r="AH556">
        <v>1</v>
      </c>
      <c r="AI556" t="s">
        <v>1343</v>
      </c>
      <c r="AK556" t="str">
        <f>("Initial prescriptions, Every prescription, Every 6 months")</f>
        <v>Initial prescriptions, Every prescription, Every 6 months</v>
      </c>
      <c r="AL556" t="s">
        <v>1343</v>
      </c>
      <c r="AM556" t="s">
        <v>1364</v>
      </c>
      <c r="AN556" t="str">
        <f t="shared" si="401"/>
        <v>Terminally ill patients under the supervised care of a hospice program, Post-surgical prescriptions</v>
      </c>
      <c r="AO556" t="s">
        <v>1365</v>
      </c>
      <c r="AP556" t="s">
        <v>1349</v>
      </c>
      <c r="AQ556">
        <v>1</v>
      </c>
      <c r="AR556" t="s">
        <v>1366</v>
      </c>
      <c r="AT556" t="str">
        <f t="shared" si="402"/>
        <v>Initial prescriptions</v>
      </c>
      <c r="AU556" t="s">
        <v>1343</v>
      </c>
      <c r="AW556" t="str">
        <f>("Every prescription, Every 6 months")</f>
        <v>Every prescription, Every 6 months</v>
      </c>
      <c r="AX556" t="s">
        <v>1343</v>
      </c>
      <c r="AY556" t="s">
        <v>1367</v>
      </c>
      <c r="AZ556" t="str">
        <f t="shared" si="404"/>
        <v>Terminally ill patients under the supervised care of a hospice program, Post-surgical prescriptions</v>
      </c>
      <c r="BA556" t="s">
        <v>1365</v>
      </c>
      <c r="BB556" t="s">
        <v>1349</v>
      </c>
      <c r="BC556">
        <v>1</v>
      </c>
      <c r="BD556" t="s">
        <v>1366</v>
      </c>
      <c r="BF556" t="str">
        <f>("Initial prescriptions, Every prescription, Every 6 months")</f>
        <v>Initial prescriptions, Every prescription, Every 6 months</v>
      </c>
      <c r="BG556" t="s">
        <v>1343</v>
      </c>
      <c r="BH556" t="s">
        <v>1368</v>
      </c>
      <c r="BI556" t="str">
        <f t="shared" si="406"/>
        <v>Terminally ill patients under the supervised care of a hospice program, Post-surgical prescriptions</v>
      </c>
      <c r="BJ556" t="s">
        <v>1365</v>
      </c>
      <c r="BK556" t="s">
        <v>1349</v>
      </c>
      <c r="BL556">
        <v>0</v>
      </c>
      <c r="CG556">
        <v>1</v>
      </c>
      <c r="CH556" t="s">
        <v>1343</v>
      </c>
      <c r="CJ556">
        <v>1</v>
      </c>
      <c r="CK556" t="s">
        <v>1343</v>
      </c>
      <c r="CM556">
        <v>1</v>
      </c>
      <c r="CN556" t="s">
        <v>1343</v>
      </c>
      <c r="CP556" t="str">
        <f>("New patients only")</f>
        <v>New patients only</v>
      </c>
      <c r="CQ556" t="s">
        <v>1343</v>
      </c>
      <c r="CR556" t="s">
        <v>1369</v>
      </c>
      <c r="CS556">
        <v>1</v>
      </c>
      <c r="CT556" t="s">
        <v>1360</v>
      </c>
      <c r="CV556" t="str">
        <f t="shared" si="407"/>
        <v>Health care professionals, Authorized agent, delegate, or designee</v>
      </c>
      <c r="CW556" t="s">
        <v>1370</v>
      </c>
      <c r="CY556">
        <v>1</v>
      </c>
      <c r="CZ556" t="s">
        <v>1345</v>
      </c>
      <c r="DB556">
        <v>0</v>
      </c>
      <c r="DE556">
        <v>0</v>
      </c>
      <c r="DH556">
        <v>1</v>
      </c>
      <c r="DI556" t="s">
        <v>1352</v>
      </c>
      <c r="DK556" t="str">
        <f t="shared" si="408"/>
        <v>Must have bilateral memorandum of understanding or data sharing agreement, Only if other state has PDMP laws consistent with or similar to this state</v>
      </c>
      <c r="DL556" t="s">
        <v>1352</v>
      </c>
      <c r="DN556">
        <v>1</v>
      </c>
      <c r="DO556" t="s">
        <v>1345</v>
      </c>
      <c r="DQ556" t="str">
        <f t="shared" si="394"/>
        <v>Active investigations</v>
      </c>
      <c r="DR556" t="s">
        <v>1347</v>
      </c>
    </row>
    <row r="557" spans="1:123" x14ac:dyDescent="0.35">
      <c r="A557" t="s">
        <v>1332</v>
      </c>
      <c r="B557" s="1">
        <v>43578</v>
      </c>
      <c r="C557" s="1">
        <v>43584</v>
      </c>
      <c r="D557">
        <v>1</v>
      </c>
      <c r="E557" t="s">
        <v>1333</v>
      </c>
      <c r="G557" t="str">
        <f>("Department of Health ")</f>
        <v xml:space="preserve">Department of Health </v>
      </c>
      <c r="H557" t="s">
        <v>1360</v>
      </c>
      <c r="J557">
        <v>1</v>
      </c>
      <c r="K557" t="s">
        <v>1333</v>
      </c>
      <c r="M557" t="str">
        <f t="shared" si="409"/>
        <v>Next business day</v>
      </c>
      <c r="N557" t="s">
        <v>1334</v>
      </c>
      <c r="P557" t="str">
        <f t="shared" si="397"/>
        <v>Schedule II, Schedule III, Schedule IV, Schedule V</v>
      </c>
      <c r="Q557" t="s">
        <v>1333</v>
      </c>
      <c r="S557" t="str">
        <f t="shared" si="398"/>
        <v>Must report to professional licensing body, Permitted to report to law enforcement</v>
      </c>
      <c r="T557" t="s">
        <v>1335</v>
      </c>
      <c r="V557">
        <v>1</v>
      </c>
      <c r="W557" t="s">
        <v>1361</v>
      </c>
      <c r="X557" t="s">
        <v>1337</v>
      </c>
      <c r="Y557" t="str">
        <f t="shared" si="396"/>
        <v>Physician prescribers, Nurse Practitioners, Physician assistants, Optometrists, Podiatrists, Dentists, Pharmacists</v>
      </c>
      <c r="Z557" t="s">
        <v>1362</v>
      </c>
      <c r="AB557" t="str">
        <f t="shared" si="399"/>
        <v>Initial licensure</v>
      </c>
      <c r="AC557" t="s">
        <v>1361</v>
      </c>
      <c r="AE557">
        <v>1</v>
      </c>
      <c r="AF557" t="s">
        <v>1371</v>
      </c>
      <c r="AH557">
        <v>1</v>
      </c>
      <c r="AI557" t="s">
        <v>1343</v>
      </c>
      <c r="AK557" t="str">
        <f>("Initial prescriptions, Every prescription, Every 6 months")</f>
        <v>Initial prescriptions, Every prescription, Every 6 months</v>
      </c>
      <c r="AL557" t="s">
        <v>1343</v>
      </c>
      <c r="AM557" t="s">
        <v>1364</v>
      </c>
      <c r="AN557" t="str">
        <f t="shared" si="401"/>
        <v>Terminally ill patients under the supervised care of a hospice program, Post-surgical prescriptions</v>
      </c>
      <c r="AO557" t="s">
        <v>1365</v>
      </c>
      <c r="AP557" t="s">
        <v>1349</v>
      </c>
      <c r="AQ557">
        <v>1</v>
      </c>
      <c r="AR557" t="s">
        <v>1366</v>
      </c>
      <c r="AT557" t="str">
        <f t="shared" si="402"/>
        <v>Initial prescriptions</v>
      </c>
      <c r="AU557" t="s">
        <v>1343</v>
      </c>
      <c r="AW557" t="str">
        <f>("Every prescription, Every 6 months")</f>
        <v>Every prescription, Every 6 months</v>
      </c>
      <c r="AX557" t="s">
        <v>1343</v>
      </c>
      <c r="AY557" t="s">
        <v>1367</v>
      </c>
      <c r="AZ557" t="str">
        <f t="shared" si="404"/>
        <v>Terminally ill patients under the supervised care of a hospice program, Post-surgical prescriptions</v>
      </c>
      <c r="BA557" t="s">
        <v>1365</v>
      </c>
      <c r="BB557" t="s">
        <v>1349</v>
      </c>
      <c r="BC557">
        <v>1</v>
      </c>
      <c r="BD557" t="s">
        <v>1366</v>
      </c>
      <c r="BF557" t="str">
        <f>("Initial prescriptions, Every prescription, Every 6 months")</f>
        <v>Initial prescriptions, Every prescription, Every 6 months</v>
      </c>
      <c r="BG557" t="s">
        <v>1343</v>
      </c>
      <c r="BH557" t="s">
        <v>1368</v>
      </c>
      <c r="BI557" t="str">
        <f t="shared" si="406"/>
        <v>Terminally ill patients under the supervised care of a hospice program, Post-surgical prescriptions</v>
      </c>
      <c r="BJ557" t="s">
        <v>1365</v>
      </c>
      <c r="BK557" t="s">
        <v>1349</v>
      </c>
      <c r="BL557">
        <v>0</v>
      </c>
      <c r="CG557">
        <v>1</v>
      </c>
      <c r="CH557" t="s">
        <v>1343</v>
      </c>
      <c r="CJ557">
        <v>1</v>
      </c>
      <c r="CK557" t="s">
        <v>1343</v>
      </c>
      <c r="CM557">
        <v>1</v>
      </c>
      <c r="CN557" t="s">
        <v>1343</v>
      </c>
      <c r="CP557" t="str">
        <f>("New patients only")</f>
        <v>New patients only</v>
      </c>
      <c r="CQ557" t="s">
        <v>1343</v>
      </c>
      <c r="CR557" t="s">
        <v>1369</v>
      </c>
      <c r="CS557">
        <v>1</v>
      </c>
      <c r="CT557" t="s">
        <v>1360</v>
      </c>
      <c r="CV557" t="str">
        <f t="shared" si="407"/>
        <v>Health care professionals, Authorized agent, delegate, or designee</v>
      </c>
      <c r="CW557" t="s">
        <v>1370</v>
      </c>
      <c r="CY557">
        <v>1</v>
      </c>
      <c r="CZ557" t="s">
        <v>1345</v>
      </c>
      <c r="DB557">
        <v>0</v>
      </c>
      <c r="DE557">
        <v>0</v>
      </c>
      <c r="DH557">
        <v>1</v>
      </c>
      <c r="DI557" t="s">
        <v>1352</v>
      </c>
      <c r="DK557" t="str">
        <f t="shared" si="408"/>
        <v>Must have bilateral memorandum of understanding or data sharing agreement, Only if other state has PDMP laws consistent with or similar to this state</v>
      </c>
      <c r="DL557" t="s">
        <v>1352</v>
      </c>
      <c r="DN557">
        <v>1</v>
      </c>
      <c r="DO557" t="s">
        <v>1345</v>
      </c>
      <c r="DQ557" t="str">
        <f t="shared" si="394"/>
        <v>Active investigations</v>
      </c>
      <c r="DR557" t="s">
        <v>1347</v>
      </c>
    </row>
    <row r="558" spans="1:123" x14ac:dyDescent="0.35">
      <c r="A558" t="s">
        <v>1332</v>
      </c>
      <c r="B558" s="1">
        <v>43585</v>
      </c>
      <c r="C558" s="1">
        <v>43830</v>
      </c>
      <c r="D558">
        <v>1</v>
      </c>
      <c r="E558" t="s">
        <v>1333</v>
      </c>
      <c r="G558" t="str">
        <f>("Department of Health ")</f>
        <v xml:space="preserve">Department of Health </v>
      </c>
      <c r="H558" t="s">
        <v>1360</v>
      </c>
      <c r="J558">
        <v>1</v>
      </c>
      <c r="K558" t="s">
        <v>1333</v>
      </c>
      <c r="M558" t="str">
        <f t="shared" si="409"/>
        <v>Next business day</v>
      </c>
      <c r="N558" t="s">
        <v>1334</v>
      </c>
      <c r="P558" t="str">
        <f t="shared" si="397"/>
        <v>Schedule II, Schedule III, Schedule IV, Schedule V</v>
      </c>
      <c r="Q558" t="s">
        <v>1333</v>
      </c>
      <c r="S558" t="str">
        <f t="shared" si="398"/>
        <v>Must report to professional licensing body, Permitted to report to law enforcement</v>
      </c>
      <c r="T558" t="s">
        <v>1335</v>
      </c>
      <c r="V558">
        <v>1</v>
      </c>
      <c r="W558" t="s">
        <v>1361</v>
      </c>
      <c r="X558" t="s">
        <v>1337</v>
      </c>
      <c r="Y558" t="str">
        <f t="shared" si="396"/>
        <v>Physician prescribers, Nurse Practitioners, Physician assistants, Optometrists, Podiatrists, Dentists, Pharmacists</v>
      </c>
      <c r="Z558" t="s">
        <v>1362</v>
      </c>
      <c r="AB558" t="str">
        <f t="shared" si="399"/>
        <v>Initial licensure</v>
      </c>
      <c r="AC558" t="s">
        <v>1361</v>
      </c>
      <c r="AE558">
        <v>1</v>
      </c>
      <c r="AF558" t="s">
        <v>1372</v>
      </c>
      <c r="AH558">
        <v>1</v>
      </c>
      <c r="AI558" t="s">
        <v>1343</v>
      </c>
      <c r="AK558" t="str">
        <f>("Initial prescriptions, Every prescription, Every 6 months")</f>
        <v>Initial prescriptions, Every prescription, Every 6 months</v>
      </c>
      <c r="AL558" t="s">
        <v>1343</v>
      </c>
      <c r="AM558" t="s">
        <v>1364</v>
      </c>
      <c r="AN558" t="str">
        <f t="shared" si="401"/>
        <v>Terminally ill patients under the supervised care of a hospice program, Post-surgical prescriptions</v>
      </c>
      <c r="AO558" t="s">
        <v>1365</v>
      </c>
      <c r="AP558" t="s">
        <v>1349</v>
      </c>
      <c r="AQ558">
        <v>1</v>
      </c>
      <c r="AR558" t="s">
        <v>1366</v>
      </c>
      <c r="AT558" t="str">
        <f t="shared" si="402"/>
        <v>Initial prescriptions</v>
      </c>
      <c r="AU558" t="s">
        <v>1343</v>
      </c>
      <c r="AW558" t="str">
        <f>("Every prescription, Every 6 months")</f>
        <v>Every prescription, Every 6 months</v>
      </c>
      <c r="AX558" t="s">
        <v>1343</v>
      </c>
      <c r="AY558" t="s">
        <v>1367</v>
      </c>
      <c r="AZ558" t="str">
        <f t="shared" si="404"/>
        <v>Terminally ill patients under the supervised care of a hospice program, Post-surgical prescriptions</v>
      </c>
      <c r="BA558" t="s">
        <v>1365</v>
      </c>
      <c r="BB558" t="s">
        <v>1349</v>
      </c>
      <c r="BC558">
        <v>1</v>
      </c>
      <c r="BD558" t="s">
        <v>1366</v>
      </c>
      <c r="BF558" t="str">
        <f>("Initial prescriptions, Every prescription, Every 6 months")</f>
        <v>Initial prescriptions, Every prescription, Every 6 months</v>
      </c>
      <c r="BG558" t="s">
        <v>1343</v>
      </c>
      <c r="BH558" t="s">
        <v>1368</v>
      </c>
      <c r="BI558" t="str">
        <f t="shared" si="406"/>
        <v>Terminally ill patients under the supervised care of a hospice program, Post-surgical prescriptions</v>
      </c>
      <c r="BJ558" t="s">
        <v>1365</v>
      </c>
      <c r="BK558" t="s">
        <v>1349</v>
      </c>
      <c r="BL558">
        <v>0</v>
      </c>
      <c r="CG558">
        <v>1</v>
      </c>
      <c r="CH558" t="s">
        <v>1365</v>
      </c>
      <c r="CJ558">
        <v>1</v>
      </c>
      <c r="CK558" t="s">
        <v>1343</v>
      </c>
      <c r="CM558">
        <v>1</v>
      </c>
      <c r="CN558" t="s">
        <v>1343</v>
      </c>
      <c r="CP558" t="str">
        <f>("New patients only")</f>
        <v>New patients only</v>
      </c>
      <c r="CQ558" t="s">
        <v>1343</v>
      </c>
      <c r="CR558" t="s">
        <v>1369</v>
      </c>
      <c r="CS558">
        <v>1</v>
      </c>
      <c r="CT558" t="s">
        <v>1360</v>
      </c>
      <c r="CV558" t="str">
        <f t="shared" si="407"/>
        <v>Health care professionals, Authorized agent, delegate, or designee</v>
      </c>
      <c r="CW558" t="s">
        <v>1370</v>
      </c>
      <c r="CY558">
        <v>1</v>
      </c>
      <c r="CZ558" t="s">
        <v>1345</v>
      </c>
      <c r="DB558">
        <v>0</v>
      </c>
      <c r="DE558">
        <v>0</v>
      </c>
      <c r="DH558">
        <v>1</v>
      </c>
      <c r="DI558" t="s">
        <v>1352</v>
      </c>
      <c r="DK558" t="str">
        <f t="shared" si="408"/>
        <v>Must have bilateral memorandum of understanding or data sharing agreement, Only if other state has PDMP laws consistent with or similar to this state</v>
      </c>
      <c r="DL558" t="s">
        <v>1352</v>
      </c>
      <c r="DN558">
        <v>1</v>
      </c>
      <c r="DO558" t="s">
        <v>1345</v>
      </c>
      <c r="DQ558" t="str">
        <f t="shared" si="394"/>
        <v>Active investigations</v>
      </c>
      <c r="DR558" t="s">
        <v>1347</v>
      </c>
    </row>
    <row r="559" spans="1:123" x14ac:dyDescent="0.35">
      <c r="A559" t="s">
        <v>1373</v>
      </c>
      <c r="B559" s="1">
        <v>41640</v>
      </c>
      <c r="C559" s="1">
        <v>42095</v>
      </c>
      <c r="D559">
        <v>1</v>
      </c>
      <c r="E559" t="s">
        <v>1374</v>
      </c>
      <c r="G559" t="str">
        <f>("Department of Public Safety")</f>
        <v>Department of Public Safety</v>
      </c>
      <c r="H559" t="s">
        <v>1375</v>
      </c>
      <c r="J559">
        <v>1</v>
      </c>
      <c r="K559" t="s">
        <v>1376</v>
      </c>
      <c r="M559" t="str">
        <f t="shared" ref="M559:M564" si="410">("Every 7 days")</f>
        <v>Every 7 days</v>
      </c>
      <c r="N559" t="s">
        <v>1377</v>
      </c>
      <c r="P559" t="str">
        <f t="shared" si="397"/>
        <v>Schedule II, Schedule III, Schedule IV, Schedule V</v>
      </c>
      <c r="Q559" t="s">
        <v>1378</v>
      </c>
      <c r="S559" t="str">
        <f t="shared" ref="S559:S564" si="411">("No action specified in the law")</f>
        <v>No action specified in the law</v>
      </c>
      <c r="V559">
        <v>0</v>
      </c>
      <c r="AE559">
        <v>0</v>
      </c>
      <c r="AH559">
        <v>0</v>
      </c>
      <c r="AQ559">
        <v>0</v>
      </c>
      <c r="BC559">
        <v>0</v>
      </c>
      <c r="BL559">
        <v>0</v>
      </c>
      <c r="CG559">
        <v>0</v>
      </c>
      <c r="CJ559">
        <v>0</v>
      </c>
      <c r="CM559">
        <v>0</v>
      </c>
      <c r="CS559">
        <v>0</v>
      </c>
      <c r="CY559">
        <v>0</v>
      </c>
      <c r="DB559">
        <v>0</v>
      </c>
      <c r="DE559">
        <v>0</v>
      </c>
      <c r="DH559">
        <v>0</v>
      </c>
      <c r="DN559">
        <v>1</v>
      </c>
      <c r="DO559" t="s">
        <v>1379</v>
      </c>
      <c r="DQ559" t="str">
        <f t="shared" si="394"/>
        <v>Active investigations</v>
      </c>
      <c r="DR559" t="s">
        <v>1380</v>
      </c>
      <c r="DS559" t="s">
        <v>1381</v>
      </c>
    </row>
    <row r="560" spans="1:123" x14ac:dyDescent="0.35">
      <c r="A560" t="s">
        <v>1373</v>
      </c>
      <c r="B560" s="1">
        <v>42096</v>
      </c>
      <c r="C560" s="1">
        <v>42174</v>
      </c>
      <c r="D560">
        <v>1</v>
      </c>
      <c r="E560" t="s">
        <v>1374</v>
      </c>
      <c r="G560" t="str">
        <f>("Department of Public Safety")</f>
        <v>Department of Public Safety</v>
      </c>
      <c r="H560" t="s">
        <v>1375</v>
      </c>
      <c r="J560">
        <v>1</v>
      </c>
      <c r="K560" t="s">
        <v>1376</v>
      </c>
      <c r="M560" t="str">
        <f t="shared" si="410"/>
        <v>Every 7 days</v>
      </c>
      <c r="N560" t="s">
        <v>1377</v>
      </c>
      <c r="P560" t="str">
        <f t="shared" si="397"/>
        <v>Schedule II, Schedule III, Schedule IV, Schedule V</v>
      </c>
      <c r="Q560" t="s">
        <v>1378</v>
      </c>
      <c r="S560" t="str">
        <f t="shared" si="411"/>
        <v>No action specified in the law</v>
      </c>
      <c r="V560">
        <v>0</v>
      </c>
      <c r="AE560">
        <v>0</v>
      </c>
      <c r="AH560">
        <v>0</v>
      </c>
      <c r="AQ560">
        <v>0</v>
      </c>
      <c r="BC560">
        <v>0</v>
      </c>
      <c r="BL560">
        <v>0</v>
      </c>
      <c r="CG560">
        <v>0</v>
      </c>
      <c r="CJ560">
        <v>0</v>
      </c>
      <c r="CM560">
        <v>0</v>
      </c>
      <c r="CS560">
        <v>0</v>
      </c>
      <c r="CY560">
        <v>0</v>
      </c>
      <c r="DB560">
        <v>0</v>
      </c>
      <c r="DE560">
        <v>0</v>
      </c>
      <c r="DH560">
        <v>0</v>
      </c>
      <c r="DN560">
        <v>1</v>
      </c>
      <c r="DO560" t="s">
        <v>1379</v>
      </c>
      <c r="DQ560" t="str">
        <f t="shared" si="394"/>
        <v>Active investigations</v>
      </c>
      <c r="DR560" t="s">
        <v>1380</v>
      </c>
      <c r="DS560" t="s">
        <v>1381</v>
      </c>
    </row>
    <row r="561" spans="1:123" x14ac:dyDescent="0.35">
      <c r="A561" t="s">
        <v>1373</v>
      </c>
      <c r="B561" s="1">
        <v>42175</v>
      </c>
      <c r="C561" s="1">
        <v>42247</v>
      </c>
      <c r="D561">
        <v>1</v>
      </c>
      <c r="E561" t="s">
        <v>1374</v>
      </c>
      <c r="G561" t="str">
        <f>("Department of Public Safety")</f>
        <v>Department of Public Safety</v>
      </c>
      <c r="H561" t="s">
        <v>1382</v>
      </c>
      <c r="J561">
        <v>1</v>
      </c>
      <c r="K561" t="s">
        <v>1376</v>
      </c>
      <c r="M561" t="str">
        <f t="shared" si="410"/>
        <v>Every 7 days</v>
      </c>
      <c r="N561" t="s">
        <v>1377</v>
      </c>
      <c r="P561" t="str">
        <f t="shared" si="397"/>
        <v>Schedule II, Schedule III, Schedule IV, Schedule V</v>
      </c>
      <c r="Q561" t="s">
        <v>1378</v>
      </c>
      <c r="S561" t="str">
        <f t="shared" si="411"/>
        <v>No action specified in the law</v>
      </c>
      <c r="V561">
        <v>0</v>
      </c>
      <c r="AE561">
        <v>0</v>
      </c>
      <c r="AH561">
        <v>0</v>
      </c>
      <c r="AQ561">
        <v>0</v>
      </c>
      <c r="BC561">
        <v>0</v>
      </c>
      <c r="BL561">
        <v>0</v>
      </c>
      <c r="CG561">
        <v>0</v>
      </c>
      <c r="CJ561">
        <v>0</v>
      </c>
      <c r="CM561">
        <v>0</v>
      </c>
      <c r="CS561">
        <v>0</v>
      </c>
      <c r="CY561">
        <v>0</v>
      </c>
      <c r="DB561">
        <v>0</v>
      </c>
      <c r="DE561">
        <v>0</v>
      </c>
      <c r="DH561">
        <v>0</v>
      </c>
      <c r="DN561">
        <v>1</v>
      </c>
      <c r="DO561" t="s">
        <v>1379</v>
      </c>
      <c r="DQ561" t="str">
        <f t="shared" si="394"/>
        <v>Active investigations</v>
      </c>
      <c r="DR561" t="s">
        <v>1380</v>
      </c>
      <c r="DS561" t="s">
        <v>1381</v>
      </c>
    </row>
    <row r="562" spans="1:123" x14ac:dyDescent="0.35">
      <c r="A562" t="s">
        <v>1373</v>
      </c>
      <c r="B562" s="1">
        <v>42248</v>
      </c>
      <c r="C562" s="1">
        <v>42613</v>
      </c>
      <c r="D562">
        <v>1</v>
      </c>
      <c r="E562" t="s">
        <v>1374</v>
      </c>
      <c r="G562" t="str">
        <f>("Department of Public Safety")</f>
        <v>Department of Public Safety</v>
      </c>
      <c r="H562" t="s">
        <v>1382</v>
      </c>
      <c r="J562">
        <v>1</v>
      </c>
      <c r="K562" t="s">
        <v>1376</v>
      </c>
      <c r="M562" t="str">
        <f t="shared" si="410"/>
        <v>Every 7 days</v>
      </c>
      <c r="N562" t="s">
        <v>1377</v>
      </c>
      <c r="P562" t="str">
        <f t="shared" si="397"/>
        <v>Schedule II, Schedule III, Schedule IV, Schedule V</v>
      </c>
      <c r="Q562" t="s">
        <v>1378</v>
      </c>
      <c r="S562" t="str">
        <f t="shared" si="411"/>
        <v>No action specified in the law</v>
      </c>
      <c r="V562">
        <v>0</v>
      </c>
      <c r="AE562">
        <v>0</v>
      </c>
      <c r="AH562">
        <v>0</v>
      </c>
      <c r="AQ562">
        <v>0</v>
      </c>
      <c r="BC562">
        <v>0</v>
      </c>
      <c r="BL562">
        <v>0</v>
      </c>
      <c r="CG562">
        <v>0</v>
      </c>
      <c r="CJ562">
        <v>0</v>
      </c>
      <c r="CM562">
        <v>0</v>
      </c>
      <c r="CS562">
        <v>0</v>
      </c>
      <c r="CY562">
        <v>0</v>
      </c>
      <c r="DB562">
        <v>0</v>
      </c>
      <c r="DE562">
        <v>0</v>
      </c>
      <c r="DH562">
        <v>0</v>
      </c>
      <c r="DN562">
        <v>1</v>
      </c>
      <c r="DO562" t="s">
        <v>1379</v>
      </c>
      <c r="DQ562" t="str">
        <f t="shared" si="394"/>
        <v>Active investigations</v>
      </c>
      <c r="DR562" t="s">
        <v>1380</v>
      </c>
      <c r="DS562" t="s">
        <v>1381</v>
      </c>
    </row>
    <row r="563" spans="1:123" x14ac:dyDescent="0.35">
      <c r="A563" t="s">
        <v>1373</v>
      </c>
      <c r="B563" s="1">
        <v>42614</v>
      </c>
      <c r="C563" s="1">
        <v>42728</v>
      </c>
      <c r="D563">
        <v>1</v>
      </c>
      <c r="E563" t="s">
        <v>1383</v>
      </c>
      <c r="G563" t="str">
        <f t="shared" ref="G563:G584" si="412">("Professional licensing authority")</f>
        <v>Professional licensing authority</v>
      </c>
      <c r="H563" t="s">
        <v>1375</v>
      </c>
      <c r="J563">
        <v>1</v>
      </c>
      <c r="K563" t="s">
        <v>1376</v>
      </c>
      <c r="M563" t="str">
        <f t="shared" si="410"/>
        <v>Every 7 days</v>
      </c>
      <c r="N563" t="s">
        <v>1384</v>
      </c>
      <c r="P563" t="str">
        <f t="shared" si="397"/>
        <v>Schedule II, Schedule III, Schedule IV, Schedule V</v>
      </c>
      <c r="Q563" t="s">
        <v>1378</v>
      </c>
      <c r="S563" t="str">
        <f t="shared" si="411"/>
        <v>No action specified in the law</v>
      </c>
      <c r="V563">
        <v>0</v>
      </c>
      <c r="AE563">
        <v>0</v>
      </c>
      <c r="AH563">
        <v>0</v>
      </c>
      <c r="AQ563">
        <v>0</v>
      </c>
      <c r="BC563">
        <v>0</v>
      </c>
      <c r="BL563">
        <v>0</v>
      </c>
      <c r="CG563">
        <v>0</v>
      </c>
      <c r="CJ563">
        <v>0</v>
      </c>
      <c r="CM563">
        <v>0</v>
      </c>
      <c r="CS563">
        <v>1</v>
      </c>
      <c r="CT563" t="s">
        <v>1385</v>
      </c>
      <c r="CV563" t="str">
        <f t="shared" ref="CV563:CV591" si="413">("Authorized agent, delegate, or designee")</f>
        <v>Authorized agent, delegate, or designee</v>
      </c>
      <c r="CW563" t="s">
        <v>1385</v>
      </c>
      <c r="CY563">
        <v>0</v>
      </c>
      <c r="DB563">
        <v>0</v>
      </c>
      <c r="DE563">
        <v>0</v>
      </c>
      <c r="DH563">
        <v>1</v>
      </c>
      <c r="DI563" t="s">
        <v>1379</v>
      </c>
      <c r="DK563" t="str">
        <f t="shared" ref="DK563:DK572" si="414">("Must have bilateral memorandum of understanding or data sharing agreement")</f>
        <v>Must have bilateral memorandum of understanding or data sharing agreement</v>
      </c>
      <c r="DL563" t="s">
        <v>1379</v>
      </c>
      <c r="DN563">
        <v>1</v>
      </c>
      <c r="DO563" t="s">
        <v>1385</v>
      </c>
      <c r="DQ563" t="str">
        <f t="shared" si="394"/>
        <v>Active investigations</v>
      </c>
      <c r="DR563" t="s">
        <v>1385</v>
      </c>
      <c r="DS563" t="s">
        <v>1386</v>
      </c>
    </row>
    <row r="564" spans="1:123" x14ac:dyDescent="0.35">
      <c r="A564" t="s">
        <v>1373</v>
      </c>
      <c r="B564" s="1">
        <v>42729</v>
      </c>
      <c r="C564" s="1">
        <v>42978</v>
      </c>
      <c r="D564">
        <v>1</v>
      </c>
      <c r="E564" t="s">
        <v>1383</v>
      </c>
      <c r="G564" t="str">
        <f t="shared" si="412"/>
        <v>Professional licensing authority</v>
      </c>
      <c r="H564" t="s">
        <v>1375</v>
      </c>
      <c r="J564">
        <v>1</v>
      </c>
      <c r="K564" t="s">
        <v>1376</v>
      </c>
      <c r="M564" t="str">
        <f t="shared" si="410"/>
        <v>Every 7 days</v>
      </c>
      <c r="N564" t="s">
        <v>1384</v>
      </c>
      <c r="P564" t="str">
        <f t="shared" si="397"/>
        <v>Schedule II, Schedule III, Schedule IV, Schedule V</v>
      </c>
      <c r="Q564" t="s">
        <v>1378</v>
      </c>
      <c r="S564" t="str">
        <f t="shared" si="411"/>
        <v>No action specified in the law</v>
      </c>
      <c r="V564">
        <v>0</v>
      </c>
      <c r="AE564">
        <v>0</v>
      </c>
      <c r="AG564" t="s">
        <v>1387</v>
      </c>
      <c r="AH564">
        <v>0</v>
      </c>
      <c r="AJ564" t="s">
        <v>1387</v>
      </c>
      <c r="AQ564">
        <v>0</v>
      </c>
      <c r="BC564">
        <v>0</v>
      </c>
      <c r="BL564">
        <v>0</v>
      </c>
      <c r="CG564">
        <v>0</v>
      </c>
      <c r="CJ564">
        <v>0</v>
      </c>
      <c r="CM564">
        <v>0</v>
      </c>
      <c r="CS564">
        <v>1</v>
      </c>
      <c r="CT564" t="s">
        <v>1385</v>
      </c>
      <c r="CV564" t="str">
        <f t="shared" si="413"/>
        <v>Authorized agent, delegate, or designee</v>
      </c>
      <c r="CW564" t="s">
        <v>1385</v>
      </c>
      <c r="CY564">
        <v>0</v>
      </c>
      <c r="DB564">
        <v>0</v>
      </c>
      <c r="DE564">
        <v>0</v>
      </c>
      <c r="DH564">
        <v>1</v>
      </c>
      <c r="DI564" t="s">
        <v>1379</v>
      </c>
      <c r="DK564" t="str">
        <f t="shared" si="414"/>
        <v>Must have bilateral memorandum of understanding or data sharing agreement</v>
      </c>
      <c r="DL564" t="s">
        <v>1379</v>
      </c>
      <c r="DN564">
        <v>1</v>
      </c>
      <c r="DO564" t="s">
        <v>1385</v>
      </c>
      <c r="DQ564" t="str">
        <f t="shared" si="394"/>
        <v>Active investigations</v>
      </c>
      <c r="DR564" t="s">
        <v>1385</v>
      </c>
      <c r="DS564" t="s">
        <v>1386</v>
      </c>
    </row>
    <row r="565" spans="1:123" x14ac:dyDescent="0.35">
      <c r="A565" t="s">
        <v>1373</v>
      </c>
      <c r="B565" s="1">
        <v>42979</v>
      </c>
      <c r="C565" s="1">
        <v>43176</v>
      </c>
      <c r="D565">
        <v>1</v>
      </c>
      <c r="E565" t="s">
        <v>1388</v>
      </c>
      <c r="G565" t="str">
        <f t="shared" si="412"/>
        <v>Professional licensing authority</v>
      </c>
      <c r="H565" t="s">
        <v>1375</v>
      </c>
      <c r="J565">
        <v>1</v>
      </c>
      <c r="K565" t="s">
        <v>1384</v>
      </c>
      <c r="M565" t="str">
        <f t="shared" ref="M565:M572" si="415">("Next business day")</f>
        <v>Next business day</v>
      </c>
      <c r="N565" t="s">
        <v>1384</v>
      </c>
      <c r="P565" t="str">
        <f t="shared" si="397"/>
        <v>Schedule II, Schedule III, Schedule IV, Schedule V</v>
      </c>
      <c r="Q565" t="s">
        <v>1378</v>
      </c>
      <c r="S565" t="str">
        <f t="shared" ref="S565:S572" si="416">("Permitted to report to prescriber or dispenser")</f>
        <v>Permitted to report to prescriber or dispenser</v>
      </c>
      <c r="T565" t="s">
        <v>1389</v>
      </c>
      <c r="V565">
        <v>1</v>
      </c>
      <c r="W565" t="s">
        <v>1390</v>
      </c>
      <c r="Y565" t="str">
        <f t="shared" ref="Y565:Y572" si="417">("Physician prescribers, Nurse Practitioners, Physician assistants, Optometrists, Podiatrists, Dentists, Pharmacists")</f>
        <v>Physician prescribers, Nurse Practitioners, Physician assistants, Optometrists, Podiatrists, Dentists, Pharmacists</v>
      </c>
      <c r="Z565" t="s">
        <v>1391</v>
      </c>
      <c r="AB565" t="str">
        <f t="shared" ref="AB565:AB572" si="418">("Registration timing not specified")</f>
        <v>Registration timing not specified</v>
      </c>
      <c r="AE565">
        <v>1</v>
      </c>
      <c r="AF565" t="s">
        <v>1392</v>
      </c>
      <c r="AG565" t="s">
        <v>1387</v>
      </c>
      <c r="AH565">
        <v>0</v>
      </c>
      <c r="AJ565" t="s">
        <v>1387</v>
      </c>
      <c r="AQ565">
        <v>1</v>
      </c>
      <c r="AR565" t="s">
        <v>1393</v>
      </c>
      <c r="AT565" t="str">
        <f t="shared" ref="AT565:AT572" si="419">("Every prescription")</f>
        <v>Every prescription</v>
      </c>
      <c r="AU565" t="s">
        <v>1393</v>
      </c>
      <c r="AW565" t="str">
        <f t="shared" ref="AW565:AW572" si="420">("Every prescription")</f>
        <v>Every prescription</v>
      </c>
      <c r="AX565" t="s">
        <v>1393</v>
      </c>
      <c r="AZ565" t="str">
        <f t="shared" ref="AZ565:AZ572" si="421">("Terminally ill patients under the supervised care of a hospice program, Prescriptions related to cancer treatment")</f>
        <v>Terminally ill patients under the supervised care of a hospice program, Prescriptions related to cancer treatment</v>
      </c>
      <c r="BA565" t="s">
        <v>1394</v>
      </c>
      <c r="BC565">
        <v>1</v>
      </c>
      <c r="BD565" t="s">
        <v>1393</v>
      </c>
      <c r="BF565" t="str">
        <f t="shared" ref="BF565:BF572" si="422">("Every prescription")</f>
        <v>Every prescription</v>
      </c>
      <c r="BG565" t="s">
        <v>1393</v>
      </c>
      <c r="BI565" t="str">
        <f t="shared" ref="BI565:BI572" si="423">("Terminally ill patients under the supervised care of a hospice program, Prescriptions related to cancer treatment")</f>
        <v>Terminally ill patients under the supervised care of a hospice program, Prescriptions related to cancer treatment</v>
      </c>
      <c r="BJ565" t="s">
        <v>1394</v>
      </c>
      <c r="BL565">
        <v>0</v>
      </c>
      <c r="CG565">
        <v>0</v>
      </c>
      <c r="CJ565">
        <v>0</v>
      </c>
      <c r="CM565">
        <v>0</v>
      </c>
      <c r="CS565">
        <v>1</v>
      </c>
      <c r="CT565" t="s">
        <v>1385</v>
      </c>
      <c r="CV565" t="str">
        <f t="shared" si="413"/>
        <v>Authorized agent, delegate, or designee</v>
      </c>
      <c r="CW565" t="s">
        <v>1385</v>
      </c>
      <c r="CY565">
        <v>0</v>
      </c>
      <c r="DB565">
        <v>0</v>
      </c>
      <c r="DE565">
        <v>0</v>
      </c>
      <c r="DH565">
        <v>1</v>
      </c>
      <c r="DI565" t="s">
        <v>1379</v>
      </c>
      <c r="DK565" t="str">
        <f t="shared" si="414"/>
        <v>Must have bilateral memorandum of understanding or data sharing agreement</v>
      </c>
      <c r="DL565" t="s">
        <v>1379</v>
      </c>
      <c r="DN565">
        <v>1</v>
      </c>
      <c r="DO565" t="s">
        <v>1385</v>
      </c>
      <c r="DQ565" t="str">
        <f t="shared" si="394"/>
        <v>Active investigations</v>
      </c>
      <c r="DR565" t="s">
        <v>1385</v>
      </c>
      <c r="DS565" t="s">
        <v>1386</v>
      </c>
    </row>
    <row r="566" spans="1:123" x14ac:dyDescent="0.35">
      <c r="A566" t="s">
        <v>1373</v>
      </c>
      <c r="B566" s="1">
        <v>43177</v>
      </c>
      <c r="C566" s="1">
        <v>43439</v>
      </c>
      <c r="D566">
        <v>1</v>
      </c>
      <c r="E566" t="s">
        <v>1388</v>
      </c>
      <c r="G566" t="str">
        <f t="shared" si="412"/>
        <v>Professional licensing authority</v>
      </c>
      <c r="H566" t="s">
        <v>1375</v>
      </c>
      <c r="J566">
        <v>1</v>
      </c>
      <c r="K566" t="s">
        <v>1384</v>
      </c>
      <c r="M566" t="str">
        <f t="shared" si="415"/>
        <v>Next business day</v>
      </c>
      <c r="N566" t="s">
        <v>1384</v>
      </c>
      <c r="P566" t="str">
        <f t="shared" si="397"/>
        <v>Schedule II, Schedule III, Schedule IV, Schedule V</v>
      </c>
      <c r="Q566" t="s">
        <v>1378</v>
      </c>
      <c r="S566" t="str">
        <f t="shared" si="416"/>
        <v>Permitted to report to prescriber or dispenser</v>
      </c>
      <c r="T566" t="s">
        <v>1389</v>
      </c>
      <c r="V566">
        <v>1</v>
      </c>
      <c r="W566" t="s">
        <v>1390</v>
      </c>
      <c r="Y566" t="str">
        <f t="shared" si="417"/>
        <v>Physician prescribers, Nurse Practitioners, Physician assistants, Optometrists, Podiatrists, Dentists, Pharmacists</v>
      </c>
      <c r="Z566" t="s">
        <v>1391</v>
      </c>
      <c r="AB566" t="str">
        <f t="shared" si="418"/>
        <v>Registration timing not specified</v>
      </c>
      <c r="AE566">
        <v>1</v>
      </c>
      <c r="AF566" t="s">
        <v>1395</v>
      </c>
      <c r="AG566" t="s">
        <v>1387</v>
      </c>
      <c r="AH566">
        <v>0</v>
      </c>
      <c r="AJ566" t="s">
        <v>1387</v>
      </c>
      <c r="AQ566">
        <v>1</v>
      </c>
      <c r="AR566" t="s">
        <v>1396</v>
      </c>
      <c r="AT566" t="str">
        <f t="shared" si="419"/>
        <v>Every prescription</v>
      </c>
      <c r="AU566" t="s">
        <v>1396</v>
      </c>
      <c r="AW566" t="str">
        <f t="shared" si="420"/>
        <v>Every prescription</v>
      </c>
      <c r="AX566" t="s">
        <v>1393</v>
      </c>
      <c r="AZ566" t="str">
        <f t="shared" si="421"/>
        <v>Terminally ill patients under the supervised care of a hospice program, Prescriptions related to cancer treatment</v>
      </c>
      <c r="BA566" t="s">
        <v>1397</v>
      </c>
      <c r="BC566">
        <v>1</v>
      </c>
      <c r="BD566" t="s">
        <v>1396</v>
      </c>
      <c r="BF566" t="str">
        <f t="shared" si="422"/>
        <v>Every prescription</v>
      </c>
      <c r="BG566" t="s">
        <v>1396</v>
      </c>
      <c r="BI566" t="str">
        <f t="shared" si="423"/>
        <v>Terminally ill patients under the supervised care of a hospice program, Prescriptions related to cancer treatment</v>
      </c>
      <c r="BJ566" t="s">
        <v>1397</v>
      </c>
      <c r="BL566">
        <v>0</v>
      </c>
      <c r="CG566">
        <v>0</v>
      </c>
      <c r="CJ566">
        <v>0</v>
      </c>
      <c r="CM566">
        <v>0</v>
      </c>
      <c r="CS566">
        <v>1</v>
      </c>
      <c r="CT566" t="s">
        <v>1385</v>
      </c>
      <c r="CV566" t="str">
        <f t="shared" si="413"/>
        <v>Authorized agent, delegate, or designee</v>
      </c>
      <c r="CW566" t="s">
        <v>1385</v>
      </c>
      <c r="CY566">
        <v>0</v>
      </c>
      <c r="DB566">
        <v>0</v>
      </c>
      <c r="DE566">
        <v>0</v>
      </c>
      <c r="DH566">
        <v>1</v>
      </c>
      <c r="DI566" t="s">
        <v>1379</v>
      </c>
      <c r="DK566" t="str">
        <f t="shared" si="414"/>
        <v>Must have bilateral memorandum of understanding or data sharing agreement</v>
      </c>
      <c r="DL566" t="s">
        <v>1379</v>
      </c>
      <c r="DN566">
        <v>1</v>
      </c>
      <c r="DO566" t="s">
        <v>1385</v>
      </c>
      <c r="DQ566" t="str">
        <f t="shared" si="394"/>
        <v>Active investigations</v>
      </c>
      <c r="DR566" t="s">
        <v>1385</v>
      </c>
      <c r="DS566" t="s">
        <v>1386</v>
      </c>
    </row>
    <row r="567" spans="1:123" x14ac:dyDescent="0.35">
      <c r="A567" t="s">
        <v>1373</v>
      </c>
      <c r="B567" s="1">
        <v>43440</v>
      </c>
      <c r="C567" s="1">
        <v>43625</v>
      </c>
      <c r="D567">
        <v>1</v>
      </c>
      <c r="E567" t="s">
        <v>1388</v>
      </c>
      <c r="G567" t="str">
        <f t="shared" si="412"/>
        <v>Professional licensing authority</v>
      </c>
      <c r="H567" t="s">
        <v>1375</v>
      </c>
      <c r="J567">
        <v>1</v>
      </c>
      <c r="K567" t="s">
        <v>1384</v>
      </c>
      <c r="M567" t="str">
        <f t="shared" si="415"/>
        <v>Next business day</v>
      </c>
      <c r="N567" t="s">
        <v>1384</v>
      </c>
      <c r="P567" t="str">
        <f t="shared" si="397"/>
        <v>Schedule II, Schedule III, Schedule IV, Schedule V</v>
      </c>
      <c r="Q567" t="s">
        <v>1378</v>
      </c>
      <c r="S567" t="str">
        <f t="shared" si="416"/>
        <v>Permitted to report to prescriber or dispenser</v>
      </c>
      <c r="T567" t="s">
        <v>1389</v>
      </c>
      <c r="V567">
        <v>1</v>
      </c>
      <c r="W567" t="s">
        <v>1390</v>
      </c>
      <c r="Y567" t="str">
        <f t="shared" si="417"/>
        <v>Physician prescribers, Nurse Practitioners, Physician assistants, Optometrists, Podiatrists, Dentists, Pharmacists</v>
      </c>
      <c r="Z567" t="s">
        <v>1391</v>
      </c>
      <c r="AB567" t="str">
        <f t="shared" si="418"/>
        <v>Registration timing not specified</v>
      </c>
      <c r="AE567">
        <v>1</v>
      </c>
      <c r="AF567" t="s">
        <v>1395</v>
      </c>
      <c r="AG567" t="s">
        <v>1387</v>
      </c>
      <c r="AH567">
        <v>0</v>
      </c>
      <c r="AJ567" t="s">
        <v>1387</v>
      </c>
      <c r="AQ567">
        <v>1</v>
      </c>
      <c r="AR567" t="s">
        <v>1396</v>
      </c>
      <c r="AT567" t="str">
        <f t="shared" si="419"/>
        <v>Every prescription</v>
      </c>
      <c r="AU567" t="s">
        <v>1396</v>
      </c>
      <c r="AW567" t="str">
        <f t="shared" si="420"/>
        <v>Every prescription</v>
      </c>
      <c r="AX567" t="s">
        <v>1393</v>
      </c>
      <c r="AZ567" t="str">
        <f t="shared" si="421"/>
        <v>Terminally ill patients under the supervised care of a hospice program, Prescriptions related to cancer treatment</v>
      </c>
      <c r="BA567" t="s">
        <v>1397</v>
      </c>
      <c r="BC567">
        <v>1</v>
      </c>
      <c r="BD567" t="s">
        <v>1396</v>
      </c>
      <c r="BF567" t="str">
        <f t="shared" si="422"/>
        <v>Every prescription</v>
      </c>
      <c r="BG567" t="s">
        <v>1396</v>
      </c>
      <c r="BI567" t="str">
        <f t="shared" si="423"/>
        <v>Terminally ill patients under the supervised care of a hospice program, Prescriptions related to cancer treatment</v>
      </c>
      <c r="BJ567" t="s">
        <v>1397</v>
      </c>
      <c r="BL567">
        <v>0</v>
      </c>
      <c r="CG567">
        <v>0</v>
      </c>
      <c r="CJ567">
        <v>0</v>
      </c>
      <c r="CM567">
        <v>0</v>
      </c>
      <c r="CS567">
        <v>1</v>
      </c>
      <c r="CT567" t="s">
        <v>1385</v>
      </c>
      <c r="CV567" t="str">
        <f t="shared" si="413"/>
        <v>Authorized agent, delegate, or designee</v>
      </c>
      <c r="CW567" t="s">
        <v>1385</v>
      </c>
      <c r="CY567">
        <v>0</v>
      </c>
      <c r="DB567">
        <v>0</v>
      </c>
      <c r="DE567">
        <v>0</v>
      </c>
      <c r="DH567">
        <v>1</v>
      </c>
      <c r="DI567" t="s">
        <v>1379</v>
      </c>
      <c r="DK567" t="str">
        <f t="shared" si="414"/>
        <v>Must have bilateral memorandum of understanding or data sharing agreement</v>
      </c>
      <c r="DL567" t="s">
        <v>1379</v>
      </c>
      <c r="DN567">
        <v>1</v>
      </c>
      <c r="DO567" t="s">
        <v>1385</v>
      </c>
      <c r="DQ567" t="str">
        <f t="shared" si="394"/>
        <v>Active investigations</v>
      </c>
      <c r="DR567" t="s">
        <v>1385</v>
      </c>
      <c r="DS567" t="s">
        <v>1386</v>
      </c>
    </row>
    <row r="568" spans="1:123" x14ac:dyDescent="0.35">
      <c r="A568" t="s">
        <v>1373</v>
      </c>
      <c r="B568" s="1">
        <v>43626</v>
      </c>
      <c r="C568" s="1">
        <v>43635</v>
      </c>
      <c r="D568">
        <v>1</v>
      </c>
      <c r="E568" t="s">
        <v>1388</v>
      </c>
      <c r="G568" t="str">
        <f t="shared" si="412"/>
        <v>Professional licensing authority</v>
      </c>
      <c r="H568" t="s">
        <v>1375</v>
      </c>
      <c r="J568">
        <v>1</v>
      </c>
      <c r="K568" t="s">
        <v>1384</v>
      </c>
      <c r="M568" t="str">
        <f t="shared" si="415"/>
        <v>Next business day</v>
      </c>
      <c r="N568" t="s">
        <v>1384</v>
      </c>
      <c r="P568" t="str">
        <f t="shared" si="397"/>
        <v>Schedule II, Schedule III, Schedule IV, Schedule V</v>
      </c>
      <c r="Q568" t="s">
        <v>1378</v>
      </c>
      <c r="S568" t="str">
        <f t="shared" si="416"/>
        <v>Permitted to report to prescriber or dispenser</v>
      </c>
      <c r="T568" t="s">
        <v>1389</v>
      </c>
      <c r="V568">
        <v>1</v>
      </c>
      <c r="W568" t="s">
        <v>1390</v>
      </c>
      <c r="Y568" t="str">
        <f t="shared" si="417"/>
        <v>Physician prescribers, Nurse Practitioners, Physician assistants, Optometrists, Podiatrists, Dentists, Pharmacists</v>
      </c>
      <c r="Z568" t="s">
        <v>1391</v>
      </c>
      <c r="AB568" t="str">
        <f t="shared" si="418"/>
        <v>Registration timing not specified</v>
      </c>
      <c r="AE568">
        <v>1</v>
      </c>
      <c r="AF568" t="s">
        <v>1395</v>
      </c>
      <c r="AG568" t="s">
        <v>1387</v>
      </c>
      <c r="AH568">
        <v>0</v>
      </c>
      <c r="AJ568" t="s">
        <v>1387</v>
      </c>
      <c r="AQ568">
        <v>1</v>
      </c>
      <c r="AR568" t="s">
        <v>1396</v>
      </c>
      <c r="AT568" t="str">
        <f t="shared" si="419"/>
        <v>Every prescription</v>
      </c>
      <c r="AU568" t="s">
        <v>1396</v>
      </c>
      <c r="AW568" t="str">
        <f t="shared" si="420"/>
        <v>Every prescription</v>
      </c>
      <c r="AX568" t="s">
        <v>1393</v>
      </c>
      <c r="AZ568" t="str">
        <f t="shared" si="421"/>
        <v>Terminally ill patients under the supervised care of a hospice program, Prescriptions related to cancer treatment</v>
      </c>
      <c r="BA568" t="s">
        <v>1398</v>
      </c>
      <c r="BC568">
        <v>1</v>
      </c>
      <c r="BD568" t="s">
        <v>1396</v>
      </c>
      <c r="BF568" t="str">
        <f t="shared" si="422"/>
        <v>Every prescription</v>
      </c>
      <c r="BG568" t="s">
        <v>1396</v>
      </c>
      <c r="BI568" t="str">
        <f t="shared" si="423"/>
        <v>Terminally ill patients under the supervised care of a hospice program, Prescriptions related to cancer treatment</v>
      </c>
      <c r="BJ568" t="s">
        <v>1399</v>
      </c>
      <c r="BL568">
        <v>0</v>
      </c>
      <c r="CG568">
        <v>0</v>
      </c>
      <c r="CJ568">
        <v>0</v>
      </c>
      <c r="CM568">
        <v>0</v>
      </c>
      <c r="CS568">
        <v>1</v>
      </c>
      <c r="CT568" t="s">
        <v>1385</v>
      </c>
      <c r="CV568" t="str">
        <f t="shared" si="413"/>
        <v>Authorized agent, delegate, or designee</v>
      </c>
      <c r="CW568" t="s">
        <v>1385</v>
      </c>
      <c r="CY568">
        <v>0</v>
      </c>
      <c r="DB568">
        <v>0</v>
      </c>
      <c r="DE568">
        <v>0</v>
      </c>
      <c r="DH568">
        <v>1</v>
      </c>
      <c r="DI568" t="s">
        <v>1379</v>
      </c>
      <c r="DK568" t="str">
        <f t="shared" si="414"/>
        <v>Must have bilateral memorandum of understanding or data sharing agreement</v>
      </c>
      <c r="DL568" t="s">
        <v>1379</v>
      </c>
      <c r="DN568">
        <v>1</v>
      </c>
      <c r="DO568" t="s">
        <v>1385</v>
      </c>
      <c r="DQ568" t="str">
        <f t="shared" si="394"/>
        <v>Active investigations</v>
      </c>
      <c r="DR568" t="s">
        <v>1385</v>
      </c>
      <c r="DS568" t="s">
        <v>1386</v>
      </c>
    </row>
    <row r="569" spans="1:123" x14ac:dyDescent="0.35">
      <c r="A569" t="s">
        <v>1373</v>
      </c>
      <c r="B569" s="1">
        <v>43636</v>
      </c>
      <c r="C569" s="1">
        <v>43708</v>
      </c>
      <c r="D569">
        <v>1</v>
      </c>
      <c r="E569" t="s">
        <v>1388</v>
      </c>
      <c r="G569" t="str">
        <f t="shared" si="412"/>
        <v>Professional licensing authority</v>
      </c>
      <c r="H569" t="s">
        <v>1375</v>
      </c>
      <c r="J569">
        <v>1</v>
      </c>
      <c r="K569" t="s">
        <v>1384</v>
      </c>
      <c r="M569" t="str">
        <f t="shared" si="415"/>
        <v>Next business day</v>
      </c>
      <c r="N569" t="s">
        <v>1384</v>
      </c>
      <c r="P569" t="str">
        <f t="shared" si="397"/>
        <v>Schedule II, Schedule III, Schedule IV, Schedule V</v>
      </c>
      <c r="Q569" t="s">
        <v>1378</v>
      </c>
      <c r="S569" t="str">
        <f t="shared" si="416"/>
        <v>Permitted to report to prescriber or dispenser</v>
      </c>
      <c r="T569" t="s">
        <v>1389</v>
      </c>
      <c r="V569">
        <v>1</v>
      </c>
      <c r="W569" t="s">
        <v>1390</v>
      </c>
      <c r="Y569" t="str">
        <f t="shared" si="417"/>
        <v>Physician prescribers, Nurse Practitioners, Physician assistants, Optometrists, Podiatrists, Dentists, Pharmacists</v>
      </c>
      <c r="Z569" t="s">
        <v>1391</v>
      </c>
      <c r="AB569" t="str">
        <f t="shared" si="418"/>
        <v>Registration timing not specified</v>
      </c>
      <c r="AE569">
        <v>1</v>
      </c>
      <c r="AF569" t="s">
        <v>1395</v>
      </c>
      <c r="AG569" t="s">
        <v>1387</v>
      </c>
      <c r="AH569">
        <v>0</v>
      </c>
      <c r="AJ569" t="s">
        <v>1387</v>
      </c>
      <c r="AQ569">
        <v>1</v>
      </c>
      <c r="AR569" t="s">
        <v>1396</v>
      </c>
      <c r="AT569" t="str">
        <f t="shared" si="419"/>
        <v>Every prescription</v>
      </c>
      <c r="AU569" t="s">
        <v>1396</v>
      </c>
      <c r="AW569" t="str">
        <f t="shared" si="420"/>
        <v>Every prescription</v>
      </c>
      <c r="AX569" t="s">
        <v>1393</v>
      </c>
      <c r="AZ569" t="str">
        <f t="shared" si="421"/>
        <v>Terminally ill patients under the supervised care of a hospice program, Prescriptions related to cancer treatment</v>
      </c>
      <c r="BA569" t="s">
        <v>1398</v>
      </c>
      <c r="BC569">
        <v>1</v>
      </c>
      <c r="BD569" t="s">
        <v>1396</v>
      </c>
      <c r="BF569" t="str">
        <f t="shared" si="422"/>
        <v>Every prescription</v>
      </c>
      <c r="BG569" t="s">
        <v>1396</v>
      </c>
      <c r="BI569" t="str">
        <f t="shared" si="423"/>
        <v>Terminally ill patients under the supervised care of a hospice program, Prescriptions related to cancer treatment</v>
      </c>
      <c r="BJ569" t="s">
        <v>1399</v>
      </c>
      <c r="BL569">
        <v>0</v>
      </c>
      <c r="CG569">
        <v>0</v>
      </c>
      <c r="CJ569">
        <v>0</v>
      </c>
      <c r="CM569">
        <v>0</v>
      </c>
      <c r="CS569">
        <v>1</v>
      </c>
      <c r="CT569" t="s">
        <v>1385</v>
      </c>
      <c r="CV569" t="str">
        <f t="shared" si="413"/>
        <v>Authorized agent, delegate, or designee</v>
      </c>
      <c r="CW569" t="s">
        <v>1385</v>
      </c>
      <c r="CY569">
        <v>0</v>
      </c>
      <c r="DB569">
        <v>0</v>
      </c>
      <c r="DE569">
        <v>0</v>
      </c>
      <c r="DH569">
        <v>1</v>
      </c>
      <c r="DI569" t="s">
        <v>1379</v>
      </c>
      <c r="DK569" t="str">
        <f t="shared" si="414"/>
        <v>Must have bilateral memorandum of understanding or data sharing agreement</v>
      </c>
      <c r="DL569" t="s">
        <v>1379</v>
      </c>
      <c r="DN569">
        <v>1</v>
      </c>
      <c r="DO569" t="s">
        <v>1385</v>
      </c>
      <c r="DQ569" t="str">
        <f t="shared" si="394"/>
        <v>Active investigations</v>
      </c>
      <c r="DR569" t="s">
        <v>1385</v>
      </c>
      <c r="DS569" t="s">
        <v>1386</v>
      </c>
    </row>
    <row r="570" spans="1:123" x14ac:dyDescent="0.35">
      <c r="A570" t="s">
        <v>1373</v>
      </c>
      <c r="B570" s="1">
        <v>43709</v>
      </c>
      <c r="C570" s="1">
        <v>43807</v>
      </c>
      <c r="D570">
        <v>1</v>
      </c>
      <c r="E570" t="s">
        <v>1379</v>
      </c>
      <c r="G570" t="str">
        <f t="shared" si="412"/>
        <v>Professional licensing authority</v>
      </c>
      <c r="H570" t="s">
        <v>1400</v>
      </c>
      <c r="J570">
        <v>1</v>
      </c>
      <c r="K570" t="s">
        <v>1401</v>
      </c>
      <c r="M570" t="str">
        <f t="shared" si="415"/>
        <v>Next business day</v>
      </c>
      <c r="N570" t="s">
        <v>1401</v>
      </c>
      <c r="P570" t="str">
        <f t="shared" si="397"/>
        <v>Schedule II, Schedule III, Schedule IV, Schedule V</v>
      </c>
      <c r="Q570" t="s">
        <v>1402</v>
      </c>
      <c r="S570" t="str">
        <f t="shared" si="416"/>
        <v>Permitted to report to prescriber or dispenser</v>
      </c>
      <c r="T570" t="s">
        <v>1389</v>
      </c>
      <c r="V570">
        <v>1</v>
      </c>
      <c r="W570" t="s">
        <v>1390</v>
      </c>
      <c r="Y570" t="str">
        <f t="shared" si="417"/>
        <v>Physician prescribers, Nurse Practitioners, Physician assistants, Optometrists, Podiatrists, Dentists, Pharmacists</v>
      </c>
      <c r="Z570" t="s">
        <v>1403</v>
      </c>
      <c r="AB570" t="str">
        <f t="shared" si="418"/>
        <v>Registration timing not specified</v>
      </c>
      <c r="AE570">
        <v>1</v>
      </c>
      <c r="AF570" t="s">
        <v>1404</v>
      </c>
      <c r="AG570" t="s">
        <v>1387</v>
      </c>
      <c r="AH570">
        <v>0</v>
      </c>
      <c r="AJ570" t="s">
        <v>1387</v>
      </c>
      <c r="AQ570">
        <v>1</v>
      </c>
      <c r="AR570" t="s">
        <v>1405</v>
      </c>
      <c r="AT570" t="str">
        <f t="shared" si="419"/>
        <v>Every prescription</v>
      </c>
      <c r="AU570" t="s">
        <v>1405</v>
      </c>
      <c r="AW570" t="str">
        <f t="shared" si="420"/>
        <v>Every prescription</v>
      </c>
      <c r="AX570" t="s">
        <v>1406</v>
      </c>
      <c r="AZ570" t="str">
        <f t="shared" si="421"/>
        <v>Terminally ill patients under the supervised care of a hospice program, Prescriptions related to cancer treatment</v>
      </c>
      <c r="BA570" t="s">
        <v>1407</v>
      </c>
      <c r="BC570">
        <v>1</v>
      </c>
      <c r="BD570" t="s">
        <v>1405</v>
      </c>
      <c r="BF570" t="str">
        <f t="shared" si="422"/>
        <v>Every prescription</v>
      </c>
      <c r="BG570" t="s">
        <v>1405</v>
      </c>
      <c r="BI570" t="str">
        <f t="shared" si="423"/>
        <v>Terminally ill patients under the supervised care of a hospice program, Prescriptions related to cancer treatment</v>
      </c>
      <c r="BJ570" t="s">
        <v>1408</v>
      </c>
      <c r="BL570">
        <v>0</v>
      </c>
      <c r="CG570">
        <v>0</v>
      </c>
      <c r="CJ570">
        <v>0</v>
      </c>
      <c r="CM570">
        <v>1</v>
      </c>
      <c r="CN570" t="s">
        <v>1409</v>
      </c>
      <c r="CP570" t="str">
        <f>("New patients only")</f>
        <v>New patients only</v>
      </c>
      <c r="CQ570" t="s">
        <v>1409</v>
      </c>
      <c r="CR570" t="s">
        <v>1410</v>
      </c>
      <c r="CS570">
        <v>1</v>
      </c>
      <c r="CT570" t="s">
        <v>1385</v>
      </c>
      <c r="CV570" t="str">
        <f t="shared" si="413"/>
        <v>Authorized agent, delegate, or designee</v>
      </c>
      <c r="CW570" t="s">
        <v>1385</v>
      </c>
      <c r="CY570">
        <v>1</v>
      </c>
      <c r="CZ570" t="s">
        <v>1411</v>
      </c>
      <c r="DB570">
        <v>1</v>
      </c>
      <c r="DC570" t="s">
        <v>1411</v>
      </c>
      <c r="DE570">
        <v>0</v>
      </c>
      <c r="DH570">
        <v>1</v>
      </c>
      <c r="DI570" t="s">
        <v>1379</v>
      </c>
      <c r="DK570" t="str">
        <f t="shared" si="414"/>
        <v>Must have bilateral memorandum of understanding or data sharing agreement</v>
      </c>
      <c r="DL570" t="s">
        <v>1379</v>
      </c>
      <c r="DN570">
        <v>1</v>
      </c>
      <c r="DO570" t="s">
        <v>1385</v>
      </c>
      <c r="DQ570" t="str">
        <f>("Active investigations, Granted access by a subpoena, Granted access by issuance of a warrant")</f>
        <v>Active investigations, Granted access by a subpoena, Granted access by issuance of a warrant</v>
      </c>
      <c r="DR570" t="s">
        <v>1385</v>
      </c>
      <c r="DS570" t="s">
        <v>1386</v>
      </c>
    </row>
    <row r="571" spans="1:123" x14ac:dyDescent="0.35">
      <c r="A571" t="s">
        <v>1373</v>
      </c>
      <c r="B571" s="1">
        <v>43808</v>
      </c>
      <c r="C571" s="1">
        <v>43813</v>
      </c>
      <c r="D571">
        <v>1</v>
      </c>
      <c r="E571" t="s">
        <v>1379</v>
      </c>
      <c r="G571" t="str">
        <f t="shared" si="412"/>
        <v>Professional licensing authority</v>
      </c>
      <c r="H571" t="s">
        <v>1400</v>
      </c>
      <c r="J571">
        <v>1</v>
      </c>
      <c r="K571" t="s">
        <v>1401</v>
      </c>
      <c r="M571" t="str">
        <f t="shared" si="415"/>
        <v>Next business day</v>
      </c>
      <c r="N571" t="s">
        <v>1401</v>
      </c>
      <c r="P571" t="str">
        <f t="shared" si="397"/>
        <v>Schedule II, Schedule III, Schedule IV, Schedule V</v>
      </c>
      <c r="Q571" t="s">
        <v>1402</v>
      </c>
      <c r="S571" t="str">
        <f t="shared" si="416"/>
        <v>Permitted to report to prescriber or dispenser</v>
      </c>
      <c r="T571" t="s">
        <v>1389</v>
      </c>
      <c r="V571">
        <v>1</v>
      </c>
      <c r="W571" t="s">
        <v>1390</v>
      </c>
      <c r="Y571" t="str">
        <f t="shared" si="417"/>
        <v>Physician prescribers, Nurse Practitioners, Physician assistants, Optometrists, Podiatrists, Dentists, Pharmacists</v>
      </c>
      <c r="Z571" t="s">
        <v>1403</v>
      </c>
      <c r="AB571" t="str">
        <f t="shared" si="418"/>
        <v>Registration timing not specified</v>
      </c>
      <c r="AE571">
        <v>1</v>
      </c>
      <c r="AF571" t="s">
        <v>1412</v>
      </c>
      <c r="AG571" t="s">
        <v>1387</v>
      </c>
      <c r="AH571">
        <v>0</v>
      </c>
      <c r="AJ571" t="s">
        <v>1387</v>
      </c>
      <c r="AQ571">
        <v>1</v>
      </c>
      <c r="AR571" t="s">
        <v>1405</v>
      </c>
      <c r="AT571" t="str">
        <f t="shared" si="419"/>
        <v>Every prescription</v>
      </c>
      <c r="AU571" t="s">
        <v>1405</v>
      </c>
      <c r="AW571" t="str">
        <f t="shared" si="420"/>
        <v>Every prescription</v>
      </c>
      <c r="AX571" t="s">
        <v>1406</v>
      </c>
      <c r="AZ571" t="str">
        <f t="shared" si="421"/>
        <v>Terminally ill patients under the supervised care of a hospice program, Prescriptions related to cancer treatment</v>
      </c>
      <c r="BA571" t="s">
        <v>1407</v>
      </c>
      <c r="BC571">
        <v>1</v>
      </c>
      <c r="BD571" t="s">
        <v>1405</v>
      </c>
      <c r="BF571" t="str">
        <f t="shared" si="422"/>
        <v>Every prescription</v>
      </c>
      <c r="BG571" t="s">
        <v>1405</v>
      </c>
      <c r="BI571" t="str">
        <f t="shared" si="423"/>
        <v>Terminally ill patients under the supervised care of a hospice program, Prescriptions related to cancer treatment</v>
      </c>
      <c r="BJ571" t="s">
        <v>1408</v>
      </c>
      <c r="BL571">
        <v>0</v>
      </c>
      <c r="CG571">
        <v>0</v>
      </c>
      <c r="CJ571">
        <v>0</v>
      </c>
      <c r="CM571">
        <v>0</v>
      </c>
      <c r="CS571">
        <v>1</v>
      </c>
      <c r="CT571" t="s">
        <v>1385</v>
      </c>
      <c r="CV571" t="str">
        <f t="shared" si="413"/>
        <v>Authorized agent, delegate, or designee</v>
      </c>
      <c r="CW571" t="s">
        <v>1385</v>
      </c>
      <c r="CY571">
        <v>1</v>
      </c>
      <c r="CZ571" t="s">
        <v>1411</v>
      </c>
      <c r="DB571">
        <v>1</v>
      </c>
      <c r="DC571" t="s">
        <v>1411</v>
      </c>
      <c r="DE571">
        <v>0</v>
      </c>
      <c r="DH571">
        <v>1</v>
      </c>
      <c r="DI571" t="s">
        <v>1379</v>
      </c>
      <c r="DK571" t="str">
        <f t="shared" si="414"/>
        <v>Must have bilateral memorandum of understanding or data sharing agreement</v>
      </c>
      <c r="DL571" t="s">
        <v>1379</v>
      </c>
      <c r="DN571">
        <v>1</v>
      </c>
      <c r="DO571" t="s">
        <v>1385</v>
      </c>
      <c r="DQ571" t="str">
        <f>("Active investigations, Granted access by a subpoena, Granted access by issuance of a warrant")</f>
        <v>Active investigations, Granted access by a subpoena, Granted access by issuance of a warrant</v>
      </c>
      <c r="DR571" t="s">
        <v>1385</v>
      </c>
      <c r="DS571" t="s">
        <v>1386</v>
      </c>
    </row>
    <row r="572" spans="1:123" x14ac:dyDescent="0.35">
      <c r="A572" t="s">
        <v>1373</v>
      </c>
      <c r="B572" s="1">
        <v>43814</v>
      </c>
      <c r="C572" s="1">
        <v>43830</v>
      </c>
      <c r="D572">
        <v>1</v>
      </c>
      <c r="E572" t="s">
        <v>1379</v>
      </c>
      <c r="G572" t="str">
        <f t="shared" si="412"/>
        <v>Professional licensing authority</v>
      </c>
      <c r="H572" t="s">
        <v>1400</v>
      </c>
      <c r="J572">
        <v>1</v>
      </c>
      <c r="K572" t="s">
        <v>1401</v>
      </c>
      <c r="M572" t="str">
        <f t="shared" si="415"/>
        <v>Next business day</v>
      </c>
      <c r="N572" t="s">
        <v>1401</v>
      </c>
      <c r="P572" t="str">
        <f t="shared" si="397"/>
        <v>Schedule II, Schedule III, Schedule IV, Schedule V</v>
      </c>
      <c r="Q572" t="s">
        <v>1402</v>
      </c>
      <c r="S572" t="str">
        <f t="shared" si="416"/>
        <v>Permitted to report to prescriber or dispenser</v>
      </c>
      <c r="T572" t="s">
        <v>1389</v>
      </c>
      <c r="V572">
        <v>1</v>
      </c>
      <c r="W572" t="s">
        <v>1390</v>
      </c>
      <c r="Y572" t="str">
        <f t="shared" si="417"/>
        <v>Physician prescribers, Nurse Practitioners, Physician assistants, Optometrists, Podiatrists, Dentists, Pharmacists</v>
      </c>
      <c r="Z572" t="s">
        <v>1403</v>
      </c>
      <c r="AB572" t="str">
        <f t="shared" si="418"/>
        <v>Registration timing not specified</v>
      </c>
      <c r="AE572">
        <v>1</v>
      </c>
      <c r="AF572" t="s">
        <v>1413</v>
      </c>
      <c r="AG572" t="s">
        <v>1387</v>
      </c>
      <c r="AH572">
        <v>0</v>
      </c>
      <c r="AJ572" t="s">
        <v>1387</v>
      </c>
      <c r="AQ572">
        <v>1</v>
      </c>
      <c r="AR572" t="s">
        <v>1405</v>
      </c>
      <c r="AT572" t="str">
        <f t="shared" si="419"/>
        <v>Every prescription</v>
      </c>
      <c r="AU572" t="s">
        <v>1405</v>
      </c>
      <c r="AW572" t="str">
        <f t="shared" si="420"/>
        <v>Every prescription</v>
      </c>
      <c r="AX572" t="s">
        <v>1406</v>
      </c>
      <c r="AZ572" t="str">
        <f t="shared" si="421"/>
        <v>Terminally ill patients under the supervised care of a hospice program, Prescriptions related to cancer treatment</v>
      </c>
      <c r="BA572" t="s">
        <v>1407</v>
      </c>
      <c r="BC572">
        <v>1</v>
      </c>
      <c r="BD572" t="s">
        <v>1414</v>
      </c>
      <c r="BF572" t="str">
        <f t="shared" si="422"/>
        <v>Every prescription</v>
      </c>
      <c r="BG572" t="s">
        <v>1405</v>
      </c>
      <c r="BI572" t="str">
        <f t="shared" si="423"/>
        <v>Terminally ill patients under the supervised care of a hospice program, Prescriptions related to cancer treatment</v>
      </c>
      <c r="BJ572" t="s">
        <v>1408</v>
      </c>
      <c r="BL572">
        <v>0</v>
      </c>
      <c r="CG572">
        <v>0</v>
      </c>
      <c r="CJ572">
        <v>0</v>
      </c>
      <c r="CM572">
        <v>0</v>
      </c>
      <c r="CS572">
        <v>1</v>
      </c>
      <c r="CT572" t="s">
        <v>1385</v>
      </c>
      <c r="CV572" t="str">
        <f t="shared" si="413"/>
        <v>Authorized agent, delegate, or designee</v>
      </c>
      <c r="CW572" t="s">
        <v>1385</v>
      </c>
      <c r="CY572">
        <v>1</v>
      </c>
      <c r="CZ572" t="s">
        <v>1411</v>
      </c>
      <c r="DB572">
        <v>1</v>
      </c>
      <c r="DC572" t="s">
        <v>1411</v>
      </c>
      <c r="DE572">
        <v>0</v>
      </c>
      <c r="DH572">
        <v>1</v>
      </c>
      <c r="DI572" t="s">
        <v>1379</v>
      </c>
      <c r="DK572" t="str">
        <f t="shared" si="414"/>
        <v>Must have bilateral memorandum of understanding or data sharing agreement</v>
      </c>
      <c r="DL572" t="s">
        <v>1379</v>
      </c>
      <c r="DN572">
        <v>1</v>
      </c>
      <c r="DO572" t="s">
        <v>1385</v>
      </c>
      <c r="DQ572" t="str">
        <f>("Active investigations, Granted access by a subpoena, Granted access by issuance of a warrant")</f>
        <v>Active investigations, Granted access by a subpoena, Granted access by issuance of a warrant</v>
      </c>
      <c r="DR572" t="s">
        <v>1385</v>
      </c>
      <c r="DS572" t="s">
        <v>1386</v>
      </c>
    </row>
    <row r="573" spans="1:123" x14ac:dyDescent="0.35">
      <c r="A573" t="s">
        <v>1415</v>
      </c>
      <c r="B573" s="1">
        <v>41640</v>
      </c>
      <c r="C573" s="1">
        <v>41771</v>
      </c>
      <c r="D573">
        <v>1</v>
      </c>
      <c r="E573" t="s">
        <v>1416</v>
      </c>
      <c r="G573" t="str">
        <f t="shared" si="412"/>
        <v>Professional licensing authority</v>
      </c>
      <c r="H573" t="s">
        <v>1417</v>
      </c>
      <c r="J573">
        <v>1</v>
      </c>
      <c r="K573" t="s">
        <v>1418</v>
      </c>
      <c r="M573" t="str">
        <f>("No time specified")</f>
        <v>No time specified</v>
      </c>
      <c r="P573" t="str">
        <f t="shared" ref="P573:P584" si="424">("Schedule I, Schedule II, Schedule III, Schedule IV, Schedule V")</f>
        <v>Schedule I, Schedule II, Schedule III, Schedule IV, Schedule V</v>
      </c>
      <c r="Q573" t="s">
        <v>1418</v>
      </c>
      <c r="S573" t="str">
        <f t="shared" ref="S573:S581" si="425">("No action specified in the law")</f>
        <v>No action specified in the law</v>
      </c>
      <c r="V573">
        <v>1</v>
      </c>
      <c r="W573" t="s">
        <v>1419</v>
      </c>
      <c r="Y573" t="str">
        <f t="shared" ref="Y573:Y584" si="426">("Physician prescribers, Dentists, Pharmacists")</f>
        <v>Physician prescribers, Dentists, Pharmacists</v>
      </c>
      <c r="Z573" t="s">
        <v>1420</v>
      </c>
      <c r="AB573" t="str">
        <f t="shared" ref="AB573:AB584" si="427">("Initial licensure, Upon renewal of license, Specified date")</f>
        <v>Initial licensure, Upon renewal of license, Specified date</v>
      </c>
      <c r="AC573" t="s">
        <v>1421</v>
      </c>
      <c r="AE573">
        <v>0</v>
      </c>
      <c r="AH573">
        <v>0</v>
      </c>
      <c r="AQ573">
        <v>0</v>
      </c>
      <c r="BC573">
        <v>0</v>
      </c>
      <c r="BL573">
        <v>0</v>
      </c>
      <c r="CG573">
        <v>0</v>
      </c>
      <c r="CJ573">
        <v>0</v>
      </c>
      <c r="CM573">
        <v>0</v>
      </c>
      <c r="CS573">
        <v>1</v>
      </c>
      <c r="CT573" t="s">
        <v>1422</v>
      </c>
      <c r="CV573" t="str">
        <f t="shared" si="413"/>
        <v>Authorized agent, delegate, or designee</v>
      </c>
      <c r="CW573" t="s">
        <v>1422</v>
      </c>
      <c r="CY573">
        <v>1</v>
      </c>
      <c r="CZ573" t="s">
        <v>1422</v>
      </c>
      <c r="DB573">
        <v>0</v>
      </c>
      <c r="DE573">
        <v>0</v>
      </c>
      <c r="DH573">
        <v>0</v>
      </c>
      <c r="DN573">
        <v>1</v>
      </c>
      <c r="DO573" t="s">
        <v>1422</v>
      </c>
      <c r="DQ573" t="str">
        <f>("Active investigations")</f>
        <v>Active investigations</v>
      </c>
      <c r="DR573" t="s">
        <v>1422</v>
      </c>
    </row>
    <row r="574" spans="1:123" x14ac:dyDescent="0.35">
      <c r="A574" t="s">
        <v>1415</v>
      </c>
      <c r="B574" s="1">
        <v>41772</v>
      </c>
      <c r="C574" s="1">
        <v>41820</v>
      </c>
      <c r="D574">
        <v>1</v>
      </c>
      <c r="E574" t="s">
        <v>1416</v>
      </c>
      <c r="G574" t="str">
        <f t="shared" si="412"/>
        <v>Professional licensing authority</v>
      </c>
      <c r="H574" t="s">
        <v>1417</v>
      </c>
      <c r="J574">
        <v>1</v>
      </c>
      <c r="K574" t="s">
        <v>1418</v>
      </c>
      <c r="M574" t="str">
        <f>("No time specified")</f>
        <v>No time specified</v>
      </c>
      <c r="P574" t="str">
        <f t="shared" si="424"/>
        <v>Schedule I, Schedule II, Schedule III, Schedule IV, Schedule V</v>
      </c>
      <c r="Q574" t="s">
        <v>1418</v>
      </c>
      <c r="S574" t="str">
        <f t="shared" si="425"/>
        <v>No action specified in the law</v>
      </c>
      <c r="V574">
        <v>1</v>
      </c>
      <c r="W574" t="s">
        <v>1419</v>
      </c>
      <c r="Y574" t="str">
        <f t="shared" si="426"/>
        <v>Physician prescribers, Dentists, Pharmacists</v>
      </c>
      <c r="Z574" t="s">
        <v>1417</v>
      </c>
      <c r="AB574" t="str">
        <f t="shared" si="427"/>
        <v>Initial licensure, Upon renewal of license, Specified date</v>
      </c>
      <c r="AC574" t="s">
        <v>1421</v>
      </c>
      <c r="AE574">
        <v>0</v>
      </c>
      <c r="AH574">
        <v>0</v>
      </c>
      <c r="AQ574">
        <v>0</v>
      </c>
      <c r="BC574">
        <v>0</v>
      </c>
      <c r="BL574">
        <v>0</v>
      </c>
      <c r="CG574">
        <v>0</v>
      </c>
      <c r="CJ574">
        <v>0</v>
      </c>
      <c r="CM574">
        <v>0</v>
      </c>
      <c r="CS574">
        <v>1</v>
      </c>
      <c r="CT574" t="s">
        <v>1422</v>
      </c>
      <c r="CV574" t="str">
        <f t="shared" si="413"/>
        <v>Authorized agent, delegate, or designee</v>
      </c>
      <c r="CW574" t="s">
        <v>1422</v>
      </c>
      <c r="CY574">
        <v>1</v>
      </c>
      <c r="CZ574" t="s">
        <v>1423</v>
      </c>
      <c r="DB574">
        <v>0</v>
      </c>
      <c r="DE574">
        <v>1</v>
      </c>
      <c r="DF574" t="s">
        <v>1422</v>
      </c>
      <c r="DH574">
        <v>0</v>
      </c>
      <c r="DN574">
        <v>1</v>
      </c>
      <c r="DO574" t="s">
        <v>1422</v>
      </c>
      <c r="DQ574" t="str">
        <f>("Active investigations")</f>
        <v>Active investigations</v>
      </c>
      <c r="DR574" t="s">
        <v>1422</v>
      </c>
    </row>
    <row r="575" spans="1:123" x14ac:dyDescent="0.35">
      <c r="A575" t="s">
        <v>1415</v>
      </c>
      <c r="B575" s="1">
        <v>41821</v>
      </c>
      <c r="C575" s="1">
        <v>42135</v>
      </c>
      <c r="D575">
        <v>1</v>
      </c>
      <c r="E575" t="s">
        <v>1416</v>
      </c>
      <c r="G575" t="str">
        <f t="shared" si="412"/>
        <v>Professional licensing authority</v>
      </c>
      <c r="H575" t="s">
        <v>1417</v>
      </c>
      <c r="J575">
        <v>1</v>
      </c>
      <c r="K575" t="s">
        <v>1418</v>
      </c>
      <c r="M575" t="str">
        <f>("No time specified")</f>
        <v>No time specified</v>
      </c>
      <c r="P575" t="str">
        <f t="shared" si="424"/>
        <v>Schedule I, Schedule II, Schedule III, Schedule IV, Schedule V</v>
      </c>
      <c r="Q575" t="s">
        <v>1418</v>
      </c>
      <c r="S575" t="str">
        <f t="shared" si="425"/>
        <v>No action specified in the law</v>
      </c>
      <c r="V575">
        <v>1</v>
      </c>
      <c r="W575" t="s">
        <v>1419</v>
      </c>
      <c r="Y575" t="str">
        <f t="shared" si="426"/>
        <v>Physician prescribers, Dentists, Pharmacists</v>
      </c>
      <c r="Z575" t="s">
        <v>1420</v>
      </c>
      <c r="AB575" t="str">
        <f t="shared" si="427"/>
        <v>Initial licensure, Upon renewal of license, Specified date</v>
      </c>
      <c r="AC575" t="s">
        <v>1421</v>
      </c>
      <c r="AE575">
        <v>0</v>
      </c>
      <c r="AH575">
        <v>0</v>
      </c>
      <c r="AQ575">
        <v>0</v>
      </c>
      <c r="BC575">
        <v>0</v>
      </c>
      <c r="BL575">
        <v>0</v>
      </c>
      <c r="CG575">
        <v>0</v>
      </c>
      <c r="CJ575">
        <v>0</v>
      </c>
      <c r="CM575">
        <v>0</v>
      </c>
      <c r="CS575">
        <v>1</v>
      </c>
      <c r="CT575" t="s">
        <v>1422</v>
      </c>
      <c r="CV575" t="str">
        <f t="shared" si="413"/>
        <v>Authorized agent, delegate, or designee</v>
      </c>
      <c r="CW575" t="s">
        <v>1422</v>
      </c>
      <c r="CY575">
        <v>1</v>
      </c>
      <c r="CZ575" t="s">
        <v>1423</v>
      </c>
      <c r="DB575">
        <v>0</v>
      </c>
      <c r="DE575">
        <v>1</v>
      </c>
      <c r="DF575" t="s">
        <v>1422</v>
      </c>
      <c r="DH575">
        <v>0</v>
      </c>
      <c r="DN575">
        <v>1</v>
      </c>
      <c r="DO575" t="s">
        <v>1422</v>
      </c>
      <c r="DQ575" t="str">
        <f>("Active investigations")</f>
        <v>Active investigations</v>
      </c>
      <c r="DR575" t="s">
        <v>1422</v>
      </c>
    </row>
    <row r="576" spans="1:123" x14ac:dyDescent="0.35">
      <c r="A576" t="s">
        <v>1415</v>
      </c>
      <c r="B576" s="1">
        <v>42136</v>
      </c>
      <c r="C576" s="1">
        <v>42185</v>
      </c>
      <c r="D576">
        <v>1</v>
      </c>
      <c r="E576" t="s">
        <v>1416</v>
      </c>
      <c r="G576" t="str">
        <f t="shared" si="412"/>
        <v>Professional licensing authority</v>
      </c>
      <c r="H576" t="s">
        <v>1417</v>
      </c>
      <c r="J576">
        <v>1</v>
      </c>
      <c r="K576" t="s">
        <v>1418</v>
      </c>
      <c r="M576" t="str">
        <f>("No time specified")</f>
        <v>No time specified</v>
      </c>
      <c r="P576" t="str">
        <f t="shared" si="424"/>
        <v>Schedule I, Schedule II, Schedule III, Schedule IV, Schedule V</v>
      </c>
      <c r="Q576" t="s">
        <v>1418</v>
      </c>
      <c r="S576" t="str">
        <f t="shared" si="425"/>
        <v>No action specified in the law</v>
      </c>
      <c r="V576">
        <v>1</v>
      </c>
      <c r="W576" t="s">
        <v>1419</v>
      </c>
      <c r="Y576" t="str">
        <f t="shared" si="426"/>
        <v>Physician prescribers, Dentists, Pharmacists</v>
      </c>
      <c r="Z576" t="s">
        <v>1417</v>
      </c>
      <c r="AB576" t="str">
        <f t="shared" si="427"/>
        <v>Initial licensure, Upon renewal of license, Specified date</v>
      </c>
      <c r="AC576" t="s">
        <v>1421</v>
      </c>
      <c r="AE576">
        <v>0</v>
      </c>
      <c r="AH576">
        <v>0</v>
      </c>
      <c r="AQ576">
        <v>0</v>
      </c>
      <c r="BC576">
        <v>0</v>
      </c>
      <c r="BL576">
        <v>0</v>
      </c>
      <c r="CG576">
        <v>0</v>
      </c>
      <c r="CJ576">
        <v>0</v>
      </c>
      <c r="CM576">
        <v>0</v>
      </c>
      <c r="CS576">
        <v>1</v>
      </c>
      <c r="CT576" t="s">
        <v>1422</v>
      </c>
      <c r="CV576" t="str">
        <f t="shared" si="413"/>
        <v>Authorized agent, delegate, or designee</v>
      </c>
      <c r="CW576" t="s">
        <v>1422</v>
      </c>
      <c r="CY576">
        <v>1</v>
      </c>
      <c r="CZ576" t="s">
        <v>1422</v>
      </c>
      <c r="DB576">
        <v>0</v>
      </c>
      <c r="DE576">
        <v>1</v>
      </c>
      <c r="DF576" t="s">
        <v>1422</v>
      </c>
      <c r="DH576">
        <v>0</v>
      </c>
      <c r="DN576">
        <v>1</v>
      </c>
      <c r="DO576" t="s">
        <v>1422</v>
      </c>
      <c r="DQ576" t="str">
        <f t="shared" ref="DQ576:DQ584" si="428">("Granted access by issuance of a warrant")</f>
        <v>Granted access by issuance of a warrant</v>
      </c>
      <c r="DR576" t="s">
        <v>1422</v>
      </c>
    </row>
    <row r="577" spans="1:122" x14ac:dyDescent="0.35">
      <c r="A577" t="s">
        <v>1415</v>
      </c>
      <c r="B577" s="1">
        <v>42186</v>
      </c>
      <c r="C577" s="1">
        <v>42369</v>
      </c>
      <c r="D577">
        <v>1</v>
      </c>
      <c r="E577" t="s">
        <v>1416</v>
      </c>
      <c r="G577" t="str">
        <f t="shared" si="412"/>
        <v>Professional licensing authority</v>
      </c>
      <c r="H577" t="s">
        <v>1417</v>
      </c>
      <c r="J577">
        <v>1</v>
      </c>
      <c r="K577" t="s">
        <v>1418</v>
      </c>
      <c r="M577" t="str">
        <f t="shared" ref="M577:M584" si="429">("Next business day")</f>
        <v>Next business day</v>
      </c>
      <c r="N577" t="s">
        <v>1418</v>
      </c>
      <c r="O577" t="s">
        <v>1424</v>
      </c>
      <c r="P577" t="str">
        <f t="shared" si="424"/>
        <v>Schedule I, Schedule II, Schedule III, Schedule IV, Schedule V</v>
      </c>
      <c r="Q577" t="s">
        <v>1425</v>
      </c>
      <c r="S577" t="str">
        <f t="shared" si="425"/>
        <v>No action specified in the law</v>
      </c>
      <c r="V577">
        <v>1</v>
      </c>
      <c r="W577" t="s">
        <v>1419</v>
      </c>
      <c r="Y577" t="str">
        <f t="shared" si="426"/>
        <v>Physician prescribers, Dentists, Pharmacists</v>
      </c>
      <c r="Z577" t="s">
        <v>1417</v>
      </c>
      <c r="AB577" t="str">
        <f t="shared" si="427"/>
        <v>Initial licensure, Upon renewal of license, Specified date</v>
      </c>
      <c r="AC577" t="s">
        <v>1421</v>
      </c>
      <c r="AE577">
        <v>0</v>
      </c>
      <c r="AH577">
        <v>0</v>
      </c>
      <c r="AQ577">
        <v>0</v>
      </c>
      <c r="BC577">
        <v>0</v>
      </c>
      <c r="BL577">
        <v>0</v>
      </c>
      <c r="CG577">
        <v>0</v>
      </c>
      <c r="CJ577">
        <v>0</v>
      </c>
      <c r="CM577">
        <v>0</v>
      </c>
      <c r="CS577">
        <v>1</v>
      </c>
      <c r="CT577" t="s">
        <v>1422</v>
      </c>
      <c r="CV577" t="str">
        <f t="shared" si="413"/>
        <v>Authorized agent, delegate, or designee</v>
      </c>
      <c r="CW577" t="s">
        <v>1422</v>
      </c>
      <c r="CY577">
        <v>1</v>
      </c>
      <c r="CZ577" t="s">
        <v>1422</v>
      </c>
      <c r="DB577">
        <v>0</v>
      </c>
      <c r="DE577">
        <v>1</v>
      </c>
      <c r="DF577" t="s">
        <v>1422</v>
      </c>
      <c r="DH577">
        <v>0</v>
      </c>
      <c r="DN577">
        <v>1</v>
      </c>
      <c r="DO577" t="s">
        <v>1422</v>
      </c>
      <c r="DQ577" t="str">
        <f t="shared" si="428"/>
        <v>Granted access by issuance of a warrant</v>
      </c>
      <c r="DR577" t="s">
        <v>1422</v>
      </c>
    </row>
    <row r="578" spans="1:122" x14ac:dyDescent="0.35">
      <c r="A578" t="s">
        <v>1415</v>
      </c>
      <c r="B578" s="1">
        <v>42370</v>
      </c>
      <c r="C578" s="1">
        <v>42499</v>
      </c>
      <c r="D578">
        <v>1</v>
      </c>
      <c r="E578" t="s">
        <v>1416</v>
      </c>
      <c r="G578" t="str">
        <f t="shared" si="412"/>
        <v>Professional licensing authority</v>
      </c>
      <c r="H578" t="s">
        <v>1417</v>
      </c>
      <c r="J578">
        <v>1</v>
      </c>
      <c r="K578" t="s">
        <v>1418</v>
      </c>
      <c r="M578" t="str">
        <f t="shared" si="429"/>
        <v>Next business day</v>
      </c>
      <c r="N578" t="s">
        <v>1418</v>
      </c>
      <c r="O578" t="s">
        <v>1424</v>
      </c>
      <c r="P578" t="str">
        <f t="shared" si="424"/>
        <v>Schedule I, Schedule II, Schedule III, Schedule IV, Schedule V</v>
      </c>
      <c r="Q578" t="s">
        <v>1425</v>
      </c>
      <c r="S578" t="str">
        <f t="shared" si="425"/>
        <v>No action specified in the law</v>
      </c>
      <c r="V578">
        <v>1</v>
      </c>
      <c r="W578" t="s">
        <v>1419</v>
      </c>
      <c r="Y578" t="str">
        <f t="shared" si="426"/>
        <v>Physician prescribers, Dentists, Pharmacists</v>
      </c>
      <c r="Z578" t="s">
        <v>1417</v>
      </c>
      <c r="AB578" t="str">
        <f t="shared" si="427"/>
        <v>Initial licensure, Upon renewal of license, Specified date</v>
      </c>
      <c r="AC578" t="s">
        <v>1421</v>
      </c>
      <c r="AE578">
        <v>0</v>
      </c>
      <c r="AH578">
        <v>0</v>
      </c>
      <c r="AQ578">
        <v>0</v>
      </c>
      <c r="BC578">
        <v>0</v>
      </c>
      <c r="BL578">
        <v>0</v>
      </c>
      <c r="CG578">
        <v>0</v>
      </c>
      <c r="CJ578">
        <v>0</v>
      </c>
      <c r="CM578">
        <v>0</v>
      </c>
      <c r="CS578">
        <v>1</v>
      </c>
      <c r="CT578" t="s">
        <v>1422</v>
      </c>
      <c r="CV578" t="str">
        <f t="shared" si="413"/>
        <v>Authorized agent, delegate, or designee</v>
      </c>
      <c r="CW578" t="s">
        <v>1422</v>
      </c>
      <c r="CY578">
        <v>1</v>
      </c>
      <c r="CZ578" t="s">
        <v>1422</v>
      </c>
      <c r="DB578">
        <v>0</v>
      </c>
      <c r="DE578">
        <v>1</v>
      </c>
      <c r="DF578" t="s">
        <v>1422</v>
      </c>
      <c r="DH578">
        <v>0</v>
      </c>
      <c r="DN578">
        <v>1</v>
      </c>
      <c r="DO578" t="s">
        <v>1422</v>
      </c>
      <c r="DQ578" t="str">
        <f t="shared" si="428"/>
        <v>Granted access by issuance of a warrant</v>
      </c>
      <c r="DR578" t="s">
        <v>1422</v>
      </c>
    </row>
    <row r="579" spans="1:122" x14ac:dyDescent="0.35">
      <c r="A579" t="s">
        <v>1415</v>
      </c>
      <c r="B579" s="1">
        <v>42500</v>
      </c>
      <c r="C579" s="1">
        <v>42673</v>
      </c>
      <c r="D579">
        <v>1</v>
      </c>
      <c r="E579" t="s">
        <v>1416</v>
      </c>
      <c r="G579" t="str">
        <f t="shared" si="412"/>
        <v>Professional licensing authority</v>
      </c>
      <c r="H579" t="s">
        <v>1417</v>
      </c>
      <c r="J579">
        <v>1</v>
      </c>
      <c r="K579" t="s">
        <v>1418</v>
      </c>
      <c r="M579" t="str">
        <f t="shared" si="429"/>
        <v>Next business day</v>
      </c>
      <c r="N579" t="s">
        <v>1418</v>
      </c>
      <c r="O579" t="s">
        <v>1424</v>
      </c>
      <c r="P579" t="str">
        <f t="shared" si="424"/>
        <v>Schedule I, Schedule II, Schedule III, Schedule IV, Schedule V</v>
      </c>
      <c r="Q579" t="s">
        <v>1426</v>
      </c>
      <c r="S579" t="str">
        <f t="shared" si="425"/>
        <v>No action specified in the law</v>
      </c>
      <c r="V579">
        <v>1</v>
      </c>
      <c r="W579" t="s">
        <v>1419</v>
      </c>
      <c r="Y579" t="str">
        <f t="shared" si="426"/>
        <v>Physician prescribers, Dentists, Pharmacists</v>
      </c>
      <c r="Z579" t="s">
        <v>1427</v>
      </c>
      <c r="AB579" t="str">
        <f t="shared" si="427"/>
        <v>Initial licensure, Upon renewal of license, Specified date</v>
      </c>
      <c r="AC579" t="s">
        <v>1421</v>
      </c>
      <c r="AE579">
        <v>0</v>
      </c>
      <c r="AH579">
        <v>0</v>
      </c>
      <c r="AQ579">
        <v>0</v>
      </c>
      <c r="BC579">
        <v>0</v>
      </c>
      <c r="BL579">
        <v>0</v>
      </c>
      <c r="CG579">
        <v>0</v>
      </c>
      <c r="CJ579">
        <v>1</v>
      </c>
      <c r="CK579" t="s">
        <v>1428</v>
      </c>
      <c r="CM579">
        <v>0</v>
      </c>
      <c r="CS579">
        <v>1</v>
      </c>
      <c r="CT579" t="s">
        <v>1423</v>
      </c>
      <c r="CV579" t="str">
        <f t="shared" si="413"/>
        <v>Authorized agent, delegate, or designee</v>
      </c>
      <c r="CW579" t="s">
        <v>1422</v>
      </c>
      <c r="CY579">
        <v>1</v>
      </c>
      <c r="CZ579" t="s">
        <v>1422</v>
      </c>
      <c r="DB579">
        <v>0</v>
      </c>
      <c r="DE579">
        <v>1</v>
      </c>
      <c r="DF579" t="s">
        <v>1422</v>
      </c>
      <c r="DH579">
        <v>0</v>
      </c>
      <c r="DN579">
        <v>1</v>
      </c>
      <c r="DO579" t="s">
        <v>1423</v>
      </c>
      <c r="DQ579" t="str">
        <f t="shared" si="428"/>
        <v>Granted access by issuance of a warrant</v>
      </c>
      <c r="DR579" t="s">
        <v>1422</v>
      </c>
    </row>
    <row r="580" spans="1:122" x14ac:dyDescent="0.35">
      <c r="A580" t="s">
        <v>1415</v>
      </c>
      <c r="B580" s="1">
        <v>42674</v>
      </c>
      <c r="C580" s="1">
        <v>42863</v>
      </c>
      <c r="D580">
        <v>1</v>
      </c>
      <c r="E580" t="s">
        <v>1416</v>
      </c>
      <c r="G580" t="str">
        <f t="shared" si="412"/>
        <v>Professional licensing authority</v>
      </c>
      <c r="H580" t="s">
        <v>1417</v>
      </c>
      <c r="J580">
        <v>1</v>
      </c>
      <c r="K580" t="s">
        <v>1418</v>
      </c>
      <c r="M580" t="str">
        <f t="shared" si="429"/>
        <v>Next business day</v>
      </c>
      <c r="N580" t="s">
        <v>1418</v>
      </c>
      <c r="O580" t="s">
        <v>1424</v>
      </c>
      <c r="P580" t="str">
        <f t="shared" si="424"/>
        <v>Schedule I, Schedule II, Schedule III, Schedule IV, Schedule V</v>
      </c>
      <c r="Q580" t="s">
        <v>1426</v>
      </c>
      <c r="S580" t="str">
        <f t="shared" si="425"/>
        <v>No action specified in the law</v>
      </c>
      <c r="V580">
        <v>1</v>
      </c>
      <c r="W580" t="s">
        <v>1419</v>
      </c>
      <c r="Y580" t="str">
        <f t="shared" si="426"/>
        <v>Physician prescribers, Dentists, Pharmacists</v>
      </c>
      <c r="Z580" t="s">
        <v>1420</v>
      </c>
      <c r="AB580" t="str">
        <f t="shared" si="427"/>
        <v>Initial licensure, Upon renewal of license, Specified date</v>
      </c>
      <c r="AC580" t="s">
        <v>1421</v>
      </c>
      <c r="AE580">
        <v>0</v>
      </c>
      <c r="AH580">
        <v>0</v>
      </c>
      <c r="AQ580">
        <v>0</v>
      </c>
      <c r="BC580">
        <v>0</v>
      </c>
      <c r="BL580">
        <v>0</v>
      </c>
      <c r="CG580">
        <v>0</v>
      </c>
      <c r="CJ580">
        <v>1</v>
      </c>
      <c r="CK580" t="s">
        <v>1428</v>
      </c>
      <c r="CM580">
        <v>0</v>
      </c>
      <c r="CS580">
        <v>1</v>
      </c>
      <c r="CT580" t="s">
        <v>1423</v>
      </c>
      <c r="CV580" t="str">
        <f t="shared" si="413"/>
        <v>Authorized agent, delegate, or designee</v>
      </c>
      <c r="CW580" t="s">
        <v>1422</v>
      </c>
      <c r="CY580">
        <v>1</v>
      </c>
      <c r="CZ580" t="s">
        <v>1422</v>
      </c>
      <c r="DB580">
        <v>0</v>
      </c>
      <c r="DE580">
        <v>1</v>
      </c>
      <c r="DF580" t="s">
        <v>1422</v>
      </c>
      <c r="DH580">
        <v>0</v>
      </c>
      <c r="DN580">
        <v>1</v>
      </c>
      <c r="DO580" t="s">
        <v>1423</v>
      </c>
      <c r="DQ580" t="str">
        <f t="shared" si="428"/>
        <v>Granted access by issuance of a warrant</v>
      </c>
      <c r="DR580" t="s">
        <v>1422</v>
      </c>
    </row>
    <row r="581" spans="1:122" x14ac:dyDescent="0.35">
      <c r="A581" t="s">
        <v>1415</v>
      </c>
      <c r="B581" s="1">
        <v>42864</v>
      </c>
      <c r="C581" s="1">
        <v>43227</v>
      </c>
      <c r="D581">
        <v>1</v>
      </c>
      <c r="E581" t="s">
        <v>1416</v>
      </c>
      <c r="G581" t="str">
        <f t="shared" si="412"/>
        <v>Professional licensing authority</v>
      </c>
      <c r="H581" t="s">
        <v>1417</v>
      </c>
      <c r="J581">
        <v>1</v>
      </c>
      <c r="K581" t="s">
        <v>1418</v>
      </c>
      <c r="M581" t="str">
        <f t="shared" si="429"/>
        <v>Next business day</v>
      </c>
      <c r="N581" t="s">
        <v>1418</v>
      </c>
      <c r="O581" t="s">
        <v>1424</v>
      </c>
      <c r="P581" t="str">
        <f t="shared" si="424"/>
        <v>Schedule I, Schedule II, Schedule III, Schedule IV, Schedule V</v>
      </c>
      <c r="Q581" t="s">
        <v>1426</v>
      </c>
      <c r="S581" t="str">
        <f t="shared" si="425"/>
        <v>No action specified in the law</v>
      </c>
      <c r="V581">
        <v>1</v>
      </c>
      <c r="W581" t="s">
        <v>1419</v>
      </c>
      <c r="Y581" t="str">
        <f t="shared" si="426"/>
        <v>Physician prescribers, Dentists, Pharmacists</v>
      </c>
      <c r="Z581" t="s">
        <v>1417</v>
      </c>
      <c r="AB581" t="str">
        <f t="shared" si="427"/>
        <v>Initial licensure, Upon renewal of license, Specified date</v>
      </c>
      <c r="AC581" t="s">
        <v>1421</v>
      </c>
      <c r="AE581">
        <v>1</v>
      </c>
      <c r="AF581" t="s">
        <v>1429</v>
      </c>
      <c r="AG581" t="s">
        <v>1430</v>
      </c>
      <c r="AH581">
        <v>0</v>
      </c>
      <c r="AQ581">
        <v>1</v>
      </c>
      <c r="AR581" t="s">
        <v>1429</v>
      </c>
      <c r="AS581" t="s">
        <v>1430</v>
      </c>
      <c r="AT581" t="str">
        <f t="shared" ref="AT581:AT586" si="430">("Initial prescriptions")</f>
        <v>Initial prescriptions</v>
      </c>
      <c r="AU581" t="s">
        <v>1429</v>
      </c>
      <c r="AW581" t="str">
        <f>("Frequency of PDMP checks not required for established patients")</f>
        <v>Frequency of PDMP checks not required for established patients</v>
      </c>
      <c r="AZ581" t="str">
        <f>("Post-surgical prescriptions")</f>
        <v>Post-surgical prescriptions</v>
      </c>
      <c r="BA581" t="s">
        <v>1429</v>
      </c>
      <c r="BC581">
        <v>0</v>
      </c>
      <c r="BL581">
        <v>0</v>
      </c>
      <c r="CG581">
        <v>0</v>
      </c>
      <c r="CJ581">
        <v>1</v>
      </c>
      <c r="CK581" t="s">
        <v>1428</v>
      </c>
      <c r="CM581">
        <v>0</v>
      </c>
      <c r="CS581">
        <v>1</v>
      </c>
      <c r="CT581" t="s">
        <v>1423</v>
      </c>
      <c r="CV581" t="str">
        <f t="shared" si="413"/>
        <v>Authorized agent, delegate, or designee</v>
      </c>
      <c r="CW581" t="s">
        <v>1422</v>
      </c>
      <c r="CY581">
        <v>1</v>
      </c>
      <c r="CZ581" t="s">
        <v>1422</v>
      </c>
      <c r="DB581">
        <v>0</v>
      </c>
      <c r="DE581">
        <v>1</v>
      </c>
      <c r="DF581" t="s">
        <v>1422</v>
      </c>
      <c r="DH581">
        <v>0</v>
      </c>
      <c r="DN581">
        <v>1</v>
      </c>
      <c r="DO581" t="s">
        <v>1423</v>
      </c>
      <c r="DQ581" t="str">
        <f t="shared" si="428"/>
        <v>Granted access by issuance of a warrant</v>
      </c>
      <c r="DR581" t="s">
        <v>1422</v>
      </c>
    </row>
    <row r="582" spans="1:122" x14ac:dyDescent="0.35">
      <c r="A582" t="s">
        <v>1415</v>
      </c>
      <c r="B582" s="1">
        <v>43228</v>
      </c>
      <c r="C582" s="1">
        <v>43598</v>
      </c>
      <c r="D582">
        <v>1</v>
      </c>
      <c r="E582" t="s">
        <v>1416</v>
      </c>
      <c r="G582" t="str">
        <f t="shared" si="412"/>
        <v>Professional licensing authority</v>
      </c>
      <c r="H582" t="s">
        <v>1417</v>
      </c>
      <c r="J582">
        <v>1</v>
      </c>
      <c r="K582" t="s">
        <v>1418</v>
      </c>
      <c r="M582" t="str">
        <f t="shared" si="429"/>
        <v>Next business day</v>
      </c>
      <c r="N582" t="s">
        <v>1418</v>
      </c>
      <c r="O582" t="s">
        <v>1424</v>
      </c>
      <c r="P582" t="str">
        <f t="shared" si="424"/>
        <v>Schedule I, Schedule II, Schedule III, Schedule IV, Schedule V</v>
      </c>
      <c r="Q582" t="s">
        <v>1426</v>
      </c>
      <c r="S582" t="str">
        <f>("Must report to prescriber or dispenser")</f>
        <v>Must report to prescriber or dispenser</v>
      </c>
      <c r="T582" t="s">
        <v>1431</v>
      </c>
      <c r="V582">
        <v>1</v>
      </c>
      <c r="W582" t="s">
        <v>1419</v>
      </c>
      <c r="Y582" t="str">
        <f t="shared" si="426"/>
        <v>Physician prescribers, Dentists, Pharmacists</v>
      </c>
      <c r="Z582" t="s">
        <v>1417</v>
      </c>
      <c r="AB582" t="str">
        <f t="shared" si="427"/>
        <v>Initial licensure, Upon renewal of license, Specified date</v>
      </c>
      <c r="AC582" t="s">
        <v>1421</v>
      </c>
      <c r="AE582">
        <v>1</v>
      </c>
      <c r="AF582" t="s">
        <v>1432</v>
      </c>
      <c r="AG582" t="s">
        <v>1430</v>
      </c>
      <c r="AH582">
        <v>0</v>
      </c>
      <c r="AQ582">
        <v>1</v>
      </c>
      <c r="AR582" t="s">
        <v>1429</v>
      </c>
      <c r="AS582" t="s">
        <v>1430</v>
      </c>
      <c r="AT582" t="str">
        <f t="shared" si="430"/>
        <v>Initial prescriptions</v>
      </c>
      <c r="AU582" t="s">
        <v>1429</v>
      </c>
      <c r="AW582" t="str">
        <f>("Frequency of PDMP checks not required for established patients")</f>
        <v>Frequency of PDMP checks not required for established patients</v>
      </c>
      <c r="AZ582" t="str">
        <f>("No exceptions from the mandate to check the PDMP")</f>
        <v>No exceptions from the mandate to check the PDMP</v>
      </c>
      <c r="BC582">
        <v>0</v>
      </c>
      <c r="BL582">
        <v>0</v>
      </c>
      <c r="CG582">
        <v>0</v>
      </c>
      <c r="CJ582">
        <v>1</v>
      </c>
      <c r="CK582" t="s">
        <v>1428</v>
      </c>
      <c r="CM582">
        <v>0</v>
      </c>
      <c r="CS582">
        <v>1</v>
      </c>
      <c r="CT582" t="s">
        <v>1423</v>
      </c>
      <c r="CV582" t="str">
        <f t="shared" si="413"/>
        <v>Authorized agent, delegate, or designee</v>
      </c>
      <c r="CW582" t="s">
        <v>1422</v>
      </c>
      <c r="CY582">
        <v>1</v>
      </c>
      <c r="CZ582" t="s">
        <v>1422</v>
      </c>
      <c r="DB582">
        <v>0</v>
      </c>
      <c r="DE582">
        <v>1</v>
      </c>
      <c r="DF582" t="s">
        <v>1422</v>
      </c>
      <c r="DH582">
        <v>0</v>
      </c>
      <c r="DN582">
        <v>1</v>
      </c>
      <c r="DO582" t="s">
        <v>1423</v>
      </c>
      <c r="DQ582" t="str">
        <f t="shared" si="428"/>
        <v>Granted access by issuance of a warrant</v>
      </c>
      <c r="DR582" t="s">
        <v>1422</v>
      </c>
    </row>
    <row r="583" spans="1:122" x14ac:dyDescent="0.35">
      <c r="A583" t="s">
        <v>1415</v>
      </c>
      <c r="B583" s="1">
        <v>43599</v>
      </c>
      <c r="C583" s="1">
        <v>43646</v>
      </c>
      <c r="D583">
        <v>1</v>
      </c>
      <c r="E583" t="s">
        <v>1416</v>
      </c>
      <c r="G583" t="str">
        <f t="shared" si="412"/>
        <v>Professional licensing authority</v>
      </c>
      <c r="H583" t="s">
        <v>1417</v>
      </c>
      <c r="J583">
        <v>1</v>
      </c>
      <c r="K583" t="s">
        <v>1418</v>
      </c>
      <c r="M583" t="str">
        <f t="shared" si="429"/>
        <v>Next business day</v>
      </c>
      <c r="N583" t="s">
        <v>1418</v>
      </c>
      <c r="O583" t="s">
        <v>1424</v>
      </c>
      <c r="P583" t="str">
        <f t="shared" si="424"/>
        <v>Schedule I, Schedule II, Schedule III, Schedule IV, Schedule V</v>
      </c>
      <c r="Q583" t="s">
        <v>1426</v>
      </c>
      <c r="S583" t="str">
        <f>("Must report to prescriber or dispenser")</f>
        <v>Must report to prescriber or dispenser</v>
      </c>
      <c r="T583" t="s">
        <v>1431</v>
      </c>
      <c r="V583">
        <v>1</v>
      </c>
      <c r="W583" t="s">
        <v>1419</v>
      </c>
      <c r="Y583" t="str">
        <f t="shared" si="426"/>
        <v>Physician prescribers, Dentists, Pharmacists</v>
      </c>
      <c r="Z583" t="s">
        <v>1417</v>
      </c>
      <c r="AB583" t="str">
        <f t="shared" si="427"/>
        <v>Initial licensure, Upon renewal of license, Specified date</v>
      </c>
      <c r="AC583" t="s">
        <v>1421</v>
      </c>
      <c r="AE583">
        <v>1</v>
      </c>
      <c r="AF583" t="s">
        <v>1432</v>
      </c>
      <c r="AG583" t="s">
        <v>1430</v>
      </c>
      <c r="AH583">
        <v>0</v>
      </c>
      <c r="AQ583">
        <v>1</v>
      </c>
      <c r="AR583" t="s">
        <v>1429</v>
      </c>
      <c r="AS583" t="s">
        <v>1430</v>
      </c>
      <c r="AT583" t="str">
        <f t="shared" si="430"/>
        <v>Initial prescriptions</v>
      </c>
      <c r="AU583" t="s">
        <v>1429</v>
      </c>
      <c r="AW583" t="str">
        <f>("Frequency of PDMP checks not required for established patients")</f>
        <v>Frequency of PDMP checks not required for established patients</v>
      </c>
      <c r="AZ583" t="str">
        <f>("No exceptions from the mandate to check the PDMP")</f>
        <v>No exceptions from the mandate to check the PDMP</v>
      </c>
      <c r="BC583">
        <v>0</v>
      </c>
      <c r="BL583">
        <v>0</v>
      </c>
      <c r="CG583">
        <v>0</v>
      </c>
      <c r="CJ583">
        <v>1</v>
      </c>
      <c r="CK583" t="s">
        <v>1428</v>
      </c>
      <c r="CM583">
        <v>0</v>
      </c>
      <c r="CS583">
        <v>1</v>
      </c>
      <c r="CT583" t="s">
        <v>1423</v>
      </c>
      <c r="CV583" t="str">
        <f t="shared" si="413"/>
        <v>Authorized agent, delegate, or designee</v>
      </c>
      <c r="CW583" t="s">
        <v>1422</v>
      </c>
      <c r="CY583">
        <v>1</v>
      </c>
      <c r="CZ583" t="s">
        <v>1422</v>
      </c>
      <c r="DB583">
        <v>0</v>
      </c>
      <c r="DE583">
        <v>1</v>
      </c>
      <c r="DF583" t="s">
        <v>1422</v>
      </c>
      <c r="DH583">
        <v>0</v>
      </c>
      <c r="DN583">
        <v>1</v>
      </c>
      <c r="DO583" t="s">
        <v>1423</v>
      </c>
      <c r="DQ583" t="str">
        <f t="shared" si="428"/>
        <v>Granted access by issuance of a warrant</v>
      </c>
      <c r="DR583" t="s">
        <v>1422</v>
      </c>
    </row>
    <row r="584" spans="1:122" x14ac:dyDescent="0.35">
      <c r="A584" t="s">
        <v>1415</v>
      </c>
      <c r="B584" s="1">
        <v>43647</v>
      </c>
      <c r="C584" s="1">
        <v>43830</v>
      </c>
      <c r="D584">
        <v>1</v>
      </c>
      <c r="E584" t="s">
        <v>1416</v>
      </c>
      <c r="G584" t="str">
        <f t="shared" si="412"/>
        <v>Professional licensing authority</v>
      </c>
      <c r="H584" t="s">
        <v>1417</v>
      </c>
      <c r="J584">
        <v>1</v>
      </c>
      <c r="K584" t="s">
        <v>1418</v>
      </c>
      <c r="M584" t="str">
        <f t="shared" si="429"/>
        <v>Next business day</v>
      </c>
      <c r="N584" t="s">
        <v>1418</v>
      </c>
      <c r="O584" t="s">
        <v>1424</v>
      </c>
      <c r="P584" t="str">
        <f t="shared" si="424"/>
        <v>Schedule I, Schedule II, Schedule III, Schedule IV, Schedule V</v>
      </c>
      <c r="Q584" t="s">
        <v>1426</v>
      </c>
      <c r="S584" t="str">
        <f>("Must report to prescriber or dispenser")</f>
        <v>Must report to prescriber or dispenser</v>
      </c>
      <c r="T584" t="s">
        <v>1431</v>
      </c>
      <c r="V584">
        <v>1</v>
      </c>
      <c r="W584" t="s">
        <v>1419</v>
      </c>
      <c r="Y584" t="str">
        <f t="shared" si="426"/>
        <v>Physician prescribers, Dentists, Pharmacists</v>
      </c>
      <c r="Z584" t="s">
        <v>1420</v>
      </c>
      <c r="AB584" t="str">
        <f t="shared" si="427"/>
        <v>Initial licensure, Upon renewal of license, Specified date</v>
      </c>
      <c r="AC584" t="s">
        <v>1421</v>
      </c>
      <c r="AE584">
        <v>1</v>
      </c>
      <c r="AF584" t="s">
        <v>1432</v>
      </c>
      <c r="AG584" t="s">
        <v>1430</v>
      </c>
      <c r="AH584">
        <v>0</v>
      </c>
      <c r="AQ584">
        <v>1</v>
      </c>
      <c r="AR584" t="s">
        <v>1429</v>
      </c>
      <c r="AS584" t="s">
        <v>1430</v>
      </c>
      <c r="AT584" t="str">
        <f t="shared" si="430"/>
        <v>Initial prescriptions</v>
      </c>
      <c r="AU584" t="s">
        <v>1429</v>
      </c>
      <c r="AW584" t="str">
        <f>("Frequency of PDMP checks not required for established patients")</f>
        <v>Frequency of PDMP checks not required for established patients</v>
      </c>
      <c r="AZ584" t="str">
        <f>("No exceptions from the mandate to check the PDMP")</f>
        <v>No exceptions from the mandate to check the PDMP</v>
      </c>
      <c r="BC584">
        <v>0</v>
      </c>
      <c r="BL584">
        <v>0</v>
      </c>
      <c r="CG584">
        <v>0</v>
      </c>
      <c r="CJ584">
        <v>1</v>
      </c>
      <c r="CK584" t="s">
        <v>1428</v>
      </c>
      <c r="CM584">
        <v>0</v>
      </c>
      <c r="CS584">
        <v>1</v>
      </c>
      <c r="CT584" t="s">
        <v>1423</v>
      </c>
      <c r="CV584" t="str">
        <f t="shared" si="413"/>
        <v>Authorized agent, delegate, or designee</v>
      </c>
      <c r="CW584" t="s">
        <v>1422</v>
      </c>
      <c r="CY584">
        <v>1</v>
      </c>
      <c r="CZ584" t="s">
        <v>1422</v>
      </c>
      <c r="DB584">
        <v>0</v>
      </c>
      <c r="DE584">
        <v>1</v>
      </c>
      <c r="DF584" t="s">
        <v>1422</v>
      </c>
      <c r="DH584">
        <v>0</v>
      </c>
      <c r="DN584">
        <v>1</v>
      </c>
      <c r="DO584" t="s">
        <v>1423</v>
      </c>
      <c r="DQ584" t="str">
        <f t="shared" si="428"/>
        <v>Granted access by issuance of a warrant</v>
      </c>
      <c r="DR584" t="s">
        <v>1422</v>
      </c>
    </row>
    <row r="585" spans="1:122" x14ac:dyDescent="0.35">
      <c r="A585" t="s">
        <v>1433</v>
      </c>
      <c r="B585" s="1">
        <v>41640</v>
      </c>
      <c r="C585" s="1">
        <v>42143</v>
      </c>
      <c r="D585">
        <v>1</v>
      </c>
      <c r="E585" t="s">
        <v>1434</v>
      </c>
      <c r="G585" t="str">
        <f t="shared" ref="G585:G591" si="431">("Department of Health ")</f>
        <v xml:space="preserve">Department of Health </v>
      </c>
      <c r="H585" t="s">
        <v>1435</v>
      </c>
      <c r="J585">
        <v>1</v>
      </c>
      <c r="K585" t="s">
        <v>1436</v>
      </c>
      <c r="M585" t="str">
        <f>("Every 7 days")</f>
        <v>Every 7 days</v>
      </c>
      <c r="N585" t="s">
        <v>1437</v>
      </c>
      <c r="P585" t="str">
        <f t="shared" ref="P585:P604" si="432">("Schedule II, Schedule III, Schedule IV")</f>
        <v>Schedule II, Schedule III, Schedule IV</v>
      </c>
      <c r="Q585" t="s">
        <v>1438</v>
      </c>
      <c r="S585" t="str">
        <f t="shared" ref="S585:S591" si="433">("Must report to prescriber or dispenser, Permitted to report to law enforcement, Permitted to report to professional licensing body")</f>
        <v>Must report to prescriber or dispenser, Permitted to report to law enforcement, Permitted to report to professional licensing body</v>
      </c>
      <c r="T585" t="s">
        <v>1439</v>
      </c>
      <c r="V585">
        <v>1</v>
      </c>
      <c r="W585" t="s">
        <v>1437</v>
      </c>
      <c r="Y585" t="str">
        <f t="shared" ref="Y585:Y591" si="434">("Physician prescribers, Pharmacists")</f>
        <v>Physician prescribers, Pharmacists</v>
      </c>
      <c r="Z585" t="s">
        <v>1440</v>
      </c>
      <c r="AB585" t="str">
        <f t="shared" ref="AB585:AB591" si="435">("Specified date")</f>
        <v>Specified date</v>
      </c>
      <c r="AC585" t="s">
        <v>1437</v>
      </c>
      <c r="AE585">
        <v>1</v>
      </c>
      <c r="AF585" t="s">
        <v>1437</v>
      </c>
      <c r="AG585" t="s">
        <v>1441</v>
      </c>
      <c r="AH585">
        <v>0</v>
      </c>
      <c r="AQ585">
        <v>1</v>
      </c>
      <c r="AR585" t="s">
        <v>1437</v>
      </c>
      <c r="AS585" t="s">
        <v>1441</v>
      </c>
      <c r="AT585" t="str">
        <f t="shared" si="430"/>
        <v>Initial prescriptions</v>
      </c>
      <c r="AU585" t="s">
        <v>1437</v>
      </c>
      <c r="AW585" t="str">
        <f>("Every 12 months")</f>
        <v>Every 12 months</v>
      </c>
      <c r="AX585" t="s">
        <v>1437</v>
      </c>
      <c r="AZ585" t="str">
        <f>("No exceptions from the mandate to check the PDMP")</f>
        <v>No exceptions from the mandate to check the PDMP</v>
      </c>
      <c r="BC585">
        <v>0</v>
      </c>
      <c r="BL585">
        <v>1</v>
      </c>
      <c r="BM585" t="s">
        <v>1437</v>
      </c>
      <c r="BO585" t="str">
        <f t="shared" ref="BO585:BO591" si="436">("Schedule II, Schedule III, Schedule IV")</f>
        <v>Schedule II, Schedule III, Schedule IV</v>
      </c>
      <c r="BP585" t="s">
        <v>1442</v>
      </c>
      <c r="BR585" t="str">
        <f t="shared" ref="BR585:BR591" si="437">("Prior to issuing a replacement prescription, Initial prescriptions, Every 12 months, Transitioning from pain classifications")</f>
        <v>Prior to issuing a replacement prescription, Initial prescriptions, Every 12 months, Transitioning from pain classifications</v>
      </c>
      <c r="BS585" t="s">
        <v>1443</v>
      </c>
      <c r="BU585" t="str">
        <f t="shared" ref="BU585:BU591" si="438">("Prior to issuing a replacement prescription, Initial prescriptions, Every 12 months, Transitioning from pain classifications")</f>
        <v>Prior to issuing a replacement prescription, Initial prescriptions, Every 12 months, Transitioning from pain classifications</v>
      </c>
      <c r="BV585" t="s">
        <v>1442</v>
      </c>
      <c r="BX585" t="str">
        <f t="shared" ref="BX585:BX591" si="439">("Prior to issuing a replacement prescription, Initial prescriptions, Every 12 months, Transitioning from pain classifications ")</f>
        <v xml:space="preserve">Prior to issuing a replacement prescription, Initial prescriptions, Every 12 months, Transitioning from pain classifications </v>
      </c>
      <c r="BY585" t="s">
        <v>1442</v>
      </c>
      <c r="CA585" t="str">
        <f t="shared" ref="CA585:CA591" si="440">("Prescriber not required to check for a Schedule V substance")</f>
        <v>Prescriber not required to check for a Schedule V substance</v>
      </c>
      <c r="CD585" t="str">
        <f>("No exceptions from the mandate to check the PDMP")</f>
        <v>No exceptions from the mandate to check the PDMP</v>
      </c>
      <c r="CG585">
        <v>0</v>
      </c>
      <c r="CJ585">
        <v>0</v>
      </c>
      <c r="CM585">
        <v>0</v>
      </c>
      <c r="CS585">
        <v>1</v>
      </c>
      <c r="CT585" t="s">
        <v>1444</v>
      </c>
      <c r="CV585" t="str">
        <f t="shared" si="413"/>
        <v>Authorized agent, delegate, or designee</v>
      </c>
      <c r="CW585" t="s">
        <v>1444</v>
      </c>
      <c r="CY585">
        <v>1</v>
      </c>
      <c r="CZ585" t="s">
        <v>1445</v>
      </c>
      <c r="DB585">
        <v>0</v>
      </c>
      <c r="DE585">
        <v>0</v>
      </c>
      <c r="DH585">
        <v>1</v>
      </c>
      <c r="DI585" t="s">
        <v>1446</v>
      </c>
      <c r="DK585" t="str">
        <f t="shared" ref="DK585:DK607" si="441">("Receiving state must allow reciprocity with this state, Must have bilateral memorandum of understanding or data sharing agreement")</f>
        <v>Receiving state must allow reciprocity with this state, Must have bilateral memorandum of understanding or data sharing agreement</v>
      </c>
      <c r="DL585" t="s">
        <v>1447</v>
      </c>
      <c r="DN585">
        <v>0</v>
      </c>
    </row>
    <row r="586" spans="1:122" x14ac:dyDescent="0.35">
      <c r="A586" t="s">
        <v>1433</v>
      </c>
      <c r="B586" s="1">
        <v>42144</v>
      </c>
      <c r="C586" s="1">
        <v>42216</v>
      </c>
      <c r="D586">
        <v>1</v>
      </c>
      <c r="E586" t="s">
        <v>1434</v>
      </c>
      <c r="G586" t="str">
        <f t="shared" si="431"/>
        <v xml:space="preserve">Department of Health </v>
      </c>
      <c r="H586" t="s">
        <v>1435</v>
      </c>
      <c r="J586">
        <v>1</v>
      </c>
      <c r="K586" t="s">
        <v>1436</v>
      </c>
      <c r="M586" t="str">
        <f>("Every 7 days")</f>
        <v>Every 7 days</v>
      </c>
      <c r="N586" t="s">
        <v>1437</v>
      </c>
      <c r="P586" t="str">
        <f t="shared" si="432"/>
        <v>Schedule II, Schedule III, Schedule IV</v>
      </c>
      <c r="Q586" t="s">
        <v>1438</v>
      </c>
      <c r="S586" t="str">
        <f t="shared" si="433"/>
        <v>Must report to prescriber or dispenser, Permitted to report to law enforcement, Permitted to report to professional licensing body</v>
      </c>
      <c r="T586" t="s">
        <v>1439</v>
      </c>
      <c r="V586">
        <v>1</v>
      </c>
      <c r="W586" t="s">
        <v>1437</v>
      </c>
      <c r="Y586" t="str">
        <f t="shared" si="434"/>
        <v>Physician prescribers, Pharmacists</v>
      </c>
      <c r="Z586" t="s">
        <v>1440</v>
      </c>
      <c r="AB586" t="str">
        <f t="shared" si="435"/>
        <v>Specified date</v>
      </c>
      <c r="AC586" t="s">
        <v>1437</v>
      </c>
      <c r="AE586">
        <v>1</v>
      </c>
      <c r="AF586" t="s">
        <v>1437</v>
      </c>
      <c r="AG586" t="s">
        <v>1441</v>
      </c>
      <c r="AH586">
        <v>0</v>
      </c>
      <c r="AQ586">
        <v>1</v>
      </c>
      <c r="AR586" t="s">
        <v>1437</v>
      </c>
      <c r="AS586" t="s">
        <v>1441</v>
      </c>
      <c r="AT586" t="str">
        <f t="shared" si="430"/>
        <v>Initial prescriptions</v>
      </c>
      <c r="AU586" t="s">
        <v>1437</v>
      </c>
      <c r="AW586" t="str">
        <f>("Every 12 months")</f>
        <v>Every 12 months</v>
      </c>
      <c r="AX586" t="s">
        <v>1437</v>
      </c>
      <c r="AZ586" t="str">
        <f>("No exceptions from the mandate to check the PDMP")</f>
        <v>No exceptions from the mandate to check the PDMP</v>
      </c>
      <c r="BC586">
        <v>0</v>
      </c>
      <c r="BL586">
        <v>1</v>
      </c>
      <c r="BM586" t="s">
        <v>1437</v>
      </c>
      <c r="BO586" t="str">
        <f t="shared" si="436"/>
        <v>Schedule II, Schedule III, Schedule IV</v>
      </c>
      <c r="BP586" t="s">
        <v>1442</v>
      </c>
      <c r="BR586" t="str">
        <f t="shared" si="437"/>
        <v>Prior to issuing a replacement prescription, Initial prescriptions, Every 12 months, Transitioning from pain classifications</v>
      </c>
      <c r="BS586" t="s">
        <v>1442</v>
      </c>
      <c r="BU586" t="str">
        <f t="shared" si="438"/>
        <v>Prior to issuing a replacement prescription, Initial prescriptions, Every 12 months, Transitioning from pain classifications</v>
      </c>
      <c r="BV586" t="s">
        <v>1442</v>
      </c>
      <c r="BX586" t="str">
        <f t="shared" si="439"/>
        <v xml:space="preserve">Prior to issuing a replacement prescription, Initial prescriptions, Every 12 months, Transitioning from pain classifications </v>
      </c>
      <c r="BY586" t="s">
        <v>1442</v>
      </c>
      <c r="CA586" t="str">
        <f t="shared" si="440"/>
        <v>Prescriber not required to check for a Schedule V substance</v>
      </c>
      <c r="CD586" t="str">
        <f>("No exceptions from the mandate to check the PDMP")</f>
        <v>No exceptions from the mandate to check the PDMP</v>
      </c>
      <c r="CG586">
        <v>0</v>
      </c>
      <c r="CJ586">
        <v>0</v>
      </c>
      <c r="CM586">
        <v>0</v>
      </c>
      <c r="CS586">
        <v>1</v>
      </c>
      <c r="CT586" t="s">
        <v>1444</v>
      </c>
      <c r="CV586" t="str">
        <f t="shared" si="413"/>
        <v>Authorized agent, delegate, or designee</v>
      </c>
      <c r="CW586" t="s">
        <v>1444</v>
      </c>
      <c r="CY586">
        <v>1</v>
      </c>
      <c r="CZ586" t="s">
        <v>1445</v>
      </c>
      <c r="DB586">
        <v>0</v>
      </c>
      <c r="DE586">
        <v>0</v>
      </c>
      <c r="DH586">
        <v>1</v>
      </c>
      <c r="DI586" t="s">
        <v>1446</v>
      </c>
      <c r="DK586" t="str">
        <f t="shared" si="441"/>
        <v>Receiving state must allow reciprocity with this state, Must have bilateral memorandum of understanding or data sharing agreement</v>
      </c>
      <c r="DL586" t="s">
        <v>1447</v>
      </c>
      <c r="DN586">
        <v>0</v>
      </c>
    </row>
    <row r="587" spans="1:122" x14ac:dyDescent="0.35">
      <c r="A587" t="s">
        <v>1433</v>
      </c>
      <c r="B587" s="1">
        <v>42217</v>
      </c>
      <c r="C587" s="1">
        <v>42551</v>
      </c>
      <c r="D587">
        <v>1</v>
      </c>
      <c r="E587" t="s">
        <v>1434</v>
      </c>
      <c r="G587" t="str">
        <f t="shared" si="431"/>
        <v xml:space="preserve">Department of Health </v>
      </c>
      <c r="H587" t="s">
        <v>1435</v>
      </c>
      <c r="J587">
        <v>1</v>
      </c>
      <c r="K587" t="s">
        <v>1436</v>
      </c>
      <c r="M587" t="str">
        <f>("Every 7 days")</f>
        <v>Every 7 days</v>
      </c>
      <c r="N587" t="s">
        <v>1437</v>
      </c>
      <c r="P587" t="str">
        <f t="shared" si="432"/>
        <v>Schedule II, Schedule III, Schedule IV</v>
      </c>
      <c r="Q587" t="s">
        <v>1438</v>
      </c>
      <c r="S587" t="str">
        <f t="shared" si="433"/>
        <v>Must report to prescriber or dispenser, Permitted to report to law enforcement, Permitted to report to professional licensing body</v>
      </c>
      <c r="T587" t="s">
        <v>1448</v>
      </c>
      <c r="V587">
        <v>1</v>
      </c>
      <c r="W587" t="s">
        <v>1437</v>
      </c>
      <c r="Y587" t="str">
        <f t="shared" si="434"/>
        <v>Physician prescribers, Pharmacists</v>
      </c>
      <c r="Z587" t="s">
        <v>1449</v>
      </c>
      <c r="AB587" t="str">
        <f t="shared" si="435"/>
        <v>Specified date</v>
      </c>
      <c r="AC587" t="s">
        <v>1437</v>
      </c>
      <c r="AE587">
        <v>1</v>
      </c>
      <c r="AF587" t="s">
        <v>1450</v>
      </c>
      <c r="AG587" t="s">
        <v>1441</v>
      </c>
      <c r="AH587">
        <v>0</v>
      </c>
      <c r="AQ587">
        <v>1</v>
      </c>
      <c r="AR587" t="s">
        <v>1437</v>
      </c>
      <c r="AS587" t="s">
        <v>1441</v>
      </c>
      <c r="AT587" t="str">
        <f>("Patient request for prescription in Emergency Department , Patient request for prescription in Urgent Care, Initial prescriptions")</f>
        <v>Patient request for prescription in Emergency Department , Patient request for prescription in Urgent Care, Initial prescriptions</v>
      </c>
      <c r="AU587" t="s">
        <v>1451</v>
      </c>
      <c r="AW587" t="str">
        <f>("Patient request for prescription renewal in Emergency Department, Patient request for prescription renewal in Urgent Care, Every 12 months")</f>
        <v>Patient request for prescription renewal in Emergency Department, Patient request for prescription renewal in Urgent Care, Every 12 months</v>
      </c>
      <c r="AX587" t="s">
        <v>1451</v>
      </c>
      <c r="AZ587" t="str">
        <f>("Terminally ill patients under the supervised care of a hospice program, Prescriptions related to cancer treatment")</f>
        <v>Terminally ill patients under the supervised care of a hospice program, Prescriptions related to cancer treatment</v>
      </c>
      <c r="BA587" t="s">
        <v>1452</v>
      </c>
      <c r="BC587">
        <v>0</v>
      </c>
      <c r="BL587">
        <v>1</v>
      </c>
      <c r="BM587" t="s">
        <v>1437</v>
      </c>
      <c r="BO587" t="str">
        <f t="shared" si="436"/>
        <v>Schedule II, Schedule III, Schedule IV</v>
      </c>
      <c r="BP587" t="s">
        <v>1442</v>
      </c>
      <c r="BR587" t="str">
        <f t="shared" si="437"/>
        <v>Prior to issuing a replacement prescription, Initial prescriptions, Every 12 months, Transitioning from pain classifications</v>
      </c>
      <c r="BS587" t="s">
        <v>1442</v>
      </c>
      <c r="BU587" t="str">
        <f t="shared" si="438"/>
        <v>Prior to issuing a replacement prescription, Initial prescriptions, Every 12 months, Transitioning from pain classifications</v>
      </c>
      <c r="BV587" t="s">
        <v>1442</v>
      </c>
      <c r="BX587" t="str">
        <f t="shared" si="439"/>
        <v xml:space="preserve">Prior to issuing a replacement prescription, Initial prescriptions, Every 12 months, Transitioning from pain classifications </v>
      </c>
      <c r="BY587" t="s">
        <v>1442</v>
      </c>
      <c r="CA587" t="str">
        <f t="shared" si="440"/>
        <v>Prescriber not required to check for a Schedule V substance</v>
      </c>
      <c r="CD587" t="str">
        <f>("Terminally ill patients under the supervised care of a hospice program, Prescriptions related to cancer treatment")</f>
        <v>Terminally ill patients under the supervised care of a hospice program, Prescriptions related to cancer treatment</v>
      </c>
      <c r="CE587" t="s">
        <v>1452</v>
      </c>
      <c r="CG587">
        <v>0</v>
      </c>
      <c r="CJ587">
        <v>0</v>
      </c>
      <c r="CM587">
        <v>0</v>
      </c>
      <c r="CS587">
        <v>1</v>
      </c>
      <c r="CT587" t="s">
        <v>1453</v>
      </c>
      <c r="CV587" t="str">
        <f t="shared" si="413"/>
        <v>Authorized agent, delegate, or designee</v>
      </c>
      <c r="CW587" t="s">
        <v>1453</v>
      </c>
      <c r="CY587">
        <v>1</v>
      </c>
      <c r="CZ587" t="s">
        <v>1445</v>
      </c>
      <c r="DB587">
        <v>0</v>
      </c>
      <c r="DE587">
        <v>0</v>
      </c>
      <c r="DH587">
        <v>1</v>
      </c>
      <c r="DI587" t="s">
        <v>1446</v>
      </c>
      <c r="DK587" t="str">
        <f t="shared" si="441"/>
        <v>Receiving state must allow reciprocity with this state, Must have bilateral memorandum of understanding or data sharing agreement</v>
      </c>
      <c r="DL587" t="s">
        <v>1447</v>
      </c>
      <c r="DN587">
        <v>0</v>
      </c>
    </row>
    <row r="588" spans="1:122" x14ac:dyDescent="0.35">
      <c r="A588" t="s">
        <v>1433</v>
      </c>
      <c r="B588" s="1">
        <v>42552</v>
      </c>
      <c r="C588" s="1">
        <v>42916</v>
      </c>
      <c r="D588">
        <v>1</v>
      </c>
      <c r="E588" t="s">
        <v>1434</v>
      </c>
      <c r="G588" t="str">
        <f t="shared" si="431"/>
        <v xml:space="preserve">Department of Health </v>
      </c>
      <c r="H588" t="s">
        <v>1435</v>
      </c>
      <c r="J588">
        <v>1</v>
      </c>
      <c r="K588" t="s">
        <v>1436</v>
      </c>
      <c r="M588" t="str">
        <f>("Every day")</f>
        <v>Every day</v>
      </c>
      <c r="N588" t="s">
        <v>1454</v>
      </c>
      <c r="P588" t="str">
        <f t="shared" si="432"/>
        <v>Schedule II, Schedule III, Schedule IV</v>
      </c>
      <c r="Q588" t="s">
        <v>1438</v>
      </c>
      <c r="S588" t="str">
        <f t="shared" si="433"/>
        <v>Must report to prescriber or dispenser, Permitted to report to law enforcement, Permitted to report to professional licensing body</v>
      </c>
      <c r="T588" t="s">
        <v>1448</v>
      </c>
      <c r="V588">
        <v>1</v>
      </c>
      <c r="W588" t="s">
        <v>1437</v>
      </c>
      <c r="Y588" t="str">
        <f t="shared" si="434"/>
        <v>Physician prescribers, Pharmacists</v>
      </c>
      <c r="Z588" t="s">
        <v>1455</v>
      </c>
      <c r="AB588" t="str">
        <f t="shared" si="435"/>
        <v>Specified date</v>
      </c>
      <c r="AC588" t="s">
        <v>1437</v>
      </c>
      <c r="AE588">
        <v>1</v>
      </c>
      <c r="AF588" t="s">
        <v>1456</v>
      </c>
      <c r="AG588" t="s">
        <v>1441</v>
      </c>
      <c r="AH588">
        <v>0</v>
      </c>
      <c r="AQ588">
        <v>1</v>
      </c>
      <c r="AR588" t="s">
        <v>1437</v>
      </c>
      <c r="AS588" t="s">
        <v>1441</v>
      </c>
      <c r="AT588" t="str">
        <f>("Patient request for prescription in Emergency Department , Patient request for prescription in Urgent Care, Initial prescriptions")</f>
        <v>Patient request for prescription in Emergency Department , Patient request for prescription in Urgent Care, Initial prescriptions</v>
      </c>
      <c r="AU588" t="s">
        <v>1451</v>
      </c>
      <c r="AW588" t="str">
        <f>("Patient request for prescription renewal in Emergency Department, Patient request for prescription renewal in Urgent Care, Every 12 months")</f>
        <v>Patient request for prescription renewal in Emergency Department, Patient request for prescription renewal in Urgent Care, Every 12 months</v>
      </c>
      <c r="AX588" t="s">
        <v>1451</v>
      </c>
      <c r="AZ588" t="str">
        <f>("Terminally ill patients under the supervised care of a hospice program, Prescriptions related to cancer treatment")</f>
        <v>Terminally ill patients under the supervised care of a hospice program, Prescriptions related to cancer treatment</v>
      </c>
      <c r="BA588" t="s">
        <v>1452</v>
      </c>
      <c r="BC588">
        <v>0</v>
      </c>
      <c r="BL588">
        <v>1</v>
      </c>
      <c r="BM588" t="s">
        <v>1437</v>
      </c>
      <c r="BO588" t="str">
        <f t="shared" si="436"/>
        <v>Schedule II, Schedule III, Schedule IV</v>
      </c>
      <c r="BP588" t="s">
        <v>1457</v>
      </c>
      <c r="BR588" t="str">
        <f t="shared" si="437"/>
        <v>Prior to issuing a replacement prescription, Initial prescriptions, Every 12 months, Transitioning from pain classifications</v>
      </c>
      <c r="BS588" t="s">
        <v>1457</v>
      </c>
      <c r="BU588" t="str">
        <f t="shared" si="438"/>
        <v>Prior to issuing a replacement prescription, Initial prescriptions, Every 12 months, Transitioning from pain classifications</v>
      </c>
      <c r="BV588" t="s">
        <v>1457</v>
      </c>
      <c r="BX588" t="str">
        <f t="shared" si="439"/>
        <v xml:space="preserve">Prior to issuing a replacement prescription, Initial prescriptions, Every 12 months, Transitioning from pain classifications </v>
      </c>
      <c r="BY588" t="s">
        <v>1457</v>
      </c>
      <c r="CA588" t="str">
        <f t="shared" si="440"/>
        <v>Prescriber not required to check for a Schedule V substance</v>
      </c>
      <c r="CD588" t="str">
        <f>("Terminally ill patients under the supervised care of a hospice program, Prescriptions related to cancer treatment")</f>
        <v>Terminally ill patients under the supervised care of a hospice program, Prescriptions related to cancer treatment</v>
      </c>
      <c r="CE588" t="s">
        <v>1452</v>
      </c>
      <c r="CG588">
        <v>0</v>
      </c>
      <c r="CJ588">
        <v>0</v>
      </c>
      <c r="CM588">
        <v>0</v>
      </c>
      <c r="CS588">
        <v>1</v>
      </c>
      <c r="CT588" t="s">
        <v>1453</v>
      </c>
      <c r="CV588" t="str">
        <f t="shared" si="413"/>
        <v>Authorized agent, delegate, or designee</v>
      </c>
      <c r="CW588" t="s">
        <v>1453</v>
      </c>
      <c r="CY588">
        <v>1</v>
      </c>
      <c r="CZ588" t="s">
        <v>1445</v>
      </c>
      <c r="DB588">
        <v>0</v>
      </c>
      <c r="DE588">
        <v>0</v>
      </c>
      <c r="DH588">
        <v>1</v>
      </c>
      <c r="DI588" t="s">
        <v>1446</v>
      </c>
      <c r="DK588" t="str">
        <f t="shared" si="441"/>
        <v>Receiving state must allow reciprocity with this state, Must have bilateral memorandum of understanding or data sharing agreement</v>
      </c>
      <c r="DL588" t="s">
        <v>1447</v>
      </c>
      <c r="DN588">
        <v>0</v>
      </c>
    </row>
    <row r="589" spans="1:122" x14ac:dyDescent="0.35">
      <c r="A589" t="s">
        <v>1433</v>
      </c>
      <c r="B589" s="1">
        <v>42917</v>
      </c>
      <c r="C589" s="1">
        <v>43281</v>
      </c>
      <c r="D589">
        <v>1</v>
      </c>
      <c r="E589" t="s">
        <v>1434</v>
      </c>
      <c r="G589" t="str">
        <f t="shared" si="431"/>
        <v xml:space="preserve">Department of Health </v>
      </c>
      <c r="H589" t="s">
        <v>1435</v>
      </c>
      <c r="J589">
        <v>1</v>
      </c>
      <c r="K589" t="s">
        <v>1436</v>
      </c>
      <c r="M589" t="str">
        <f>("Every day")</f>
        <v>Every day</v>
      </c>
      <c r="N589" t="s">
        <v>1454</v>
      </c>
      <c r="P589" t="str">
        <f t="shared" si="432"/>
        <v>Schedule II, Schedule III, Schedule IV</v>
      </c>
      <c r="Q589" t="s">
        <v>1438</v>
      </c>
      <c r="S589" t="str">
        <f t="shared" si="433"/>
        <v>Must report to prescriber or dispenser, Permitted to report to law enforcement, Permitted to report to professional licensing body</v>
      </c>
      <c r="T589" t="s">
        <v>1448</v>
      </c>
      <c r="V589">
        <v>1</v>
      </c>
      <c r="W589" t="s">
        <v>1437</v>
      </c>
      <c r="Y589" t="str">
        <f t="shared" si="434"/>
        <v>Physician prescribers, Pharmacists</v>
      </c>
      <c r="Z589" t="s">
        <v>1455</v>
      </c>
      <c r="AB589" t="str">
        <f t="shared" si="435"/>
        <v>Specified date</v>
      </c>
      <c r="AC589" t="s">
        <v>1437</v>
      </c>
      <c r="AE589">
        <v>1</v>
      </c>
      <c r="AF589" t="s">
        <v>1458</v>
      </c>
      <c r="AG589" t="s">
        <v>1441</v>
      </c>
      <c r="AH589">
        <v>0</v>
      </c>
      <c r="AQ589">
        <v>1</v>
      </c>
      <c r="AR589" t="s">
        <v>1451</v>
      </c>
      <c r="AS589" t="s">
        <v>1441</v>
      </c>
      <c r="AT589" t="str">
        <f>("Patient request for prescription in Emergency Department , Patient request for prescription in Urgent Care, Initial prescriptions")</f>
        <v>Patient request for prescription in Emergency Department , Patient request for prescription in Urgent Care, Initial prescriptions</v>
      </c>
      <c r="AU589" t="s">
        <v>1459</v>
      </c>
      <c r="AW589" t="str">
        <f>("Patient request for prescription renewal in Emergency Department, Patient request for prescription renewal in Urgent Care, Every 12 months")</f>
        <v>Patient request for prescription renewal in Emergency Department, Patient request for prescription renewal in Urgent Care, Every 12 months</v>
      </c>
      <c r="AX589" t="s">
        <v>1459</v>
      </c>
      <c r="AZ589" t="str">
        <f>("Terminally ill patients under the supervised care of a hospice program, Prescriptions related to cancer treatment")</f>
        <v>Terminally ill patients under the supervised care of a hospice program, Prescriptions related to cancer treatment</v>
      </c>
      <c r="BA589" t="s">
        <v>1460</v>
      </c>
      <c r="BC589">
        <v>1</v>
      </c>
      <c r="BD589" t="s">
        <v>1460</v>
      </c>
      <c r="BF589" t="str">
        <f>("Initial prescriptions")</f>
        <v>Initial prescriptions</v>
      </c>
      <c r="BG589" t="s">
        <v>1460</v>
      </c>
      <c r="BI589" t="str">
        <f>("Terminally ill patients under the supervised care of a hospice program, Prescriptions related to cancer treatment")</f>
        <v>Terminally ill patients under the supervised care of a hospice program, Prescriptions related to cancer treatment</v>
      </c>
      <c r="BJ589" t="s">
        <v>1460</v>
      </c>
      <c r="BL589">
        <v>1</v>
      </c>
      <c r="BM589" t="s">
        <v>1437</v>
      </c>
      <c r="BO589" t="str">
        <f t="shared" si="436"/>
        <v>Schedule II, Schedule III, Schedule IV</v>
      </c>
      <c r="BP589" t="s">
        <v>1461</v>
      </c>
      <c r="BR589" t="str">
        <f t="shared" si="437"/>
        <v>Prior to issuing a replacement prescription, Initial prescriptions, Every 12 months, Transitioning from pain classifications</v>
      </c>
      <c r="BS589" t="s">
        <v>1462</v>
      </c>
      <c r="BU589" t="str">
        <f t="shared" si="438"/>
        <v>Prior to issuing a replacement prescription, Initial prescriptions, Every 12 months, Transitioning from pain classifications</v>
      </c>
      <c r="BV589" t="s">
        <v>1461</v>
      </c>
      <c r="BX589" t="str">
        <f t="shared" si="439"/>
        <v xml:space="preserve">Prior to issuing a replacement prescription, Initial prescriptions, Every 12 months, Transitioning from pain classifications </v>
      </c>
      <c r="BY589" t="s">
        <v>1461</v>
      </c>
      <c r="CA589" t="str">
        <f t="shared" si="440"/>
        <v>Prescriber not required to check for a Schedule V substance</v>
      </c>
      <c r="CD589" t="str">
        <f>("Terminally ill patients under the supervised care of a hospice program, Prescriptions related to cancer treatment")</f>
        <v>Terminally ill patients under the supervised care of a hospice program, Prescriptions related to cancer treatment</v>
      </c>
      <c r="CE589" t="s">
        <v>1460</v>
      </c>
      <c r="CG589">
        <v>1</v>
      </c>
      <c r="CH589" t="s">
        <v>1463</v>
      </c>
      <c r="CJ589">
        <v>0</v>
      </c>
      <c r="CM589">
        <v>1</v>
      </c>
      <c r="CN589" t="s">
        <v>1463</v>
      </c>
      <c r="CP589" t="str">
        <f>("New patients only")</f>
        <v>New patients only</v>
      </c>
      <c r="CQ589" t="s">
        <v>1463</v>
      </c>
      <c r="CS589">
        <v>1</v>
      </c>
      <c r="CT589" t="s">
        <v>1464</v>
      </c>
      <c r="CV589" t="str">
        <f t="shared" si="413"/>
        <v>Authorized agent, delegate, or designee</v>
      </c>
      <c r="CW589" t="s">
        <v>1464</v>
      </c>
      <c r="CY589">
        <v>1</v>
      </c>
      <c r="CZ589" t="s">
        <v>1445</v>
      </c>
      <c r="DB589">
        <v>0</v>
      </c>
      <c r="DE589">
        <v>0</v>
      </c>
      <c r="DH589">
        <v>1</v>
      </c>
      <c r="DI589" t="s">
        <v>1446</v>
      </c>
      <c r="DK589" t="str">
        <f t="shared" si="441"/>
        <v>Receiving state must allow reciprocity with this state, Must have bilateral memorandum of understanding or data sharing agreement</v>
      </c>
      <c r="DL589" t="s">
        <v>1447</v>
      </c>
      <c r="DN589">
        <v>0</v>
      </c>
    </row>
    <row r="590" spans="1:122" x14ac:dyDescent="0.35">
      <c r="A590" t="s">
        <v>1433</v>
      </c>
      <c r="B590" s="1">
        <v>43282</v>
      </c>
      <c r="C590" s="1">
        <v>43646</v>
      </c>
      <c r="D590">
        <v>1</v>
      </c>
      <c r="E590" t="s">
        <v>1434</v>
      </c>
      <c r="G590" t="str">
        <f t="shared" si="431"/>
        <v xml:space="preserve">Department of Health </v>
      </c>
      <c r="H590" t="s">
        <v>1435</v>
      </c>
      <c r="J590">
        <v>1</v>
      </c>
      <c r="K590" t="s">
        <v>1436</v>
      </c>
      <c r="M590" t="str">
        <f>("Every day")</f>
        <v>Every day</v>
      </c>
      <c r="N590" t="s">
        <v>1454</v>
      </c>
      <c r="P590" t="str">
        <f t="shared" si="432"/>
        <v>Schedule II, Schedule III, Schedule IV</v>
      </c>
      <c r="Q590" t="s">
        <v>1438</v>
      </c>
      <c r="S590" t="str">
        <f t="shared" si="433"/>
        <v>Must report to prescriber or dispenser, Permitted to report to law enforcement, Permitted to report to professional licensing body</v>
      </c>
      <c r="T590" t="s">
        <v>1465</v>
      </c>
      <c r="V590">
        <v>1</v>
      </c>
      <c r="W590" t="s">
        <v>1437</v>
      </c>
      <c r="Y590" t="str">
        <f t="shared" si="434"/>
        <v>Physician prescribers, Pharmacists</v>
      </c>
      <c r="Z590" t="s">
        <v>1449</v>
      </c>
      <c r="AB590" t="str">
        <f t="shared" si="435"/>
        <v>Specified date</v>
      </c>
      <c r="AC590" t="s">
        <v>1437</v>
      </c>
      <c r="AE590">
        <v>1</v>
      </c>
      <c r="AF590" t="s">
        <v>1466</v>
      </c>
      <c r="AG590" t="s">
        <v>1441</v>
      </c>
      <c r="AH590">
        <v>0</v>
      </c>
      <c r="AQ590">
        <v>1</v>
      </c>
      <c r="AR590" t="s">
        <v>1451</v>
      </c>
      <c r="AS590" t="s">
        <v>1441</v>
      </c>
      <c r="AT590" t="str">
        <f>("Patient request for prescription in Emergency Department , Patient request for prescription in Urgent Care, Initial prescriptions")</f>
        <v>Patient request for prescription in Emergency Department , Patient request for prescription in Urgent Care, Initial prescriptions</v>
      </c>
      <c r="AU590" t="s">
        <v>1459</v>
      </c>
      <c r="AW590" t="str">
        <f>("Patient request for prescription renewal in Emergency Department, Patient request for prescription renewal in Urgent Care, Every 12 months")</f>
        <v>Patient request for prescription renewal in Emergency Department, Patient request for prescription renewal in Urgent Care, Every 12 months</v>
      </c>
      <c r="AX590" t="s">
        <v>1459</v>
      </c>
      <c r="AZ590" t="str">
        <f>("Terminally ill patients under the supervised care of a hospice program, Prescriptions related to cancer treatment")</f>
        <v>Terminally ill patients under the supervised care of a hospice program, Prescriptions related to cancer treatment</v>
      </c>
      <c r="BA590" t="s">
        <v>1460</v>
      </c>
      <c r="BC590">
        <v>1</v>
      </c>
      <c r="BD590" t="s">
        <v>1460</v>
      </c>
      <c r="BF590" t="str">
        <f>("Initial prescriptions")</f>
        <v>Initial prescriptions</v>
      </c>
      <c r="BG590" t="s">
        <v>1460</v>
      </c>
      <c r="BI590" t="str">
        <f>("Terminally ill patients under the supervised care of a hospice program, Prescriptions related to cancer treatment")</f>
        <v>Terminally ill patients under the supervised care of a hospice program, Prescriptions related to cancer treatment</v>
      </c>
      <c r="BJ590" t="s">
        <v>1460</v>
      </c>
      <c r="BL590">
        <v>1</v>
      </c>
      <c r="BM590" t="s">
        <v>1437</v>
      </c>
      <c r="BO590" t="str">
        <f t="shared" si="436"/>
        <v>Schedule II, Schedule III, Schedule IV</v>
      </c>
      <c r="BP590" t="s">
        <v>1461</v>
      </c>
      <c r="BR590" t="str">
        <f t="shared" si="437"/>
        <v>Prior to issuing a replacement prescription, Initial prescriptions, Every 12 months, Transitioning from pain classifications</v>
      </c>
      <c r="BS590" t="s">
        <v>1462</v>
      </c>
      <c r="BU590" t="str">
        <f t="shared" si="438"/>
        <v>Prior to issuing a replacement prescription, Initial prescriptions, Every 12 months, Transitioning from pain classifications</v>
      </c>
      <c r="BV590" t="s">
        <v>1461</v>
      </c>
      <c r="BX590" t="str">
        <f t="shared" si="439"/>
        <v xml:space="preserve">Prior to issuing a replacement prescription, Initial prescriptions, Every 12 months, Transitioning from pain classifications </v>
      </c>
      <c r="BY590" t="s">
        <v>1461</v>
      </c>
      <c r="CA590" t="str">
        <f t="shared" si="440"/>
        <v>Prescriber not required to check for a Schedule V substance</v>
      </c>
      <c r="CD590" t="str">
        <f>("Terminally ill patients under the supervised care of a hospice program, Prescriptions related to cancer treatment")</f>
        <v>Terminally ill patients under the supervised care of a hospice program, Prescriptions related to cancer treatment</v>
      </c>
      <c r="CE590" t="s">
        <v>1460</v>
      </c>
      <c r="CG590">
        <v>1</v>
      </c>
      <c r="CH590" t="s">
        <v>1463</v>
      </c>
      <c r="CJ590">
        <v>0</v>
      </c>
      <c r="CM590">
        <v>1</v>
      </c>
      <c r="CN590" t="s">
        <v>1463</v>
      </c>
      <c r="CP590" t="str">
        <f>("New patients only")</f>
        <v>New patients only</v>
      </c>
      <c r="CQ590" t="s">
        <v>1463</v>
      </c>
      <c r="CS590">
        <v>1</v>
      </c>
      <c r="CT590" t="s">
        <v>1464</v>
      </c>
      <c r="CV590" t="str">
        <f t="shared" si="413"/>
        <v>Authorized agent, delegate, or designee</v>
      </c>
      <c r="CW590" t="s">
        <v>1464</v>
      </c>
      <c r="CY590">
        <v>1</v>
      </c>
      <c r="CZ590" t="s">
        <v>1445</v>
      </c>
      <c r="DB590">
        <v>0</v>
      </c>
      <c r="DE590">
        <v>0</v>
      </c>
      <c r="DH590">
        <v>1</v>
      </c>
      <c r="DI590" t="s">
        <v>1446</v>
      </c>
      <c r="DK590" t="str">
        <f t="shared" si="441"/>
        <v>Receiving state must allow reciprocity with this state, Must have bilateral memorandum of understanding or data sharing agreement</v>
      </c>
      <c r="DL590" t="s">
        <v>1447</v>
      </c>
      <c r="DN590">
        <v>0</v>
      </c>
    </row>
    <row r="591" spans="1:122" x14ac:dyDescent="0.35">
      <c r="A591" t="s">
        <v>1433</v>
      </c>
      <c r="B591" s="1">
        <v>43647</v>
      </c>
      <c r="C591" s="1">
        <v>43830</v>
      </c>
      <c r="D591">
        <v>1</v>
      </c>
      <c r="E591" t="s">
        <v>1434</v>
      </c>
      <c r="G591" t="str">
        <f t="shared" si="431"/>
        <v xml:space="preserve">Department of Health </v>
      </c>
      <c r="H591" t="s">
        <v>1435</v>
      </c>
      <c r="J591">
        <v>1</v>
      </c>
      <c r="K591" t="s">
        <v>1436</v>
      </c>
      <c r="M591" t="str">
        <f>("Every day")</f>
        <v>Every day</v>
      </c>
      <c r="N591" t="s">
        <v>1454</v>
      </c>
      <c r="P591" t="str">
        <f t="shared" si="432"/>
        <v>Schedule II, Schedule III, Schedule IV</v>
      </c>
      <c r="Q591" t="s">
        <v>1438</v>
      </c>
      <c r="S591" t="str">
        <f t="shared" si="433"/>
        <v>Must report to prescriber or dispenser, Permitted to report to law enforcement, Permitted to report to professional licensing body</v>
      </c>
      <c r="T591" t="s">
        <v>1465</v>
      </c>
      <c r="V591">
        <v>1</v>
      </c>
      <c r="W591" t="s">
        <v>1437</v>
      </c>
      <c r="Y591" t="str">
        <f t="shared" si="434"/>
        <v>Physician prescribers, Pharmacists</v>
      </c>
      <c r="Z591" t="s">
        <v>1455</v>
      </c>
      <c r="AB591" t="str">
        <f t="shared" si="435"/>
        <v>Specified date</v>
      </c>
      <c r="AC591" t="s">
        <v>1437</v>
      </c>
      <c r="AE591">
        <v>1</v>
      </c>
      <c r="AF591" t="s">
        <v>1467</v>
      </c>
      <c r="AG591" t="s">
        <v>1441</v>
      </c>
      <c r="AH591">
        <v>0</v>
      </c>
      <c r="AQ591">
        <v>1</v>
      </c>
      <c r="AR591" t="s">
        <v>1451</v>
      </c>
      <c r="AS591" t="s">
        <v>1441</v>
      </c>
      <c r="AT591" t="str">
        <f>("Patient request for prescription in Emergency Department , Patient request for prescription in Urgent Care, Initial prescriptions")</f>
        <v>Patient request for prescription in Emergency Department , Patient request for prescription in Urgent Care, Initial prescriptions</v>
      </c>
      <c r="AU591" t="s">
        <v>1459</v>
      </c>
      <c r="AW591" t="str">
        <f>("Patient request for prescription renewal in Emergency Department, Patient request for prescription renewal in Urgent Care, Every 12 months")</f>
        <v>Patient request for prescription renewal in Emergency Department, Patient request for prescription renewal in Urgent Care, Every 12 months</v>
      </c>
      <c r="AX591" t="s">
        <v>1459</v>
      </c>
      <c r="AZ591" t="str">
        <f>("Terminally ill patients under the supervised care of a hospice program, Prescriptions related to cancer treatment")</f>
        <v>Terminally ill patients under the supervised care of a hospice program, Prescriptions related to cancer treatment</v>
      </c>
      <c r="BA591" t="s">
        <v>1460</v>
      </c>
      <c r="BC591">
        <v>1</v>
      </c>
      <c r="BD591" t="s">
        <v>1460</v>
      </c>
      <c r="BF591" t="str">
        <f>("Initial prescriptions")</f>
        <v>Initial prescriptions</v>
      </c>
      <c r="BG591" t="s">
        <v>1460</v>
      </c>
      <c r="BI591" t="str">
        <f>("Terminally ill patients under the supervised care of a hospice program, Prescriptions related to cancer treatment")</f>
        <v>Terminally ill patients under the supervised care of a hospice program, Prescriptions related to cancer treatment</v>
      </c>
      <c r="BJ591" t="s">
        <v>1460</v>
      </c>
      <c r="BL591">
        <v>1</v>
      </c>
      <c r="BM591" t="s">
        <v>1437</v>
      </c>
      <c r="BO591" t="str">
        <f t="shared" si="436"/>
        <v>Schedule II, Schedule III, Schedule IV</v>
      </c>
      <c r="BP591" t="s">
        <v>1461</v>
      </c>
      <c r="BR591" t="str">
        <f t="shared" si="437"/>
        <v>Prior to issuing a replacement prescription, Initial prescriptions, Every 12 months, Transitioning from pain classifications</v>
      </c>
      <c r="BS591" t="s">
        <v>1462</v>
      </c>
      <c r="BU591" t="str">
        <f t="shared" si="438"/>
        <v>Prior to issuing a replacement prescription, Initial prescriptions, Every 12 months, Transitioning from pain classifications</v>
      </c>
      <c r="BV591" t="s">
        <v>1461</v>
      </c>
      <c r="BX591" t="str">
        <f t="shared" si="439"/>
        <v xml:space="preserve">Prior to issuing a replacement prescription, Initial prescriptions, Every 12 months, Transitioning from pain classifications </v>
      </c>
      <c r="BY591" t="s">
        <v>1461</v>
      </c>
      <c r="CA591" t="str">
        <f t="shared" si="440"/>
        <v>Prescriber not required to check for a Schedule V substance</v>
      </c>
      <c r="CD591" t="str">
        <f>("Terminally ill patients under the supervised care of a hospice program, Prescriptions related to cancer treatment")</f>
        <v>Terminally ill patients under the supervised care of a hospice program, Prescriptions related to cancer treatment</v>
      </c>
      <c r="CE591" t="s">
        <v>1460</v>
      </c>
      <c r="CG591">
        <v>1</v>
      </c>
      <c r="CH591" t="s">
        <v>1463</v>
      </c>
      <c r="CJ591">
        <v>0</v>
      </c>
      <c r="CM591">
        <v>1</v>
      </c>
      <c r="CN591" t="s">
        <v>1463</v>
      </c>
      <c r="CP591" t="str">
        <f>("New patients only")</f>
        <v>New patients only</v>
      </c>
      <c r="CQ591" t="s">
        <v>1463</v>
      </c>
      <c r="CS591">
        <v>1</v>
      </c>
      <c r="CT591" t="s">
        <v>1464</v>
      </c>
      <c r="CV591" t="str">
        <f t="shared" si="413"/>
        <v>Authorized agent, delegate, or designee</v>
      </c>
      <c r="CW591" t="s">
        <v>1464</v>
      </c>
      <c r="CY591">
        <v>1</v>
      </c>
      <c r="CZ591" t="s">
        <v>1445</v>
      </c>
      <c r="DB591">
        <v>0</v>
      </c>
      <c r="DE591">
        <v>0</v>
      </c>
      <c r="DH591">
        <v>1</v>
      </c>
      <c r="DI591" t="s">
        <v>1446</v>
      </c>
      <c r="DK591" t="str">
        <f t="shared" si="441"/>
        <v>Receiving state must allow reciprocity with this state, Must have bilateral memorandum of understanding or data sharing agreement</v>
      </c>
      <c r="DL591" t="s">
        <v>1447</v>
      </c>
      <c r="DN591">
        <v>0</v>
      </c>
    </row>
    <row r="592" spans="1:122" x14ac:dyDescent="0.35">
      <c r="A592" t="s">
        <v>1468</v>
      </c>
      <c r="B592" s="1">
        <v>41640</v>
      </c>
      <c r="C592" s="1">
        <v>41820</v>
      </c>
      <c r="D592">
        <v>1</v>
      </c>
      <c r="E592" t="s">
        <v>1469</v>
      </c>
      <c r="G592" t="str">
        <f t="shared" ref="G592:G607" si="442">("Professional licensing authority")</f>
        <v>Professional licensing authority</v>
      </c>
      <c r="H592" t="s">
        <v>1470</v>
      </c>
      <c r="J592">
        <v>1</v>
      </c>
      <c r="K592" t="s">
        <v>1471</v>
      </c>
      <c r="M592" t="str">
        <f t="shared" ref="M592:M599" si="443">("Every 7 days")</f>
        <v>Every 7 days</v>
      </c>
      <c r="N592" t="s">
        <v>1472</v>
      </c>
      <c r="P592" t="str">
        <f t="shared" si="432"/>
        <v>Schedule II, Schedule III, Schedule IV</v>
      </c>
      <c r="Q592" t="s">
        <v>1473</v>
      </c>
      <c r="S592" t="str">
        <f t="shared" ref="S592:S607" si="444">("Permitted to report to law enforcement, Permitted to report to prescriber or dispenser")</f>
        <v>Permitted to report to law enforcement, Permitted to report to prescriber or dispenser</v>
      </c>
      <c r="T592" t="s">
        <v>1474</v>
      </c>
      <c r="V592">
        <v>0</v>
      </c>
      <c r="AE592">
        <v>0</v>
      </c>
      <c r="AH592">
        <v>0</v>
      </c>
      <c r="AQ592">
        <v>0</v>
      </c>
      <c r="BC592">
        <v>0</v>
      </c>
      <c r="BL592">
        <v>0</v>
      </c>
      <c r="CG592">
        <v>0</v>
      </c>
      <c r="CJ592">
        <v>0</v>
      </c>
      <c r="CM592">
        <v>0</v>
      </c>
      <c r="CS592">
        <v>1</v>
      </c>
      <c r="CT592" t="s">
        <v>1475</v>
      </c>
      <c r="CV592" t="str">
        <f t="shared" ref="CV592:CV616" si="445">("Health care professionals")</f>
        <v>Health care professionals</v>
      </c>
      <c r="CW592" t="s">
        <v>1475</v>
      </c>
      <c r="CY592">
        <v>1</v>
      </c>
      <c r="CZ592" t="s">
        <v>1476</v>
      </c>
      <c r="DB592">
        <v>0</v>
      </c>
      <c r="DE592">
        <v>0</v>
      </c>
      <c r="DH592">
        <v>1</v>
      </c>
      <c r="DI592" t="s">
        <v>1477</v>
      </c>
      <c r="DK592" t="str">
        <f t="shared" si="441"/>
        <v>Receiving state must allow reciprocity with this state, Must have bilateral memorandum of understanding or data sharing agreement</v>
      </c>
      <c r="DL592" t="s">
        <v>1477</v>
      </c>
      <c r="DN592">
        <v>1</v>
      </c>
      <c r="DO592" t="s">
        <v>1477</v>
      </c>
      <c r="DQ592" t="str">
        <f t="shared" ref="DQ592:DQ630" si="446">("Active investigations")</f>
        <v>Active investigations</v>
      </c>
      <c r="DR592" t="s">
        <v>1477</v>
      </c>
    </row>
    <row r="593" spans="1:122" x14ac:dyDescent="0.35">
      <c r="A593" t="s">
        <v>1468</v>
      </c>
      <c r="B593" s="1">
        <v>41821</v>
      </c>
      <c r="C593" s="1">
        <v>41956</v>
      </c>
      <c r="D593">
        <v>1</v>
      </c>
      <c r="E593" t="s">
        <v>1478</v>
      </c>
      <c r="G593" t="str">
        <f t="shared" si="442"/>
        <v>Professional licensing authority</v>
      </c>
      <c r="H593" t="s">
        <v>1470</v>
      </c>
      <c r="J593">
        <v>1</v>
      </c>
      <c r="K593" t="s">
        <v>1471</v>
      </c>
      <c r="M593" t="str">
        <f t="shared" si="443"/>
        <v>Every 7 days</v>
      </c>
      <c r="N593" t="s">
        <v>1472</v>
      </c>
      <c r="O593" t="s">
        <v>1479</v>
      </c>
      <c r="P593" t="str">
        <f t="shared" si="432"/>
        <v>Schedule II, Schedule III, Schedule IV</v>
      </c>
      <c r="Q593" t="s">
        <v>1480</v>
      </c>
      <c r="S593" t="str">
        <f t="shared" si="444"/>
        <v>Permitted to report to law enforcement, Permitted to report to prescriber or dispenser</v>
      </c>
      <c r="T593" t="s">
        <v>1474</v>
      </c>
      <c r="V593">
        <v>0</v>
      </c>
      <c r="AE593">
        <v>0</v>
      </c>
      <c r="AH593">
        <v>0</v>
      </c>
      <c r="AQ593">
        <v>0</v>
      </c>
      <c r="BC593">
        <v>0</v>
      </c>
      <c r="BL593">
        <v>0</v>
      </c>
      <c r="CG593">
        <v>0</v>
      </c>
      <c r="CJ593">
        <v>0</v>
      </c>
      <c r="CM593">
        <v>0</v>
      </c>
      <c r="CS593">
        <v>1</v>
      </c>
      <c r="CT593" t="s">
        <v>1475</v>
      </c>
      <c r="CV593" t="str">
        <f t="shared" si="445"/>
        <v>Health care professionals</v>
      </c>
      <c r="CW593" t="s">
        <v>1475</v>
      </c>
      <c r="CY593">
        <v>1</v>
      </c>
      <c r="CZ593" t="s">
        <v>1476</v>
      </c>
      <c r="DB593">
        <v>0</v>
      </c>
      <c r="DE593">
        <v>0</v>
      </c>
      <c r="DH593">
        <v>1</v>
      </c>
      <c r="DI593" t="s">
        <v>1477</v>
      </c>
      <c r="DK593" t="str">
        <f t="shared" si="441"/>
        <v>Receiving state must allow reciprocity with this state, Must have bilateral memorandum of understanding or data sharing agreement</v>
      </c>
      <c r="DL593" t="s">
        <v>1477</v>
      </c>
      <c r="DN593">
        <v>1</v>
      </c>
      <c r="DO593" t="s">
        <v>1477</v>
      </c>
      <c r="DQ593" t="str">
        <f t="shared" si="446"/>
        <v>Active investigations</v>
      </c>
      <c r="DR593" t="s">
        <v>1477</v>
      </c>
    </row>
    <row r="594" spans="1:122" x14ac:dyDescent="0.35">
      <c r="A594" t="s">
        <v>1468</v>
      </c>
      <c r="B594" s="1">
        <v>41957</v>
      </c>
      <c r="C594" s="1">
        <v>41961</v>
      </c>
      <c r="D594">
        <v>1</v>
      </c>
      <c r="E594" t="s">
        <v>1478</v>
      </c>
      <c r="G594" t="str">
        <f t="shared" si="442"/>
        <v>Professional licensing authority</v>
      </c>
      <c r="H594" t="s">
        <v>1470</v>
      </c>
      <c r="J594">
        <v>1</v>
      </c>
      <c r="K594" t="s">
        <v>1471</v>
      </c>
      <c r="M594" t="str">
        <f t="shared" si="443"/>
        <v>Every 7 days</v>
      </c>
      <c r="N594" t="s">
        <v>1472</v>
      </c>
      <c r="P594" t="str">
        <f t="shared" si="432"/>
        <v>Schedule II, Schedule III, Schedule IV</v>
      </c>
      <c r="Q594" t="s">
        <v>1480</v>
      </c>
      <c r="S594" t="str">
        <f t="shared" si="444"/>
        <v>Permitted to report to law enforcement, Permitted to report to prescriber or dispenser</v>
      </c>
      <c r="T594" t="s">
        <v>1474</v>
      </c>
      <c r="V594">
        <v>0</v>
      </c>
      <c r="AE594">
        <v>0</v>
      </c>
      <c r="AH594">
        <v>0</v>
      </c>
      <c r="AQ594">
        <v>0</v>
      </c>
      <c r="BC594">
        <v>0</v>
      </c>
      <c r="BL594">
        <v>0</v>
      </c>
      <c r="CG594">
        <v>0</v>
      </c>
      <c r="CJ594">
        <v>0</v>
      </c>
      <c r="CM594">
        <v>0</v>
      </c>
      <c r="CS594">
        <v>1</v>
      </c>
      <c r="CT594" t="s">
        <v>1475</v>
      </c>
      <c r="CV594" t="str">
        <f t="shared" si="445"/>
        <v>Health care professionals</v>
      </c>
      <c r="CW594" t="s">
        <v>1475</v>
      </c>
      <c r="CY594">
        <v>1</v>
      </c>
      <c r="CZ594" t="s">
        <v>1476</v>
      </c>
      <c r="DB594">
        <v>0</v>
      </c>
      <c r="DE594">
        <v>0</v>
      </c>
      <c r="DH594">
        <v>1</v>
      </c>
      <c r="DI594" t="s">
        <v>1477</v>
      </c>
      <c r="DK594" t="str">
        <f t="shared" si="441"/>
        <v>Receiving state must allow reciprocity with this state, Must have bilateral memorandum of understanding or data sharing agreement</v>
      </c>
      <c r="DL594" t="s">
        <v>1477</v>
      </c>
      <c r="DN594">
        <v>1</v>
      </c>
      <c r="DO594" t="s">
        <v>1477</v>
      </c>
      <c r="DQ594" t="str">
        <f t="shared" si="446"/>
        <v>Active investigations</v>
      </c>
      <c r="DR594" t="s">
        <v>1477</v>
      </c>
    </row>
    <row r="595" spans="1:122" x14ac:dyDescent="0.35">
      <c r="A595" t="s">
        <v>1468</v>
      </c>
      <c r="B595" s="1">
        <v>41962</v>
      </c>
      <c r="C595" s="1">
        <v>42108</v>
      </c>
      <c r="D595">
        <v>1</v>
      </c>
      <c r="E595" t="s">
        <v>1478</v>
      </c>
      <c r="G595" t="str">
        <f t="shared" si="442"/>
        <v>Professional licensing authority</v>
      </c>
      <c r="H595" t="s">
        <v>1470</v>
      </c>
      <c r="J595">
        <v>1</v>
      </c>
      <c r="K595" t="s">
        <v>1471</v>
      </c>
      <c r="M595" t="str">
        <f t="shared" si="443"/>
        <v>Every 7 days</v>
      </c>
      <c r="N595" t="s">
        <v>1472</v>
      </c>
      <c r="P595" t="str">
        <f t="shared" si="432"/>
        <v>Schedule II, Schedule III, Schedule IV</v>
      </c>
      <c r="Q595" t="s">
        <v>1480</v>
      </c>
      <c r="S595" t="str">
        <f t="shared" si="444"/>
        <v>Permitted to report to law enforcement, Permitted to report to prescriber or dispenser</v>
      </c>
      <c r="T595" t="s">
        <v>1474</v>
      </c>
      <c r="V595">
        <v>0</v>
      </c>
      <c r="AE595">
        <v>0</v>
      </c>
      <c r="AH595">
        <v>0</v>
      </c>
      <c r="AQ595">
        <v>0</v>
      </c>
      <c r="BC595">
        <v>0</v>
      </c>
      <c r="BL595">
        <v>0</v>
      </c>
      <c r="CG595">
        <v>0</v>
      </c>
      <c r="CJ595">
        <v>0</v>
      </c>
      <c r="CM595">
        <v>0</v>
      </c>
      <c r="CS595">
        <v>1</v>
      </c>
      <c r="CT595" t="s">
        <v>1475</v>
      </c>
      <c r="CV595" t="str">
        <f t="shared" si="445"/>
        <v>Health care professionals</v>
      </c>
      <c r="CW595" t="s">
        <v>1475</v>
      </c>
      <c r="CY595">
        <v>1</v>
      </c>
      <c r="CZ595" t="s">
        <v>1476</v>
      </c>
      <c r="DB595">
        <v>0</v>
      </c>
      <c r="DE595">
        <v>0</v>
      </c>
      <c r="DH595">
        <v>1</v>
      </c>
      <c r="DI595" t="s">
        <v>1477</v>
      </c>
      <c r="DK595" t="str">
        <f t="shared" si="441"/>
        <v>Receiving state must allow reciprocity with this state, Must have bilateral memorandum of understanding or data sharing agreement</v>
      </c>
      <c r="DL595" t="s">
        <v>1477</v>
      </c>
      <c r="DN595">
        <v>1</v>
      </c>
      <c r="DO595" t="s">
        <v>1477</v>
      </c>
      <c r="DQ595" t="str">
        <f t="shared" si="446"/>
        <v>Active investigations</v>
      </c>
      <c r="DR595" t="s">
        <v>1477</v>
      </c>
    </row>
    <row r="596" spans="1:122" x14ac:dyDescent="0.35">
      <c r="A596" t="s">
        <v>1468</v>
      </c>
      <c r="B596" s="1">
        <v>42109</v>
      </c>
      <c r="C596" s="1">
        <v>42185</v>
      </c>
      <c r="D596">
        <v>1</v>
      </c>
      <c r="E596" t="s">
        <v>1478</v>
      </c>
      <c r="G596" t="str">
        <f t="shared" si="442"/>
        <v>Professional licensing authority</v>
      </c>
      <c r="H596" t="s">
        <v>1470</v>
      </c>
      <c r="J596">
        <v>1</v>
      </c>
      <c r="K596" t="s">
        <v>1481</v>
      </c>
      <c r="M596" t="str">
        <f t="shared" si="443"/>
        <v>Every 7 days</v>
      </c>
      <c r="N596" t="s">
        <v>1472</v>
      </c>
      <c r="P596" t="str">
        <f t="shared" si="432"/>
        <v>Schedule II, Schedule III, Schedule IV</v>
      </c>
      <c r="Q596" t="s">
        <v>1480</v>
      </c>
      <c r="S596" t="str">
        <f t="shared" si="444"/>
        <v>Permitted to report to law enforcement, Permitted to report to prescriber or dispenser</v>
      </c>
      <c r="T596" t="s">
        <v>1474</v>
      </c>
      <c r="V596">
        <v>0</v>
      </c>
      <c r="AE596">
        <v>0</v>
      </c>
      <c r="AH596">
        <v>0</v>
      </c>
      <c r="AQ596">
        <v>0</v>
      </c>
      <c r="BC596">
        <v>0</v>
      </c>
      <c r="BL596">
        <v>0</v>
      </c>
      <c r="CG596">
        <v>0</v>
      </c>
      <c r="CJ596">
        <v>0</v>
      </c>
      <c r="CM596">
        <v>0</v>
      </c>
      <c r="CS596">
        <v>1</v>
      </c>
      <c r="CT596" t="s">
        <v>1475</v>
      </c>
      <c r="CV596" t="str">
        <f t="shared" si="445"/>
        <v>Health care professionals</v>
      </c>
      <c r="CW596" t="s">
        <v>1475</v>
      </c>
      <c r="CY596">
        <v>1</v>
      </c>
      <c r="CZ596" t="s">
        <v>1476</v>
      </c>
      <c r="DB596">
        <v>0</v>
      </c>
      <c r="DE596">
        <v>0</v>
      </c>
      <c r="DH596">
        <v>1</v>
      </c>
      <c r="DI596" t="s">
        <v>1477</v>
      </c>
      <c r="DK596" t="str">
        <f t="shared" si="441"/>
        <v>Receiving state must allow reciprocity with this state, Must have bilateral memorandum of understanding or data sharing agreement</v>
      </c>
      <c r="DL596" t="s">
        <v>1477</v>
      </c>
      <c r="DN596">
        <v>1</v>
      </c>
      <c r="DO596" t="s">
        <v>1477</v>
      </c>
      <c r="DQ596" t="str">
        <f t="shared" si="446"/>
        <v>Active investigations</v>
      </c>
      <c r="DR596" t="s">
        <v>1477</v>
      </c>
    </row>
    <row r="597" spans="1:122" x14ac:dyDescent="0.35">
      <c r="A597" t="s">
        <v>1468</v>
      </c>
      <c r="B597" s="1">
        <v>42186</v>
      </c>
      <c r="C597" s="1">
        <v>42369</v>
      </c>
      <c r="D597">
        <v>1</v>
      </c>
      <c r="E597" t="s">
        <v>1478</v>
      </c>
      <c r="G597" t="str">
        <f t="shared" si="442"/>
        <v>Professional licensing authority</v>
      </c>
      <c r="H597" t="s">
        <v>1470</v>
      </c>
      <c r="J597">
        <v>1</v>
      </c>
      <c r="K597" t="s">
        <v>1471</v>
      </c>
      <c r="M597" t="str">
        <f t="shared" si="443"/>
        <v>Every 7 days</v>
      </c>
      <c r="N597" t="s">
        <v>1472</v>
      </c>
      <c r="P597" t="str">
        <f t="shared" si="432"/>
        <v>Schedule II, Schedule III, Schedule IV</v>
      </c>
      <c r="Q597" t="s">
        <v>1480</v>
      </c>
      <c r="S597" t="str">
        <f t="shared" si="444"/>
        <v>Permitted to report to law enforcement, Permitted to report to prescriber or dispenser</v>
      </c>
      <c r="T597" t="s">
        <v>1474</v>
      </c>
      <c r="V597">
        <v>1</v>
      </c>
      <c r="W597" t="s">
        <v>1482</v>
      </c>
      <c r="Y597" t="str">
        <f t="shared" ref="Y597:Y619" si="447">("Physician prescribers, Nurse Practitioners, Physician assistants, Optometrists, Podiatrists, Dentists, Pharmacists")</f>
        <v>Physician prescribers, Nurse Practitioners, Physician assistants, Optometrists, Podiatrists, Dentists, Pharmacists</v>
      </c>
      <c r="Z597" t="s">
        <v>1483</v>
      </c>
      <c r="AB597" t="str">
        <f t="shared" ref="AB597:AB619" si="448">("Prior to accessing the PDMP")</f>
        <v>Prior to accessing the PDMP</v>
      </c>
      <c r="AC597" t="s">
        <v>1484</v>
      </c>
      <c r="AE597">
        <v>1</v>
      </c>
      <c r="AF597" t="s">
        <v>1482</v>
      </c>
      <c r="AH597">
        <v>0</v>
      </c>
      <c r="AQ597">
        <v>1</v>
      </c>
      <c r="AR597" t="s">
        <v>1482</v>
      </c>
      <c r="AT597" t="str">
        <f t="shared" ref="AT597:AT607" si="449">("Initial prescriptions")</f>
        <v>Initial prescriptions</v>
      </c>
      <c r="AU597" t="s">
        <v>1482</v>
      </c>
      <c r="AW597" t="str">
        <f t="shared" ref="AW597:AW607" si="450">("Frequency of PDMP checks not required for established patients")</f>
        <v>Frequency of PDMP checks not required for established patients</v>
      </c>
      <c r="AZ597" t="str">
        <f>("Prescriptions related to cancer treatment")</f>
        <v>Prescriptions related to cancer treatment</v>
      </c>
      <c r="BA597" t="s">
        <v>1482</v>
      </c>
      <c r="BC597">
        <v>1</v>
      </c>
      <c r="BD597" t="s">
        <v>1482</v>
      </c>
      <c r="BF597" t="str">
        <f>("Initial prescriptions")</f>
        <v>Initial prescriptions</v>
      </c>
      <c r="BG597" t="s">
        <v>1482</v>
      </c>
      <c r="BI597" t="str">
        <f>("Prescriptions related to cancer treatment")</f>
        <v>Prescriptions related to cancer treatment</v>
      </c>
      <c r="BJ597" t="s">
        <v>1482</v>
      </c>
      <c r="BK597" t="s">
        <v>1485</v>
      </c>
      <c r="BL597">
        <v>0</v>
      </c>
      <c r="CG597">
        <v>0</v>
      </c>
      <c r="CJ597">
        <v>0</v>
      </c>
      <c r="CM597">
        <v>0</v>
      </c>
      <c r="CS597">
        <v>1</v>
      </c>
      <c r="CT597" t="s">
        <v>1475</v>
      </c>
      <c r="CV597" t="str">
        <f t="shared" si="445"/>
        <v>Health care professionals</v>
      </c>
      <c r="CW597" t="s">
        <v>1475</v>
      </c>
      <c r="CY597">
        <v>1</v>
      </c>
      <c r="CZ597" t="s">
        <v>1476</v>
      </c>
      <c r="DB597">
        <v>0</v>
      </c>
      <c r="DE597">
        <v>0</v>
      </c>
      <c r="DH597">
        <v>1</v>
      </c>
      <c r="DI597" t="s">
        <v>1477</v>
      </c>
      <c r="DK597" t="str">
        <f t="shared" si="441"/>
        <v>Receiving state must allow reciprocity with this state, Must have bilateral memorandum of understanding or data sharing agreement</v>
      </c>
      <c r="DL597" t="s">
        <v>1477</v>
      </c>
      <c r="DN597">
        <v>1</v>
      </c>
      <c r="DO597" t="s">
        <v>1477</v>
      </c>
      <c r="DQ597" t="str">
        <f t="shared" si="446"/>
        <v>Active investigations</v>
      </c>
      <c r="DR597" t="s">
        <v>1477</v>
      </c>
    </row>
    <row r="598" spans="1:122" x14ac:dyDescent="0.35">
      <c r="A598" t="s">
        <v>1468</v>
      </c>
      <c r="B598" s="1">
        <v>42370</v>
      </c>
      <c r="C598" s="1">
        <v>42551</v>
      </c>
      <c r="D598">
        <v>1</v>
      </c>
      <c r="E598" t="s">
        <v>1478</v>
      </c>
      <c r="G598" t="str">
        <f t="shared" si="442"/>
        <v>Professional licensing authority</v>
      </c>
      <c r="H598" t="s">
        <v>1470</v>
      </c>
      <c r="J598">
        <v>1</v>
      </c>
      <c r="K598" t="s">
        <v>1471</v>
      </c>
      <c r="M598" t="str">
        <f t="shared" si="443"/>
        <v>Every 7 days</v>
      </c>
      <c r="N598" t="s">
        <v>1472</v>
      </c>
      <c r="P598" t="str">
        <f t="shared" si="432"/>
        <v>Schedule II, Schedule III, Schedule IV</v>
      </c>
      <c r="Q598" t="s">
        <v>1480</v>
      </c>
      <c r="S598" t="str">
        <f t="shared" si="444"/>
        <v>Permitted to report to law enforcement, Permitted to report to prescriber or dispenser</v>
      </c>
      <c r="T598" t="s">
        <v>1474</v>
      </c>
      <c r="V598">
        <v>1</v>
      </c>
      <c r="W598" t="s">
        <v>1482</v>
      </c>
      <c r="Y598" t="str">
        <f t="shared" si="447"/>
        <v>Physician prescribers, Nurse Practitioners, Physician assistants, Optometrists, Podiatrists, Dentists, Pharmacists</v>
      </c>
      <c r="Z598" t="s">
        <v>1483</v>
      </c>
      <c r="AB598" t="str">
        <f t="shared" si="448"/>
        <v>Prior to accessing the PDMP</v>
      </c>
      <c r="AC598" t="s">
        <v>1484</v>
      </c>
      <c r="AE598">
        <v>1</v>
      </c>
      <c r="AF598" t="s">
        <v>1482</v>
      </c>
      <c r="AH598">
        <v>0</v>
      </c>
      <c r="AQ598">
        <v>1</v>
      </c>
      <c r="AR598" t="s">
        <v>1482</v>
      </c>
      <c r="AT598" t="str">
        <f t="shared" si="449"/>
        <v>Initial prescriptions</v>
      </c>
      <c r="AU598" t="s">
        <v>1482</v>
      </c>
      <c r="AW598" t="str">
        <f t="shared" si="450"/>
        <v>Frequency of PDMP checks not required for established patients</v>
      </c>
      <c r="AZ598" t="str">
        <f>("Prescriptions related to cancer treatment")</f>
        <v>Prescriptions related to cancer treatment</v>
      </c>
      <c r="BA598" t="s">
        <v>1482</v>
      </c>
      <c r="BC598">
        <v>1</v>
      </c>
      <c r="BD598" t="s">
        <v>1482</v>
      </c>
      <c r="BF598" t="str">
        <f>("Initial prescriptions")</f>
        <v>Initial prescriptions</v>
      </c>
      <c r="BG598" t="s">
        <v>1482</v>
      </c>
      <c r="BI598" t="str">
        <f>("Prescriptions related to cancer treatment")</f>
        <v>Prescriptions related to cancer treatment</v>
      </c>
      <c r="BJ598" t="s">
        <v>1482</v>
      </c>
      <c r="BL598">
        <v>0</v>
      </c>
      <c r="CG598">
        <v>0</v>
      </c>
      <c r="CJ598">
        <v>0</v>
      </c>
      <c r="CM598">
        <v>0</v>
      </c>
      <c r="CS598">
        <v>1</v>
      </c>
      <c r="CT598" t="s">
        <v>1475</v>
      </c>
      <c r="CV598" t="str">
        <f t="shared" si="445"/>
        <v>Health care professionals</v>
      </c>
      <c r="CW598" t="s">
        <v>1475</v>
      </c>
      <c r="CY598">
        <v>1</v>
      </c>
      <c r="CZ598" t="s">
        <v>1486</v>
      </c>
      <c r="DB598">
        <v>0</v>
      </c>
      <c r="DE598">
        <v>0</v>
      </c>
      <c r="DH598">
        <v>1</v>
      </c>
      <c r="DI598" t="s">
        <v>1477</v>
      </c>
      <c r="DK598" t="str">
        <f t="shared" si="441"/>
        <v>Receiving state must allow reciprocity with this state, Must have bilateral memorandum of understanding or data sharing agreement</v>
      </c>
      <c r="DL598" t="s">
        <v>1477</v>
      </c>
      <c r="DN598">
        <v>1</v>
      </c>
      <c r="DO598" t="s">
        <v>1477</v>
      </c>
      <c r="DQ598" t="str">
        <f t="shared" si="446"/>
        <v>Active investigations</v>
      </c>
      <c r="DR598" t="s">
        <v>1477</v>
      </c>
    </row>
    <row r="599" spans="1:122" x14ac:dyDescent="0.35">
      <c r="A599" t="s">
        <v>1468</v>
      </c>
      <c r="B599" s="1">
        <v>42552</v>
      </c>
      <c r="C599" s="1">
        <v>42735</v>
      </c>
      <c r="D599">
        <v>1</v>
      </c>
      <c r="E599" t="s">
        <v>1478</v>
      </c>
      <c r="G599" t="str">
        <f t="shared" si="442"/>
        <v>Professional licensing authority</v>
      </c>
      <c r="H599" t="s">
        <v>1470</v>
      </c>
      <c r="J599">
        <v>1</v>
      </c>
      <c r="K599" t="s">
        <v>1481</v>
      </c>
      <c r="M599" t="str">
        <f t="shared" si="443"/>
        <v>Every 7 days</v>
      </c>
      <c r="N599" t="s">
        <v>1472</v>
      </c>
      <c r="P599" t="str">
        <f t="shared" si="432"/>
        <v>Schedule II, Schedule III, Schedule IV</v>
      </c>
      <c r="Q599" t="s">
        <v>1480</v>
      </c>
      <c r="S599" t="str">
        <f t="shared" si="444"/>
        <v>Permitted to report to law enforcement, Permitted to report to prescriber or dispenser</v>
      </c>
      <c r="T599" t="s">
        <v>1474</v>
      </c>
      <c r="V599">
        <v>1</v>
      </c>
      <c r="W599" t="s">
        <v>1482</v>
      </c>
      <c r="Y599" t="str">
        <f t="shared" si="447"/>
        <v>Physician prescribers, Nurse Practitioners, Physician assistants, Optometrists, Podiatrists, Dentists, Pharmacists</v>
      </c>
      <c r="Z599" t="s">
        <v>1483</v>
      </c>
      <c r="AB599" t="str">
        <f t="shared" si="448"/>
        <v>Prior to accessing the PDMP</v>
      </c>
      <c r="AC599" t="s">
        <v>1482</v>
      </c>
      <c r="AE599">
        <v>1</v>
      </c>
      <c r="AF599" t="s">
        <v>1482</v>
      </c>
      <c r="AH599">
        <v>0</v>
      </c>
      <c r="AQ599">
        <v>1</v>
      </c>
      <c r="AR599" t="s">
        <v>1482</v>
      </c>
      <c r="AT599" t="str">
        <f t="shared" si="449"/>
        <v>Initial prescriptions</v>
      </c>
      <c r="AU599" t="s">
        <v>1482</v>
      </c>
      <c r="AW599" t="str">
        <f t="shared" si="450"/>
        <v>Frequency of PDMP checks not required for established patients</v>
      </c>
      <c r="AZ599" t="str">
        <f t="shared" ref="AZ599:AZ607" si="451">("Terminally ill patients under the supervised care of a hospice program, Post-surgical prescriptions")</f>
        <v>Terminally ill patients under the supervised care of a hospice program, Post-surgical prescriptions</v>
      </c>
      <c r="BA599" t="s">
        <v>1482</v>
      </c>
      <c r="BC599">
        <v>0</v>
      </c>
      <c r="BL599">
        <v>0</v>
      </c>
      <c r="CG599">
        <v>0</v>
      </c>
      <c r="CJ599">
        <v>0</v>
      </c>
      <c r="CM599">
        <v>0</v>
      </c>
      <c r="CS599">
        <v>1</v>
      </c>
      <c r="CT599" t="s">
        <v>1475</v>
      </c>
      <c r="CV599" t="str">
        <f t="shared" si="445"/>
        <v>Health care professionals</v>
      </c>
      <c r="CW599" t="s">
        <v>1475</v>
      </c>
      <c r="CY599">
        <v>1</v>
      </c>
      <c r="CZ599" t="s">
        <v>1486</v>
      </c>
      <c r="DB599">
        <v>0</v>
      </c>
      <c r="DE599">
        <v>0</v>
      </c>
      <c r="DH599">
        <v>1</v>
      </c>
      <c r="DI599" t="s">
        <v>1477</v>
      </c>
      <c r="DK599" t="str">
        <f t="shared" si="441"/>
        <v>Receiving state must allow reciprocity with this state, Must have bilateral memorandum of understanding or data sharing agreement</v>
      </c>
      <c r="DL599" t="s">
        <v>1477</v>
      </c>
      <c r="DN599">
        <v>1</v>
      </c>
      <c r="DO599" t="s">
        <v>1477</v>
      </c>
      <c r="DQ599" t="str">
        <f t="shared" si="446"/>
        <v>Active investigations</v>
      </c>
      <c r="DR599" t="s">
        <v>1477</v>
      </c>
    </row>
    <row r="600" spans="1:122" x14ac:dyDescent="0.35">
      <c r="A600" t="s">
        <v>1468</v>
      </c>
      <c r="B600" s="1">
        <v>42736</v>
      </c>
      <c r="C600" s="1">
        <v>42759</v>
      </c>
      <c r="D600">
        <v>1</v>
      </c>
      <c r="E600" t="s">
        <v>1478</v>
      </c>
      <c r="G600" t="str">
        <f t="shared" si="442"/>
        <v>Professional licensing authority</v>
      </c>
      <c r="H600" t="s">
        <v>1470</v>
      </c>
      <c r="J600">
        <v>1</v>
      </c>
      <c r="K600" t="s">
        <v>1481</v>
      </c>
      <c r="M600" t="str">
        <f t="shared" ref="M600:M607" si="452">("Next business day")</f>
        <v>Next business day</v>
      </c>
      <c r="N600" t="s">
        <v>1481</v>
      </c>
      <c r="P600" t="str">
        <f t="shared" si="432"/>
        <v>Schedule II, Schedule III, Schedule IV</v>
      </c>
      <c r="Q600" t="s">
        <v>1480</v>
      </c>
      <c r="S600" t="str">
        <f t="shared" si="444"/>
        <v>Permitted to report to law enforcement, Permitted to report to prescriber or dispenser</v>
      </c>
      <c r="T600" t="s">
        <v>1474</v>
      </c>
      <c r="V600">
        <v>1</v>
      </c>
      <c r="W600" t="s">
        <v>1482</v>
      </c>
      <c r="Y600" t="str">
        <f t="shared" si="447"/>
        <v>Physician prescribers, Nurse Practitioners, Physician assistants, Optometrists, Podiatrists, Dentists, Pharmacists</v>
      </c>
      <c r="Z600" t="s">
        <v>1483</v>
      </c>
      <c r="AB600" t="str">
        <f t="shared" si="448"/>
        <v>Prior to accessing the PDMP</v>
      </c>
      <c r="AC600" t="s">
        <v>1484</v>
      </c>
      <c r="AE600">
        <v>1</v>
      </c>
      <c r="AF600" t="s">
        <v>1482</v>
      </c>
      <c r="AH600">
        <v>0</v>
      </c>
      <c r="AQ600">
        <v>1</v>
      </c>
      <c r="AR600" t="s">
        <v>1482</v>
      </c>
      <c r="AT600" t="str">
        <f t="shared" si="449"/>
        <v>Initial prescriptions</v>
      </c>
      <c r="AU600" t="s">
        <v>1482</v>
      </c>
      <c r="AW600" t="str">
        <f t="shared" si="450"/>
        <v>Frequency of PDMP checks not required for established patients</v>
      </c>
      <c r="AZ600" t="str">
        <f t="shared" si="451"/>
        <v>Terminally ill patients under the supervised care of a hospice program, Post-surgical prescriptions</v>
      </c>
      <c r="BA600" t="s">
        <v>1482</v>
      </c>
      <c r="BC600">
        <v>0</v>
      </c>
      <c r="BL600">
        <v>0</v>
      </c>
      <c r="CG600">
        <v>0</v>
      </c>
      <c r="CJ600">
        <v>0</v>
      </c>
      <c r="CM600">
        <v>0</v>
      </c>
      <c r="CS600">
        <v>1</v>
      </c>
      <c r="CT600" t="s">
        <v>1475</v>
      </c>
      <c r="CV600" t="str">
        <f t="shared" si="445"/>
        <v>Health care professionals</v>
      </c>
      <c r="CW600" t="s">
        <v>1475</v>
      </c>
      <c r="CY600">
        <v>1</v>
      </c>
      <c r="CZ600" t="s">
        <v>1486</v>
      </c>
      <c r="DB600">
        <v>0</v>
      </c>
      <c r="DE600">
        <v>0</v>
      </c>
      <c r="DH600">
        <v>1</v>
      </c>
      <c r="DI600" t="s">
        <v>1477</v>
      </c>
      <c r="DK600" t="str">
        <f t="shared" si="441"/>
        <v>Receiving state must allow reciprocity with this state, Must have bilateral memorandum of understanding or data sharing agreement</v>
      </c>
      <c r="DL600" t="s">
        <v>1477</v>
      </c>
      <c r="DN600">
        <v>1</v>
      </c>
      <c r="DO600" t="s">
        <v>1477</v>
      </c>
      <c r="DQ600" t="str">
        <f t="shared" si="446"/>
        <v>Active investigations</v>
      </c>
      <c r="DR600" t="s">
        <v>1477</v>
      </c>
    </row>
    <row r="601" spans="1:122" x14ac:dyDescent="0.35">
      <c r="A601" t="s">
        <v>1468</v>
      </c>
      <c r="B601" s="1">
        <v>42760</v>
      </c>
      <c r="C601" s="1">
        <v>42916</v>
      </c>
      <c r="D601">
        <v>1</v>
      </c>
      <c r="E601" t="s">
        <v>1478</v>
      </c>
      <c r="G601" t="str">
        <f t="shared" si="442"/>
        <v>Professional licensing authority</v>
      </c>
      <c r="H601" t="s">
        <v>1470</v>
      </c>
      <c r="J601">
        <v>1</v>
      </c>
      <c r="K601" t="s">
        <v>1481</v>
      </c>
      <c r="M601" t="str">
        <f t="shared" si="452"/>
        <v>Next business day</v>
      </c>
      <c r="N601" t="s">
        <v>1481</v>
      </c>
      <c r="P601" t="str">
        <f t="shared" si="432"/>
        <v>Schedule II, Schedule III, Schedule IV</v>
      </c>
      <c r="Q601" t="s">
        <v>1480</v>
      </c>
      <c r="S601" t="str">
        <f t="shared" si="444"/>
        <v>Permitted to report to law enforcement, Permitted to report to prescriber or dispenser</v>
      </c>
      <c r="T601" t="s">
        <v>1474</v>
      </c>
      <c r="V601">
        <v>1</v>
      </c>
      <c r="W601" t="s">
        <v>1482</v>
      </c>
      <c r="Y601" t="str">
        <f t="shared" si="447"/>
        <v>Physician prescribers, Nurse Practitioners, Physician assistants, Optometrists, Podiatrists, Dentists, Pharmacists</v>
      </c>
      <c r="Z601" t="s">
        <v>1483</v>
      </c>
      <c r="AB601" t="str">
        <f t="shared" si="448"/>
        <v>Prior to accessing the PDMP</v>
      </c>
      <c r="AC601" t="s">
        <v>1484</v>
      </c>
      <c r="AE601">
        <v>1</v>
      </c>
      <c r="AF601" t="s">
        <v>1482</v>
      </c>
      <c r="AH601">
        <v>0</v>
      </c>
      <c r="AQ601">
        <v>1</v>
      </c>
      <c r="AR601" t="s">
        <v>1482</v>
      </c>
      <c r="AT601" t="str">
        <f t="shared" si="449"/>
        <v>Initial prescriptions</v>
      </c>
      <c r="AU601" t="s">
        <v>1482</v>
      </c>
      <c r="AW601" t="str">
        <f t="shared" si="450"/>
        <v>Frequency of PDMP checks not required for established patients</v>
      </c>
      <c r="AZ601" t="str">
        <f t="shared" si="451"/>
        <v>Terminally ill patients under the supervised care of a hospice program, Post-surgical prescriptions</v>
      </c>
      <c r="BA601" t="s">
        <v>1482</v>
      </c>
      <c r="BC601">
        <v>0</v>
      </c>
      <c r="BL601">
        <v>0</v>
      </c>
      <c r="CG601">
        <v>0</v>
      </c>
      <c r="CJ601">
        <v>0</v>
      </c>
      <c r="CM601">
        <v>0</v>
      </c>
      <c r="CS601">
        <v>1</v>
      </c>
      <c r="CT601" t="s">
        <v>1475</v>
      </c>
      <c r="CV601" t="str">
        <f t="shared" si="445"/>
        <v>Health care professionals</v>
      </c>
      <c r="CW601" t="s">
        <v>1475</v>
      </c>
      <c r="CY601">
        <v>1</v>
      </c>
      <c r="CZ601" t="s">
        <v>1486</v>
      </c>
      <c r="DB601">
        <v>0</v>
      </c>
      <c r="DE601">
        <v>0</v>
      </c>
      <c r="DH601">
        <v>1</v>
      </c>
      <c r="DI601" t="s">
        <v>1477</v>
      </c>
      <c r="DK601" t="str">
        <f t="shared" si="441"/>
        <v>Receiving state must allow reciprocity with this state, Must have bilateral memorandum of understanding or data sharing agreement</v>
      </c>
      <c r="DL601" t="s">
        <v>1477</v>
      </c>
      <c r="DN601">
        <v>1</v>
      </c>
      <c r="DO601" t="s">
        <v>1477</v>
      </c>
      <c r="DQ601" t="str">
        <f t="shared" si="446"/>
        <v>Active investigations</v>
      </c>
      <c r="DR601" t="s">
        <v>1477</v>
      </c>
    </row>
    <row r="602" spans="1:122" x14ac:dyDescent="0.35">
      <c r="A602" t="s">
        <v>1468</v>
      </c>
      <c r="B602" s="1">
        <v>42917</v>
      </c>
      <c r="C602" s="1">
        <v>43011</v>
      </c>
      <c r="D602">
        <v>1</v>
      </c>
      <c r="E602" t="s">
        <v>1478</v>
      </c>
      <c r="G602" t="str">
        <f t="shared" si="442"/>
        <v>Professional licensing authority</v>
      </c>
      <c r="H602" t="s">
        <v>1470</v>
      </c>
      <c r="J602">
        <v>1</v>
      </c>
      <c r="K602" t="s">
        <v>1481</v>
      </c>
      <c r="M602" t="str">
        <f t="shared" si="452"/>
        <v>Next business day</v>
      </c>
      <c r="N602" t="s">
        <v>1481</v>
      </c>
      <c r="P602" t="str">
        <f t="shared" si="432"/>
        <v>Schedule II, Schedule III, Schedule IV</v>
      </c>
      <c r="Q602" t="s">
        <v>1480</v>
      </c>
      <c r="S602" t="str">
        <f t="shared" si="444"/>
        <v>Permitted to report to law enforcement, Permitted to report to prescriber or dispenser</v>
      </c>
      <c r="T602" t="s">
        <v>1474</v>
      </c>
      <c r="V602">
        <v>1</v>
      </c>
      <c r="W602" t="s">
        <v>1482</v>
      </c>
      <c r="Y602" t="str">
        <f t="shared" si="447"/>
        <v>Physician prescribers, Nurse Practitioners, Physician assistants, Optometrists, Podiatrists, Dentists, Pharmacists</v>
      </c>
      <c r="Z602" t="s">
        <v>1483</v>
      </c>
      <c r="AB602" t="str">
        <f t="shared" si="448"/>
        <v>Prior to accessing the PDMP</v>
      </c>
      <c r="AC602" t="s">
        <v>1484</v>
      </c>
      <c r="AE602">
        <v>1</v>
      </c>
      <c r="AF602" t="s">
        <v>1482</v>
      </c>
      <c r="AH602">
        <v>0</v>
      </c>
      <c r="AQ602">
        <v>1</v>
      </c>
      <c r="AR602" t="s">
        <v>1482</v>
      </c>
      <c r="AT602" t="str">
        <f t="shared" si="449"/>
        <v>Initial prescriptions</v>
      </c>
      <c r="AU602" t="s">
        <v>1482</v>
      </c>
      <c r="AW602" t="str">
        <f t="shared" si="450"/>
        <v>Frequency of PDMP checks not required for established patients</v>
      </c>
      <c r="AZ602" t="str">
        <f t="shared" si="451"/>
        <v>Terminally ill patients under the supervised care of a hospice program, Post-surgical prescriptions</v>
      </c>
      <c r="BA602" t="s">
        <v>1482</v>
      </c>
      <c r="BC602">
        <v>0</v>
      </c>
      <c r="BL602">
        <v>0</v>
      </c>
      <c r="CG602">
        <v>0</v>
      </c>
      <c r="CJ602">
        <v>0</v>
      </c>
      <c r="CM602">
        <v>0</v>
      </c>
      <c r="CS602">
        <v>1</v>
      </c>
      <c r="CT602" t="s">
        <v>1475</v>
      </c>
      <c r="CV602" t="str">
        <f t="shared" si="445"/>
        <v>Health care professionals</v>
      </c>
      <c r="CW602" t="s">
        <v>1475</v>
      </c>
      <c r="CY602">
        <v>1</v>
      </c>
      <c r="CZ602" t="s">
        <v>1486</v>
      </c>
      <c r="DB602">
        <v>0</v>
      </c>
      <c r="DE602">
        <v>0</v>
      </c>
      <c r="DH602">
        <v>1</v>
      </c>
      <c r="DI602" t="s">
        <v>1477</v>
      </c>
      <c r="DK602" t="str">
        <f t="shared" si="441"/>
        <v>Receiving state must allow reciprocity with this state, Must have bilateral memorandum of understanding or data sharing agreement</v>
      </c>
      <c r="DL602" t="s">
        <v>1477</v>
      </c>
      <c r="DN602">
        <v>1</v>
      </c>
      <c r="DO602" t="s">
        <v>1477</v>
      </c>
      <c r="DQ602" t="str">
        <f t="shared" si="446"/>
        <v>Active investigations</v>
      </c>
      <c r="DR602" t="s">
        <v>1477</v>
      </c>
    </row>
    <row r="603" spans="1:122" x14ac:dyDescent="0.35">
      <c r="A603" t="s">
        <v>1468</v>
      </c>
      <c r="B603" s="1">
        <v>43012</v>
      </c>
      <c r="C603" s="1">
        <v>43188</v>
      </c>
      <c r="D603">
        <v>1</v>
      </c>
      <c r="E603" t="s">
        <v>1478</v>
      </c>
      <c r="G603" t="str">
        <f t="shared" si="442"/>
        <v>Professional licensing authority</v>
      </c>
      <c r="H603" t="s">
        <v>1470</v>
      </c>
      <c r="J603">
        <v>1</v>
      </c>
      <c r="K603" t="s">
        <v>1471</v>
      </c>
      <c r="M603" t="str">
        <f t="shared" si="452"/>
        <v>Next business day</v>
      </c>
      <c r="N603" t="s">
        <v>1471</v>
      </c>
      <c r="P603" t="str">
        <f t="shared" si="432"/>
        <v>Schedule II, Schedule III, Schedule IV</v>
      </c>
      <c r="Q603" t="s">
        <v>1480</v>
      </c>
      <c r="S603" t="str">
        <f t="shared" si="444"/>
        <v>Permitted to report to law enforcement, Permitted to report to prescriber or dispenser</v>
      </c>
      <c r="T603" t="s">
        <v>1474</v>
      </c>
      <c r="V603">
        <v>1</v>
      </c>
      <c r="W603" t="s">
        <v>1482</v>
      </c>
      <c r="Y603" t="str">
        <f t="shared" si="447"/>
        <v>Physician prescribers, Nurse Practitioners, Physician assistants, Optometrists, Podiatrists, Dentists, Pharmacists</v>
      </c>
      <c r="Z603" t="s">
        <v>1483</v>
      </c>
      <c r="AB603" t="str">
        <f t="shared" si="448"/>
        <v>Prior to accessing the PDMP</v>
      </c>
      <c r="AC603" t="s">
        <v>1484</v>
      </c>
      <c r="AE603">
        <v>1</v>
      </c>
      <c r="AF603" t="s">
        <v>1482</v>
      </c>
      <c r="AH603">
        <v>0</v>
      </c>
      <c r="AQ603">
        <v>1</v>
      </c>
      <c r="AR603" t="s">
        <v>1482</v>
      </c>
      <c r="AT603" t="str">
        <f t="shared" si="449"/>
        <v>Initial prescriptions</v>
      </c>
      <c r="AU603" t="s">
        <v>1482</v>
      </c>
      <c r="AW603" t="str">
        <f t="shared" si="450"/>
        <v>Frequency of PDMP checks not required for established patients</v>
      </c>
      <c r="AZ603" t="str">
        <f t="shared" si="451"/>
        <v>Terminally ill patients under the supervised care of a hospice program, Post-surgical prescriptions</v>
      </c>
      <c r="BA603" t="s">
        <v>1482</v>
      </c>
      <c r="BC603">
        <v>0</v>
      </c>
      <c r="BL603">
        <v>0</v>
      </c>
      <c r="CG603">
        <v>0</v>
      </c>
      <c r="CJ603">
        <v>0</v>
      </c>
      <c r="CM603">
        <v>0</v>
      </c>
      <c r="CS603">
        <v>1</v>
      </c>
      <c r="CT603" t="s">
        <v>1475</v>
      </c>
      <c r="CV603" t="str">
        <f t="shared" si="445"/>
        <v>Health care professionals</v>
      </c>
      <c r="CW603" t="s">
        <v>1475</v>
      </c>
      <c r="CY603">
        <v>1</v>
      </c>
      <c r="CZ603" t="s">
        <v>1477</v>
      </c>
      <c r="DB603">
        <v>0</v>
      </c>
      <c r="DE603">
        <v>0</v>
      </c>
      <c r="DH603">
        <v>1</v>
      </c>
      <c r="DI603" t="s">
        <v>1477</v>
      </c>
      <c r="DK603" t="str">
        <f t="shared" si="441"/>
        <v>Receiving state must allow reciprocity with this state, Must have bilateral memorandum of understanding or data sharing agreement</v>
      </c>
      <c r="DL603" t="s">
        <v>1477</v>
      </c>
      <c r="DN603">
        <v>1</v>
      </c>
      <c r="DO603" t="s">
        <v>1477</v>
      </c>
      <c r="DQ603" t="str">
        <f t="shared" si="446"/>
        <v>Active investigations</v>
      </c>
      <c r="DR603" t="s">
        <v>1477</v>
      </c>
    </row>
    <row r="604" spans="1:122" x14ac:dyDescent="0.35">
      <c r="A604" t="s">
        <v>1468</v>
      </c>
      <c r="B604" s="1">
        <v>43189</v>
      </c>
      <c r="C604" s="1">
        <v>43281</v>
      </c>
      <c r="D604">
        <v>1</v>
      </c>
      <c r="E604" t="s">
        <v>1478</v>
      </c>
      <c r="G604" t="str">
        <f t="shared" si="442"/>
        <v>Professional licensing authority</v>
      </c>
      <c r="H604" t="s">
        <v>1470</v>
      </c>
      <c r="J604">
        <v>1</v>
      </c>
      <c r="K604" t="s">
        <v>1471</v>
      </c>
      <c r="M604" t="str">
        <f t="shared" si="452"/>
        <v>Next business day</v>
      </c>
      <c r="N604" t="s">
        <v>1487</v>
      </c>
      <c r="P604" t="str">
        <f t="shared" si="432"/>
        <v>Schedule II, Schedule III, Schedule IV</v>
      </c>
      <c r="Q604" t="s">
        <v>1480</v>
      </c>
      <c r="S604" t="str">
        <f t="shared" si="444"/>
        <v>Permitted to report to law enforcement, Permitted to report to prescriber or dispenser</v>
      </c>
      <c r="T604" t="s">
        <v>1474</v>
      </c>
      <c r="V604">
        <v>1</v>
      </c>
      <c r="W604" t="s">
        <v>1482</v>
      </c>
      <c r="Y604" t="str">
        <f t="shared" si="447"/>
        <v>Physician prescribers, Nurse Practitioners, Physician assistants, Optometrists, Podiatrists, Dentists, Pharmacists</v>
      </c>
      <c r="Z604" t="s">
        <v>1483</v>
      </c>
      <c r="AB604" t="str">
        <f t="shared" si="448"/>
        <v>Prior to accessing the PDMP</v>
      </c>
      <c r="AC604" t="s">
        <v>1484</v>
      </c>
      <c r="AE604">
        <v>1</v>
      </c>
      <c r="AF604" t="s">
        <v>1482</v>
      </c>
      <c r="AH604">
        <v>0</v>
      </c>
      <c r="AQ604">
        <v>1</v>
      </c>
      <c r="AR604" t="s">
        <v>1482</v>
      </c>
      <c r="AT604" t="str">
        <f t="shared" si="449"/>
        <v>Initial prescriptions</v>
      </c>
      <c r="AU604" t="s">
        <v>1482</v>
      </c>
      <c r="AW604" t="str">
        <f t="shared" si="450"/>
        <v>Frequency of PDMP checks not required for established patients</v>
      </c>
      <c r="AZ604" t="str">
        <f t="shared" si="451"/>
        <v>Terminally ill patients under the supervised care of a hospice program, Post-surgical prescriptions</v>
      </c>
      <c r="BA604" t="s">
        <v>1482</v>
      </c>
      <c r="BC604">
        <v>0</v>
      </c>
      <c r="BL604">
        <v>0</v>
      </c>
      <c r="CG604">
        <v>0</v>
      </c>
      <c r="CJ604">
        <v>0</v>
      </c>
      <c r="CM604">
        <v>0</v>
      </c>
      <c r="CS604">
        <v>1</v>
      </c>
      <c r="CT604" t="s">
        <v>1475</v>
      </c>
      <c r="CV604" t="str">
        <f t="shared" si="445"/>
        <v>Health care professionals</v>
      </c>
      <c r="CW604" t="s">
        <v>1475</v>
      </c>
      <c r="CY604">
        <v>1</v>
      </c>
      <c r="CZ604" t="s">
        <v>1486</v>
      </c>
      <c r="DB604">
        <v>0</v>
      </c>
      <c r="DE604">
        <v>0</v>
      </c>
      <c r="DH604">
        <v>1</v>
      </c>
      <c r="DI604" t="s">
        <v>1477</v>
      </c>
      <c r="DK604" t="str">
        <f t="shared" si="441"/>
        <v>Receiving state must allow reciprocity with this state, Must have bilateral memorandum of understanding or data sharing agreement</v>
      </c>
      <c r="DL604" t="s">
        <v>1477</v>
      </c>
      <c r="DN604">
        <v>1</v>
      </c>
      <c r="DO604" t="s">
        <v>1477</v>
      </c>
      <c r="DQ604" t="str">
        <f t="shared" si="446"/>
        <v>Active investigations</v>
      </c>
      <c r="DR604" t="s">
        <v>1477</v>
      </c>
    </row>
    <row r="605" spans="1:122" x14ac:dyDescent="0.35">
      <c r="A605" t="s">
        <v>1468</v>
      </c>
      <c r="B605" s="1">
        <v>43282</v>
      </c>
      <c r="C605" s="1">
        <v>43375</v>
      </c>
      <c r="D605">
        <v>1</v>
      </c>
      <c r="E605" t="s">
        <v>1478</v>
      </c>
      <c r="G605" t="str">
        <f t="shared" si="442"/>
        <v>Professional licensing authority</v>
      </c>
      <c r="H605" t="s">
        <v>1470</v>
      </c>
      <c r="J605">
        <v>1</v>
      </c>
      <c r="K605" t="s">
        <v>1488</v>
      </c>
      <c r="M605" t="str">
        <f t="shared" si="452"/>
        <v>Next business day</v>
      </c>
      <c r="N605" t="s">
        <v>1489</v>
      </c>
      <c r="P605" t="str">
        <f t="shared" ref="P605:P619" si="453">("Schedule II, Schedule III, Schedule IV, Schedule V")</f>
        <v>Schedule II, Schedule III, Schedule IV, Schedule V</v>
      </c>
      <c r="Q605" t="s">
        <v>1490</v>
      </c>
      <c r="S605" t="str">
        <f t="shared" si="444"/>
        <v>Permitted to report to law enforcement, Permitted to report to prescriber or dispenser</v>
      </c>
      <c r="T605" t="s">
        <v>1474</v>
      </c>
      <c r="V605">
        <v>1</v>
      </c>
      <c r="W605" t="s">
        <v>1482</v>
      </c>
      <c r="Y605" t="str">
        <f t="shared" si="447"/>
        <v>Physician prescribers, Nurse Practitioners, Physician assistants, Optometrists, Podiatrists, Dentists, Pharmacists</v>
      </c>
      <c r="Z605" t="s">
        <v>1491</v>
      </c>
      <c r="AB605" t="str">
        <f t="shared" si="448"/>
        <v>Prior to accessing the PDMP</v>
      </c>
      <c r="AC605" t="s">
        <v>1484</v>
      </c>
      <c r="AE605">
        <v>1</v>
      </c>
      <c r="AF605" t="s">
        <v>1482</v>
      </c>
      <c r="AH605">
        <v>0</v>
      </c>
      <c r="AQ605">
        <v>1</v>
      </c>
      <c r="AR605" t="s">
        <v>1482</v>
      </c>
      <c r="AT605" t="str">
        <f t="shared" si="449"/>
        <v>Initial prescriptions</v>
      </c>
      <c r="AU605" t="s">
        <v>1482</v>
      </c>
      <c r="AW605" t="str">
        <f t="shared" si="450"/>
        <v>Frequency of PDMP checks not required for established patients</v>
      </c>
      <c r="AZ605" t="str">
        <f t="shared" si="451"/>
        <v>Terminally ill patients under the supervised care of a hospice program, Post-surgical prescriptions</v>
      </c>
      <c r="BA605" t="s">
        <v>1482</v>
      </c>
      <c r="BC605">
        <v>0</v>
      </c>
      <c r="BL605">
        <v>0</v>
      </c>
      <c r="CG605">
        <v>0</v>
      </c>
      <c r="CJ605">
        <v>0</v>
      </c>
      <c r="CM605">
        <v>0</v>
      </c>
      <c r="CS605">
        <v>1</v>
      </c>
      <c r="CT605" t="s">
        <v>1475</v>
      </c>
      <c r="CV605" t="str">
        <f t="shared" si="445"/>
        <v>Health care professionals</v>
      </c>
      <c r="CW605" t="s">
        <v>1475</v>
      </c>
      <c r="CY605">
        <v>1</v>
      </c>
      <c r="CZ605" t="s">
        <v>1486</v>
      </c>
      <c r="DB605">
        <v>0</v>
      </c>
      <c r="DE605">
        <v>0</v>
      </c>
      <c r="DH605">
        <v>1</v>
      </c>
      <c r="DI605" t="s">
        <v>1477</v>
      </c>
      <c r="DK605" t="str">
        <f t="shared" si="441"/>
        <v>Receiving state must allow reciprocity with this state, Must have bilateral memorandum of understanding or data sharing agreement</v>
      </c>
      <c r="DL605" t="s">
        <v>1477</v>
      </c>
      <c r="DN605">
        <v>1</v>
      </c>
      <c r="DO605" t="s">
        <v>1477</v>
      </c>
      <c r="DQ605" t="str">
        <f t="shared" si="446"/>
        <v>Active investigations</v>
      </c>
      <c r="DR605" t="s">
        <v>1477</v>
      </c>
    </row>
    <row r="606" spans="1:122" x14ac:dyDescent="0.35">
      <c r="A606" t="s">
        <v>1468</v>
      </c>
      <c r="B606" s="1">
        <v>43376</v>
      </c>
      <c r="C606" s="1">
        <v>43646</v>
      </c>
      <c r="D606">
        <v>1</v>
      </c>
      <c r="E606" t="s">
        <v>1478</v>
      </c>
      <c r="G606" t="str">
        <f t="shared" si="442"/>
        <v>Professional licensing authority</v>
      </c>
      <c r="H606" t="s">
        <v>1470</v>
      </c>
      <c r="J606">
        <v>1</v>
      </c>
      <c r="K606" t="s">
        <v>1492</v>
      </c>
      <c r="M606" t="str">
        <f t="shared" si="452"/>
        <v>Next business day</v>
      </c>
      <c r="N606" t="s">
        <v>1489</v>
      </c>
      <c r="P606" t="str">
        <f t="shared" si="453"/>
        <v>Schedule II, Schedule III, Schedule IV, Schedule V</v>
      </c>
      <c r="Q606" t="s">
        <v>1490</v>
      </c>
      <c r="S606" t="str">
        <f t="shared" si="444"/>
        <v>Permitted to report to law enforcement, Permitted to report to prescriber or dispenser</v>
      </c>
      <c r="T606" t="s">
        <v>1474</v>
      </c>
      <c r="V606">
        <v>1</v>
      </c>
      <c r="W606" t="s">
        <v>1482</v>
      </c>
      <c r="Y606" t="str">
        <f t="shared" si="447"/>
        <v>Physician prescribers, Nurse Practitioners, Physician assistants, Optometrists, Podiatrists, Dentists, Pharmacists</v>
      </c>
      <c r="Z606" t="s">
        <v>1491</v>
      </c>
      <c r="AB606" t="str">
        <f t="shared" si="448"/>
        <v>Prior to accessing the PDMP</v>
      </c>
      <c r="AC606" t="s">
        <v>1484</v>
      </c>
      <c r="AE606">
        <v>1</v>
      </c>
      <c r="AF606" t="s">
        <v>1482</v>
      </c>
      <c r="AH606">
        <v>0</v>
      </c>
      <c r="AQ606">
        <v>1</v>
      </c>
      <c r="AR606" t="s">
        <v>1482</v>
      </c>
      <c r="AT606" t="str">
        <f t="shared" si="449"/>
        <v>Initial prescriptions</v>
      </c>
      <c r="AU606" t="s">
        <v>1482</v>
      </c>
      <c r="AW606" t="str">
        <f t="shared" si="450"/>
        <v>Frequency of PDMP checks not required for established patients</v>
      </c>
      <c r="AZ606" t="str">
        <f t="shared" si="451"/>
        <v>Terminally ill patients under the supervised care of a hospice program, Post-surgical prescriptions</v>
      </c>
      <c r="BA606" t="s">
        <v>1482</v>
      </c>
      <c r="BC606">
        <v>0</v>
      </c>
      <c r="BL606">
        <v>0</v>
      </c>
      <c r="CG606">
        <v>0</v>
      </c>
      <c r="CJ606">
        <v>0</v>
      </c>
      <c r="CM606">
        <v>0</v>
      </c>
      <c r="CS606">
        <v>1</v>
      </c>
      <c r="CT606" t="s">
        <v>1475</v>
      </c>
      <c r="CV606" t="str">
        <f t="shared" si="445"/>
        <v>Health care professionals</v>
      </c>
      <c r="CW606" t="s">
        <v>1475</v>
      </c>
      <c r="CY606">
        <v>1</v>
      </c>
      <c r="CZ606" t="s">
        <v>1486</v>
      </c>
      <c r="DB606">
        <v>0</v>
      </c>
      <c r="DE606">
        <v>0</v>
      </c>
      <c r="DH606">
        <v>1</v>
      </c>
      <c r="DI606" t="s">
        <v>1477</v>
      </c>
      <c r="DK606" t="str">
        <f t="shared" si="441"/>
        <v>Receiving state must allow reciprocity with this state, Must have bilateral memorandum of understanding or data sharing agreement</v>
      </c>
      <c r="DL606" t="s">
        <v>1477</v>
      </c>
      <c r="DN606">
        <v>1</v>
      </c>
      <c r="DO606" t="s">
        <v>1477</v>
      </c>
      <c r="DQ606" t="str">
        <f t="shared" si="446"/>
        <v>Active investigations</v>
      </c>
      <c r="DR606" t="s">
        <v>1477</v>
      </c>
    </row>
    <row r="607" spans="1:122" x14ac:dyDescent="0.35">
      <c r="A607" t="s">
        <v>1468</v>
      </c>
      <c r="B607" s="1">
        <v>43647</v>
      </c>
      <c r="C607" s="1">
        <v>43830</v>
      </c>
      <c r="D607">
        <v>1</v>
      </c>
      <c r="E607" t="s">
        <v>1478</v>
      </c>
      <c r="G607" t="str">
        <f t="shared" si="442"/>
        <v>Professional licensing authority</v>
      </c>
      <c r="H607" t="s">
        <v>1470</v>
      </c>
      <c r="J607">
        <v>1</v>
      </c>
      <c r="K607" t="s">
        <v>1471</v>
      </c>
      <c r="M607" t="str">
        <f t="shared" si="452"/>
        <v>Next business day</v>
      </c>
      <c r="N607" t="s">
        <v>1471</v>
      </c>
      <c r="P607" t="str">
        <f t="shared" si="453"/>
        <v>Schedule II, Schedule III, Schedule IV, Schedule V</v>
      </c>
      <c r="Q607" t="s">
        <v>1490</v>
      </c>
      <c r="S607" t="str">
        <f t="shared" si="444"/>
        <v>Permitted to report to law enforcement, Permitted to report to prescriber or dispenser</v>
      </c>
      <c r="T607" t="s">
        <v>1474</v>
      </c>
      <c r="V607">
        <v>1</v>
      </c>
      <c r="W607" t="s">
        <v>1482</v>
      </c>
      <c r="Y607" t="str">
        <f t="shared" si="447"/>
        <v>Physician prescribers, Nurse Practitioners, Physician assistants, Optometrists, Podiatrists, Dentists, Pharmacists</v>
      </c>
      <c r="Z607" t="s">
        <v>1491</v>
      </c>
      <c r="AB607" t="str">
        <f t="shared" si="448"/>
        <v>Prior to accessing the PDMP</v>
      </c>
      <c r="AC607" t="s">
        <v>1484</v>
      </c>
      <c r="AE607">
        <v>1</v>
      </c>
      <c r="AF607" t="s">
        <v>1482</v>
      </c>
      <c r="AH607">
        <v>0</v>
      </c>
      <c r="AQ607">
        <v>1</v>
      </c>
      <c r="AR607" t="s">
        <v>1482</v>
      </c>
      <c r="AT607" t="str">
        <f t="shared" si="449"/>
        <v>Initial prescriptions</v>
      </c>
      <c r="AU607" t="s">
        <v>1482</v>
      </c>
      <c r="AW607" t="str">
        <f t="shared" si="450"/>
        <v>Frequency of PDMP checks not required for established patients</v>
      </c>
      <c r="AZ607" t="str">
        <f t="shared" si="451"/>
        <v>Terminally ill patients under the supervised care of a hospice program, Post-surgical prescriptions</v>
      </c>
      <c r="BA607" t="s">
        <v>1482</v>
      </c>
      <c r="BC607">
        <v>0</v>
      </c>
      <c r="BL607">
        <v>0</v>
      </c>
      <c r="CG607">
        <v>0</v>
      </c>
      <c r="CJ607">
        <v>0</v>
      </c>
      <c r="CM607">
        <v>0</v>
      </c>
      <c r="CS607">
        <v>1</v>
      </c>
      <c r="CT607" t="s">
        <v>1475</v>
      </c>
      <c r="CV607" t="str">
        <f t="shared" si="445"/>
        <v>Health care professionals</v>
      </c>
      <c r="CW607" t="s">
        <v>1475</v>
      </c>
      <c r="CY607">
        <v>1</v>
      </c>
      <c r="CZ607" t="s">
        <v>1486</v>
      </c>
      <c r="DB607">
        <v>0</v>
      </c>
      <c r="DE607">
        <v>0</v>
      </c>
      <c r="DH607">
        <v>1</v>
      </c>
      <c r="DI607" t="s">
        <v>1477</v>
      </c>
      <c r="DK607" t="str">
        <f t="shared" si="441"/>
        <v>Receiving state must allow reciprocity with this state, Must have bilateral memorandum of understanding or data sharing agreement</v>
      </c>
      <c r="DL607" t="s">
        <v>1477</v>
      </c>
      <c r="DN607">
        <v>1</v>
      </c>
      <c r="DO607" t="s">
        <v>1477</v>
      </c>
      <c r="DQ607" t="str">
        <f t="shared" si="446"/>
        <v>Active investigations</v>
      </c>
      <c r="DR607" t="s">
        <v>1477</v>
      </c>
    </row>
    <row r="608" spans="1:122" x14ac:dyDescent="0.35">
      <c r="A608" t="s">
        <v>1493</v>
      </c>
      <c r="B608" s="1">
        <v>41640</v>
      </c>
      <c r="C608" s="1">
        <v>41746</v>
      </c>
      <c r="D608">
        <v>1</v>
      </c>
      <c r="E608" t="s">
        <v>1494</v>
      </c>
      <c r="G608" t="str">
        <f t="shared" ref="G608:G619" si="454">("Department of Health ")</f>
        <v xml:space="preserve">Department of Health </v>
      </c>
      <c r="H608" t="s">
        <v>1495</v>
      </c>
      <c r="J608">
        <v>1</v>
      </c>
      <c r="K608" t="s">
        <v>1496</v>
      </c>
      <c r="M608" t="str">
        <f>("Every 7 days")</f>
        <v>Every 7 days</v>
      </c>
      <c r="N608" t="s">
        <v>1497</v>
      </c>
      <c r="P608" t="str">
        <f t="shared" si="453"/>
        <v>Schedule II, Schedule III, Schedule IV, Schedule V</v>
      </c>
      <c r="Q608" t="s">
        <v>1496</v>
      </c>
      <c r="S608" t="str">
        <f t="shared" ref="S608:S619" si="455">("No action specified in the law")</f>
        <v>No action specified in the law</v>
      </c>
      <c r="V608">
        <v>1</v>
      </c>
      <c r="W608" t="s">
        <v>1498</v>
      </c>
      <c r="Y608" t="str">
        <f t="shared" si="447"/>
        <v>Physician prescribers, Nurse Practitioners, Physician assistants, Optometrists, Podiatrists, Dentists, Pharmacists</v>
      </c>
      <c r="Z608" t="s">
        <v>1499</v>
      </c>
      <c r="AB608" t="str">
        <f t="shared" si="448"/>
        <v>Prior to accessing the PDMP</v>
      </c>
      <c r="AC608" t="s">
        <v>1498</v>
      </c>
      <c r="AE608">
        <v>0</v>
      </c>
      <c r="AH608">
        <v>0</v>
      </c>
      <c r="AQ608">
        <v>0</v>
      </c>
      <c r="BC608">
        <v>0</v>
      </c>
      <c r="BL608">
        <v>0</v>
      </c>
      <c r="CG608">
        <v>0</v>
      </c>
      <c r="CJ608">
        <v>0</v>
      </c>
      <c r="CM608">
        <v>0</v>
      </c>
      <c r="CS608">
        <v>1</v>
      </c>
      <c r="CT608" t="s">
        <v>1498</v>
      </c>
      <c r="CV608" t="str">
        <f t="shared" si="445"/>
        <v>Health care professionals</v>
      </c>
      <c r="CW608" t="s">
        <v>1498</v>
      </c>
      <c r="CY608">
        <v>1</v>
      </c>
      <c r="CZ608" t="s">
        <v>1500</v>
      </c>
      <c r="DB608">
        <v>0</v>
      </c>
      <c r="DE608">
        <v>0</v>
      </c>
      <c r="DH608">
        <v>1</v>
      </c>
      <c r="DI608" t="s">
        <v>1501</v>
      </c>
      <c r="DK608" t="str">
        <f t="shared" ref="DK608:DK618" si="456">("Only if other state has PDMP laws consistent with or similar to this state")</f>
        <v>Only if other state has PDMP laws consistent with or similar to this state</v>
      </c>
      <c r="DL608" t="s">
        <v>1501</v>
      </c>
      <c r="DN608">
        <v>1</v>
      </c>
      <c r="DO608" t="s">
        <v>1502</v>
      </c>
      <c r="DQ608" t="str">
        <f t="shared" si="446"/>
        <v>Active investigations</v>
      </c>
      <c r="DR608" t="s">
        <v>1502</v>
      </c>
    </row>
    <row r="609" spans="1:122" x14ac:dyDescent="0.35">
      <c r="A609" t="s">
        <v>1493</v>
      </c>
      <c r="B609" s="1">
        <v>41747</v>
      </c>
      <c r="C609" s="1">
        <v>42208</v>
      </c>
      <c r="D609">
        <v>1</v>
      </c>
      <c r="E609" t="s">
        <v>1494</v>
      </c>
      <c r="G609" t="str">
        <f t="shared" si="454"/>
        <v xml:space="preserve">Department of Health </v>
      </c>
      <c r="H609" t="s">
        <v>1495</v>
      </c>
      <c r="J609">
        <v>1</v>
      </c>
      <c r="K609" t="s">
        <v>1496</v>
      </c>
      <c r="M609" t="str">
        <f>("Every 7 days")</f>
        <v>Every 7 days</v>
      </c>
      <c r="N609" t="s">
        <v>1497</v>
      </c>
      <c r="P609" t="str">
        <f t="shared" si="453"/>
        <v>Schedule II, Schedule III, Schedule IV, Schedule V</v>
      </c>
      <c r="Q609" t="s">
        <v>1496</v>
      </c>
      <c r="S609" t="str">
        <f t="shared" si="455"/>
        <v>No action specified in the law</v>
      </c>
      <c r="V609">
        <v>1</v>
      </c>
      <c r="W609" t="s">
        <v>1498</v>
      </c>
      <c r="Y609" t="str">
        <f t="shared" si="447"/>
        <v>Physician prescribers, Nurse Practitioners, Physician assistants, Optometrists, Podiatrists, Dentists, Pharmacists</v>
      </c>
      <c r="Z609" t="s">
        <v>1503</v>
      </c>
      <c r="AB609" t="str">
        <f t="shared" si="448"/>
        <v>Prior to accessing the PDMP</v>
      </c>
      <c r="AC609" t="s">
        <v>1498</v>
      </c>
      <c r="AE609">
        <v>0</v>
      </c>
      <c r="AH609">
        <v>0</v>
      </c>
      <c r="AQ609">
        <v>0</v>
      </c>
      <c r="BC609">
        <v>0</v>
      </c>
      <c r="BL609">
        <v>0</v>
      </c>
      <c r="CG609">
        <v>0</v>
      </c>
      <c r="CJ609">
        <v>0</v>
      </c>
      <c r="CM609">
        <v>0</v>
      </c>
      <c r="CS609">
        <v>1</v>
      </c>
      <c r="CT609" t="s">
        <v>1498</v>
      </c>
      <c r="CV609" t="str">
        <f t="shared" si="445"/>
        <v>Health care professionals</v>
      </c>
      <c r="CW609" t="s">
        <v>1498</v>
      </c>
      <c r="CY609">
        <v>1</v>
      </c>
      <c r="CZ609" t="s">
        <v>1500</v>
      </c>
      <c r="DB609">
        <v>0</v>
      </c>
      <c r="DE609">
        <v>0</v>
      </c>
      <c r="DH609">
        <v>1</v>
      </c>
      <c r="DI609" t="s">
        <v>1501</v>
      </c>
      <c r="DK609" t="str">
        <f t="shared" si="456"/>
        <v>Only if other state has PDMP laws consistent with or similar to this state</v>
      </c>
      <c r="DL609" t="s">
        <v>1501</v>
      </c>
      <c r="DN609">
        <v>1</v>
      </c>
      <c r="DO609" t="s">
        <v>1502</v>
      </c>
      <c r="DQ609" t="str">
        <f t="shared" si="446"/>
        <v>Active investigations</v>
      </c>
      <c r="DR609" t="s">
        <v>1502</v>
      </c>
    </row>
    <row r="610" spans="1:122" x14ac:dyDescent="0.35">
      <c r="A610" t="s">
        <v>1493</v>
      </c>
      <c r="B610" s="1">
        <v>42209</v>
      </c>
      <c r="C610" s="1">
        <v>42529</v>
      </c>
      <c r="D610">
        <v>1</v>
      </c>
      <c r="E610" t="s">
        <v>1494</v>
      </c>
      <c r="G610" t="str">
        <f t="shared" si="454"/>
        <v xml:space="preserve">Department of Health </v>
      </c>
      <c r="H610" t="s">
        <v>1495</v>
      </c>
      <c r="J610">
        <v>1</v>
      </c>
      <c r="K610" t="s">
        <v>1496</v>
      </c>
      <c r="M610" t="str">
        <f>("Every 7 days")</f>
        <v>Every 7 days</v>
      </c>
      <c r="N610" t="s">
        <v>1497</v>
      </c>
      <c r="P610" t="str">
        <f t="shared" si="453"/>
        <v>Schedule II, Schedule III, Schedule IV, Schedule V</v>
      </c>
      <c r="Q610" t="s">
        <v>1496</v>
      </c>
      <c r="S610" t="str">
        <f t="shared" si="455"/>
        <v>No action specified in the law</v>
      </c>
      <c r="V610">
        <v>1</v>
      </c>
      <c r="W610" t="s">
        <v>1498</v>
      </c>
      <c r="Y610" t="str">
        <f t="shared" si="447"/>
        <v>Physician prescribers, Nurse Practitioners, Physician assistants, Optometrists, Podiatrists, Dentists, Pharmacists</v>
      </c>
      <c r="Z610" t="s">
        <v>1503</v>
      </c>
      <c r="AB610" t="str">
        <f t="shared" si="448"/>
        <v>Prior to accessing the PDMP</v>
      </c>
      <c r="AC610" t="s">
        <v>1498</v>
      </c>
      <c r="AE610">
        <v>0</v>
      </c>
      <c r="AH610">
        <v>0</v>
      </c>
      <c r="AQ610">
        <v>0</v>
      </c>
      <c r="BC610">
        <v>0</v>
      </c>
      <c r="BL610">
        <v>0</v>
      </c>
      <c r="CG610">
        <v>0</v>
      </c>
      <c r="CJ610">
        <v>0</v>
      </c>
      <c r="CM610">
        <v>0</v>
      </c>
      <c r="CS610">
        <v>1</v>
      </c>
      <c r="CT610" t="s">
        <v>1498</v>
      </c>
      <c r="CV610" t="str">
        <f t="shared" si="445"/>
        <v>Health care professionals</v>
      </c>
      <c r="CW610" t="s">
        <v>1498</v>
      </c>
      <c r="CY610">
        <v>1</v>
      </c>
      <c r="CZ610" t="s">
        <v>1500</v>
      </c>
      <c r="DB610">
        <v>0</v>
      </c>
      <c r="DE610">
        <v>0</v>
      </c>
      <c r="DH610">
        <v>1</v>
      </c>
      <c r="DI610" t="s">
        <v>1501</v>
      </c>
      <c r="DK610" t="str">
        <f t="shared" si="456"/>
        <v>Only if other state has PDMP laws consistent with or similar to this state</v>
      </c>
      <c r="DL610" t="s">
        <v>1501</v>
      </c>
      <c r="DN610">
        <v>1</v>
      </c>
      <c r="DO610" t="s">
        <v>1504</v>
      </c>
      <c r="DQ610" t="str">
        <f t="shared" si="446"/>
        <v>Active investigations</v>
      </c>
      <c r="DR610" t="s">
        <v>1504</v>
      </c>
    </row>
    <row r="611" spans="1:122" x14ac:dyDescent="0.35">
      <c r="A611" t="s">
        <v>1493</v>
      </c>
      <c r="B611" s="1">
        <v>42530</v>
      </c>
      <c r="C611" s="1">
        <v>42589</v>
      </c>
      <c r="D611">
        <v>1</v>
      </c>
      <c r="E611" t="s">
        <v>1494</v>
      </c>
      <c r="G611" t="str">
        <f t="shared" si="454"/>
        <v xml:space="preserve">Department of Health </v>
      </c>
      <c r="H611" t="s">
        <v>1495</v>
      </c>
      <c r="J611">
        <v>1</v>
      </c>
      <c r="K611" t="s">
        <v>1496</v>
      </c>
      <c r="M611" t="str">
        <f>("Every 7 days")</f>
        <v>Every 7 days</v>
      </c>
      <c r="N611" t="s">
        <v>1497</v>
      </c>
      <c r="P611" t="str">
        <f t="shared" si="453"/>
        <v>Schedule II, Schedule III, Schedule IV, Schedule V</v>
      </c>
      <c r="Q611" t="s">
        <v>1496</v>
      </c>
      <c r="S611" t="str">
        <f t="shared" si="455"/>
        <v>No action specified in the law</v>
      </c>
      <c r="V611">
        <v>1</v>
      </c>
      <c r="W611" t="s">
        <v>1498</v>
      </c>
      <c r="Y611" t="str">
        <f t="shared" si="447"/>
        <v>Physician prescribers, Nurse Practitioners, Physician assistants, Optometrists, Podiatrists, Dentists, Pharmacists</v>
      </c>
      <c r="Z611" t="s">
        <v>1503</v>
      </c>
      <c r="AB611" t="str">
        <f t="shared" si="448"/>
        <v>Prior to accessing the PDMP</v>
      </c>
      <c r="AC611" t="s">
        <v>1498</v>
      </c>
      <c r="AE611">
        <v>0</v>
      </c>
      <c r="AH611">
        <v>0</v>
      </c>
      <c r="AQ611">
        <v>0</v>
      </c>
      <c r="BC611">
        <v>0</v>
      </c>
      <c r="BL611">
        <v>0</v>
      </c>
      <c r="CG611">
        <v>0</v>
      </c>
      <c r="CJ611">
        <v>0</v>
      </c>
      <c r="CM611">
        <v>0</v>
      </c>
      <c r="CS611">
        <v>1</v>
      </c>
      <c r="CT611" t="s">
        <v>1498</v>
      </c>
      <c r="CV611" t="str">
        <f t="shared" si="445"/>
        <v>Health care professionals</v>
      </c>
      <c r="CW611" t="s">
        <v>1498</v>
      </c>
      <c r="CY611">
        <v>1</v>
      </c>
      <c r="CZ611" t="s">
        <v>1500</v>
      </c>
      <c r="DB611">
        <v>0</v>
      </c>
      <c r="DE611">
        <v>0</v>
      </c>
      <c r="DH611">
        <v>1</v>
      </c>
      <c r="DI611" t="s">
        <v>1501</v>
      </c>
      <c r="DK611" t="str">
        <f t="shared" si="456"/>
        <v>Only if other state has PDMP laws consistent with or similar to this state</v>
      </c>
      <c r="DL611" t="s">
        <v>1501</v>
      </c>
      <c r="DN611">
        <v>1</v>
      </c>
      <c r="DO611" t="s">
        <v>1504</v>
      </c>
      <c r="DQ611" t="str">
        <f t="shared" si="446"/>
        <v>Active investigations</v>
      </c>
      <c r="DR611" t="s">
        <v>1504</v>
      </c>
    </row>
    <row r="612" spans="1:122" x14ac:dyDescent="0.35">
      <c r="A612" t="s">
        <v>1493</v>
      </c>
      <c r="B612" s="1">
        <v>42590</v>
      </c>
      <c r="C612" s="1">
        <v>42938</v>
      </c>
      <c r="D612">
        <v>1</v>
      </c>
      <c r="E612" t="s">
        <v>1494</v>
      </c>
      <c r="G612" t="str">
        <f t="shared" si="454"/>
        <v xml:space="preserve">Department of Health </v>
      </c>
      <c r="H612" t="s">
        <v>1495</v>
      </c>
      <c r="J612">
        <v>1</v>
      </c>
      <c r="K612" t="s">
        <v>1496</v>
      </c>
      <c r="M612" t="str">
        <f t="shared" ref="M612:M619" si="457">("Next business day")</f>
        <v>Next business day</v>
      </c>
      <c r="N612" t="s">
        <v>1497</v>
      </c>
      <c r="P612" t="str">
        <f t="shared" si="453"/>
        <v>Schedule II, Schedule III, Schedule IV, Schedule V</v>
      </c>
      <c r="Q612" t="s">
        <v>1496</v>
      </c>
      <c r="S612" t="str">
        <f t="shared" si="455"/>
        <v>No action specified in the law</v>
      </c>
      <c r="V612">
        <v>1</v>
      </c>
      <c r="W612" t="s">
        <v>1498</v>
      </c>
      <c r="Y612" t="str">
        <f t="shared" si="447"/>
        <v>Physician prescribers, Nurse Practitioners, Physician assistants, Optometrists, Podiatrists, Dentists, Pharmacists</v>
      </c>
      <c r="Z612" t="s">
        <v>1505</v>
      </c>
      <c r="AB612" t="str">
        <f t="shared" si="448"/>
        <v>Prior to accessing the PDMP</v>
      </c>
      <c r="AC612" t="s">
        <v>1498</v>
      </c>
      <c r="AE612">
        <v>0</v>
      </c>
      <c r="AH612">
        <v>0</v>
      </c>
      <c r="AQ612">
        <v>0</v>
      </c>
      <c r="BC612">
        <v>0</v>
      </c>
      <c r="BL612">
        <v>0</v>
      </c>
      <c r="CG612">
        <v>0</v>
      </c>
      <c r="CJ612">
        <v>0</v>
      </c>
      <c r="CM612">
        <v>0</v>
      </c>
      <c r="CS612">
        <v>1</v>
      </c>
      <c r="CT612" t="s">
        <v>1498</v>
      </c>
      <c r="CV612" t="str">
        <f t="shared" si="445"/>
        <v>Health care professionals</v>
      </c>
      <c r="CW612" t="s">
        <v>1498</v>
      </c>
      <c r="CY612">
        <v>1</v>
      </c>
      <c r="CZ612" t="s">
        <v>1500</v>
      </c>
      <c r="DB612">
        <v>0</v>
      </c>
      <c r="DE612">
        <v>0</v>
      </c>
      <c r="DH612">
        <v>1</v>
      </c>
      <c r="DI612" t="s">
        <v>1501</v>
      </c>
      <c r="DK612" t="str">
        <f t="shared" si="456"/>
        <v>Only if other state has PDMP laws consistent with or similar to this state</v>
      </c>
      <c r="DL612" t="s">
        <v>1501</v>
      </c>
      <c r="DN612">
        <v>1</v>
      </c>
      <c r="DO612" t="s">
        <v>1502</v>
      </c>
      <c r="DQ612" t="str">
        <f t="shared" si="446"/>
        <v>Active investigations</v>
      </c>
      <c r="DR612" t="s">
        <v>1502</v>
      </c>
    </row>
    <row r="613" spans="1:122" x14ac:dyDescent="0.35">
      <c r="A613" t="s">
        <v>1493</v>
      </c>
      <c r="B613" s="1">
        <v>42939</v>
      </c>
      <c r="C613" s="1">
        <v>43014</v>
      </c>
      <c r="D613">
        <v>1</v>
      </c>
      <c r="E613" t="s">
        <v>1494</v>
      </c>
      <c r="G613" t="str">
        <f t="shared" si="454"/>
        <v xml:space="preserve">Department of Health </v>
      </c>
      <c r="H613" t="s">
        <v>1495</v>
      </c>
      <c r="J613">
        <v>1</v>
      </c>
      <c r="K613" t="s">
        <v>1496</v>
      </c>
      <c r="M613" t="str">
        <f t="shared" si="457"/>
        <v>Next business day</v>
      </c>
      <c r="N613" t="s">
        <v>1497</v>
      </c>
      <c r="P613" t="str">
        <f t="shared" si="453"/>
        <v>Schedule II, Schedule III, Schedule IV, Schedule V</v>
      </c>
      <c r="Q613" t="s">
        <v>1496</v>
      </c>
      <c r="S613" t="str">
        <f t="shared" si="455"/>
        <v>No action specified in the law</v>
      </c>
      <c r="V613">
        <v>1</v>
      </c>
      <c r="W613" t="s">
        <v>1498</v>
      </c>
      <c r="Y613" t="str">
        <f t="shared" si="447"/>
        <v>Physician prescribers, Nurse Practitioners, Physician assistants, Optometrists, Podiatrists, Dentists, Pharmacists</v>
      </c>
      <c r="Z613" t="s">
        <v>1505</v>
      </c>
      <c r="AB613" t="str">
        <f t="shared" si="448"/>
        <v>Prior to accessing the PDMP</v>
      </c>
      <c r="AC613" t="s">
        <v>1498</v>
      </c>
      <c r="AE613">
        <v>0</v>
      </c>
      <c r="AH613">
        <v>0</v>
      </c>
      <c r="AQ613">
        <v>0</v>
      </c>
      <c r="BC613">
        <v>0</v>
      </c>
      <c r="BL613">
        <v>0</v>
      </c>
      <c r="CG613">
        <v>0</v>
      </c>
      <c r="CJ613">
        <v>0</v>
      </c>
      <c r="CM613">
        <v>0</v>
      </c>
      <c r="CS613">
        <v>1</v>
      </c>
      <c r="CT613" t="s">
        <v>1498</v>
      </c>
      <c r="CV613" t="str">
        <f t="shared" si="445"/>
        <v>Health care professionals</v>
      </c>
      <c r="CW613" t="s">
        <v>1498</v>
      </c>
      <c r="CY613">
        <v>1</v>
      </c>
      <c r="CZ613" t="s">
        <v>1500</v>
      </c>
      <c r="DB613">
        <v>0</v>
      </c>
      <c r="DE613">
        <v>0</v>
      </c>
      <c r="DH613">
        <v>1</v>
      </c>
      <c r="DI613" t="s">
        <v>1501</v>
      </c>
      <c r="DK613" t="str">
        <f t="shared" si="456"/>
        <v>Only if other state has PDMP laws consistent with or similar to this state</v>
      </c>
      <c r="DL613" t="s">
        <v>1501</v>
      </c>
      <c r="DN613">
        <v>1</v>
      </c>
      <c r="DO613" t="s">
        <v>1504</v>
      </c>
      <c r="DQ613" t="str">
        <f t="shared" si="446"/>
        <v>Active investigations</v>
      </c>
      <c r="DR613" t="s">
        <v>1504</v>
      </c>
    </row>
    <row r="614" spans="1:122" x14ac:dyDescent="0.35">
      <c r="A614" t="s">
        <v>1493</v>
      </c>
      <c r="B614" s="1">
        <v>43015</v>
      </c>
      <c r="C614" s="1">
        <v>43350</v>
      </c>
      <c r="D614">
        <v>1</v>
      </c>
      <c r="E614" t="s">
        <v>1494</v>
      </c>
      <c r="G614" t="str">
        <f t="shared" si="454"/>
        <v xml:space="preserve">Department of Health </v>
      </c>
      <c r="H614" t="s">
        <v>1495</v>
      </c>
      <c r="J614">
        <v>1</v>
      </c>
      <c r="K614" t="s">
        <v>1496</v>
      </c>
      <c r="M614" t="str">
        <f t="shared" si="457"/>
        <v>Next business day</v>
      </c>
      <c r="N614" t="s">
        <v>1497</v>
      </c>
      <c r="P614" t="str">
        <f t="shared" si="453"/>
        <v>Schedule II, Schedule III, Schedule IV, Schedule V</v>
      </c>
      <c r="Q614" t="s">
        <v>1496</v>
      </c>
      <c r="S614" t="str">
        <f t="shared" si="455"/>
        <v>No action specified in the law</v>
      </c>
      <c r="V614">
        <v>1</v>
      </c>
      <c r="W614" t="s">
        <v>1498</v>
      </c>
      <c r="Y614" t="str">
        <f t="shared" si="447"/>
        <v>Physician prescribers, Nurse Practitioners, Physician assistants, Optometrists, Podiatrists, Dentists, Pharmacists</v>
      </c>
      <c r="Z614" t="s">
        <v>1506</v>
      </c>
      <c r="AB614" t="str">
        <f t="shared" si="448"/>
        <v>Prior to accessing the PDMP</v>
      </c>
      <c r="AC614" t="s">
        <v>1498</v>
      </c>
      <c r="AE614">
        <v>0</v>
      </c>
      <c r="AH614">
        <v>0</v>
      </c>
      <c r="AQ614">
        <v>0</v>
      </c>
      <c r="BC614">
        <v>0</v>
      </c>
      <c r="BL614">
        <v>0</v>
      </c>
      <c r="CG614">
        <v>0</v>
      </c>
      <c r="CJ614">
        <v>0</v>
      </c>
      <c r="CM614">
        <v>0</v>
      </c>
      <c r="CS614">
        <v>1</v>
      </c>
      <c r="CT614" t="s">
        <v>1498</v>
      </c>
      <c r="CV614" t="str">
        <f t="shared" si="445"/>
        <v>Health care professionals</v>
      </c>
      <c r="CW614" t="s">
        <v>1498</v>
      </c>
      <c r="CY614">
        <v>1</v>
      </c>
      <c r="CZ614" t="s">
        <v>1500</v>
      </c>
      <c r="DB614">
        <v>0</v>
      </c>
      <c r="DE614">
        <v>0</v>
      </c>
      <c r="DH614">
        <v>1</v>
      </c>
      <c r="DI614" t="s">
        <v>1501</v>
      </c>
      <c r="DK614" t="str">
        <f t="shared" si="456"/>
        <v>Only if other state has PDMP laws consistent with or similar to this state</v>
      </c>
      <c r="DL614" t="s">
        <v>1501</v>
      </c>
      <c r="DN614">
        <v>1</v>
      </c>
      <c r="DO614" t="s">
        <v>1504</v>
      </c>
      <c r="DQ614" t="str">
        <f t="shared" si="446"/>
        <v>Active investigations</v>
      </c>
      <c r="DR614" t="s">
        <v>1504</v>
      </c>
    </row>
    <row r="615" spans="1:122" x14ac:dyDescent="0.35">
      <c r="A615" t="s">
        <v>1493</v>
      </c>
      <c r="B615" s="1">
        <v>43351</v>
      </c>
      <c r="C615" s="1">
        <v>43404</v>
      </c>
      <c r="D615">
        <v>1</v>
      </c>
      <c r="E615" t="s">
        <v>1494</v>
      </c>
      <c r="G615" t="str">
        <f t="shared" si="454"/>
        <v xml:space="preserve">Department of Health </v>
      </c>
      <c r="H615" t="s">
        <v>1495</v>
      </c>
      <c r="J615">
        <v>1</v>
      </c>
      <c r="K615" t="s">
        <v>1496</v>
      </c>
      <c r="M615" t="str">
        <f t="shared" si="457"/>
        <v>Next business day</v>
      </c>
      <c r="N615" t="s">
        <v>1497</v>
      </c>
      <c r="P615" t="str">
        <f t="shared" si="453"/>
        <v>Schedule II, Schedule III, Schedule IV, Schedule V</v>
      </c>
      <c r="Q615" t="s">
        <v>1496</v>
      </c>
      <c r="S615" t="str">
        <f t="shared" si="455"/>
        <v>No action specified in the law</v>
      </c>
      <c r="V615">
        <v>1</v>
      </c>
      <c r="W615" t="s">
        <v>1498</v>
      </c>
      <c r="Y615" t="str">
        <f t="shared" si="447"/>
        <v>Physician prescribers, Nurse Practitioners, Physician assistants, Optometrists, Podiatrists, Dentists, Pharmacists</v>
      </c>
      <c r="Z615" t="s">
        <v>1507</v>
      </c>
      <c r="AB615" t="str">
        <f t="shared" si="448"/>
        <v>Prior to accessing the PDMP</v>
      </c>
      <c r="AC615" t="s">
        <v>1498</v>
      </c>
      <c r="AE615">
        <v>0</v>
      </c>
      <c r="AH615">
        <v>0</v>
      </c>
      <c r="AQ615">
        <v>0</v>
      </c>
      <c r="BC615">
        <v>0</v>
      </c>
      <c r="BL615">
        <v>0</v>
      </c>
      <c r="CG615">
        <v>0</v>
      </c>
      <c r="CJ615">
        <v>0</v>
      </c>
      <c r="CM615">
        <v>0</v>
      </c>
      <c r="CS615">
        <v>1</v>
      </c>
      <c r="CT615" t="s">
        <v>1498</v>
      </c>
      <c r="CV615" t="str">
        <f t="shared" si="445"/>
        <v>Health care professionals</v>
      </c>
      <c r="CW615" t="s">
        <v>1498</v>
      </c>
      <c r="CY615">
        <v>1</v>
      </c>
      <c r="CZ615" t="s">
        <v>1500</v>
      </c>
      <c r="DB615">
        <v>0</v>
      </c>
      <c r="DE615">
        <v>0</v>
      </c>
      <c r="DH615">
        <v>1</v>
      </c>
      <c r="DI615" t="s">
        <v>1501</v>
      </c>
      <c r="DK615" t="str">
        <f t="shared" si="456"/>
        <v>Only if other state has PDMP laws consistent with or similar to this state</v>
      </c>
      <c r="DL615" t="s">
        <v>1501</v>
      </c>
      <c r="DN615">
        <v>1</v>
      </c>
      <c r="DO615" t="s">
        <v>1504</v>
      </c>
      <c r="DQ615" t="str">
        <f t="shared" si="446"/>
        <v>Active investigations</v>
      </c>
      <c r="DR615" t="s">
        <v>1504</v>
      </c>
    </row>
    <row r="616" spans="1:122" x14ac:dyDescent="0.35">
      <c r="A616" t="s">
        <v>1493</v>
      </c>
      <c r="B616" s="1">
        <v>43405</v>
      </c>
      <c r="C616" s="1">
        <v>43465</v>
      </c>
      <c r="D616">
        <v>1</v>
      </c>
      <c r="E616" t="s">
        <v>1494</v>
      </c>
      <c r="G616" t="str">
        <f t="shared" si="454"/>
        <v xml:space="preserve">Department of Health </v>
      </c>
      <c r="H616" t="s">
        <v>1495</v>
      </c>
      <c r="J616">
        <v>1</v>
      </c>
      <c r="K616" t="s">
        <v>1496</v>
      </c>
      <c r="M616" t="str">
        <f t="shared" si="457"/>
        <v>Next business day</v>
      </c>
      <c r="N616" t="s">
        <v>1497</v>
      </c>
      <c r="P616" t="str">
        <f t="shared" si="453"/>
        <v>Schedule II, Schedule III, Schedule IV, Schedule V</v>
      </c>
      <c r="Q616" t="s">
        <v>1496</v>
      </c>
      <c r="S616" t="str">
        <f t="shared" si="455"/>
        <v>No action specified in the law</v>
      </c>
      <c r="V616">
        <v>1</v>
      </c>
      <c r="W616" t="s">
        <v>1508</v>
      </c>
      <c r="Y616" t="str">
        <f t="shared" si="447"/>
        <v>Physician prescribers, Nurse Practitioners, Physician assistants, Optometrists, Podiatrists, Dentists, Pharmacists</v>
      </c>
      <c r="Z616" t="s">
        <v>1509</v>
      </c>
      <c r="AB616" t="str">
        <f t="shared" si="448"/>
        <v>Prior to accessing the PDMP</v>
      </c>
      <c r="AC616" t="s">
        <v>1508</v>
      </c>
      <c r="AE616">
        <v>1</v>
      </c>
      <c r="AF616" t="s">
        <v>1510</v>
      </c>
      <c r="AH616">
        <v>0</v>
      </c>
      <c r="AQ616">
        <v>1</v>
      </c>
      <c r="AR616" t="s">
        <v>1511</v>
      </c>
      <c r="AT616" t="str">
        <f>("Patient request for prescription in Emergency Department , Patient request for prescription in Urgent Care, Initial prescriptions")</f>
        <v>Patient request for prescription in Emergency Department , Patient request for prescription in Urgent Care, Initial prescriptions</v>
      </c>
      <c r="AU616" t="s">
        <v>1512</v>
      </c>
      <c r="AW616" t="s">
        <v>1513</v>
      </c>
      <c r="AX616" t="s">
        <v>1514</v>
      </c>
      <c r="AY616" t="s">
        <v>1515</v>
      </c>
      <c r="AZ616" t="str">
        <f t="shared" ref="AZ616:AZ630" si="458">("No exceptions from the mandate to check the PDMP")</f>
        <v>No exceptions from the mandate to check the PDMP</v>
      </c>
      <c r="BC616">
        <v>0</v>
      </c>
      <c r="BL616">
        <v>0</v>
      </c>
      <c r="CG616">
        <v>1</v>
      </c>
      <c r="CH616" t="s">
        <v>1511</v>
      </c>
      <c r="CJ616">
        <v>0</v>
      </c>
      <c r="CM616">
        <v>0</v>
      </c>
      <c r="CS616">
        <v>1</v>
      </c>
      <c r="CT616" t="s">
        <v>1508</v>
      </c>
      <c r="CV616" t="str">
        <f t="shared" si="445"/>
        <v>Health care professionals</v>
      </c>
      <c r="CW616" t="s">
        <v>1508</v>
      </c>
      <c r="CY616">
        <v>1</v>
      </c>
      <c r="CZ616" t="s">
        <v>1500</v>
      </c>
      <c r="DB616">
        <v>0</v>
      </c>
      <c r="DE616">
        <v>0</v>
      </c>
      <c r="DH616">
        <v>1</v>
      </c>
      <c r="DI616" t="s">
        <v>1501</v>
      </c>
      <c r="DK616" t="str">
        <f t="shared" si="456"/>
        <v>Only if other state has PDMP laws consistent with or similar to this state</v>
      </c>
      <c r="DL616" t="s">
        <v>1501</v>
      </c>
      <c r="DN616">
        <v>1</v>
      </c>
      <c r="DO616" t="s">
        <v>1504</v>
      </c>
      <c r="DQ616" t="str">
        <f t="shared" si="446"/>
        <v>Active investigations</v>
      </c>
      <c r="DR616" t="s">
        <v>1504</v>
      </c>
    </row>
    <row r="617" spans="1:122" x14ac:dyDescent="0.35">
      <c r="A617" t="s">
        <v>1493</v>
      </c>
      <c r="B617" s="1">
        <v>43466</v>
      </c>
      <c r="C617" s="1">
        <v>43490</v>
      </c>
      <c r="D617">
        <v>1</v>
      </c>
      <c r="E617" t="s">
        <v>1494</v>
      </c>
      <c r="G617" t="str">
        <f t="shared" si="454"/>
        <v xml:space="preserve">Department of Health </v>
      </c>
      <c r="H617" t="s">
        <v>1495</v>
      </c>
      <c r="J617">
        <v>1</v>
      </c>
      <c r="K617" t="s">
        <v>1496</v>
      </c>
      <c r="M617" t="str">
        <f t="shared" si="457"/>
        <v>Next business day</v>
      </c>
      <c r="N617" t="s">
        <v>1497</v>
      </c>
      <c r="P617" t="str">
        <f t="shared" si="453"/>
        <v>Schedule II, Schedule III, Schedule IV, Schedule V</v>
      </c>
      <c r="Q617" t="s">
        <v>1496</v>
      </c>
      <c r="S617" t="str">
        <f t="shared" si="455"/>
        <v>No action specified in the law</v>
      </c>
      <c r="V617">
        <v>1</v>
      </c>
      <c r="W617" t="s">
        <v>1516</v>
      </c>
      <c r="Y617" t="str">
        <f t="shared" si="447"/>
        <v>Physician prescribers, Nurse Practitioners, Physician assistants, Optometrists, Podiatrists, Dentists, Pharmacists</v>
      </c>
      <c r="Z617" t="s">
        <v>1517</v>
      </c>
      <c r="AB617" t="str">
        <f t="shared" si="448"/>
        <v>Prior to accessing the PDMP</v>
      </c>
      <c r="AC617" t="s">
        <v>1516</v>
      </c>
      <c r="AE617">
        <v>1</v>
      </c>
      <c r="AF617" t="s">
        <v>1518</v>
      </c>
      <c r="AH617">
        <v>0</v>
      </c>
      <c r="AQ617">
        <v>1</v>
      </c>
      <c r="AR617" t="s">
        <v>1519</v>
      </c>
      <c r="AT617" t="str">
        <f>("Patient request for prescription in Emergency Department , Patient request for prescription in Urgent Care, Initial prescriptions")</f>
        <v>Patient request for prescription in Emergency Department , Patient request for prescription in Urgent Care, Initial prescriptions</v>
      </c>
      <c r="AU617" t="s">
        <v>1520</v>
      </c>
      <c r="AW617" t="s">
        <v>1513</v>
      </c>
      <c r="AX617" t="s">
        <v>1521</v>
      </c>
      <c r="AY617" t="s">
        <v>1522</v>
      </c>
      <c r="AZ617" t="str">
        <f t="shared" si="458"/>
        <v>No exceptions from the mandate to check the PDMP</v>
      </c>
      <c r="BC617">
        <v>1</v>
      </c>
      <c r="BD617" t="s">
        <v>1523</v>
      </c>
      <c r="BF617" t="str">
        <f>("When patient transitions between different pain levels, Every 3 months, Every 6 months, Every 12 months, Authorizing refills")</f>
        <v>When patient transitions between different pain levels, Every 3 months, Every 6 months, Every 12 months, Authorizing refills</v>
      </c>
      <c r="BG617" t="s">
        <v>1523</v>
      </c>
      <c r="BH617" t="s">
        <v>1524</v>
      </c>
      <c r="BI617" t="str">
        <f>("No exceptions from the mandate to check the PDMP")</f>
        <v>No exceptions from the mandate to check the PDMP</v>
      </c>
      <c r="BL617">
        <v>0</v>
      </c>
      <c r="CG617">
        <v>1</v>
      </c>
      <c r="CH617" t="s">
        <v>1519</v>
      </c>
      <c r="CJ617">
        <v>0</v>
      </c>
      <c r="CM617">
        <v>0</v>
      </c>
      <c r="CS617">
        <v>1</v>
      </c>
      <c r="CT617" t="s">
        <v>1516</v>
      </c>
      <c r="CV617" t="str">
        <f>("Health care professionals, Authorized agent, delegate, or designee")</f>
        <v>Health care professionals, Authorized agent, delegate, or designee</v>
      </c>
      <c r="CW617" t="s">
        <v>1516</v>
      </c>
      <c r="CY617">
        <v>1</v>
      </c>
      <c r="CZ617" t="s">
        <v>1500</v>
      </c>
      <c r="DB617">
        <v>0</v>
      </c>
      <c r="DE617">
        <v>0</v>
      </c>
      <c r="DH617">
        <v>1</v>
      </c>
      <c r="DI617" t="s">
        <v>1501</v>
      </c>
      <c r="DK617" t="str">
        <f t="shared" si="456"/>
        <v>Only if other state has PDMP laws consistent with or similar to this state</v>
      </c>
      <c r="DL617" t="s">
        <v>1501</v>
      </c>
      <c r="DN617">
        <v>1</v>
      </c>
      <c r="DO617" t="s">
        <v>1504</v>
      </c>
      <c r="DQ617" t="str">
        <f t="shared" si="446"/>
        <v>Active investigations</v>
      </c>
      <c r="DR617" t="s">
        <v>1504</v>
      </c>
    </row>
    <row r="618" spans="1:122" x14ac:dyDescent="0.35">
      <c r="A618" t="s">
        <v>1493</v>
      </c>
      <c r="B618" s="1">
        <v>43491</v>
      </c>
      <c r="C618" s="1">
        <v>43673</v>
      </c>
      <c r="D618">
        <v>1</v>
      </c>
      <c r="E618" t="s">
        <v>1494</v>
      </c>
      <c r="G618" t="str">
        <f t="shared" si="454"/>
        <v xml:space="preserve">Department of Health </v>
      </c>
      <c r="H618" t="s">
        <v>1495</v>
      </c>
      <c r="J618">
        <v>1</v>
      </c>
      <c r="K618" t="s">
        <v>1496</v>
      </c>
      <c r="M618" t="str">
        <f t="shared" si="457"/>
        <v>Next business day</v>
      </c>
      <c r="N618" t="s">
        <v>1497</v>
      </c>
      <c r="P618" t="str">
        <f t="shared" si="453"/>
        <v>Schedule II, Schedule III, Schedule IV, Schedule V</v>
      </c>
      <c r="Q618" t="s">
        <v>1496</v>
      </c>
      <c r="S618" t="str">
        <f t="shared" si="455"/>
        <v>No action specified in the law</v>
      </c>
      <c r="V618">
        <v>1</v>
      </c>
      <c r="W618" t="s">
        <v>1525</v>
      </c>
      <c r="Y618" t="str">
        <f t="shared" si="447"/>
        <v>Physician prescribers, Nurse Practitioners, Physician assistants, Optometrists, Podiatrists, Dentists, Pharmacists</v>
      </c>
      <c r="Z618" t="s">
        <v>1526</v>
      </c>
      <c r="AB618" t="str">
        <f t="shared" si="448"/>
        <v>Prior to accessing the PDMP</v>
      </c>
      <c r="AC618" t="s">
        <v>1516</v>
      </c>
      <c r="AE618">
        <v>1</v>
      </c>
      <c r="AF618" t="s">
        <v>1527</v>
      </c>
      <c r="AH618">
        <v>0</v>
      </c>
      <c r="AQ618">
        <v>1</v>
      </c>
      <c r="AR618" t="s">
        <v>1528</v>
      </c>
      <c r="AT618" t="str">
        <f>("Patient request for prescription in Emergency Department , Patient request for prescription in Urgent Care, Initial prescriptions")</f>
        <v>Patient request for prescription in Emergency Department , Patient request for prescription in Urgent Care, Initial prescriptions</v>
      </c>
      <c r="AU618" t="s">
        <v>1529</v>
      </c>
      <c r="AW618" t="s">
        <v>1513</v>
      </c>
      <c r="AX618" t="s">
        <v>1530</v>
      </c>
      <c r="AY618" t="s">
        <v>1531</v>
      </c>
      <c r="AZ618" t="str">
        <f t="shared" si="458"/>
        <v>No exceptions from the mandate to check the PDMP</v>
      </c>
      <c r="BC618">
        <v>1</v>
      </c>
      <c r="BD618" t="s">
        <v>1523</v>
      </c>
      <c r="BF618" t="str">
        <f>("When patient transitions between different pain levels, Every 3 months, Every 6 months, Every 12 months, Authorizing refills")</f>
        <v>When patient transitions between different pain levels, Every 3 months, Every 6 months, Every 12 months, Authorizing refills</v>
      </c>
      <c r="BG618" t="s">
        <v>1523</v>
      </c>
      <c r="BH618" t="s">
        <v>1524</v>
      </c>
      <c r="BI618" t="str">
        <f>("No exceptions from the mandate to check the PDMP")</f>
        <v>No exceptions from the mandate to check the PDMP</v>
      </c>
      <c r="BL618">
        <v>0</v>
      </c>
      <c r="CG618">
        <v>1</v>
      </c>
      <c r="CH618" t="s">
        <v>1528</v>
      </c>
      <c r="CJ618">
        <v>0</v>
      </c>
      <c r="CM618">
        <v>0</v>
      </c>
      <c r="CS618">
        <v>1</v>
      </c>
      <c r="CT618" t="s">
        <v>1525</v>
      </c>
      <c r="CV618" t="str">
        <f>("Health care professionals, Authorized agent, delegate, or designee")</f>
        <v>Health care professionals, Authorized agent, delegate, or designee</v>
      </c>
      <c r="CW618" t="s">
        <v>1525</v>
      </c>
      <c r="CY618">
        <v>1</v>
      </c>
      <c r="CZ618" t="s">
        <v>1500</v>
      </c>
      <c r="DB618">
        <v>0</v>
      </c>
      <c r="DE618">
        <v>0</v>
      </c>
      <c r="DH618">
        <v>1</v>
      </c>
      <c r="DI618" t="s">
        <v>1501</v>
      </c>
      <c r="DK618" t="str">
        <f t="shared" si="456"/>
        <v>Only if other state has PDMP laws consistent with or similar to this state</v>
      </c>
      <c r="DL618" t="s">
        <v>1501</v>
      </c>
      <c r="DN618">
        <v>1</v>
      </c>
      <c r="DO618" t="s">
        <v>1504</v>
      </c>
      <c r="DQ618" t="str">
        <f t="shared" si="446"/>
        <v>Active investigations</v>
      </c>
      <c r="DR618" t="s">
        <v>1504</v>
      </c>
    </row>
    <row r="619" spans="1:122" x14ac:dyDescent="0.35">
      <c r="A619" t="s">
        <v>1493</v>
      </c>
      <c r="B619" s="1">
        <v>43674</v>
      </c>
      <c r="C619" s="1">
        <v>43830</v>
      </c>
      <c r="D619">
        <v>1</v>
      </c>
      <c r="E619" t="s">
        <v>1494</v>
      </c>
      <c r="G619" t="str">
        <f t="shared" si="454"/>
        <v xml:space="preserve">Department of Health </v>
      </c>
      <c r="H619" t="s">
        <v>1495</v>
      </c>
      <c r="J619">
        <v>1</v>
      </c>
      <c r="K619" t="s">
        <v>1532</v>
      </c>
      <c r="M619" t="str">
        <f t="shared" si="457"/>
        <v>Next business day</v>
      </c>
      <c r="N619" t="s">
        <v>1532</v>
      </c>
      <c r="O619" t="s">
        <v>1533</v>
      </c>
      <c r="P619" t="str">
        <f t="shared" si="453"/>
        <v>Schedule II, Schedule III, Schedule IV, Schedule V</v>
      </c>
      <c r="Q619" t="s">
        <v>1532</v>
      </c>
      <c r="S619" t="str">
        <f t="shared" si="455"/>
        <v>No action specified in the law</v>
      </c>
      <c r="V619">
        <v>1</v>
      </c>
      <c r="W619" t="s">
        <v>1525</v>
      </c>
      <c r="Y619" t="str">
        <f t="shared" si="447"/>
        <v>Physician prescribers, Nurse Practitioners, Physician assistants, Optometrists, Podiatrists, Dentists, Pharmacists</v>
      </c>
      <c r="Z619" t="s">
        <v>1534</v>
      </c>
      <c r="AB619" t="str">
        <f t="shared" si="448"/>
        <v>Prior to accessing the PDMP</v>
      </c>
      <c r="AC619" t="s">
        <v>1516</v>
      </c>
      <c r="AE619">
        <v>1</v>
      </c>
      <c r="AF619" t="s">
        <v>1527</v>
      </c>
      <c r="AH619">
        <v>0</v>
      </c>
      <c r="AQ619">
        <v>1</v>
      </c>
      <c r="AR619" t="s">
        <v>1528</v>
      </c>
      <c r="AT619" t="str">
        <f>("Patient request for prescription in Emergency Department , Patient request for prescription in Urgent Care, Initial prescriptions")</f>
        <v>Patient request for prescription in Emergency Department , Patient request for prescription in Urgent Care, Initial prescriptions</v>
      </c>
      <c r="AU619" t="s">
        <v>1529</v>
      </c>
      <c r="AV619" t="s">
        <v>1531</v>
      </c>
      <c r="AW619" t="s">
        <v>1513</v>
      </c>
      <c r="AX619" t="s">
        <v>1530</v>
      </c>
      <c r="AY619" t="s">
        <v>1531</v>
      </c>
      <c r="AZ619" t="str">
        <f t="shared" si="458"/>
        <v>No exceptions from the mandate to check the PDMP</v>
      </c>
      <c r="BC619">
        <v>1</v>
      </c>
      <c r="BD619" t="s">
        <v>1523</v>
      </c>
      <c r="BF619" t="str">
        <f>("When patient transitions between different pain levels, Every 3 months, Every 6 months, Every 12 months, Authorizing refills")</f>
        <v>When patient transitions between different pain levels, Every 3 months, Every 6 months, Every 12 months, Authorizing refills</v>
      </c>
      <c r="BG619" t="s">
        <v>1523</v>
      </c>
      <c r="BH619" t="s">
        <v>1524</v>
      </c>
      <c r="BI619" t="str">
        <f>("No exceptions from the mandate to check the PDMP")</f>
        <v>No exceptions from the mandate to check the PDMP</v>
      </c>
      <c r="BL619">
        <v>0</v>
      </c>
      <c r="CG619">
        <v>1</v>
      </c>
      <c r="CH619" t="s">
        <v>1528</v>
      </c>
      <c r="CJ619">
        <v>0</v>
      </c>
      <c r="CM619">
        <v>0</v>
      </c>
      <c r="CS619">
        <v>1</v>
      </c>
      <c r="CT619" t="s">
        <v>1525</v>
      </c>
      <c r="CV619" t="str">
        <f>("Health care professionals, Authorized agent, delegate, or designee")</f>
        <v>Health care professionals, Authorized agent, delegate, or designee</v>
      </c>
      <c r="CW619" t="s">
        <v>1525</v>
      </c>
      <c r="CY619">
        <v>1</v>
      </c>
      <c r="CZ619" t="s">
        <v>1500</v>
      </c>
      <c r="DB619">
        <v>0</v>
      </c>
      <c r="DE619">
        <v>0</v>
      </c>
      <c r="DH619">
        <v>1</v>
      </c>
      <c r="DI619" t="s">
        <v>1535</v>
      </c>
      <c r="DK619" t="str">
        <f>("Must have bilateral memorandum of understanding or data sharing agreement, Only if other state has PDMP laws consistent with or similar to this state")</f>
        <v>Must have bilateral memorandum of understanding or data sharing agreement, Only if other state has PDMP laws consistent with or similar to this state</v>
      </c>
      <c r="DL619" t="s">
        <v>1535</v>
      </c>
      <c r="DN619">
        <v>1</v>
      </c>
      <c r="DO619" t="s">
        <v>1504</v>
      </c>
      <c r="DQ619" t="str">
        <f t="shared" si="446"/>
        <v>Active investigations</v>
      </c>
      <c r="DR619" t="s">
        <v>1504</v>
      </c>
    </row>
    <row r="620" spans="1:122" x14ac:dyDescent="0.35">
      <c r="A620" t="s">
        <v>1536</v>
      </c>
      <c r="B620" s="1">
        <v>41640</v>
      </c>
      <c r="C620" s="1">
        <v>41788</v>
      </c>
      <c r="D620">
        <v>1</v>
      </c>
      <c r="E620" t="s">
        <v>1537</v>
      </c>
      <c r="G620" t="str">
        <f t="shared" ref="G620:G667" si="459">("Professional licensing authority")</f>
        <v>Professional licensing authority</v>
      </c>
      <c r="J620">
        <v>1</v>
      </c>
      <c r="K620" t="s">
        <v>1538</v>
      </c>
      <c r="M620" t="str">
        <f t="shared" ref="M620:M630" si="460">("Every day")</f>
        <v>Every day</v>
      </c>
      <c r="N620" t="s">
        <v>1539</v>
      </c>
      <c r="P620" t="str">
        <f t="shared" ref="P620:P630" si="461">("Schedule II, Schedule III, Schedule IV")</f>
        <v>Schedule II, Schedule III, Schedule IV</v>
      </c>
      <c r="Q620" t="s">
        <v>1540</v>
      </c>
      <c r="S620" t="str">
        <f t="shared" ref="S620:S630" si="462">("Must report to prescriber or dispenser")</f>
        <v>Must report to prescriber or dispenser</v>
      </c>
      <c r="T620" t="s">
        <v>1541</v>
      </c>
      <c r="V620">
        <v>1</v>
      </c>
      <c r="W620" t="s">
        <v>1542</v>
      </c>
      <c r="Y620" t="str">
        <f t="shared" ref="Y620:Y626" si="463">("Physician prescribers, Dentists, Pharmacists")</f>
        <v>Physician prescribers, Dentists, Pharmacists</v>
      </c>
      <c r="Z620" t="s">
        <v>1543</v>
      </c>
      <c r="AB620" t="str">
        <f>("Specified date")</f>
        <v>Specified date</v>
      </c>
      <c r="AC620" t="s">
        <v>1542</v>
      </c>
      <c r="AE620">
        <v>1</v>
      </c>
      <c r="AF620" t="s">
        <v>1544</v>
      </c>
      <c r="AG620" t="s">
        <v>1545</v>
      </c>
      <c r="AH620">
        <v>1</v>
      </c>
      <c r="AI620" t="s">
        <v>1546</v>
      </c>
      <c r="AJ620" t="s">
        <v>1545</v>
      </c>
      <c r="AK620" t="str">
        <f t="shared" ref="AK620:AK629" si="464">("Initial prescriptions, Every 12 months")</f>
        <v>Initial prescriptions, Every 12 months</v>
      </c>
      <c r="AL620" t="s">
        <v>1544</v>
      </c>
      <c r="AN620" t="str">
        <f t="shared" ref="AN620:AN629" si="465">("No exceptions from the mandate to check the PDMP")</f>
        <v>No exceptions from the mandate to check the PDMP</v>
      </c>
      <c r="AO620" t="s">
        <v>1544</v>
      </c>
      <c r="AQ620">
        <v>1</v>
      </c>
      <c r="AR620" t="s">
        <v>1544</v>
      </c>
      <c r="AS620" t="s">
        <v>1545</v>
      </c>
      <c r="AT620" t="str">
        <f t="shared" ref="AT620:AT630" si="466">("Initial prescriptions")</f>
        <v>Initial prescriptions</v>
      </c>
      <c r="AU620" t="s">
        <v>1544</v>
      </c>
      <c r="AW620" t="str">
        <f t="shared" ref="AW620:AW630" si="467">("Every 12 months")</f>
        <v>Every 12 months</v>
      </c>
      <c r="AX620" t="s">
        <v>1544</v>
      </c>
      <c r="AZ620" t="str">
        <f t="shared" si="458"/>
        <v>No exceptions from the mandate to check the PDMP</v>
      </c>
      <c r="BC620">
        <v>0</v>
      </c>
      <c r="BL620">
        <v>0</v>
      </c>
      <c r="CG620">
        <v>0</v>
      </c>
      <c r="CJ620">
        <v>0</v>
      </c>
      <c r="CM620">
        <v>1</v>
      </c>
      <c r="CN620" t="s">
        <v>1547</v>
      </c>
      <c r="CP620" t="str">
        <f t="shared" ref="CP620:CP629" si="468">("All chronic pain patients")</f>
        <v>All chronic pain patients</v>
      </c>
      <c r="CQ620" t="s">
        <v>1544</v>
      </c>
      <c r="CR620" t="s">
        <v>1548</v>
      </c>
      <c r="CS620">
        <v>1</v>
      </c>
      <c r="CT620" t="s">
        <v>1542</v>
      </c>
      <c r="CV620" t="str">
        <f t="shared" ref="CV620:CV658" si="469">("Authorized agent, delegate, or designee")</f>
        <v>Authorized agent, delegate, or designee</v>
      </c>
      <c r="CW620" t="s">
        <v>1542</v>
      </c>
      <c r="CY620">
        <v>1</v>
      </c>
      <c r="CZ620" t="s">
        <v>1542</v>
      </c>
      <c r="DB620">
        <v>0</v>
      </c>
      <c r="DE620">
        <v>0</v>
      </c>
      <c r="DH620">
        <v>0</v>
      </c>
      <c r="DN620">
        <v>1</v>
      </c>
      <c r="DO620" t="s">
        <v>1549</v>
      </c>
      <c r="DQ620" t="str">
        <f t="shared" si="446"/>
        <v>Active investigations</v>
      </c>
      <c r="DR620" t="s">
        <v>1550</v>
      </c>
    </row>
    <row r="621" spans="1:122" x14ac:dyDescent="0.35">
      <c r="A621" t="s">
        <v>1536</v>
      </c>
      <c r="B621" s="1">
        <v>41789</v>
      </c>
      <c r="C621" s="1">
        <v>41795</v>
      </c>
      <c r="D621">
        <v>1</v>
      </c>
      <c r="E621" t="s">
        <v>1537</v>
      </c>
      <c r="G621" t="str">
        <f t="shared" si="459"/>
        <v>Professional licensing authority</v>
      </c>
      <c r="H621" t="s">
        <v>1551</v>
      </c>
      <c r="J621">
        <v>1</v>
      </c>
      <c r="K621" t="s">
        <v>1552</v>
      </c>
      <c r="M621" t="str">
        <f t="shared" si="460"/>
        <v>Every day</v>
      </c>
      <c r="N621" t="s">
        <v>1553</v>
      </c>
      <c r="P621" t="str">
        <f t="shared" si="461"/>
        <v>Schedule II, Schedule III, Schedule IV</v>
      </c>
      <c r="Q621" t="s">
        <v>1554</v>
      </c>
      <c r="S621" t="str">
        <f t="shared" si="462"/>
        <v>Must report to prescriber or dispenser</v>
      </c>
      <c r="T621" t="s">
        <v>1541</v>
      </c>
      <c r="V621">
        <v>1</v>
      </c>
      <c r="W621" t="s">
        <v>1542</v>
      </c>
      <c r="Y621" t="str">
        <f t="shared" si="463"/>
        <v>Physician prescribers, Dentists, Pharmacists</v>
      </c>
      <c r="Z621" t="s">
        <v>1543</v>
      </c>
      <c r="AB621" t="str">
        <f>("Specified date")</f>
        <v>Specified date</v>
      </c>
      <c r="AC621" t="s">
        <v>1542</v>
      </c>
      <c r="AE621">
        <v>1</v>
      </c>
      <c r="AF621" t="s">
        <v>1544</v>
      </c>
      <c r="AG621" t="s">
        <v>1545</v>
      </c>
      <c r="AH621">
        <v>1</v>
      </c>
      <c r="AI621" t="s">
        <v>1546</v>
      </c>
      <c r="AJ621" t="s">
        <v>1545</v>
      </c>
      <c r="AK621" t="str">
        <f t="shared" si="464"/>
        <v>Initial prescriptions, Every 12 months</v>
      </c>
      <c r="AL621" t="s">
        <v>1544</v>
      </c>
      <c r="AN621" t="str">
        <f t="shared" si="465"/>
        <v>No exceptions from the mandate to check the PDMP</v>
      </c>
      <c r="AO621" t="s">
        <v>1544</v>
      </c>
      <c r="AQ621">
        <v>1</v>
      </c>
      <c r="AR621" t="s">
        <v>1544</v>
      </c>
      <c r="AS621" t="s">
        <v>1545</v>
      </c>
      <c r="AT621" t="str">
        <f t="shared" si="466"/>
        <v>Initial prescriptions</v>
      </c>
      <c r="AU621" t="s">
        <v>1544</v>
      </c>
      <c r="AW621" t="str">
        <f t="shared" si="467"/>
        <v>Every 12 months</v>
      </c>
      <c r="AX621" t="s">
        <v>1544</v>
      </c>
      <c r="AZ621" t="str">
        <f t="shared" si="458"/>
        <v>No exceptions from the mandate to check the PDMP</v>
      </c>
      <c r="BC621">
        <v>0</v>
      </c>
      <c r="BL621">
        <v>0</v>
      </c>
      <c r="CG621">
        <v>0</v>
      </c>
      <c r="CJ621">
        <v>0</v>
      </c>
      <c r="CM621">
        <v>1</v>
      </c>
      <c r="CN621" t="s">
        <v>1547</v>
      </c>
      <c r="CP621" t="str">
        <f t="shared" si="468"/>
        <v>All chronic pain patients</v>
      </c>
      <c r="CQ621" t="s">
        <v>1544</v>
      </c>
      <c r="CR621" t="s">
        <v>1548</v>
      </c>
      <c r="CS621">
        <v>1</v>
      </c>
      <c r="CT621" t="s">
        <v>1542</v>
      </c>
      <c r="CV621" t="str">
        <f t="shared" si="469"/>
        <v>Authorized agent, delegate, or designee</v>
      </c>
      <c r="CW621" t="s">
        <v>1542</v>
      </c>
      <c r="CY621">
        <v>1</v>
      </c>
      <c r="CZ621" t="s">
        <v>1542</v>
      </c>
      <c r="DB621">
        <v>0</v>
      </c>
      <c r="DE621">
        <v>0</v>
      </c>
      <c r="DH621">
        <v>0</v>
      </c>
      <c r="DN621">
        <v>1</v>
      </c>
      <c r="DO621" t="s">
        <v>1555</v>
      </c>
      <c r="DQ621" t="str">
        <f t="shared" si="446"/>
        <v>Active investigations</v>
      </c>
      <c r="DR621" t="s">
        <v>1550</v>
      </c>
    </row>
    <row r="622" spans="1:122" x14ac:dyDescent="0.35">
      <c r="A622" t="s">
        <v>1536</v>
      </c>
      <c r="B622" s="1">
        <v>41796</v>
      </c>
      <c r="C622" s="1">
        <v>42140</v>
      </c>
      <c r="D622">
        <v>1</v>
      </c>
      <c r="E622" t="s">
        <v>1537</v>
      </c>
      <c r="G622" t="str">
        <f t="shared" si="459"/>
        <v>Professional licensing authority</v>
      </c>
      <c r="H622" t="s">
        <v>1551</v>
      </c>
      <c r="J622">
        <v>1</v>
      </c>
      <c r="K622" t="s">
        <v>1552</v>
      </c>
      <c r="M622" t="str">
        <f t="shared" si="460"/>
        <v>Every day</v>
      </c>
      <c r="N622" t="s">
        <v>1556</v>
      </c>
      <c r="P622" t="str">
        <f t="shared" si="461"/>
        <v>Schedule II, Schedule III, Schedule IV</v>
      </c>
      <c r="Q622" t="s">
        <v>1540</v>
      </c>
      <c r="S622" t="str">
        <f t="shared" si="462"/>
        <v>Must report to prescriber or dispenser</v>
      </c>
      <c r="T622" t="s">
        <v>1541</v>
      </c>
      <c r="V622">
        <v>1</v>
      </c>
      <c r="W622" t="s">
        <v>1542</v>
      </c>
      <c r="Y622" t="str">
        <f t="shared" si="463"/>
        <v>Physician prescribers, Dentists, Pharmacists</v>
      </c>
      <c r="Z622" t="s">
        <v>1543</v>
      </c>
      <c r="AB622" t="str">
        <f>("Specified date")</f>
        <v>Specified date</v>
      </c>
      <c r="AC622" t="s">
        <v>1542</v>
      </c>
      <c r="AE622">
        <v>1</v>
      </c>
      <c r="AF622" t="s">
        <v>1544</v>
      </c>
      <c r="AG622" t="s">
        <v>1545</v>
      </c>
      <c r="AH622">
        <v>1</v>
      </c>
      <c r="AI622" t="s">
        <v>1546</v>
      </c>
      <c r="AJ622" t="s">
        <v>1545</v>
      </c>
      <c r="AK622" t="str">
        <f t="shared" si="464"/>
        <v>Initial prescriptions, Every 12 months</v>
      </c>
      <c r="AL622" t="s">
        <v>1544</v>
      </c>
      <c r="AN622" t="str">
        <f t="shared" si="465"/>
        <v>No exceptions from the mandate to check the PDMP</v>
      </c>
      <c r="AO622" t="s">
        <v>1544</v>
      </c>
      <c r="AQ622">
        <v>1</v>
      </c>
      <c r="AR622" t="s">
        <v>1544</v>
      </c>
      <c r="AS622" t="s">
        <v>1545</v>
      </c>
      <c r="AT622" t="str">
        <f t="shared" si="466"/>
        <v>Initial prescriptions</v>
      </c>
      <c r="AU622" t="s">
        <v>1544</v>
      </c>
      <c r="AW622" t="str">
        <f t="shared" si="467"/>
        <v>Every 12 months</v>
      </c>
      <c r="AX622" t="s">
        <v>1544</v>
      </c>
      <c r="AZ622" t="str">
        <f t="shared" si="458"/>
        <v>No exceptions from the mandate to check the PDMP</v>
      </c>
      <c r="BC622">
        <v>0</v>
      </c>
      <c r="BL622">
        <v>0</v>
      </c>
      <c r="CG622">
        <v>0</v>
      </c>
      <c r="CJ622">
        <v>0</v>
      </c>
      <c r="CM622">
        <v>1</v>
      </c>
      <c r="CN622" t="s">
        <v>1547</v>
      </c>
      <c r="CP622" t="str">
        <f t="shared" si="468"/>
        <v>All chronic pain patients</v>
      </c>
      <c r="CQ622" t="s">
        <v>1544</v>
      </c>
      <c r="CR622" t="s">
        <v>1548</v>
      </c>
      <c r="CS622">
        <v>1</v>
      </c>
      <c r="CT622" t="s">
        <v>1542</v>
      </c>
      <c r="CV622" t="str">
        <f t="shared" si="469"/>
        <v>Authorized agent, delegate, or designee</v>
      </c>
      <c r="CW622" t="s">
        <v>1542</v>
      </c>
      <c r="CY622">
        <v>1</v>
      </c>
      <c r="CZ622" t="s">
        <v>1542</v>
      </c>
      <c r="DB622">
        <v>0</v>
      </c>
      <c r="DE622">
        <v>0</v>
      </c>
      <c r="DH622">
        <v>0</v>
      </c>
      <c r="DN622">
        <v>1</v>
      </c>
      <c r="DO622" t="s">
        <v>1549</v>
      </c>
      <c r="DQ622" t="str">
        <f t="shared" si="446"/>
        <v>Active investigations</v>
      </c>
      <c r="DR622" t="s">
        <v>1550</v>
      </c>
    </row>
    <row r="623" spans="1:122" x14ac:dyDescent="0.35">
      <c r="A623" t="s">
        <v>1536</v>
      </c>
      <c r="B623" s="1">
        <v>42141</v>
      </c>
      <c r="C623" s="1">
        <v>42164</v>
      </c>
      <c r="D623">
        <v>1</v>
      </c>
      <c r="E623" t="s">
        <v>1537</v>
      </c>
      <c r="G623" t="str">
        <f t="shared" si="459"/>
        <v>Professional licensing authority</v>
      </c>
      <c r="H623" t="s">
        <v>1551</v>
      </c>
      <c r="J623">
        <v>1</v>
      </c>
      <c r="K623" t="s">
        <v>1557</v>
      </c>
      <c r="M623" t="str">
        <f t="shared" si="460"/>
        <v>Every day</v>
      </c>
      <c r="N623" t="s">
        <v>1558</v>
      </c>
      <c r="P623" t="str">
        <f t="shared" si="461"/>
        <v>Schedule II, Schedule III, Schedule IV</v>
      </c>
      <c r="Q623" t="s">
        <v>1559</v>
      </c>
      <c r="S623" t="str">
        <f t="shared" si="462"/>
        <v>Must report to prescriber or dispenser</v>
      </c>
      <c r="T623" t="s">
        <v>1541</v>
      </c>
      <c r="V623">
        <v>1</v>
      </c>
      <c r="W623" t="s">
        <v>1542</v>
      </c>
      <c r="Y623" t="str">
        <f t="shared" si="463"/>
        <v>Physician prescribers, Dentists, Pharmacists</v>
      </c>
      <c r="Z623" t="s">
        <v>1543</v>
      </c>
      <c r="AB623" t="str">
        <f>("Specified date")</f>
        <v>Specified date</v>
      </c>
      <c r="AC623" t="s">
        <v>1542</v>
      </c>
      <c r="AE623">
        <v>1</v>
      </c>
      <c r="AF623" t="s">
        <v>1544</v>
      </c>
      <c r="AG623" t="s">
        <v>1545</v>
      </c>
      <c r="AH623">
        <v>1</v>
      </c>
      <c r="AI623" t="s">
        <v>1546</v>
      </c>
      <c r="AJ623" t="s">
        <v>1545</v>
      </c>
      <c r="AK623" t="str">
        <f t="shared" si="464"/>
        <v>Initial prescriptions, Every 12 months</v>
      </c>
      <c r="AL623" t="s">
        <v>1544</v>
      </c>
      <c r="AN623" t="str">
        <f t="shared" si="465"/>
        <v>No exceptions from the mandate to check the PDMP</v>
      </c>
      <c r="AO623" t="s">
        <v>1544</v>
      </c>
      <c r="AQ623">
        <v>1</v>
      </c>
      <c r="AR623" t="s">
        <v>1544</v>
      </c>
      <c r="AS623" t="s">
        <v>1545</v>
      </c>
      <c r="AT623" t="str">
        <f t="shared" si="466"/>
        <v>Initial prescriptions</v>
      </c>
      <c r="AU623" t="s">
        <v>1544</v>
      </c>
      <c r="AW623" t="str">
        <f t="shared" si="467"/>
        <v>Every 12 months</v>
      </c>
      <c r="AX623" t="s">
        <v>1544</v>
      </c>
      <c r="AZ623" t="str">
        <f t="shared" si="458"/>
        <v>No exceptions from the mandate to check the PDMP</v>
      </c>
      <c r="BC623">
        <v>0</v>
      </c>
      <c r="BL623">
        <v>0</v>
      </c>
      <c r="CG623">
        <v>0</v>
      </c>
      <c r="CJ623">
        <v>0</v>
      </c>
      <c r="CM623">
        <v>1</v>
      </c>
      <c r="CN623" t="s">
        <v>1547</v>
      </c>
      <c r="CP623" t="str">
        <f t="shared" si="468"/>
        <v>All chronic pain patients</v>
      </c>
      <c r="CQ623" t="s">
        <v>1544</v>
      </c>
      <c r="CR623" t="s">
        <v>1548</v>
      </c>
      <c r="CS623">
        <v>1</v>
      </c>
      <c r="CT623" t="s">
        <v>1542</v>
      </c>
      <c r="CV623" t="str">
        <f t="shared" si="469"/>
        <v>Authorized agent, delegate, or designee</v>
      </c>
      <c r="CW623" t="s">
        <v>1542</v>
      </c>
      <c r="CY623">
        <v>1</v>
      </c>
      <c r="CZ623" t="s">
        <v>1542</v>
      </c>
      <c r="DB623">
        <v>0</v>
      </c>
      <c r="DE623">
        <v>0</v>
      </c>
      <c r="DH623">
        <v>0</v>
      </c>
      <c r="DN623">
        <v>1</v>
      </c>
      <c r="DO623" t="s">
        <v>1555</v>
      </c>
      <c r="DQ623" t="str">
        <f t="shared" si="446"/>
        <v>Active investigations</v>
      </c>
      <c r="DR623" t="s">
        <v>1550</v>
      </c>
    </row>
    <row r="624" spans="1:122" x14ac:dyDescent="0.35">
      <c r="A624" t="s">
        <v>1536</v>
      </c>
      <c r="B624" s="1">
        <v>42165</v>
      </c>
      <c r="C624" s="1">
        <v>42530</v>
      </c>
      <c r="D624">
        <v>1</v>
      </c>
      <c r="E624" t="s">
        <v>1537</v>
      </c>
      <c r="G624" t="str">
        <f t="shared" si="459"/>
        <v>Professional licensing authority</v>
      </c>
      <c r="H624" t="s">
        <v>1551</v>
      </c>
      <c r="J624">
        <v>1</v>
      </c>
      <c r="K624" t="s">
        <v>1557</v>
      </c>
      <c r="M624" t="str">
        <f t="shared" si="460"/>
        <v>Every day</v>
      </c>
      <c r="N624" t="s">
        <v>1558</v>
      </c>
      <c r="P624" t="str">
        <f t="shared" si="461"/>
        <v>Schedule II, Schedule III, Schedule IV</v>
      </c>
      <c r="Q624" t="s">
        <v>1560</v>
      </c>
      <c r="S624" t="str">
        <f t="shared" si="462"/>
        <v>Must report to prescriber or dispenser</v>
      </c>
      <c r="T624" t="s">
        <v>1541</v>
      </c>
      <c r="V624">
        <v>1</v>
      </c>
      <c r="W624" t="s">
        <v>1542</v>
      </c>
      <c r="Y624" t="str">
        <f t="shared" si="463"/>
        <v>Physician prescribers, Dentists, Pharmacists</v>
      </c>
      <c r="Z624" t="s">
        <v>1543</v>
      </c>
      <c r="AB624" t="str">
        <f>("Specified date")</f>
        <v>Specified date</v>
      </c>
      <c r="AC624" t="s">
        <v>1542</v>
      </c>
      <c r="AE624">
        <v>1</v>
      </c>
      <c r="AF624" t="s">
        <v>1544</v>
      </c>
      <c r="AG624" t="s">
        <v>1545</v>
      </c>
      <c r="AH624">
        <v>1</v>
      </c>
      <c r="AI624" t="s">
        <v>1546</v>
      </c>
      <c r="AJ624" t="s">
        <v>1545</v>
      </c>
      <c r="AK624" t="str">
        <f t="shared" si="464"/>
        <v>Initial prescriptions, Every 12 months</v>
      </c>
      <c r="AL624" t="s">
        <v>1544</v>
      </c>
      <c r="AN624" t="str">
        <f t="shared" si="465"/>
        <v>No exceptions from the mandate to check the PDMP</v>
      </c>
      <c r="AO624" t="s">
        <v>1544</v>
      </c>
      <c r="AQ624">
        <v>1</v>
      </c>
      <c r="AR624" t="s">
        <v>1544</v>
      </c>
      <c r="AS624" t="s">
        <v>1545</v>
      </c>
      <c r="AT624" t="str">
        <f t="shared" si="466"/>
        <v>Initial prescriptions</v>
      </c>
      <c r="AU624" t="s">
        <v>1544</v>
      </c>
      <c r="AW624" t="str">
        <f t="shared" si="467"/>
        <v>Every 12 months</v>
      </c>
      <c r="AX624" t="s">
        <v>1544</v>
      </c>
      <c r="AZ624" t="str">
        <f t="shared" si="458"/>
        <v>No exceptions from the mandate to check the PDMP</v>
      </c>
      <c r="BC624">
        <v>0</v>
      </c>
      <c r="BL624">
        <v>0</v>
      </c>
      <c r="CG624">
        <v>0</v>
      </c>
      <c r="CJ624">
        <v>0</v>
      </c>
      <c r="CM624">
        <v>1</v>
      </c>
      <c r="CN624" t="s">
        <v>1547</v>
      </c>
      <c r="CP624" t="str">
        <f t="shared" si="468"/>
        <v>All chronic pain patients</v>
      </c>
      <c r="CQ624" t="s">
        <v>1544</v>
      </c>
      <c r="CR624" t="s">
        <v>1548</v>
      </c>
      <c r="CS624">
        <v>1</v>
      </c>
      <c r="CT624" t="s">
        <v>1542</v>
      </c>
      <c r="CV624" t="str">
        <f t="shared" si="469"/>
        <v>Authorized agent, delegate, or designee</v>
      </c>
      <c r="CW624" t="s">
        <v>1542</v>
      </c>
      <c r="CY624">
        <v>1</v>
      </c>
      <c r="CZ624" t="s">
        <v>1542</v>
      </c>
      <c r="DB624">
        <v>0</v>
      </c>
      <c r="DE624">
        <v>0</v>
      </c>
      <c r="DH624">
        <v>0</v>
      </c>
      <c r="DN624">
        <v>1</v>
      </c>
      <c r="DO624" t="s">
        <v>1555</v>
      </c>
      <c r="DQ624" t="str">
        <f t="shared" si="446"/>
        <v>Active investigations</v>
      </c>
      <c r="DR624" t="s">
        <v>1550</v>
      </c>
    </row>
    <row r="625" spans="1:122" x14ac:dyDescent="0.35">
      <c r="A625" t="s">
        <v>1536</v>
      </c>
      <c r="B625" s="1">
        <v>42531</v>
      </c>
      <c r="C625" s="1">
        <v>42852</v>
      </c>
      <c r="D625">
        <v>1</v>
      </c>
      <c r="E625" t="s">
        <v>1537</v>
      </c>
      <c r="G625" t="str">
        <f t="shared" si="459"/>
        <v>Professional licensing authority</v>
      </c>
      <c r="H625" t="s">
        <v>1551</v>
      </c>
      <c r="J625">
        <v>1</v>
      </c>
      <c r="K625" t="s">
        <v>1557</v>
      </c>
      <c r="M625" t="str">
        <f t="shared" si="460"/>
        <v>Every day</v>
      </c>
      <c r="N625" t="s">
        <v>1558</v>
      </c>
      <c r="P625" t="str">
        <f t="shared" si="461"/>
        <v>Schedule II, Schedule III, Schedule IV</v>
      </c>
      <c r="Q625" t="s">
        <v>1560</v>
      </c>
      <c r="S625" t="str">
        <f t="shared" si="462"/>
        <v>Must report to prescriber or dispenser</v>
      </c>
      <c r="T625" t="s">
        <v>1561</v>
      </c>
      <c r="V625">
        <v>1</v>
      </c>
      <c r="W625" t="s">
        <v>1562</v>
      </c>
      <c r="Y625" t="str">
        <f t="shared" si="463"/>
        <v>Physician prescribers, Dentists, Pharmacists</v>
      </c>
      <c r="Z625" t="s">
        <v>1563</v>
      </c>
      <c r="AB625" t="str">
        <f t="shared" ref="AB625:AB630" si="470">("Initial licensure, Upon renewal of license")</f>
        <v>Initial licensure, Upon renewal of license</v>
      </c>
      <c r="AC625" t="s">
        <v>1544</v>
      </c>
      <c r="AE625">
        <v>1</v>
      </c>
      <c r="AF625" t="s">
        <v>1544</v>
      </c>
      <c r="AG625" t="s">
        <v>1545</v>
      </c>
      <c r="AH625">
        <v>1</v>
      </c>
      <c r="AI625" t="s">
        <v>1564</v>
      </c>
      <c r="AJ625" t="s">
        <v>1545</v>
      </c>
      <c r="AK625" t="str">
        <f t="shared" si="464"/>
        <v>Initial prescriptions, Every 12 months</v>
      </c>
      <c r="AL625" t="s">
        <v>1544</v>
      </c>
      <c r="AN625" t="str">
        <f t="shared" si="465"/>
        <v>No exceptions from the mandate to check the PDMP</v>
      </c>
      <c r="AO625" t="s">
        <v>1544</v>
      </c>
      <c r="AQ625">
        <v>1</v>
      </c>
      <c r="AR625" t="s">
        <v>1544</v>
      </c>
      <c r="AS625" t="s">
        <v>1545</v>
      </c>
      <c r="AT625" t="str">
        <f t="shared" si="466"/>
        <v>Initial prescriptions</v>
      </c>
      <c r="AU625" t="s">
        <v>1544</v>
      </c>
      <c r="AW625" t="str">
        <f t="shared" si="467"/>
        <v>Every 12 months</v>
      </c>
      <c r="AX625" t="s">
        <v>1544</v>
      </c>
      <c r="AZ625" t="str">
        <f t="shared" si="458"/>
        <v>No exceptions from the mandate to check the PDMP</v>
      </c>
      <c r="BC625">
        <v>0</v>
      </c>
      <c r="BL625">
        <v>0</v>
      </c>
      <c r="CG625">
        <v>0</v>
      </c>
      <c r="CJ625">
        <v>0</v>
      </c>
      <c r="CM625">
        <v>1</v>
      </c>
      <c r="CN625" t="s">
        <v>1547</v>
      </c>
      <c r="CP625" t="str">
        <f t="shared" si="468"/>
        <v>All chronic pain patients</v>
      </c>
      <c r="CQ625" t="s">
        <v>1544</v>
      </c>
      <c r="CR625" t="s">
        <v>1548</v>
      </c>
      <c r="CS625">
        <v>1</v>
      </c>
      <c r="CT625" t="s">
        <v>1542</v>
      </c>
      <c r="CV625" t="str">
        <f t="shared" si="469"/>
        <v>Authorized agent, delegate, or designee</v>
      </c>
      <c r="CW625" t="s">
        <v>1542</v>
      </c>
      <c r="CY625">
        <v>1</v>
      </c>
      <c r="DB625">
        <v>0</v>
      </c>
      <c r="DE625">
        <v>0</v>
      </c>
      <c r="DH625">
        <v>0</v>
      </c>
      <c r="DN625">
        <v>1</v>
      </c>
      <c r="DO625" t="s">
        <v>1565</v>
      </c>
      <c r="DQ625" t="str">
        <f t="shared" si="446"/>
        <v>Active investigations</v>
      </c>
      <c r="DR625" t="s">
        <v>1550</v>
      </c>
    </row>
    <row r="626" spans="1:122" x14ac:dyDescent="0.35">
      <c r="A626" t="s">
        <v>1536</v>
      </c>
      <c r="B626" s="1">
        <v>42853</v>
      </c>
      <c r="C626" s="1">
        <v>42920</v>
      </c>
      <c r="D626">
        <v>1</v>
      </c>
      <c r="E626" t="s">
        <v>1537</v>
      </c>
      <c r="G626" t="str">
        <f t="shared" si="459"/>
        <v>Professional licensing authority</v>
      </c>
      <c r="H626" t="s">
        <v>1551</v>
      </c>
      <c r="J626">
        <v>1</v>
      </c>
      <c r="K626" t="s">
        <v>1557</v>
      </c>
      <c r="M626" t="str">
        <f t="shared" si="460"/>
        <v>Every day</v>
      </c>
      <c r="N626" t="s">
        <v>1558</v>
      </c>
      <c r="P626" t="str">
        <f t="shared" si="461"/>
        <v>Schedule II, Schedule III, Schedule IV</v>
      </c>
      <c r="Q626" t="s">
        <v>1559</v>
      </c>
      <c r="S626" t="str">
        <f t="shared" si="462"/>
        <v>Must report to prescriber or dispenser</v>
      </c>
      <c r="T626" t="s">
        <v>1561</v>
      </c>
      <c r="V626">
        <v>1</v>
      </c>
      <c r="W626" t="s">
        <v>1562</v>
      </c>
      <c r="Y626" t="str">
        <f t="shared" si="463"/>
        <v>Physician prescribers, Dentists, Pharmacists</v>
      </c>
      <c r="Z626" t="s">
        <v>1563</v>
      </c>
      <c r="AB626" t="str">
        <f t="shared" si="470"/>
        <v>Initial licensure, Upon renewal of license</v>
      </c>
      <c r="AC626" t="s">
        <v>1544</v>
      </c>
      <c r="AE626">
        <v>1</v>
      </c>
      <c r="AF626" t="s">
        <v>1544</v>
      </c>
      <c r="AG626" t="s">
        <v>1545</v>
      </c>
      <c r="AH626">
        <v>1</v>
      </c>
      <c r="AI626" t="s">
        <v>1564</v>
      </c>
      <c r="AJ626" t="s">
        <v>1545</v>
      </c>
      <c r="AK626" t="str">
        <f t="shared" si="464"/>
        <v>Initial prescriptions, Every 12 months</v>
      </c>
      <c r="AL626" t="s">
        <v>1544</v>
      </c>
      <c r="AN626" t="str">
        <f t="shared" si="465"/>
        <v>No exceptions from the mandate to check the PDMP</v>
      </c>
      <c r="AO626" t="s">
        <v>1544</v>
      </c>
      <c r="AQ626">
        <v>1</v>
      </c>
      <c r="AR626" t="s">
        <v>1544</v>
      </c>
      <c r="AS626" t="s">
        <v>1545</v>
      </c>
      <c r="AT626" t="str">
        <f t="shared" si="466"/>
        <v>Initial prescriptions</v>
      </c>
      <c r="AU626" t="s">
        <v>1544</v>
      </c>
      <c r="AW626" t="str">
        <f t="shared" si="467"/>
        <v>Every 12 months</v>
      </c>
      <c r="AX626" t="s">
        <v>1544</v>
      </c>
      <c r="AZ626" t="str">
        <f t="shared" si="458"/>
        <v>No exceptions from the mandate to check the PDMP</v>
      </c>
      <c r="BC626">
        <v>0</v>
      </c>
      <c r="BL626">
        <v>0</v>
      </c>
      <c r="CG626">
        <v>0</v>
      </c>
      <c r="CJ626">
        <v>0</v>
      </c>
      <c r="CM626">
        <v>1</v>
      </c>
      <c r="CN626" t="s">
        <v>1547</v>
      </c>
      <c r="CP626" t="str">
        <f t="shared" si="468"/>
        <v>All chronic pain patients</v>
      </c>
      <c r="CQ626" t="s">
        <v>1544</v>
      </c>
      <c r="CR626" t="s">
        <v>1548</v>
      </c>
      <c r="CS626">
        <v>1</v>
      </c>
      <c r="CT626" t="s">
        <v>1542</v>
      </c>
      <c r="CV626" t="str">
        <f t="shared" si="469"/>
        <v>Authorized agent, delegate, or designee</v>
      </c>
      <c r="CW626" t="s">
        <v>1542</v>
      </c>
      <c r="CY626">
        <v>1</v>
      </c>
      <c r="CZ626" t="s">
        <v>1542</v>
      </c>
      <c r="DB626">
        <v>0</v>
      </c>
      <c r="DE626">
        <v>0</v>
      </c>
      <c r="DH626">
        <v>0</v>
      </c>
      <c r="DN626">
        <v>1</v>
      </c>
      <c r="DO626" t="s">
        <v>1555</v>
      </c>
      <c r="DQ626" t="str">
        <f t="shared" si="446"/>
        <v>Active investigations</v>
      </c>
      <c r="DR626" t="s">
        <v>1550</v>
      </c>
    </row>
    <row r="627" spans="1:122" x14ac:dyDescent="0.35">
      <c r="A627" t="s">
        <v>1536</v>
      </c>
      <c r="B627" s="1">
        <v>42921</v>
      </c>
      <c r="C627" s="1">
        <v>42922</v>
      </c>
      <c r="D627">
        <v>1</v>
      </c>
      <c r="E627" t="s">
        <v>1537</v>
      </c>
      <c r="G627" t="str">
        <f t="shared" si="459"/>
        <v>Professional licensing authority</v>
      </c>
      <c r="H627" t="s">
        <v>1551</v>
      </c>
      <c r="J627">
        <v>1</v>
      </c>
      <c r="K627" t="s">
        <v>1557</v>
      </c>
      <c r="M627" t="str">
        <f t="shared" si="460"/>
        <v>Every day</v>
      </c>
      <c r="N627" t="s">
        <v>1558</v>
      </c>
      <c r="P627" t="str">
        <f t="shared" si="461"/>
        <v>Schedule II, Schedule III, Schedule IV</v>
      </c>
      <c r="Q627" t="s">
        <v>1559</v>
      </c>
      <c r="S627" t="str">
        <f t="shared" si="462"/>
        <v>Must report to prescriber or dispenser</v>
      </c>
      <c r="T627" t="s">
        <v>1561</v>
      </c>
      <c r="V627">
        <v>1</v>
      </c>
      <c r="W627" t="s">
        <v>1566</v>
      </c>
      <c r="Y627" t="str">
        <f>("Physician prescribers, Physician assistants, Podiatrists, Dentists, Pharmacists")</f>
        <v>Physician prescribers, Physician assistants, Podiatrists, Dentists, Pharmacists</v>
      </c>
      <c r="Z627" t="s">
        <v>1567</v>
      </c>
      <c r="AB627" t="str">
        <f t="shared" si="470"/>
        <v>Initial licensure, Upon renewal of license</v>
      </c>
      <c r="AC627" t="s">
        <v>1544</v>
      </c>
      <c r="AE627">
        <v>1</v>
      </c>
      <c r="AF627" t="s">
        <v>1544</v>
      </c>
      <c r="AG627" t="s">
        <v>1545</v>
      </c>
      <c r="AH627">
        <v>1</v>
      </c>
      <c r="AI627" t="s">
        <v>1564</v>
      </c>
      <c r="AJ627" t="s">
        <v>1545</v>
      </c>
      <c r="AK627" t="str">
        <f t="shared" si="464"/>
        <v>Initial prescriptions, Every 12 months</v>
      </c>
      <c r="AL627" t="s">
        <v>1544</v>
      </c>
      <c r="AN627" t="str">
        <f t="shared" si="465"/>
        <v>No exceptions from the mandate to check the PDMP</v>
      </c>
      <c r="AO627" t="s">
        <v>1544</v>
      </c>
      <c r="AQ627">
        <v>1</v>
      </c>
      <c r="AR627" t="s">
        <v>1544</v>
      </c>
      <c r="AS627" t="s">
        <v>1545</v>
      </c>
      <c r="AT627" t="str">
        <f t="shared" si="466"/>
        <v>Initial prescriptions</v>
      </c>
      <c r="AU627" t="s">
        <v>1544</v>
      </c>
      <c r="AW627" t="str">
        <f t="shared" si="467"/>
        <v>Every 12 months</v>
      </c>
      <c r="AX627" t="s">
        <v>1544</v>
      </c>
      <c r="AZ627" t="str">
        <f t="shared" si="458"/>
        <v>No exceptions from the mandate to check the PDMP</v>
      </c>
      <c r="BC627">
        <v>0</v>
      </c>
      <c r="BL627">
        <v>0</v>
      </c>
      <c r="CG627">
        <v>0</v>
      </c>
      <c r="CJ627">
        <v>0</v>
      </c>
      <c r="CM627">
        <v>1</v>
      </c>
      <c r="CN627" t="s">
        <v>1547</v>
      </c>
      <c r="CP627" t="str">
        <f t="shared" si="468"/>
        <v>All chronic pain patients</v>
      </c>
      <c r="CQ627" t="s">
        <v>1544</v>
      </c>
      <c r="CR627" t="s">
        <v>1548</v>
      </c>
      <c r="CS627">
        <v>1</v>
      </c>
      <c r="CT627" t="s">
        <v>1542</v>
      </c>
      <c r="CV627" t="str">
        <f t="shared" si="469"/>
        <v>Authorized agent, delegate, or designee</v>
      </c>
      <c r="CW627" t="s">
        <v>1542</v>
      </c>
      <c r="CY627">
        <v>1</v>
      </c>
      <c r="CZ627" t="s">
        <v>1542</v>
      </c>
      <c r="DB627">
        <v>0</v>
      </c>
      <c r="DE627">
        <v>0</v>
      </c>
      <c r="DH627">
        <v>0</v>
      </c>
      <c r="DN627">
        <v>1</v>
      </c>
      <c r="DO627" t="s">
        <v>1549</v>
      </c>
      <c r="DQ627" t="str">
        <f t="shared" si="446"/>
        <v>Active investigations</v>
      </c>
      <c r="DR627" t="s">
        <v>1550</v>
      </c>
    </row>
    <row r="628" spans="1:122" x14ac:dyDescent="0.35">
      <c r="A628" t="s">
        <v>1536</v>
      </c>
      <c r="B628" s="1">
        <v>42923</v>
      </c>
      <c r="C628" s="1">
        <v>43191</v>
      </c>
      <c r="D628">
        <v>1</v>
      </c>
      <c r="E628" t="s">
        <v>1537</v>
      </c>
      <c r="G628" t="str">
        <f t="shared" si="459"/>
        <v>Professional licensing authority</v>
      </c>
      <c r="H628" t="s">
        <v>1551</v>
      </c>
      <c r="J628">
        <v>1</v>
      </c>
      <c r="K628" t="s">
        <v>1557</v>
      </c>
      <c r="M628" t="str">
        <f t="shared" si="460"/>
        <v>Every day</v>
      </c>
      <c r="N628" t="s">
        <v>1558</v>
      </c>
      <c r="P628" t="str">
        <f t="shared" si="461"/>
        <v>Schedule II, Schedule III, Schedule IV</v>
      </c>
      <c r="Q628" t="s">
        <v>1559</v>
      </c>
      <c r="S628" t="str">
        <f t="shared" si="462"/>
        <v>Must report to prescriber or dispenser</v>
      </c>
      <c r="T628" t="s">
        <v>1561</v>
      </c>
      <c r="V628">
        <v>1</v>
      </c>
      <c r="W628" t="s">
        <v>1568</v>
      </c>
      <c r="Y628" t="str">
        <f>("Physician prescribers, Physician assistants, Podiatrists, Dentists, Pharmacists")</f>
        <v>Physician prescribers, Physician assistants, Podiatrists, Dentists, Pharmacists</v>
      </c>
      <c r="Z628" t="s">
        <v>1569</v>
      </c>
      <c r="AB628" t="str">
        <f t="shared" si="470"/>
        <v>Initial licensure, Upon renewal of license</v>
      </c>
      <c r="AC628" t="s">
        <v>1544</v>
      </c>
      <c r="AE628">
        <v>1</v>
      </c>
      <c r="AF628" t="s">
        <v>1544</v>
      </c>
      <c r="AG628" t="s">
        <v>1545</v>
      </c>
      <c r="AH628">
        <v>1</v>
      </c>
      <c r="AI628" t="s">
        <v>1564</v>
      </c>
      <c r="AJ628" t="s">
        <v>1545</v>
      </c>
      <c r="AK628" t="str">
        <f t="shared" si="464"/>
        <v>Initial prescriptions, Every 12 months</v>
      </c>
      <c r="AL628" t="s">
        <v>1544</v>
      </c>
      <c r="AN628" t="str">
        <f t="shared" si="465"/>
        <v>No exceptions from the mandate to check the PDMP</v>
      </c>
      <c r="AO628" t="s">
        <v>1544</v>
      </c>
      <c r="AQ628">
        <v>1</v>
      </c>
      <c r="AR628" t="s">
        <v>1544</v>
      </c>
      <c r="AS628" t="s">
        <v>1545</v>
      </c>
      <c r="AT628" t="str">
        <f t="shared" si="466"/>
        <v>Initial prescriptions</v>
      </c>
      <c r="AU628" t="s">
        <v>1544</v>
      </c>
      <c r="AW628" t="str">
        <f t="shared" si="467"/>
        <v>Every 12 months</v>
      </c>
      <c r="AX628" t="s">
        <v>1544</v>
      </c>
      <c r="AZ628" t="str">
        <f t="shared" si="458"/>
        <v>No exceptions from the mandate to check the PDMP</v>
      </c>
      <c r="BC628">
        <v>0</v>
      </c>
      <c r="BL628">
        <v>0</v>
      </c>
      <c r="CG628">
        <v>0</v>
      </c>
      <c r="CJ628">
        <v>0</v>
      </c>
      <c r="CM628">
        <v>1</v>
      </c>
      <c r="CN628" t="s">
        <v>1547</v>
      </c>
      <c r="CP628" t="str">
        <f t="shared" si="468"/>
        <v>All chronic pain patients</v>
      </c>
      <c r="CQ628" t="s">
        <v>1544</v>
      </c>
      <c r="CR628" t="s">
        <v>1548</v>
      </c>
      <c r="CS628">
        <v>1</v>
      </c>
      <c r="CT628" t="s">
        <v>1542</v>
      </c>
      <c r="CV628" t="str">
        <f t="shared" si="469"/>
        <v>Authorized agent, delegate, or designee</v>
      </c>
      <c r="CW628" t="s">
        <v>1542</v>
      </c>
      <c r="CY628">
        <v>1</v>
      </c>
      <c r="DB628">
        <v>0</v>
      </c>
      <c r="DE628">
        <v>0</v>
      </c>
      <c r="DH628">
        <v>0</v>
      </c>
      <c r="DN628">
        <v>1</v>
      </c>
      <c r="DO628" t="s">
        <v>1565</v>
      </c>
      <c r="DQ628" t="str">
        <f t="shared" si="446"/>
        <v>Active investigations</v>
      </c>
      <c r="DR628" t="s">
        <v>1550</v>
      </c>
    </row>
    <row r="629" spans="1:122" x14ac:dyDescent="0.35">
      <c r="A629" t="s">
        <v>1536</v>
      </c>
      <c r="B629" s="1">
        <v>43192</v>
      </c>
      <c r="C629" s="1">
        <v>43257</v>
      </c>
      <c r="D629">
        <v>1</v>
      </c>
      <c r="E629" t="s">
        <v>1537</v>
      </c>
      <c r="G629" t="str">
        <f t="shared" si="459"/>
        <v>Professional licensing authority</v>
      </c>
      <c r="H629" t="s">
        <v>1551</v>
      </c>
      <c r="J629">
        <v>1</v>
      </c>
      <c r="K629" t="s">
        <v>1557</v>
      </c>
      <c r="M629" t="str">
        <f t="shared" si="460"/>
        <v>Every day</v>
      </c>
      <c r="N629" t="s">
        <v>1556</v>
      </c>
      <c r="P629" t="str">
        <f t="shared" si="461"/>
        <v>Schedule II, Schedule III, Schedule IV</v>
      </c>
      <c r="Q629" t="s">
        <v>1559</v>
      </c>
      <c r="S629" t="str">
        <f t="shared" si="462"/>
        <v>Must report to prescriber or dispenser</v>
      </c>
      <c r="T629" t="s">
        <v>1561</v>
      </c>
      <c r="V629">
        <v>1</v>
      </c>
      <c r="W629" t="s">
        <v>1568</v>
      </c>
      <c r="Y629" t="str">
        <f>("Physician prescribers, Physician assistants, Podiatrists, Dentists, Pharmacists")</f>
        <v>Physician prescribers, Physician assistants, Podiatrists, Dentists, Pharmacists</v>
      </c>
      <c r="Z629" t="s">
        <v>1570</v>
      </c>
      <c r="AB629" t="str">
        <f t="shared" si="470"/>
        <v>Initial licensure, Upon renewal of license</v>
      </c>
      <c r="AC629" t="s">
        <v>1544</v>
      </c>
      <c r="AE629">
        <v>1</v>
      </c>
      <c r="AF629" t="s">
        <v>1544</v>
      </c>
      <c r="AG629" t="s">
        <v>1545</v>
      </c>
      <c r="AH629">
        <v>1</v>
      </c>
      <c r="AI629" t="s">
        <v>1564</v>
      </c>
      <c r="AJ629" t="s">
        <v>1545</v>
      </c>
      <c r="AK629" t="str">
        <f t="shared" si="464"/>
        <v>Initial prescriptions, Every 12 months</v>
      </c>
      <c r="AL629" t="s">
        <v>1544</v>
      </c>
      <c r="AN629" t="str">
        <f t="shared" si="465"/>
        <v>No exceptions from the mandate to check the PDMP</v>
      </c>
      <c r="AO629" t="s">
        <v>1544</v>
      </c>
      <c r="AQ629">
        <v>1</v>
      </c>
      <c r="AR629" t="s">
        <v>1544</v>
      </c>
      <c r="AS629" t="s">
        <v>1545</v>
      </c>
      <c r="AT629" t="str">
        <f t="shared" si="466"/>
        <v>Initial prescriptions</v>
      </c>
      <c r="AU629" t="s">
        <v>1544</v>
      </c>
      <c r="AW629" t="str">
        <f t="shared" si="467"/>
        <v>Every 12 months</v>
      </c>
      <c r="AX629" t="s">
        <v>1544</v>
      </c>
      <c r="AZ629" t="str">
        <f t="shared" si="458"/>
        <v>No exceptions from the mandate to check the PDMP</v>
      </c>
      <c r="BC629">
        <v>0</v>
      </c>
      <c r="BL629">
        <v>0</v>
      </c>
      <c r="CG629">
        <v>0</v>
      </c>
      <c r="CJ629">
        <v>0</v>
      </c>
      <c r="CM629">
        <v>1</v>
      </c>
      <c r="CN629" t="s">
        <v>1547</v>
      </c>
      <c r="CP629" t="str">
        <f t="shared" si="468"/>
        <v>All chronic pain patients</v>
      </c>
      <c r="CQ629" t="s">
        <v>1544</v>
      </c>
      <c r="CR629" t="s">
        <v>1548</v>
      </c>
      <c r="CS629">
        <v>1</v>
      </c>
      <c r="CT629" t="s">
        <v>1542</v>
      </c>
      <c r="CV629" t="str">
        <f t="shared" si="469"/>
        <v>Authorized agent, delegate, or designee</v>
      </c>
      <c r="CW629" t="s">
        <v>1542</v>
      </c>
      <c r="CY629">
        <v>1</v>
      </c>
      <c r="DB629">
        <v>0</v>
      </c>
      <c r="DE629">
        <v>0</v>
      </c>
      <c r="DH629">
        <v>0</v>
      </c>
      <c r="DN629">
        <v>1</v>
      </c>
      <c r="DO629" t="s">
        <v>1555</v>
      </c>
      <c r="DQ629" t="str">
        <f t="shared" si="446"/>
        <v>Active investigations</v>
      </c>
      <c r="DR629" t="s">
        <v>1571</v>
      </c>
    </row>
    <row r="630" spans="1:122" x14ac:dyDescent="0.35">
      <c r="A630" t="s">
        <v>1536</v>
      </c>
      <c r="B630" s="1">
        <v>43258</v>
      </c>
      <c r="C630" s="1">
        <v>43830</v>
      </c>
      <c r="D630">
        <v>1</v>
      </c>
      <c r="E630" t="s">
        <v>1537</v>
      </c>
      <c r="G630" t="str">
        <f t="shared" si="459"/>
        <v>Professional licensing authority</v>
      </c>
      <c r="H630" t="s">
        <v>1551</v>
      </c>
      <c r="J630">
        <v>1</v>
      </c>
      <c r="K630" t="s">
        <v>1557</v>
      </c>
      <c r="M630" t="str">
        <f t="shared" si="460"/>
        <v>Every day</v>
      </c>
      <c r="N630" t="s">
        <v>1558</v>
      </c>
      <c r="P630" t="str">
        <f t="shared" si="461"/>
        <v>Schedule II, Schedule III, Schedule IV</v>
      </c>
      <c r="Q630" t="s">
        <v>1572</v>
      </c>
      <c r="S630" t="str">
        <f t="shared" si="462"/>
        <v>Must report to prescriber or dispenser</v>
      </c>
      <c r="T630" t="s">
        <v>1573</v>
      </c>
      <c r="V630">
        <v>1</v>
      </c>
      <c r="W630" t="s">
        <v>1568</v>
      </c>
      <c r="Y630" t="str">
        <f>("Physician prescribers, Physician assistants, Podiatrists, Dentists, Pharmacists")</f>
        <v>Physician prescribers, Physician assistants, Podiatrists, Dentists, Pharmacists</v>
      </c>
      <c r="Z630" t="s">
        <v>1574</v>
      </c>
      <c r="AB630" t="str">
        <f t="shared" si="470"/>
        <v>Initial licensure, Upon renewal of license</v>
      </c>
      <c r="AC630" t="s">
        <v>1544</v>
      </c>
      <c r="AE630">
        <v>1</v>
      </c>
      <c r="AF630" t="s">
        <v>1544</v>
      </c>
      <c r="AG630" t="s">
        <v>1545</v>
      </c>
      <c r="AH630">
        <v>0</v>
      </c>
      <c r="AQ630">
        <v>1</v>
      </c>
      <c r="AR630" t="s">
        <v>1544</v>
      </c>
      <c r="AS630" t="s">
        <v>1545</v>
      </c>
      <c r="AT630" t="str">
        <f t="shared" si="466"/>
        <v>Initial prescriptions</v>
      </c>
      <c r="AU630" t="s">
        <v>1544</v>
      </c>
      <c r="AW630" t="str">
        <f t="shared" si="467"/>
        <v>Every 12 months</v>
      </c>
      <c r="AX630" t="s">
        <v>1544</v>
      </c>
      <c r="AZ630" t="str">
        <f t="shared" si="458"/>
        <v>No exceptions from the mandate to check the PDMP</v>
      </c>
      <c r="BC630">
        <v>1</v>
      </c>
      <c r="BD630" t="s">
        <v>1544</v>
      </c>
      <c r="BF630" t="str">
        <f>("Initial prescriptions, Every 12 months")</f>
        <v>Initial prescriptions, Every 12 months</v>
      </c>
      <c r="BG630" t="s">
        <v>1544</v>
      </c>
      <c r="BI630" t="str">
        <f>("No exceptions from the mandate to check the PDMP")</f>
        <v>No exceptions from the mandate to check the PDMP</v>
      </c>
      <c r="BL630">
        <v>1</v>
      </c>
      <c r="BM630" t="s">
        <v>1544</v>
      </c>
      <c r="BO630" t="str">
        <f>("Schedule II")</f>
        <v>Schedule II</v>
      </c>
      <c r="BP630" t="s">
        <v>1544</v>
      </c>
      <c r="BR630" t="str">
        <f>("Initial prescriptions, Every 12 months")</f>
        <v>Initial prescriptions, Every 12 months</v>
      </c>
      <c r="BS630" t="s">
        <v>1544</v>
      </c>
      <c r="BU630" t="str">
        <f>("Prescriber not required to check for a Schedule III substance")</f>
        <v>Prescriber not required to check for a Schedule III substance</v>
      </c>
      <c r="BX630" t="str">
        <f>("Prescriber not required to check for a Schedule IV substance")</f>
        <v>Prescriber not required to check for a Schedule IV substance</v>
      </c>
      <c r="CA630" t="str">
        <f>("Prescriber not required to check for a Schedule V substance")</f>
        <v>Prescriber not required to check for a Schedule V substance</v>
      </c>
      <c r="CD630" t="str">
        <f>("No exceptions from the mandate to check the PDMP")</f>
        <v>No exceptions from the mandate to check the PDMP</v>
      </c>
      <c r="CG630">
        <v>0</v>
      </c>
      <c r="CJ630">
        <v>0</v>
      </c>
      <c r="CM630">
        <v>1</v>
      </c>
      <c r="CN630" t="s">
        <v>1547</v>
      </c>
      <c r="CP630" t="str">
        <f>("New patients only")</f>
        <v>New patients only</v>
      </c>
      <c r="CQ630" t="s">
        <v>1544</v>
      </c>
      <c r="CR630" t="s">
        <v>1548</v>
      </c>
      <c r="CS630">
        <v>1</v>
      </c>
      <c r="CT630" t="s">
        <v>1542</v>
      </c>
      <c r="CV630" t="str">
        <f t="shared" si="469"/>
        <v>Authorized agent, delegate, or designee</v>
      </c>
      <c r="CW630" t="s">
        <v>1542</v>
      </c>
      <c r="CY630">
        <v>1</v>
      </c>
      <c r="CZ630" t="s">
        <v>1542</v>
      </c>
      <c r="DB630">
        <v>0</v>
      </c>
      <c r="DE630">
        <v>0</v>
      </c>
      <c r="DH630">
        <v>0</v>
      </c>
      <c r="DN630">
        <v>1</v>
      </c>
      <c r="DO630" t="s">
        <v>1555</v>
      </c>
      <c r="DQ630" t="str">
        <f t="shared" si="446"/>
        <v>Active investigations</v>
      </c>
      <c r="DR630" t="s">
        <v>1571</v>
      </c>
    </row>
    <row r="631" spans="1:122" x14ac:dyDescent="0.35">
      <c r="A631" t="s">
        <v>1575</v>
      </c>
      <c r="B631" s="1">
        <v>41640</v>
      </c>
      <c r="C631" s="1">
        <v>41663</v>
      </c>
      <c r="D631">
        <v>1</v>
      </c>
      <c r="E631" t="s">
        <v>1576</v>
      </c>
      <c r="G631" t="str">
        <f t="shared" si="459"/>
        <v>Professional licensing authority</v>
      </c>
      <c r="H631" t="s">
        <v>1577</v>
      </c>
      <c r="J631">
        <v>1</v>
      </c>
      <c r="K631" t="s">
        <v>1578</v>
      </c>
      <c r="M631" t="str">
        <f t="shared" ref="M631:M648" si="471">("Every 7 days")</f>
        <v>Every 7 days</v>
      </c>
      <c r="N631" t="s">
        <v>1579</v>
      </c>
      <c r="P631" t="str">
        <f t="shared" ref="P631:P658" si="472">("Schedule II, Schedule III, Schedule IV, Schedule V")</f>
        <v>Schedule II, Schedule III, Schedule IV, Schedule V</v>
      </c>
      <c r="Q631" t="s">
        <v>1580</v>
      </c>
      <c r="R631" t="s">
        <v>1581</v>
      </c>
      <c r="S631" t="str">
        <f t="shared" ref="S631:S646" si="473">("No action specified in the law")</f>
        <v>No action specified in the law</v>
      </c>
      <c r="V631">
        <v>1</v>
      </c>
      <c r="W631" t="s">
        <v>1582</v>
      </c>
      <c r="Y631" t="str">
        <f t="shared" ref="Y631:Y658" si="474">("Physician prescribers, Nurse Practitioners, Physician assistants, Optometrists, Podiatrists, Dentists, Pharmacists")</f>
        <v>Physician prescribers, Nurse Practitioners, Physician assistants, Optometrists, Podiatrists, Dentists, Pharmacists</v>
      </c>
      <c r="Z631" t="s">
        <v>1583</v>
      </c>
      <c r="AB631" t="str">
        <f t="shared" ref="AB631:AB658" si="475">("Prior to accessing the PDMP")</f>
        <v>Prior to accessing the PDMP</v>
      </c>
      <c r="AC631" t="s">
        <v>1582</v>
      </c>
      <c r="AE631">
        <v>0</v>
      </c>
      <c r="AH631">
        <v>0</v>
      </c>
      <c r="AQ631">
        <v>0</v>
      </c>
      <c r="BC631">
        <v>0</v>
      </c>
      <c r="BL631">
        <v>0</v>
      </c>
      <c r="CG631">
        <v>0</v>
      </c>
      <c r="CJ631">
        <v>1</v>
      </c>
      <c r="CK631" t="s">
        <v>1584</v>
      </c>
      <c r="CM631">
        <v>0</v>
      </c>
      <c r="CS631">
        <v>1</v>
      </c>
      <c r="CT631" t="s">
        <v>1582</v>
      </c>
      <c r="CV631" t="str">
        <f t="shared" si="469"/>
        <v>Authorized agent, delegate, or designee</v>
      </c>
      <c r="CW631" t="s">
        <v>1585</v>
      </c>
      <c r="CY631">
        <v>0</v>
      </c>
      <c r="DB631">
        <v>0</v>
      </c>
      <c r="DE631">
        <v>0</v>
      </c>
      <c r="DH631">
        <v>1</v>
      </c>
      <c r="DI631" t="s">
        <v>1586</v>
      </c>
      <c r="DK631" t="str">
        <f t="shared" ref="DK631:DK658" si="476">("Receiving state must allow reciprocity with this state, Only if other state has PDMP laws consistent with or similar to this state")</f>
        <v>Receiving state must allow reciprocity with this state, Only if other state has PDMP laws consistent with or similar to this state</v>
      </c>
      <c r="DL631" t="s">
        <v>1587</v>
      </c>
      <c r="DN631">
        <v>1</v>
      </c>
      <c r="DO631" t="s">
        <v>1588</v>
      </c>
      <c r="DQ631" t="str">
        <f t="shared" ref="DQ631:DQ648" si="477">("No restrictions on law enforcement access")</f>
        <v>No restrictions on law enforcement access</v>
      </c>
    </row>
    <row r="632" spans="1:122" x14ac:dyDescent="0.35">
      <c r="A632" t="s">
        <v>1575</v>
      </c>
      <c r="B632" s="1">
        <v>41664</v>
      </c>
      <c r="C632" s="1">
        <v>41698</v>
      </c>
      <c r="D632">
        <v>1</v>
      </c>
      <c r="E632" t="s">
        <v>1589</v>
      </c>
      <c r="G632" t="str">
        <f t="shared" si="459"/>
        <v>Professional licensing authority</v>
      </c>
      <c r="H632" t="s">
        <v>1590</v>
      </c>
      <c r="J632">
        <v>1</v>
      </c>
      <c r="K632" t="s">
        <v>1578</v>
      </c>
      <c r="M632" t="str">
        <f t="shared" si="471"/>
        <v>Every 7 days</v>
      </c>
      <c r="N632" t="s">
        <v>1579</v>
      </c>
      <c r="P632" t="str">
        <f t="shared" si="472"/>
        <v>Schedule II, Schedule III, Schedule IV, Schedule V</v>
      </c>
      <c r="Q632" t="s">
        <v>1591</v>
      </c>
      <c r="R632" t="s">
        <v>1581</v>
      </c>
      <c r="S632" t="str">
        <f t="shared" si="473"/>
        <v>No action specified in the law</v>
      </c>
      <c r="V632">
        <v>1</v>
      </c>
      <c r="W632" t="s">
        <v>1582</v>
      </c>
      <c r="Y632" t="str">
        <f t="shared" si="474"/>
        <v>Physician prescribers, Nurse Practitioners, Physician assistants, Optometrists, Podiatrists, Dentists, Pharmacists</v>
      </c>
      <c r="Z632" t="s">
        <v>1592</v>
      </c>
      <c r="AB632" t="str">
        <f t="shared" si="475"/>
        <v>Prior to accessing the PDMP</v>
      </c>
      <c r="AC632" t="s">
        <v>1582</v>
      </c>
      <c r="AE632">
        <v>0</v>
      </c>
      <c r="AH632">
        <v>0</v>
      </c>
      <c r="AQ632">
        <v>0</v>
      </c>
      <c r="BC632">
        <v>0</v>
      </c>
      <c r="BL632">
        <v>0</v>
      </c>
      <c r="CG632">
        <v>0</v>
      </c>
      <c r="CJ632">
        <v>1</v>
      </c>
      <c r="CK632" t="s">
        <v>1584</v>
      </c>
      <c r="CM632">
        <v>0</v>
      </c>
      <c r="CS632">
        <v>1</v>
      </c>
      <c r="CT632" t="s">
        <v>1582</v>
      </c>
      <c r="CV632" t="str">
        <f t="shared" si="469"/>
        <v>Authorized agent, delegate, or designee</v>
      </c>
      <c r="CW632" t="s">
        <v>1585</v>
      </c>
      <c r="CY632">
        <v>0</v>
      </c>
      <c r="DB632">
        <v>0</v>
      </c>
      <c r="DE632">
        <v>0</v>
      </c>
      <c r="DH632">
        <v>1</v>
      </c>
      <c r="DI632" t="s">
        <v>1586</v>
      </c>
      <c r="DK632" t="str">
        <f t="shared" si="476"/>
        <v>Receiving state must allow reciprocity with this state, Only if other state has PDMP laws consistent with or similar to this state</v>
      </c>
      <c r="DL632" t="s">
        <v>1587</v>
      </c>
      <c r="DN632">
        <v>1</v>
      </c>
      <c r="DO632" t="s">
        <v>1588</v>
      </c>
      <c r="DQ632" t="str">
        <f t="shared" si="477"/>
        <v>No restrictions on law enforcement access</v>
      </c>
    </row>
    <row r="633" spans="1:122" x14ac:dyDescent="0.35">
      <c r="A633" t="s">
        <v>1575</v>
      </c>
      <c r="B633" s="1">
        <v>41699</v>
      </c>
      <c r="C633" s="1">
        <v>41726</v>
      </c>
      <c r="D633">
        <v>1</v>
      </c>
      <c r="E633" t="s">
        <v>1589</v>
      </c>
      <c r="G633" t="str">
        <f t="shared" si="459"/>
        <v>Professional licensing authority</v>
      </c>
      <c r="H633" t="s">
        <v>1590</v>
      </c>
      <c r="J633">
        <v>1</v>
      </c>
      <c r="K633" t="s">
        <v>1578</v>
      </c>
      <c r="M633" t="str">
        <f t="shared" si="471"/>
        <v>Every 7 days</v>
      </c>
      <c r="N633" t="s">
        <v>1593</v>
      </c>
      <c r="P633" t="str">
        <f t="shared" si="472"/>
        <v>Schedule II, Schedule III, Schedule IV, Schedule V</v>
      </c>
      <c r="Q633" t="s">
        <v>1591</v>
      </c>
      <c r="R633" t="s">
        <v>1581</v>
      </c>
      <c r="S633" t="str">
        <f t="shared" si="473"/>
        <v>No action specified in the law</v>
      </c>
      <c r="V633">
        <v>1</v>
      </c>
      <c r="W633" t="s">
        <v>1582</v>
      </c>
      <c r="Y633" t="str">
        <f t="shared" si="474"/>
        <v>Physician prescribers, Nurse Practitioners, Physician assistants, Optometrists, Podiatrists, Dentists, Pharmacists</v>
      </c>
      <c r="Z633" t="s">
        <v>1592</v>
      </c>
      <c r="AB633" t="str">
        <f t="shared" si="475"/>
        <v>Prior to accessing the PDMP</v>
      </c>
      <c r="AC633" t="s">
        <v>1582</v>
      </c>
      <c r="AE633">
        <v>0</v>
      </c>
      <c r="AH633">
        <v>0</v>
      </c>
      <c r="AQ633">
        <v>0</v>
      </c>
      <c r="BC633">
        <v>0</v>
      </c>
      <c r="BL633">
        <v>0</v>
      </c>
      <c r="CG633">
        <v>0</v>
      </c>
      <c r="CJ633">
        <v>1</v>
      </c>
      <c r="CK633" t="s">
        <v>1584</v>
      </c>
      <c r="CM633">
        <v>0</v>
      </c>
      <c r="CS633">
        <v>1</v>
      </c>
      <c r="CT633" t="s">
        <v>1582</v>
      </c>
      <c r="CV633" t="str">
        <f t="shared" si="469"/>
        <v>Authorized agent, delegate, or designee</v>
      </c>
      <c r="CW633" t="s">
        <v>1585</v>
      </c>
      <c r="CY633">
        <v>0</v>
      </c>
      <c r="DB633">
        <v>0</v>
      </c>
      <c r="DE633">
        <v>0</v>
      </c>
      <c r="DH633">
        <v>1</v>
      </c>
      <c r="DI633" t="s">
        <v>1586</v>
      </c>
      <c r="DK633" t="str">
        <f t="shared" si="476"/>
        <v>Receiving state must allow reciprocity with this state, Only if other state has PDMP laws consistent with or similar to this state</v>
      </c>
      <c r="DL633" t="s">
        <v>1587</v>
      </c>
      <c r="DN633">
        <v>1</v>
      </c>
      <c r="DO633" t="s">
        <v>1588</v>
      </c>
      <c r="DQ633" t="str">
        <f t="shared" si="477"/>
        <v>No restrictions on law enforcement access</v>
      </c>
    </row>
    <row r="634" spans="1:122" x14ac:dyDescent="0.35">
      <c r="A634" t="s">
        <v>1575</v>
      </c>
      <c r="B634" s="1">
        <v>41727</v>
      </c>
      <c r="C634" s="1">
        <v>41737</v>
      </c>
      <c r="D634">
        <v>1</v>
      </c>
      <c r="E634" t="s">
        <v>1589</v>
      </c>
      <c r="G634" t="str">
        <f t="shared" si="459"/>
        <v>Professional licensing authority</v>
      </c>
      <c r="H634" t="s">
        <v>1590</v>
      </c>
      <c r="J634">
        <v>1</v>
      </c>
      <c r="K634" t="s">
        <v>1578</v>
      </c>
      <c r="M634" t="str">
        <f t="shared" si="471"/>
        <v>Every 7 days</v>
      </c>
      <c r="N634" t="s">
        <v>1593</v>
      </c>
      <c r="P634" t="str">
        <f t="shared" si="472"/>
        <v>Schedule II, Schedule III, Schedule IV, Schedule V</v>
      </c>
      <c r="Q634" t="s">
        <v>1591</v>
      </c>
      <c r="R634" t="s">
        <v>1581</v>
      </c>
      <c r="S634" t="str">
        <f t="shared" si="473"/>
        <v>No action specified in the law</v>
      </c>
      <c r="V634">
        <v>1</v>
      </c>
      <c r="W634" t="s">
        <v>1582</v>
      </c>
      <c r="Y634" t="str">
        <f t="shared" si="474"/>
        <v>Physician prescribers, Nurse Practitioners, Physician assistants, Optometrists, Podiatrists, Dentists, Pharmacists</v>
      </c>
      <c r="Z634" t="s">
        <v>1594</v>
      </c>
      <c r="AB634" t="str">
        <f t="shared" si="475"/>
        <v>Prior to accessing the PDMP</v>
      </c>
      <c r="AC634" t="s">
        <v>1582</v>
      </c>
      <c r="AE634">
        <v>0</v>
      </c>
      <c r="AH634">
        <v>0</v>
      </c>
      <c r="AQ634">
        <v>0</v>
      </c>
      <c r="BC634">
        <v>0</v>
      </c>
      <c r="BL634">
        <v>0</v>
      </c>
      <c r="CG634">
        <v>0</v>
      </c>
      <c r="CJ634">
        <v>1</v>
      </c>
      <c r="CK634" t="s">
        <v>1584</v>
      </c>
      <c r="CM634">
        <v>0</v>
      </c>
      <c r="CS634">
        <v>1</v>
      </c>
      <c r="CT634" t="s">
        <v>1582</v>
      </c>
      <c r="CV634" t="str">
        <f t="shared" si="469"/>
        <v>Authorized agent, delegate, or designee</v>
      </c>
      <c r="CW634" t="s">
        <v>1585</v>
      </c>
      <c r="CY634">
        <v>0</v>
      </c>
      <c r="DB634">
        <v>0</v>
      </c>
      <c r="DE634">
        <v>0</v>
      </c>
      <c r="DH634">
        <v>1</v>
      </c>
      <c r="DI634" t="s">
        <v>1586</v>
      </c>
      <c r="DK634" t="str">
        <f t="shared" si="476"/>
        <v>Receiving state must allow reciprocity with this state, Only if other state has PDMP laws consistent with or similar to this state</v>
      </c>
      <c r="DL634" t="s">
        <v>1587</v>
      </c>
      <c r="DN634">
        <v>1</v>
      </c>
      <c r="DO634" t="s">
        <v>1588</v>
      </c>
      <c r="DQ634" t="str">
        <f t="shared" si="477"/>
        <v>No restrictions on law enforcement access</v>
      </c>
    </row>
    <row r="635" spans="1:122" x14ac:dyDescent="0.35">
      <c r="A635" t="s">
        <v>1575</v>
      </c>
      <c r="B635" s="1">
        <v>41738</v>
      </c>
      <c r="C635" s="1">
        <v>41746</v>
      </c>
      <c r="D635">
        <v>1</v>
      </c>
      <c r="E635" t="s">
        <v>1589</v>
      </c>
      <c r="G635" t="str">
        <f t="shared" si="459"/>
        <v>Professional licensing authority</v>
      </c>
      <c r="H635" t="s">
        <v>1590</v>
      </c>
      <c r="J635">
        <v>1</v>
      </c>
      <c r="K635" t="s">
        <v>1578</v>
      </c>
      <c r="M635" t="str">
        <f t="shared" si="471"/>
        <v>Every 7 days</v>
      </c>
      <c r="N635" t="s">
        <v>1593</v>
      </c>
      <c r="P635" t="str">
        <f t="shared" si="472"/>
        <v>Schedule II, Schedule III, Schedule IV, Schedule V</v>
      </c>
      <c r="Q635" t="s">
        <v>1591</v>
      </c>
      <c r="R635" t="s">
        <v>1581</v>
      </c>
      <c r="S635" t="str">
        <f t="shared" si="473"/>
        <v>No action specified in the law</v>
      </c>
      <c r="V635">
        <v>1</v>
      </c>
      <c r="W635" t="s">
        <v>1582</v>
      </c>
      <c r="Y635" t="str">
        <f t="shared" si="474"/>
        <v>Physician prescribers, Nurse Practitioners, Physician assistants, Optometrists, Podiatrists, Dentists, Pharmacists</v>
      </c>
      <c r="Z635" t="s">
        <v>1594</v>
      </c>
      <c r="AB635" t="str">
        <f t="shared" si="475"/>
        <v>Prior to accessing the PDMP</v>
      </c>
      <c r="AC635" t="s">
        <v>1582</v>
      </c>
      <c r="AE635">
        <v>0</v>
      </c>
      <c r="AH635">
        <v>0</v>
      </c>
      <c r="AQ635">
        <v>0</v>
      </c>
      <c r="BC635">
        <v>0</v>
      </c>
      <c r="BL635">
        <v>0</v>
      </c>
      <c r="CG635">
        <v>0</v>
      </c>
      <c r="CJ635">
        <v>1</v>
      </c>
      <c r="CK635" t="s">
        <v>1584</v>
      </c>
      <c r="CM635">
        <v>0</v>
      </c>
      <c r="CS635">
        <v>1</v>
      </c>
      <c r="CT635" t="s">
        <v>1582</v>
      </c>
      <c r="CV635" t="str">
        <f t="shared" si="469"/>
        <v>Authorized agent, delegate, or designee</v>
      </c>
      <c r="CW635" t="s">
        <v>1585</v>
      </c>
      <c r="CY635">
        <v>0</v>
      </c>
      <c r="DB635">
        <v>0</v>
      </c>
      <c r="DE635">
        <v>0</v>
      </c>
      <c r="DH635">
        <v>1</v>
      </c>
      <c r="DI635" t="s">
        <v>1586</v>
      </c>
      <c r="DK635" t="str">
        <f t="shared" si="476"/>
        <v>Receiving state must allow reciprocity with this state, Only if other state has PDMP laws consistent with or similar to this state</v>
      </c>
      <c r="DL635" t="s">
        <v>1587</v>
      </c>
      <c r="DN635">
        <v>1</v>
      </c>
      <c r="DO635" t="s">
        <v>1588</v>
      </c>
      <c r="DQ635" t="str">
        <f t="shared" si="477"/>
        <v>No restrictions on law enforcement access</v>
      </c>
    </row>
    <row r="636" spans="1:122" x14ac:dyDescent="0.35">
      <c r="A636" t="s">
        <v>1575</v>
      </c>
      <c r="B636" s="1">
        <v>41747</v>
      </c>
      <c r="C636" s="1">
        <v>41851</v>
      </c>
      <c r="D636">
        <v>1</v>
      </c>
      <c r="E636" t="s">
        <v>1589</v>
      </c>
      <c r="G636" t="str">
        <f t="shared" si="459"/>
        <v>Professional licensing authority</v>
      </c>
      <c r="H636" t="s">
        <v>1595</v>
      </c>
      <c r="J636">
        <v>1</v>
      </c>
      <c r="K636" t="s">
        <v>1578</v>
      </c>
      <c r="M636" t="str">
        <f t="shared" si="471"/>
        <v>Every 7 days</v>
      </c>
      <c r="N636" t="s">
        <v>1593</v>
      </c>
      <c r="P636" t="str">
        <f t="shared" si="472"/>
        <v>Schedule II, Schedule III, Schedule IV, Schedule V</v>
      </c>
      <c r="Q636" t="s">
        <v>1591</v>
      </c>
      <c r="R636" t="s">
        <v>1581</v>
      </c>
      <c r="S636" t="str">
        <f t="shared" si="473"/>
        <v>No action specified in the law</v>
      </c>
      <c r="V636">
        <v>1</v>
      </c>
      <c r="W636" t="s">
        <v>1582</v>
      </c>
      <c r="Y636" t="str">
        <f t="shared" si="474"/>
        <v>Physician prescribers, Nurse Practitioners, Physician assistants, Optometrists, Podiatrists, Dentists, Pharmacists</v>
      </c>
      <c r="Z636" t="s">
        <v>1594</v>
      </c>
      <c r="AB636" t="str">
        <f t="shared" si="475"/>
        <v>Prior to accessing the PDMP</v>
      </c>
      <c r="AC636" t="s">
        <v>1582</v>
      </c>
      <c r="AE636">
        <v>0</v>
      </c>
      <c r="AH636">
        <v>0</v>
      </c>
      <c r="AQ636">
        <v>0</v>
      </c>
      <c r="BC636">
        <v>0</v>
      </c>
      <c r="BL636">
        <v>0</v>
      </c>
      <c r="CG636">
        <v>0</v>
      </c>
      <c r="CJ636">
        <v>1</v>
      </c>
      <c r="CK636" t="s">
        <v>1584</v>
      </c>
      <c r="CM636">
        <v>0</v>
      </c>
      <c r="CS636">
        <v>1</v>
      </c>
      <c r="CT636" t="s">
        <v>1582</v>
      </c>
      <c r="CV636" t="str">
        <f t="shared" si="469"/>
        <v>Authorized agent, delegate, or designee</v>
      </c>
      <c r="CW636" t="s">
        <v>1585</v>
      </c>
      <c r="CY636">
        <v>0</v>
      </c>
      <c r="DB636">
        <v>0</v>
      </c>
      <c r="DE636">
        <v>0</v>
      </c>
      <c r="DH636">
        <v>1</v>
      </c>
      <c r="DI636" t="s">
        <v>1586</v>
      </c>
      <c r="DK636" t="str">
        <f t="shared" si="476"/>
        <v>Receiving state must allow reciprocity with this state, Only if other state has PDMP laws consistent with or similar to this state</v>
      </c>
      <c r="DL636" t="s">
        <v>1587</v>
      </c>
      <c r="DN636">
        <v>1</v>
      </c>
      <c r="DO636" t="s">
        <v>1588</v>
      </c>
      <c r="DQ636" t="str">
        <f t="shared" si="477"/>
        <v>No restrictions on law enforcement access</v>
      </c>
    </row>
    <row r="637" spans="1:122" x14ac:dyDescent="0.35">
      <c r="A637" t="s">
        <v>1575</v>
      </c>
      <c r="B637" s="1">
        <v>41852</v>
      </c>
      <c r="C637" s="1">
        <v>41882</v>
      </c>
      <c r="D637">
        <v>1</v>
      </c>
      <c r="E637" t="s">
        <v>1589</v>
      </c>
      <c r="G637" t="str">
        <f t="shared" si="459"/>
        <v>Professional licensing authority</v>
      </c>
      <c r="H637" t="s">
        <v>1595</v>
      </c>
      <c r="J637">
        <v>1</v>
      </c>
      <c r="K637" t="s">
        <v>1578</v>
      </c>
      <c r="M637" t="str">
        <f t="shared" si="471"/>
        <v>Every 7 days</v>
      </c>
      <c r="N637" t="s">
        <v>1593</v>
      </c>
      <c r="P637" t="str">
        <f t="shared" si="472"/>
        <v>Schedule II, Schedule III, Schedule IV, Schedule V</v>
      </c>
      <c r="Q637" t="s">
        <v>1591</v>
      </c>
      <c r="R637" t="s">
        <v>1581</v>
      </c>
      <c r="S637" t="str">
        <f t="shared" si="473"/>
        <v>No action specified in the law</v>
      </c>
      <c r="V637">
        <v>1</v>
      </c>
      <c r="W637" t="s">
        <v>1582</v>
      </c>
      <c r="Y637" t="str">
        <f t="shared" si="474"/>
        <v>Physician prescribers, Nurse Practitioners, Physician assistants, Optometrists, Podiatrists, Dentists, Pharmacists</v>
      </c>
      <c r="Z637" t="s">
        <v>1594</v>
      </c>
      <c r="AB637" t="str">
        <f t="shared" si="475"/>
        <v>Prior to accessing the PDMP</v>
      </c>
      <c r="AC637" t="s">
        <v>1582</v>
      </c>
      <c r="AE637">
        <v>0</v>
      </c>
      <c r="AH637">
        <v>0</v>
      </c>
      <c r="AQ637">
        <v>0</v>
      </c>
      <c r="BC637">
        <v>0</v>
      </c>
      <c r="BL637">
        <v>0</v>
      </c>
      <c r="CG637">
        <v>0</v>
      </c>
      <c r="CJ637">
        <v>1</v>
      </c>
      <c r="CK637" t="s">
        <v>1584</v>
      </c>
      <c r="CM637">
        <v>0</v>
      </c>
      <c r="CS637">
        <v>1</v>
      </c>
      <c r="CT637" t="s">
        <v>1582</v>
      </c>
      <c r="CV637" t="str">
        <f t="shared" si="469"/>
        <v>Authorized agent, delegate, or designee</v>
      </c>
      <c r="CW637" t="s">
        <v>1585</v>
      </c>
      <c r="CY637">
        <v>0</v>
      </c>
      <c r="DB637">
        <v>0</v>
      </c>
      <c r="DE637">
        <v>0</v>
      </c>
      <c r="DH637">
        <v>1</v>
      </c>
      <c r="DI637" t="s">
        <v>1586</v>
      </c>
      <c r="DK637" t="str">
        <f t="shared" si="476"/>
        <v>Receiving state must allow reciprocity with this state, Only if other state has PDMP laws consistent with or similar to this state</v>
      </c>
      <c r="DL637" t="s">
        <v>1587</v>
      </c>
      <c r="DN637">
        <v>1</v>
      </c>
      <c r="DO637" t="s">
        <v>1588</v>
      </c>
      <c r="DQ637" t="str">
        <f t="shared" si="477"/>
        <v>No restrictions on law enforcement access</v>
      </c>
    </row>
    <row r="638" spans="1:122" x14ac:dyDescent="0.35">
      <c r="A638" t="s">
        <v>1575</v>
      </c>
      <c r="B638" s="1">
        <v>41883</v>
      </c>
      <c r="C638" s="1">
        <v>42185</v>
      </c>
      <c r="D638">
        <v>1</v>
      </c>
      <c r="E638" t="s">
        <v>1589</v>
      </c>
      <c r="G638" t="str">
        <f t="shared" si="459"/>
        <v>Professional licensing authority</v>
      </c>
      <c r="H638" t="s">
        <v>1595</v>
      </c>
      <c r="J638">
        <v>1</v>
      </c>
      <c r="K638" t="s">
        <v>1596</v>
      </c>
      <c r="M638" t="str">
        <f t="shared" si="471"/>
        <v>Every 7 days</v>
      </c>
      <c r="N638" t="s">
        <v>1597</v>
      </c>
      <c r="P638" t="str">
        <f t="shared" si="472"/>
        <v>Schedule II, Schedule III, Schedule IV, Schedule V</v>
      </c>
      <c r="Q638" t="s">
        <v>1598</v>
      </c>
      <c r="R638" t="s">
        <v>1581</v>
      </c>
      <c r="S638" t="str">
        <f t="shared" si="473"/>
        <v>No action specified in the law</v>
      </c>
      <c r="V638">
        <v>1</v>
      </c>
      <c r="W638" t="s">
        <v>1582</v>
      </c>
      <c r="Y638" t="str">
        <f t="shared" si="474"/>
        <v>Physician prescribers, Nurse Practitioners, Physician assistants, Optometrists, Podiatrists, Dentists, Pharmacists</v>
      </c>
      <c r="Z638" t="s">
        <v>1594</v>
      </c>
      <c r="AB638" t="str">
        <f t="shared" si="475"/>
        <v>Prior to accessing the PDMP</v>
      </c>
      <c r="AC638" t="s">
        <v>1582</v>
      </c>
      <c r="AE638">
        <v>0</v>
      </c>
      <c r="AH638">
        <v>0</v>
      </c>
      <c r="AQ638">
        <v>0</v>
      </c>
      <c r="BC638">
        <v>0</v>
      </c>
      <c r="BL638">
        <v>0</v>
      </c>
      <c r="CG638">
        <v>0</v>
      </c>
      <c r="CJ638">
        <v>1</v>
      </c>
      <c r="CK638" t="s">
        <v>1584</v>
      </c>
      <c r="CM638">
        <v>0</v>
      </c>
      <c r="CS638">
        <v>1</v>
      </c>
      <c r="CT638" t="s">
        <v>1599</v>
      </c>
      <c r="CV638" t="str">
        <f t="shared" si="469"/>
        <v>Authorized agent, delegate, or designee</v>
      </c>
      <c r="CW638" t="s">
        <v>1600</v>
      </c>
      <c r="CY638">
        <v>0</v>
      </c>
      <c r="DB638">
        <v>0</v>
      </c>
      <c r="DE638">
        <v>0</v>
      </c>
      <c r="DH638">
        <v>1</v>
      </c>
      <c r="DI638" t="s">
        <v>1586</v>
      </c>
      <c r="DK638" t="str">
        <f t="shared" si="476"/>
        <v>Receiving state must allow reciprocity with this state, Only if other state has PDMP laws consistent with or similar to this state</v>
      </c>
      <c r="DL638" t="s">
        <v>1587</v>
      </c>
      <c r="DN638">
        <v>1</v>
      </c>
      <c r="DO638" t="s">
        <v>1588</v>
      </c>
      <c r="DQ638" t="str">
        <f t="shared" si="477"/>
        <v>No restrictions on law enforcement access</v>
      </c>
    </row>
    <row r="639" spans="1:122" x14ac:dyDescent="0.35">
      <c r="A639" t="s">
        <v>1575</v>
      </c>
      <c r="B639" s="1">
        <v>42186</v>
      </c>
      <c r="C639" s="1">
        <v>42187</v>
      </c>
      <c r="D639">
        <v>1</v>
      </c>
      <c r="E639" t="s">
        <v>1589</v>
      </c>
      <c r="G639" t="str">
        <f t="shared" si="459"/>
        <v>Professional licensing authority</v>
      </c>
      <c r="H639" t="s">
        <v>1595</v>
      </c>
      <c r="J639">
        <v>1</v>
      </c>
      <c r="K639" t="s">
        <v>1596</v>
      </c>
      <c r="M639" t="str">
        <f t="shared" si="471"/>
        <v>Every 7 days</v>
      </c>
      <c r="N639" t="s">
        <v>1597</v>
      </c>
      <c r="P639" t="str">
        <f t="shared" si="472"/>
        <v>Schedule II, Schedule III, Schedule IV, Schedule V</v>
      </c>
      <c r="Q639" t="s">
        <v>1598</v>
      </c>
      <c r="R639" t="s">
        <v>1581</v>
      </c>
      <c r="S639" t="str">
        <f t="shared" si="473"/>
        <v>No action specified in the law</v>
      </c>
      <c r="V639">
        <v>1</v>
      </c>
      <c r="W639" t="s">
        <v>1582</v>
      </c>
      <c r="Y639" t="str">
        <f t="shared" si="474"/>
        <v>Physician prescribers, Nurse Practitioners, Physician assistants, Optometrists, Podiatrists, Dentists, Pharmacists</v>
      </c>
      <c r="Z639" t="s">
        <v>1594</v>
      </c>
      <c r="AB639" t="str">
        <f t="shared" si="475"/>
        <v>Prior to accessing the PDMP</v>
      </c>
      <c r="AC639" t="s">
        <v>1582</v>
      </c>
      <c r="AE639">
        <v>0</v>
      </c>
      <c r="AH639">
        <v>0</v>
      </c>
      <c r="AQ639">
        <v>0</v>
      </c>
      <c r="BC639">
        <v>0</v>
      </c>
      <c r="BL639">
        <v>0</v>
      </c>
      <c r="CG639">
        <v>0</v>
      </c>
      <c r="CJ639">
        <v>1</v>
      </c>
      <c r="CK639" t="s">
        <v>1584</v>
      </c>
      <c r="CM639">
        <v>0</v>
      </c>
      <c r="CS639">
        <v>1</v>
      </c>
      <c r="CT639" t="s">
        <v>1599</v>
      </c>
      <c r="CV639" t="str">
        <f t="shared" si="469"/>
        <v>Authorized agent, delegate, or designee</v>
      </c>
      <c r="CW639" t="s">
        <v>1600</v>
      </c>
      <c r="CY639">
        <v>0</v>
      </c>
      <c r="DB639">
        <v>0</v>
      </c>
      <c r="DE639">
        <v>0</v>
      </c>
      <c r="DH639">
        <v>1</v>
      </c>
      <c r="DI639" t="s">
        <v>1586</v>
      </c>
      <c r="DK639" t="str">
        <f t="shared" si="476"/>
        <v>Receiving state must allow reciprocity with this state, Only if other state has PDMP laws consistent with or similar to this state</v>
      </c>
      <c r="DL639" t="s">
        <v>1587</v>
      </c>
      <c r="DN639">
        <v>1</v>
      </c>
      <c r="DO639" t="s">
        <v>1588</v>
      </c>
      <c r="DQ639" t="str">
        <f t="shared" si="477"/>
        <v>No restrictions on law enforcement access</v>
      </c>
    </row>
    <row r="640" spans="1:122" x14ac:dyDescent="0.35">
      <c r="A640" t="s">
        <v>1575</v>
      </c>
      <c r="B640" s="1">
        <v>42188</v>
      </c>
      <c r="C640" s="1">
        <v>42198</v>
      </c>
      <c r="D640">
        <v>1</v>
      </c>
      <c r="E640" t="s">
        <v>1589</v>
      </c>
      <c r="G640" t="str">
        <f t="shared" si="459"/>
        <v>Professional licensing authority</v>
      </c>
      <c r="H640" t="s">
        <v>1595</v>
      </c>
      <c r="J640">
        <v>1</v>
      </c>
      <c r="K640" t="s">
        <v>1596</v>
      </c>
      <c r="M640" t="str">
        <f t="shared" si="471"/>
        <v>Every 7 days</v>
      </c>
      <c r="N640" t="s">
        <v>1597</v>
      </c>
      <c r="P640" t="str">
        <f t="shared" si="472"/>
        <v>Schedule II, Schedule III, Schedule IV, Schedule V</v>
      </c>
      <c r="Q640" t="s">
        <v>1598</v>
      </c>
      <c r="R640" t="s">
        <v>1581</v>
      </c>
      <c r="S640" t="str">
        <f t="shared" si="473"/>
        <v>No action specified in the law</v>
      </c>
      <c r="V640">
        <v>1</v>
      </c>
      <c r="W640" t="s">
        <v>1582</v>
      </c>
      <c r="Y640" t="str">
        <f t="shared" si="474"/>
        <v>Physician prescribers, Nurse Practitioners, Physician assistants, Optometrists, Podiatrists, Dentists, Pharmacists</v>
      </c>
      <c r="Z640" t="s">
        <v>1601</v>
      </c>
      <c r="AB640" t="str">
        <f t="shared" si="475"/>
        <v>Prior to accessing the PDMP</v>
      </c>
      <c r="AC640" t="s">
        <v>1582</v>
      </c>
      <c r="AE640">
        <v>0</v>
      </c>
      <c r="AH640">
        <v>0</v>
      </c>
      <c r="AQ640">
        <v>0</v>
      </c>
      <c r="BC640">
        <v>0</v>
      </c>
      <c r="BL640">
        <v>0</v>
      </c>
      <c r="CG640">
        <v>0</v>
      </c>
      <c r="CJ640">
        <v>1</v>
      </c>
      <c r="CK640" t="s">
        <v>1584</v>
      </c>
      <c r="CM640">
        <v>0</v>
      </c>
      <c r="CS640">
        <v>1</v>
      </c>
      <c r="CT640" t="s">
        <v>1599</v>
      </c>
      <c r="CV640" t="str">
        <f t="shared" si="469"/>
        <v>Authorized agent, delegate, or designee</v>
      </c>
      <c r="CW640" t="s">
        <v>1600</v>
      </c>
      <c r="CY640">
        <v>0</v>
      </c>
      <c r="DB640">
        <v>0</v>
      </c>
      <c r="DE640">
        <v>0</v>
      </c>
      <c r="DH640">
        <v>1</v>
      </c>
      <c r="DI640" t="s">
        <v>1586</v>
      </c>
      <c r="DK640" t="str">
        <f t="shared" si="476"/>
        <v>Receiving state must allow reciprocity with this state, Only if other state has PDMP laws consistent with or similar to this state</v>
      </c>
      <c r="DL640" t="s">
        <v>1587</v>
      </c>
      <c r="DN640">
        <v>1</v>
      </c>
      <c r="DO640" t="s">
        <v>1588</v>
      </c>
      <c r="DQ640" t="str">
        <f t="shared" si="477"/>
        <v>No restrictions on law enforcement access</v>
      </c>
    </row>
    <row r="641" spans="1:122" x14ac:dyDescent="0.35">
      <c r="A641" t="s">
        <v>1575</v>
      </c>
      <c r="B641" s="1">
        <v>42199</v>
      </c>
      <c r="C641" s="1">
        <v>42277</v>
      </c>
      <c r="D641">
        <v>1</v>
      </c>
      <c r="E641" t="s">
        <v>1589</v>
      </c>
      <c r="G641" t="str">
        <f t="shared" si="459"/>
        <v>Professional licensing authority</v>
      </c>
      <c r="H641" t="s">
        <v>1602</v>
      </c>
      <c r="J641">
        <v>1</v>
      </c>
      <c r="K641" t="s">
        <v>1596</v>
      </c>
      <c r="M641" t="str">
        <f t="shared" si="471"/>
        <v>Every 7 days</v>
      </c>
      <c r="N641" t="s">
        <v>1597</v>
      </c>
      <c r="P641" t="str">
        <f t="shared" si="472"/>
        <v>Schedule II, Schedule III, Schedule IV, Schedule V</v>
      </c>
      <c r="Q641" t="s">
        <v>1598</v>
      </c>
      <c r="R641" t="s">
        <v>1581</v>
      </c>
      <c r="S641" t="str">
        <f t="shared" si="473"/>
        <v>No action specified in the law</v>
      </c>
      <c r="V641">
        <v>1</v>
      </c>
      <c r="W641" t="s">
        <v>1582</v>
      </c>
      <c r="Y641" t="str">
        <f t="shared" si="474"/>
        <v>Physician prescribers, Nurse Practitioners, Physician assistants, Optometrists, Podiatrists, Dentists, Pharmacists</v>
      </c>
      <c r="Z641" t="s">
        <v>1594</v>
      </c>
      <c r="AB641" t="str">
        <f t="shared" si="475"/>
        <v>Prior to accessing the PDMP</v>
      </c>
      <c r="AC641" t="s">
        <v>1582</v>
      </c>
      <c r="AE641">
        <v>0</v>
      </c>
      <c r="AH641">
        <v>0</v>
      </c>
      <c r="AQ641">
        <v>0</v>
      </c>
      <c r="BC641">
        <v>0</v>
      </c>
      <c r="BL641">
        <v>0</v>
      </c>
      <c r="CG641">
        <v>0</v>
      </c>
      <c r="CJ641">
        <v>1</v>
      </c>
      <c r="CK641" t="s">
        <v>1584</v>
      </c>
      <c r="CM641">
        <v>0</v>
      </c>
      <c r="CS641">
        <v>1</v>
      </c>
      <c r="CT641" t="s">
        <v>1599</v>
      </c>
      <c r="CV641" t="str">
        <f t="shared" si="469"/>
        <v>Authorized agent, delegate, or designee</v>
      </c>
      <c r="CW641" t="s">
        <v>1600</v>
      </c>
      <c r="CY641">
        <v>0</v>
      </c>
      <c r="DB641">
        <v>0</v>
      </c>
      <c r="DE641">
        <v>0</v>
      </c>
      <c r="DH641">
        <v>1</v>
      </c>
      <c r="DI641" t="s">
        <v>1586</v>
      </c>
      <c r="DK641" t="str">
        <f t="shared" si="476"/>
        <v>Receiving state must allow reciprocity with this state, Only if other state has PDMP laws consistent with or similar to this state</v>
      </c>
      <c r="DL641" t="s">
        <v>1587</v>
      </c>
      <c r="DN641">
        <v>1</v>
      </c>
      <c r="DO641" t="s">
        <v>1588</v>
      </c>
      <c r="DQ641" t="str">
        <f t="shared" si="477"/>
        <v>No restrictions on law enforcement access</v>
      </c>
    </row>
    <row r="642" spans="1:122" x14ac:dyDescent="0.35">
      <c r="A642" t="s">
        <v>1575</v>
      </c>
      <c r="B642" s="1">
        <v>42278</v>
      </c>
      <c r="C642" s="1">
        <v>42347</v>
      </c>
      <c r="D642">
        <v>1</v>
      </c>
      <c r="E642" t="s">
        <v>1603</v>
      </c>
      <c r="G642" t="str">
        <f t="shared" si="459"/>
        <v>Professional licensing authority</v>
      </c>
      <c r="H642" t="s">
        <v>1604</v>
      </c>
      <c r="J642">
        <v>1</v>
      </c>
      <c r="K642" t="s">
        <v>1605</v>
      </c>
      <c r="M642" t="str">
        <f t="shared" si="471"/>
        <v>Every 7 days</v>
      </c>
      <c r="N642" t="s">
        <v>1606</v>
      </c>
      <c r="P642" t="str">
        <f t="shared" si="472"/>
        <v>Schedule II, Schedule III, Schedule IV, Schedule V</v>
      </c>
      <c r="Q642" t="s">
        <v>1607</v>
      </c>
      <c r="R642" t="s">
        <v>1608</v>
      </c>
      <c r="S642" t="str">
        <f t="shared" si="473"/>
        <v>No action specified in the law</v>
      </c>
      <c r="V642">
        <v>1</v>
      </c>
      <c r="W642" t="s">
        <v>1609</v>
      </c>
      <c r="Y642" t="str">
        <f t="shared" si="474"/>
        <v>Physician prescribers, Nurse Practitioners, Physician assistants, Optometrists, Podiatrists, Dentists, Pharmacists</v>
      </c>
      <c r="Z642" t="s">
        <v>1610</v>
      </c>
      <c r="AB642" t="str">
        <f t="shared" si="475"/>
        <v>Prior to accessing the PDMP</v>
      </c>
      <c r="AC642" t="s">
        <v>1609</v>
      </c>
      <c r="AE642">
        <v>0</v>
      </c>
      <c r="AH642">
        <v>0</v>
      </c>
      <c r="AQ642">
        <v>0</v>
      </c>
      <c r="BC642">
        <v>0</v>
      </c>
      <c r="BL642">
        <v>0</v>
      </c>
      <c r="CG642">
        <v>0</v>
      </c>
      <c r="CJ642">
        <v>1</v>
      </c>
      <c r="CK642" t="s">
        <v>1611</v>
      </c>
      <c r="CM642">
        <v>0</v>
      </c>
      <c r="CS642">
        <v>1</v>
      </c>
      <c r="CT642" t="s">
        <v>1612</v>
      </c>
      <c r="CV642" t="str">
        <f t="shared" si="469"/>
        <v>Authorized agent, delegate, or designee</v>
      </c>
      <c r="CW642" t="s">
        <v>1612</v>
      </c>
      <c r="CY642">
        <v>0</v>
      </c>
      <c r="DB642">
        <v>0</v>
      </c>
      <c r="DE642">
        <v>0</v>
      </c>
      <c r="DH642">
        <v>1</v>
      </c>
      <c r="DI642" t="s">
        <v>1613</v>
      </c>
      <c r="DK642" t="str">
        <f t="shared" si="476"/>
        <v>Receiving state must allow reciprocity with this state, Only if other state has PDMP laws consistent with or similar to this state</v>
      </c>
      <c r="DL642" t="s">
        <v>1614</v>
      </c>
      <c r="DN642">
        <v>1</v>
      </c>
      <c r="DO642" t="s">
        <v>1615</v>
      </c>
      <c r="DQ642" t="str">
        <f t="shared" si="477"/>
        <v>No restrictions on law enforcement access</v>
      </c>
    </row>
    <row r="643" spans="1:122" x14ac:dyDescent="0.35">
      <c r="A643" t="s">
        <v>1575</v>
      </c>
      <c r="B643" s="1">
        <v>42348</v>
      </c>
      <c r="C643" s="1">
        <v>42447</v>
      </c>
      <c r="D643">
        <v>1</v>
      </c>
      <c r="E643" t="s">
        <v>1603</v>
      </c>
      <c r="G643" t="str">
        <f t="shared" si="459"/>
        <v>Professional licensing authority</v>
      </c>
      <c r="H643" t="s">
        <v>1604</v>
      </c>
      <c r="J643">
        <v>1</v>
      </c>
      <c r="K643" t="s">
        <v>1605</v>
      </c>
      <c r="M643" t="str">
        <f t="shared" si="471"/>
        <v>Every 7 days</v>
      </c>
      <c r="N643" t="s">
        <v>1606</v>
      </c>
      <c r="P643" t="str">
        <f t="shared" si="472"/>
        <v>Schedule II, Schedule III, Schedule IV, Schedule V</v>
      </c>
      <c r="Q643" t="s">
        <v>1607</v>
      </c>
      <c r="R643" t="s">
        <v>1608</v>
      </c>
      <c r="S643" t="str">
        <f t="shared" si="473"/>
        <v>No action specified in the law</v>
      </c>
      <c r="V643">
        <v>1</v>
      </c>
      <c r="W643" t="s">
        <v>1609</v>
      </c>
      <c r="Y643" t="str">
        <f t="shared" si="474"/>
        <v>Physician prescribers, Nurse Practitioners, Physician assistants, Optometrists, Podiatrists, Dentists, Pharmacists</v>
      </c>
      <c r="Z643" t="s">
        <v>1616</v>
      </c>
      <c r="AB643" t="str">
        <f t="shared" si="475"/>
        <v>Prior to accessing the PDMP</v>
      </c>
      <c r="AC643" t="s">
        <v>1609</v>
      </c>
      <c r="AE643">
        <v>0</v>
      </c>
      <c r="AH643">
        <v>0</v>
      </c>
      <c r="AQ643">
        <v>0</v>
      </c>
      <c r="BC643">
        <v>0</v>
      </c>
      <c r="BL643">
        <v>0</v>
      </c>
      <c r="CG643">
        <v>0</v>
      </c>
      <c r="CJ643">
        <v>1</v>
      </c>
      <c r="CK643" t="s">
        <v>1611</v>
      </c>
      <c r="CM643">
        <v>0</v>
      </c>
      <c r="CS643">
        <v>1</v>
      </c>
      <c r="CT643" t="s">
        <v>1612</v>
      </c>
      <c r="CV643" t="str">
        <f t="shared" si="469"/>
        <v>Authorized agent, delegate, or designee</v>
      </c>
      <c r="CW643" t="s">
        <v>1612</v>
      </c>
      <c r="CY643">
        <v>0</v>
      </c>
      <c r="DB643">
        <v>0</v>
      </c>
      <c r="DE643">
        <v>0</v>
      </c>
      <c r="DH643">
        <v>1</v>
      </c>
      <c r="DI643" t="s">
        <v>1613</v>
      </c>
      <c r="DK643" t="str">
        <f t="shared" si="476"/>
        <v>Receiving state must allow reciprocity with this state, Only if other state has PDMP laws consistent with or similar to this state</v>
      </c>
      <c r="DL643" t="s">
        <v>1617</v>
      </c>
      <c r="DN643">
        <v>1</v>
      </c>
      <c r="DO643" t="s">
        <v>1615</v>
      </c>
      <c r="DQ643" t="str">
        <f t="shared" si="477"/>
        <v>No restrictions on law enforcement access</v>
      </c>
    </row>
    <row r="644" spans="1:122" x14ac:dyDescent="0.35">
      <c r="A644" t="s">
        <v>1575</v>
      </c>
      <c r="B644" s="1">
        <v>42448</v>
      </c>
      <c r="C644" s="1">
        <v>42490</v>
      </c>
      <c r="D644">
        <v>1</v>
      </c>
      <c r="E644" t="s">
        <v>1603</v>
      </c>
      <c r="G644" t="str">
        <f t="shared" si="459"/>
        <v>Professional licensing authority</v>
      </c>
      <c r="H644" t="s">
        <v>1618</v>
      </c>
      <c r="J644">
        <v>1</v>
      </c>
      <c r="K644" t="s">
        <v>1605</v>
      </c>
      <c r="M644" t="str">
        <f t="shared" si="471"/>
        <v>Every 7 days</v>
      </c>
      <c r="N644" t="s">
        <v>1606</v>
      </c>
      <c r="P644" t="str">
        <f t="shared" si="472"/>
        <v>Schedule II, Schedule III, Schedule IV, Schedule V</v>
      </c>
      <c r="Q644" t="s">
        <v>1607</v>
      </c>
      <c r="R644" t="s">
        <v>1608</v>
      </c>
      <c r="S644" t="str">
        <f t="shared" si="473"/>
        <v>No action specified in the law</v>
      </c>
      <c r="V644">
        <v>1</v>
      </c>
      <c r="W644" t="s">
        <v>1609</v>
      </c>
      <c r="Y644" t="str">
        <f t="shared" si="474"/>
        <v>Physician prescribers, Nurse Practitioners, Physician assistants, Optometrists, Podiatrists, Dentists, Pharmacists</v>
      </c>
      <c r="Z644" t="s">
        <v>1616</v>
      </c>
      <c r="AB644" t="str">
        <f t="shared" si="475"/>
        <v>Prior to accessing the PDMP</v>
      </c>
      <c r="AC644" t="s">
        <v>1609</v>
      </c>
      <c r="AE644">
        <v>0</v>
      </c>
      <c r="AH644">
        <v>0</v>
      </c>
      <c r="AQ644">
        <v>0</v>
      </c>
      <c r="BC644">
        <v>0</v>
      </c>
      <c r="BL644">
        <v>0</v>
      </c>
      <c r="CG644">
        <v>0</v>
      </c>
      <c r="CJ644">
        <v>1</v>
      </c>
      <c r="CK644" t="s">
        <v>1611</v>
      </c>
      <c r="CM644">
        <v>0</v>
      </c>
      <c r="CS644">
        <v>1</v>
      </c>
      <c r="CT644" t="s">
        <v>1612</v>
      </c>
      <c r="CV644" t="str">
        <f t="shared" si="469"/>
        <v>Authorized agent, delegate, or designee</v>
      </c>
      <c r="CW644" t="s">
        <v>1612</v>
      </c>
      <c r="CY644">
        <v>0</v>
      </c>
      <c r="DB644">
        <v>0</v>
      </c>
      <c r="DE644">
        <v>0</v>
      </c>
      <c r="DH644">
        <v>1</v>
      </c>
      <c r="DI644" t="s">
        <v>1613</v>
      </c>
      <c r="DK644" t="str">
        <f t="shared" si="476"/>
        <v>Receiving state must allow reciprocity with this state, Only if other state has PDMP laws consistent with or similar to this state</v>
      </c>
      <c r="DL644" t="s">
        <v>1617</v>
      </c>
      <c r="DN644">
        <v>1</v>
      </c>
      <c r="DO644" t="s">
        <v>1615</v>
      </c>
      <c r="DQ644" t="str">
        <f t="shared" si="477"/>
        <v>No restrictions on law enforcement access</v>
      </c>
    </row>
    <row r="645" spans="1:122" x14ac:dyDescent="0.35">
      <c r="A645" t="s">
        <v>1575</v>
      </c>
      <c r="B645" s="1">
        <v>42491</v>
      </c>
      <c r="C645" s="1">
        <v>42521</v>
      </c>
      <c r="D645">
        <v>1</v>
      </c>
      <c r="E645" t="s">
        <v>1603</v>
      </c>
      <c r="G645" t="str">
        <f t="shared" si="459"/>
        <v>Professional licensing authority</v>
      </c>
      <c r="H645" t="s">
        <v>1618</v>
      </c>
      <c r="J645">
        <v>1</v>
      </c>
      <c r="K645" t="s">
        <v>1605</v>
      </c>
      <c r="M645" t="str">
        <f t="shared" si="471"/>
        <v>Every 7 days</v>
      </c>
      <c r="N645" t="s">
        <v>1606</v>
      </c>
      <c r="P645" t="str">
        <f t="shared" si="472"/>
        <v>Schedule II, Schedule III, Schedule IV, Schedule V</v>
      </c>
      <c r="Q645" t="s">
        <v>1607</v>
      </c>
      <c r="R645" t="s">
        <v>1608</v>
      </c>
      <c r="S645" t="str">
        <f t="shared" si="473"/>
        <v>No action specified in the law</v>
      </c>
      <c r="V645">
        <v>1</v>
      </c>
      <c r="W645" t="s">
        <v>1609</v>
      </c>
      <c r="Y645" t="str">
        <f t="shared" si="474"/>
        <v>Physician prescribers, Nurse Practitioners, Physician assistants, Optometrists, Podiatrists, Dentists, Pharmacists</v>
      </c>
      <c r="Z645" t="s">
        <v>1616</v>
      </c>
      <c r="AB645" t="str">
        <f t="shared" si="475"/>
        <v>Prior to accessing the PDMP</v>
      </c>
      <c r="AC645" t="s">
        <v>1609</v>
      </c>
      <c r="AE645">
        <v>0</v>
      </c>
      <c r="AH645">
        <v>0</v>
      </c>
      <c r="AQ645">
        <v>0</v>
      </c>
      <c r="BC645">
        <v>0</v>
      </c>
      <c r="BL645">
        <v>0</v>
      </c>
      <c r="CG645">
        <v>0</v>
      </c>
      <c r="CJ645">
        <v>1</v>
      </c>
      <c r="CK645" t="s">
        <v>1611</v>
      </c>
      <c r="CM645">
        <v>0</v>
      </c>
      <c r="CS645">
        <v>1</v>
      </c>
      <c r="CT645" t="s">
        <v>1612</v>
      </c>
      <c r="CV645" t="str">
        <f t="shared" si="469"/>
        <v>Authorized agent, delegate, or designee</v>
      </c>
      <c r="CW645" t="s">
        <v>1612</v>
      </c>
      <c r="CY645">
        <v>0</v>
      </c>
      <c r="DB645">
        <v>0</v>
      </c>
      <c r="DE645">
        <v>0</v>
      </c>
      <c r="DH645">
        <v>1</v>
      </c>
      <c r="DI645" t="s">
        <v>1613</v>
      </c>
      <c r="DK645" t="str">
        <f t="shared" si="476"/>
        <v>Receiving state must allow reciprocity with this state, Only if other state has PDMP laws consistent with or similar to this state</v>
      </c>
      <c r="DL645" t="s">
        <v>1617</v>
      </c>
      <c r="DN645">
        <v>1</v>
      </c>
      <c r="DO645" t="s">
        <v>1615</v>
      </c>
      <c r="DQ645" t="str">
        <f t="shared" si="477"/>
        <v>No restrictions on law enforcement access</v>
      </c>
    </row>
    <row r="646" spans="1:122" x14ac:dyDescent="0.35">
      <c r="A646" t="s">
        <v>1575</v>
      </c>
      <c r="B646" s="1">
        <v>42522</v>
      </c>
      <c r="C646" s="1">
        <v>42551</v>
      </c>
      <c r="D646">
        <v>1</v>
      </c>
      <c r="E646" t="s">
        <v>1603</v>
      </c>
      <c r="G646" t="str">
        <f t="shared" si="459"/>
        <v>Professional licensing authority</v>
      </c>
      <c r="H646" t="s">
        <v>1618</v>
      </c>
      <c r="J646">
        <v>1</v>
      </c>
      <c r="K646" t="s">
        <v>1619</v>
      </c>
      <c r="M646" t="str">
        <f t="shared" si="471"/>
        <v>Every 7 days</v>
      </c>
      <c r="N646" t="s">
        <v>1606</v>
      </c>
      <c r="P646" t="str">
        <f t="shared" si="472"/>
        <v>Schedule II, Schedule III, Schedule IV, Schedule V</v>
      </c>
      <c r="Q646" t="s">
        <v>1607</v>
      </c>
      <c r="R646" t="s">
        <v>1608</v>
      </c>
      <c r="S646" t="str">
        <f t="shared" si="473"/>
        <v>No action specified in the law</v>
      </c>
      <c r="V646">
        <v>1</v>
      </c>
      <c r="W646" t="s">
        <v>1609</v>
      </c>
      <c r="Y646" t="str">
        <f t="shared" si="474"/>
        <v>Physician prescribers, Nurse Practitioners, Physician assistants, Optometrists, Podiatrists, Dentists, Pharmacists</v>
      </c>
      <c r="Z646" t="s">
        <v>1616</v>
      </c>
      <c r="AB646" t="str">
        <f t="shared" si="475"/>
        <v>Prior to accessing the PDMP</v>
      </c>
      <c r="AC646" t="s">
        <v>1609</v>
      </c>
      <c r="AE646">
        <v>0</v>
      </c>
      <c r="AH646">
        <v>0</v>
      </c>
      <c r="AQ646">
        <v>0</v>
      </c>
      <c r="BC646">
        <v>0</v>
      </c>
      <c r="BL646">
        <v>0</v>
      </c>
      <c r="CG646">
        <v>0</v>
      </c>
      <c r="CJ646">
        <v>1</v>
      </c>
      <c r="CK646" t="s">
        <v>1611</v>
      </c>
      <c r="CM646">
        <v>0</v>
      </c>
      <c r="CS646">
        <v>1</v>
      </c>
      <c r="CT646" t="s">
        <v>1612</v>
      </c>
      <c r="CV646" t="str">
        <f t="shared" si="469"/>
        <v>Authorized agent, delegate, or designee</v>
      </c>
      <c r="CW646" t="s">
        <v>1612</v>
      </c>
      <c r="CY646">
        <v>0</v>
      </c>
      <c r="DB646">
        <v>0</v>
      </c>
      <c r="DE646">
        <v>0</v>
      </c>
      <c r="DH646">
        <v>1</v>
      </c>
      <c r="DI646" t="s">
        <v>1613</v>
      </c>
      <c r="DK646" t="str">
        <f t="shared" si="476"/>
        <v>Receiving state must allow reciprocity with this state, Only if other state has PDMP laws consistent with or similar to this state</v>
      </c>
      <c r="DL646" t="s">
        <v>1617</v>
      </c>
      <c r="DN646">
        <v>1</v>
      </c>
      <c r="DO646" t="s">
        <v>1615</v>
      </c>
      <c r="DQ646" t="str">
        <f t="shared" si="477"/>
        <v>No restrictions on law enforcement access</v>
      </c>
    </row>
    <row r="647" spans="1:122" x14ac:dyDescent="0.35">
      <c r="A647" t="s">
        <v>1575</v>
      </c>
      <c r="B647" s="1">
        <v>42552</v>
      </c>
      <c r="C647" s="1">
        <v>42582</v>
      </c>
      <c r="D647">
        <v>1</v>
      </c>
      <c r="E647" t="s">
        <v>1603</v>
      </c>
      <c r="G647" t="str">
        <f t="shared" si="459"/>
        <v>Professional licensing authority</v>
      </c>
      <c r="H647" t="s">
        <v>1604</v>
      </c>
      <c r="J647">
        <v>1</v>
      </c>
      <c r="K647" t="s">
        <v>1619</v>
      </c>
      <c r="M647" t="str">
        <f t="shared" si="471"/>
        <v>Every 7 days</v>
      </c>
      <c r="N647" t="s">
        <v>1606</v>
      </c>
      <c r="P647" t="str">
        <f t="shared" si="472"/>
        <v>Schedule II, Schedule III, Schedule IV, Schedule V</v>
      </c>
      <c r="Q647" t="s">
        <v>1607</v>
      </c>
      <c r="R647" t="s">
        <v>1620</v>
      </c>
      <c r="S647" t="str">
        <f t="shared" ref="S647:S658" si="478">("Permitted to report to law enforcement, Permitted to report to professional licensing body, Permitted to report to prescriber or dispenser")</f>
        <v>Permitted to report to law enforcement, Permitted to report to professional licensing body, Permitted to report to prescriber or dispenser</v>
      </c>
      <c r="T647" t="s">
        <v>1621</v>
      </c>
      <c r="V647">
        <v>1</v>
      </c>
      <c r="W647" t="s">
        <v>1609</v>
      </c>
      <c r="Y647" t="str">
        <f t="shared" si="474"/>
        <v>Physician prescribers, Nurse Practitioners, Physician assistants, Optometrists, Podiatrists, Dentists, Pharmacists</v>
      </c>
      <c r="Z647" t="s">
        <v>1616</v>
      </c>
      <c r="AB647" t="str">
        <f t="shared" si="475"/>
        <v>Prior to accessing the PDMP</v>
      </c>
      <c r="AC647" t="s">
        <v>1609</v>
      </c>
      <c r="AE647">
        <v>0</v>
      </c>
      <c r="AH647">
        <v>0</v>
      </c>
      <c r="AQ647">
        <v>0</v>
      </c>
      <c r="BC647">
        <v>0</v>
      </c>
      <c r="BL647">
        <v>0</v>
      </c>
      <c r="CG647">
        <v>0</v>
      </c>
      <c r="CJ647">
        <v>1</v>
      </c>
      <c r="CK647" t="s">
        <v>1611</v>
      </c>
      <c r="CM647">
        <v>0</v>
      </c>
      <c r="CS647">
        <v>1</v>
      </c>
      <c r="CT647" t="s">
        <v>1612</v>
      </c>
      <c r="CV647" t="str">
        <f t="shared" si="469"/>
        <v>Authorized agent, delegate, or designee</v>
      </c>
      <c r="CW647" t="s">
        <v>1612</v>
      </c>
      <c r="CY647">
        <v>0</v>
      </c>
      <c r="DB647">
        <v>0</v>
      </c>
      <c r="DE647">
        <v>0</v>
      </c>
      <c r="DH647">
        <v>1</v>
      </c>
      <c r="DI647" t="s">
        <v>1613</v>
      </c>
      <c r="DK647" t="str">
        <f t="shared" si="476"/>
        <v>Receiving state must allow reciprocity with this state, Only if other state has PDMP laws consistent with or similar to this state</v>
      </c>
      <c r="DL647" t="s">
        <v>1617</v>
      </c>
      <c r="DN647">
        <v>1</v>
      </c>
      <c r="DO647" t="s">
        <v>1615</v>
      </c>
      <c r="DQ647" t="str">
        <f t="shared" si="477"/>
        <v>No restrictions on law enforcement access</v>
      </c>
    </row>
    <row r="648" spans="1:122" x14ac:dyDescent="0.35">
      <c r="A648" t="s">
        <v>1575</v>
      </c>
      <c r="B648" s="1">
        <v>42583</v>
      </c>
      <c r="C648" s="1">
        <v>42825</v>
      </c>
      <c r="D648">
        <v>1</v>
      </c>
      <c r="E648" t="s">
        <v>1603</v>
      </c>
      <c r="G648" t="str">
        <f t="shared" si="459"/>
        <v>Professional licensing authority</v>
      </c>
      <c r="H648" t="s">
        <v>1604</v>
      </c>
      <c r="J648">
        <v>1</v>
      </c>
      <c r="K648" t="s">
        <v>1619</v>
      </c>
      <c r="M648" t="str">
        <f t="shared" si="471"/>
        <v>Every 7 days</v>
      </c>
      <c r="N648" t="s">
        <v>1606</v>
      </c>
      <c r="P648" t="str">
        <f t="shared" si="472"/>
        <v>Schedule II, Schedule III, Schedule IV, Schedule V</v>
      </c>
      <c r="Q648" t="s">
        <v>1607</v>
      </c>
      <c r="R648" t="s">
        <v>1620</v>
      </c>
      <c r="S648" t="str">
        <f t="shared" si="478"/>
        <v>Permitted to report to law enforcement, Permitted to report to professional licensing body, Permitted to report to prescriber or dispenser</v>
      </c>
      <c r="T648" t="s">
        <v>1621</v>
      </c>
      <c r="V648">
        <v>1</v>
      </c>
      <c r="W648" t="s">
        <v>1609</v>
      </c>
      <c r="Y648" t="str">
        <f t="shared" si="474"/>
        <v>Physician prescribers, Nurse Practitioners, Physician assistants, Optometrists, Podiatrists, Dentists, Pharmacists</v>
      </c>
      <c r="Z648" t="s">
        <v>1616</v>
      </c>
      <c r="AB648" t="str">
        <f t="shared" si="475"/>
        <v>Prior to accessing the PDMP</v>
      </c>
      <c r="AC648" t="s">
        <v>1609</v>
      </c>
      <c r="AE648">
        <v>0</v>
      </c>
      <c r="AH648">
        <v>0</v>
      </c>
      <c r="AQ648">
        <v>0</v>
      </c>
      <c r="BC648">
        <v>0</v>
      </c>
      <c r="BL648">
        <v>0</v>
      </c>
      <c r="CG648">
        <v>0</v>
      </c>
      <c r="CJ648">
        <v>1</v>
      </c>
      <c r="CK648" t="s">
        <v>1611</v>
      </c>
      <c r="CM648">
        <v>0</v>
      </c>
      <c r="CS648">
        <v>1</v>
      </c>
      <c r="CT648" t="s">
        <v>1612</v>
      </c>
      <c r="CV648" t="str">
        <f t="shared" si="469"/>
        <v>Authorized agent, delegate, or designee</v>
      </c>
      <c r="CW648" t="s">
        <v>1612</v>
      </c>
      <c r="CY648">
        <v>0</v>
      </c>
      <c r="DB648">
        <v>0</v>
      </c>
      <c r="DE648">
        <v>0</v>
      </c>
      <c r="DH648">
        <v>1</v>
      </c>
      <c r="DI648" t="s">
        <v>1613</v>
      </c>
      <c r="DK648" t="str">
        <f t="shared" si="476"/>
        <v>Receiving state must allow reciprocity with this state, Only if other state has PDMP laws consistent with or similar to this state</v>
      </c>
      <c r="DL648" t="s">
        <v>1617</v>
      </c>
      <c r="DN648">
        <v>1</v>
      </c>
      <c r="DO648" t="s">
        <v>1615</v>
      </c>
      <c r="DQ648" t="str">
        <f t="shared" si="477"/>
        <v>No restrictions on law enforcement access</v>
      </c>
    </row>
    <row r="649" spans="1:122" x14ac:dyDescent="0.35">
      <c r="A649" t="s">
        <v>1575</v>
      </c>
      <c r="B649" s="1">
        <v>42826</v>
      </c>
      <c r="C649" s="1">
        <v>42833</v>
      </c>
      <c r="D649">
        <v>1</v>
      </c>
      <c r="E649" t="s">
        <v>1622</v>
      </c>
      <c r="G649" t="str">
        <f t="shared" si="459"/>
        <v>Professional licensing authority</v>
      </c>
      <c r="H649" t="s">
        <v>1623</v>
      </c>
      <c r="J649">
        <v>1</v>
      </c>
      <c r="K649" t="s">
        <v>1624</v>
      </c>
      <c r="M649" t="str">
        <f t="shared" ref="M649:M658" si="479">("Next business day")</f>
        <v>Next business day</v>
      </c>
      <c r="N649" t="s">
        <v>1625</v>
      </c>
      <c r="P649" t="str">
        <f t="shared" si="472"/>
        <v>Schedule II, Schedule III, Schedule IV, Schedule V</v>
      </c>
      <c r="Q649" t="s">
        <v>1626</v>
      </c>
      <c r="S649" t="str">
        <f t="shared" si="478"/>
        <v>Permitted to report to law enforcement, Permitted to report to professional licensing body, Permitted to report to prescriber or dispenser</v>
      </c>
      <c r="T649" t="s">
        <v>1621</v>
      </c>
      <c r="V649">
        <v>1</v>
      </c>
      <c r="W649" t="s">
        <v>1627</v>
      </c>
      <c r="Y649" t="str">
        <f t="shared" si="474"/>
        <v>Physician prescribers, Nurse Practitioners, Physician assistants, Optometrists, Podiatrists, Dentists, Pharmacists</v>
      </c>
      <c r="Z649" t="s">
        <v>1628</v>
      </c>
      <c r="AB649" t="str">
        <f t="shared" si="475"/>
        <v>Prior to accessing the PDMP</v>
      </c>
      <c r="AC649" t="s">
        <v>1627</v>
      </c>
      <c r="AE649">
        <v>1</v>
      </c>
      <c r="AF649" t="s">
        <v>1629</v>
      </c>
      <c r="AH649">
        <v>1</v>
      </c>
      <c r="AI649" t="s">
        <v>1629</v>
      </c>
      <c r="AK649" t="str">
        <f t="shared" ref="AK649:AK658" si="480">("Every prescription")</f>
        <v>Every prescription</v>
      </c>
      <c r="AL649" t="s">
        <v>1629</v>
      </c>
      <c r="AM649" t="s">
        <v>1630</v>
      </c>
      <c r="AN649" t="str">
        <f t="shared" ref="AN649:AN658" si="481">("Terminally ill patients under the supervised care of a hospice program")</f>
        <v>Terminally ill patients under the supervised care of a hospice program</v>
      </c>
      <c r="AO649" t="s">
        <v>1631</v>
      </c>
      <c r="AQ649">
        <v>0</v>
      </c>
      <c r="BC649">
        <v>0</v>
      </c>
      <c r="BL649">
        <v>0</v>
      </c>
      <c r="CG649">
        <v>0</v>
      </c>
      <c r="CJ649">
        <v>0</v>
      </c>
      <c r="CM649">
        <v>0</v>
      </c>
      <c r="CS649">
        <v>1</v>
      </c>
      <c r="CT649" t="s">
        <v>1632</v>
      </c>
      <c r="CV649" t="str">
        <f t="shared" si="469"/>
        <v>Authorized agent, delegate, or designee</v>
      </c>
      <c r="CW649" t="s">
        <v>1632</v>
      </c>
      <c r="CY649">
        <v>0</v>
      </c>
      <c r="DB649">
        <v>0</v>
      </c>
      <c r="DE649">
        <v>0</v>
      </c>
      <c r="DH649">
        <v>1</v>
      </c>
      <c r="DI649" t="s">
        <v>1633</v>
      </c>
      <c r="DK649" t="str">
        <f t="shared" si="476"/>
        <v>Receiving state must allow reciprocity with this state, Only if other state has PDMP laws consistent with or similar to this state</v>
      </c>
      <c r="DL649" t="s">
        <v>1634</v>
      </c>
      <c r="DN649">
        <v>1</v>
      </c>
      <c r="DO649" t="s">
        <v>1635</v>
      </c>
      <c r="DQ649" t="str">
        <f t="shared" ref="DQ649:DQ658" si="482">("Active investigations")</f>
        <v>Active investigations</v>
      </c>
      <c r="DR649" t="s">
        <v>1635</v>
      </c>
    </row>
    <row r="650" spans="1:122" x14ac:dyDescent="0.35">
      <c r="A650" t="s">
        <v>1575</v>
      </c>
      <c r="B650" s="1">
        <v>42834</v>
      </c>
      <c r="C650" s="1">
        <v>43000</v>
      </c>
      <c r="D650">
        <v>1</v>
      </c>
      <c r="E650" t="s">
        <v>1622</v>
      </c>
      <c r="G650" t="str">
        <f t="shared" si="459"/>
        <v>Professional licensing authority</v>
      </c>
      <c r="H650" t="s">
        <v>1623</v>
      </c>
      <c r="J650">
        <v>1</v>
      </c>
      <c r="K650" t="s">
        <v>1624</v>
      </c>
      <c r="M650" t="str">
        <f t="shared" si="479"/>
        <v>Next business day</v>
      </c>
      <c r="N650" t="s">
        <v>1625</v>
      </c>
      <c r="P650" t="str">
        <f t="shared" si="472"/>
        <v>Schedule II, Schedule III, Schedule IV, Schedule V</v>
      </c>
      <c r="Q650" t="s">
        <v>1626</v>
      </c>
      <c r="S650" t="str">
        <f t="shared" si="478"/>
        <v>Permitted to report to law enforcement, Permitted to report to professional licensing body, Permitted to report to prescriber or dispenser</v>
      </c>
      <c r="T650" t="s">
        <v>1621</v>
      </c>
      <c r="V650">
        <v>1</v>
      </c>
      <c r="W650" t="s">
        <v>1627</v>
      </c>
      <c r="Y650" t="str">
        <f t="shared" si="474"/>
        <v>Physician prescribers, Nurse Practitioners, Physician assistants, Optometrists, Podiatrists, Dentists, Pharmacists</v>
      </c>
      <c r="Z650" t="s">
        <v>1628</v>
      </c>
      <c r="AB650" t="str">
        <f t="shared" si="475"/>
        <v>Prior to accessing the PDMP</v>
      </c>
      <c r="AC650" t="s">
        <v>1627</v>
      </c>
      <c r="AE650">
        <v>1</v>
      </c>
      <c r="AF650" t="s">
        <v>1629</v>
      </c>
      <c r="AH650">
        <v>1</v>
      </c>
      <c r="AI650" t="s">
        <v>1629</v>
      </c>
      <c r="AK650" t="str">
        <f t="shared" si="480"/>
        <v>Every prescription</v>
      </c>
      <c r="AL650" t="s">
        <v>1629</v>
      </c>
      <c r="AM650" t="s">
        <v>1630</v>
      </c>
      <c r="AN650" t="str">
        <f t="shared" si="481"/>
        <v>Terminally ill patients under the supervised care of a hospice program</v>
      </c>
      <c r="AO650" t="s">
        <v>1631</v>
      </c>
      <c r="AQ650">
        <v>0</v>
      </c>
      <c r="BC650">
        <v>0</v>
      </c>
      <c r="BL650">
        <v>0</v>
      </c>
      <c r="CG650">
        <v>0</v>
      </c>
      <c r="CJ650">
        <v>0</v>
      </c>
      <c r="CM650">
        <v>0</v>
      </c>
      <c r="CS650">
        <v>1</v>
      </c>
      <c r="CT650" t="s">
        <v>1632</v>
      </c>
      <c r="CV650" t="str">
        <f t="shared" si="469"/>
        <v>Authorized agent, delegate, or designee</v>
      </c>
      <c r="CW650" t="s">
        <v>1632</v>
      </c>
      <c r="CY650">
        <v>0</v>
      </c>
      <c r="DB650">
        <v>0</v>
      </c>
      <c r="DE650">
        <v>0</v>
      </c>
      <c r="DH650">
        <v>1</v>
      </c>
      <c r="DI650" t="s">
        <v>1633</v>
      </c>
      <c r="DK650" t="str">
        <f t="shared" si="476"/>
        <v>Receiving state must allow reciprocity with this state, Only if other state has PDMP laws consistent with or similar to this state</v>
      </c>
      <c r="DL650" t="s">
        <v>1634</v>
      </c>
      <c r="DN650">
        <v>1</v>
      </c>
      <c r="DO650" t="s">
        <v>1635</v>
      </c>
      <c r="DQ650" t="str">
        <f t="shared" si="482"/>
        <v>Active investigations</v>
      </c>
      <c r="DR650" t="s">
        <v>1635</v>
      </c>
    </row>
    <row r="651" spans="1:122" x14ac:dyDescent="0.35">
      <c r="A651" t="s">
        <v>1575</v>
      </c>
      <c r="B651" s="1">
        <v>43001</v>
      </c>
      <c r="C651" s="1">
        <v>43043</v>
      </c>
      <c r="D651">
        <v>1</v>
      </c>
      <c r="E651" t="s">
        <v>1622</v>
      </c>
      <c r="G651" t="str">
        <f t="shared" si="459"/>
        <v>Professional licensing authority</v>
      </c>
      <c r="H651" t="s">
        <v>1636</v>
      </c>
      <c r="J651">
        <v>1</v>
      </c>
      <c r="K651" t="s">
        <v>1624</v>
      </c>
      <c r="M651" t="str">
        <f t="shared" si="479"/>
        <v>Next business day</v>
      </c>
      <c r="N651" t="s">
        <v>1625</v>
      </c>
      <c r="P651" t="str">
        <f t="shared" si="472"/>
        <v>Schedule II, Schedule III, Schedule IV, Schedule V</v>
      </c>
      <c r="Q651" t="s">
        <v>1626</v>
      </c>
      <c r="S651" t="str">
        <f t="shared" si="478"/>
        <v>Permitted to report to law enforcement, Permitted to report to professional licensing body, Permitted to report to prescriber or dispenser</v>
      </c>
      <c r="T651" t="s">
        <v>1621</v>
      </c>
      <c r="V651">
        <v>1</v>
      </c>
      <c r="W651" t="s">
        <v>1627</v>
      </c>
      <c r="Y651" t="str">
        <f t="shared" si="474"/>
        <v>Physician prescribers, Nurse Practitioners, Physician assistants, Optometrists, Podiatrists, Dentists, Pharmacists</v>
      </c>
      <c r="Z651" t="s">
        <v>1628</v>
      </c>
      <c r="AB651" t="str">
        <f t="shared" si="475"/>
        <v>Prior to accessing the PDMP</v>
      </c>
      <c r="AC651" t="s">
        <v>1627</v>
      </c>
      <c r="AE651">
        <v>1</v>
      </c>
      <c r="AF651" t="s">
        <v>1637</v>
      </c>
      <c r="AH651">
        <v>1</v>
      </c>
      <c r="AI651" t="s">
        <v>1637</v>
      </c>
      <c r="AK651" t="str">
        <f t="shared" si="480"/>
        <v>Every prescription</v>
      </c>
      <c r="AL651" t="s">
        <v>1637</v>
      </c>
      <c r="AM651" t="s">
        <v>1630</v>
      </c>
      <c r="AN651" t="str">
        <f t="shared" si="481"/>
        <v>Terminally ill patients under the supervised care of a hospice program</v>
      </c>
      <c r="AO651" t="s">
        <v>1638</v>
      </c>
      <c r="AQ651">
        <v>0</v>
      </c>
      <c r="BC651">
        <v>0</v>
      </c>
      <c r="BL651">
        <v>0</v>
      </c>
      <c r="CG651">
        <v>0</v>
      </c>
      <c r="CJ651">
        <v>0</v>
      </c>
      <c r="CM651">
        <v>0</v>
      </c>
      <c r="CS651">
        <v>1</v>
      </c>
      <c r="CT651" t="s">
        <v>1632</v>
      </c>
      <c r="CV651" t="str">
        <f t="shared" si="469"/>
        <v>Authorized agent, delegate, or designee</v>
      </c>
      <c r="CW651" t="s">
        <v>1632</v>
      </c>
      <c r="CY651">
        <v>0</v>
      </c>
      <c r="DB651">
        <v>0</v>
      </c>
      <c r="DE651">
        <v>0</v>
      </c>
      <c r="DH651">
        <v>1</v>
      </c>
      <c r="DI651" t="s">
        <v>1633</v>
      </c>
      <c r="DK651" t="str">
        <f t="shared" si="476"/>
        <v>Receiving state must allow reciprocity with this state, Only if other state has PDMP laws consistent with or similar to this state</v>
      </c>
      <c r="DL651" t="s">
        <v>1634</v>
      </c>
      <c r="DN651">
        <v>1</v>
      </c>
      <c r="DO651" t="s">
        <v>1635</v>
      </c>
      <c r="DQ651" t="str">
        <f t="shared" si="482"/>
        <v>Active investigations</v>
      </c>
      <c r="DR651" t="s">
        <v>1635</v>
      </c>
    </row>
    <row r="652" spans="1:122" x14ac:dyDescent="0.35">
      <c r="A652" t="s">
        <v>1575</v>
      </c>
      <c r="B652" s="1">
        <v>43044</v>
      </c>
      <c r="C652" s="1">
        <v>43100</v>
      </c>
      <c r="D652">
        <v>1</v>
      </c>
      <c r="E652" t="s">
        <v>1622</v>
      </c>
      <c r="G652" t="str">
        <f t="shared" si="459"/>
        <v>Professional licensing authority</v>
      </c>
      <c r="H652" t="s">
        <v>1636</v>
      </c>
      <c r="J652">
        <v>1</v>
      </c>
      <c r="K652" t="s">
        <v>1624</v>
      </c>
      <c r="M652" t="str">
        <f t="shared" si="479"/>
        <v>Next business day</v>
      </c>
      <c r="N652" t="s">
        <v>1625</v>
      </c>
      <c r="P652" t="str">
        <f t="shared" si="472"/>
        <v>Schedule II, Schedule III, Schedule IV, Schedule V</v>
      </c>
      <c r="Q652" t="s">
        <v>1626</v>
      </c>
      <c r="S652" t="str">
        <f t="shared" si="478"/>
        <v>Permitted to report to law enforcement, Permitted to report to professional licensing body, Permitted to report to prescriber or dispenser</v>
      </c>
      <c r="T652" t="s">
        <v>1621</v>
      </c>
      <c r="V652">
        <v>1</v>
      </c>
      <c r="W652" t="s">
        <v>1627</v>
      </c>
      <c r="Y652" t="str">
        <f t="shared" si="474"/>
        <v>Physician prescribers, Nurse Practitioners, Physician assistants, Optometrists, Podiatrists, Dentists, Pharmacists</v>
      </c>
      <c r="Z652" t="s">
        <v>1639</v>
      </c>
      <c r="AB652" t="str">
        <f t="shared" si="475"/>
        <v>Prior to accessing the PDMP</v>
      </c>
      <c r="AC652" t="s">
        <v>1627</v>
      </c>
      <c r="AE652">
        <v>1</v>
      </c>
      <c r="AF652" t="s">
        <v>1637</v>
      </c>
      <c r="AH652">
        <v>1</v>
      </c>
      <c r="AI652" t="s">
        <v>1637</v>
      </c>
      <c r="AK652" t="str">
        <f t="shared" si="480"/>
        <v>Every prescription</v>
      </c>
      <c r="AL652" t="s">
        <v>1637</v>
      </c>
      <c r="AM652" t="s">
        <v>1630</v>
      </c>
      <c r="AN652" t="str">
        <f t="shared" si="481"/>
        <v>Terminally ill patients under the supervised care of a hospice program</v>
      </c>
      <c r="AO652" t="s">
        <v>1638</v>
      </c>
      <c r="AQ652">
        <v>0</v>
      </c>
      <c r="BC652">
        <v>0</v>
      </c>
      <c r="BL652">
        <v>0</v>
      </c>
      <c r="CG652">
        <v>0</v>
      </c>
      <c r="CJ652">
        <v>0</v>
      </c>
      <c r="CM652">
        <v>0</v>
      </c>
      <c r="CS652">
        <v>1</v>
      </c>
      <c r="CT652" t="s">
        <v>1632</v>
      </c>
      <c r="CV652" t="str">
        <f t="shared" si="469"/>
        <v>Authorized agent, delegate, or designee</v>
      </c>
      <c r="CW652" t="s">
        <v>1632</v>
      </c>
      <c r="CY652">
        <v>0</v>
      </c>
      <c r="DB652">
        <v>0</v>
      </c>
      <c r="DE652">
        <v>0</v>
      </c>
      <c r="DH652">
        <v>1</v>
      </c>
      <c r="DI652" t="s">
        <v>1633</v>
      </c>
      <c r="DK652" t="str">
        <f t="shared" si="476"/>
        <v>Receiving state must allow reciprocity with this state, Only if other state has PDMP laws consistent with or similar to this state</v>
      </c>
      <c r="DL652" t="s">
        <v>1634</v>
      </c>
      <c r="DN652">
        <v>1</v>
      </c>
      <c r="DO652" t="s">
        <v>1635</v>
      </c>
      <c r="DQ652" t="str">
        <f t="shared" si="482"/>
        <v>Active investigations</v>
      </c>
      <c r="DR652" t="s">
        <v>1635</v>
      </c>
    </row>
    <row r="653" spans="1:122" x14ac:dyDescent="0.35">
      <c r="A653" t="s">
        <v>1575</v>
      </c>
      <c r="B653" s="1">
        <v>43101</v>
      </c>
      <c r="C653" s="1">
        <v>43188</v>
      </c>
      <c r="D653">
        <v>1</v>
      </c>
      <c r="E653" t="s">
        <v>1640</v>
      </c>
      <c r="G653" t="str">
        <f t="shared" si="459"/>
        <v>Professional licensing authority</v>
      </c>
      <c r="H653" t="s">
        <v>1636</v>
      </c>
      <c r="J653">
        <v>1</v>
      </c>
      <c r="K653" t="s">
        <v>1624</v>
      </c>
      <c r="M653" t="str">
        <f t="shared" si="479"/>
        <v>Next business day</v>
      </c>
      <c r="N653" t="s">
        <v>1625</v>
      </c>
      <c r="P653" t="str">
        <f t="shared" si="472"/>
        <v>Schedule II, Schedule III, Schedule IV, Schedule V</v>
      </c>
      <c r="Q653" t="s">
        <v>1626</v>
      </c>
      <c r="S653" t="str">
        <f t="shared" si="478"/>
        <v>Permitted to report to law enforcement, Permitted to report to professional licensing body, Permitted to report to prescriber or dispenser</v>
      </c>
      <c r="T653" t="s">
        <v>1621</v>
      </c>
      <c r="V653">
        <v>1</v>
      </c>
      <c r="W653" t="s">
        <v>1627</v>
      </c>
      <c r="Y653" t="str">
        <f t="shared" si="474"/>
        <v>Physician prescribers, Nurse Practitioners, Physician assistants, Optometrists, Podiatrists, Dentists, Pharmacists</v>
      </c>
      <c r="Z653" t="s">
        <v>1641</v>
      </c>
      <c r="AB653" t="str">
        <f t="shared" si="475"/>
        <v>Prior to accessing the PDMP</v>
      </c>
      <c r="AC653" t="s">
        <v>1627</v>
      </c>
      <c r="AE653">
        <v>1</v>
      </c>
      <c r="AF653" t="s">
        <v>1637</v>
      </c>
      <c r="AH653">
        <v>1</v>
      </c>
      <c r="AI653" t="s">
        <v>1637</v>
      </c>
      <c r="AK653" t="str">
        <f t="shared" si="480"/>
        <v>Every prescription</v>
      </c>
      <c r="AL653" t="s">
        <v>1637</v>
      </c>
      <c r="AM653" t="s">
        <v>1630</v>
      </c>
      <c r="AN653" t="str">
        <f t="shared" si="481"/>
        <v>Terminally ill patients under the supervised care of a hospice program</v>
      </c>
      <c r="AO653" t="s">
        <v>1638</v>
      </c>
      <c r="AQ653">
        <v>0</v>
      </c>
      <c r="BC653">
        <v>0</v>
      </c>
      <c r="BL653">
        <v>0</v>
      </c>
      <c r="CG653">
        <v>0</v>
      </c>
      <c r="CJ653">
        <v>0</v>
      </c>
      <c r="CM653">
        <v>0</v>
      </c>
      <c r="CS653">
        <v>1</v>
      </c>
      <c r="CT653" t="s">
        <v>1632</v>
      </c>
      <c r="CV653" t="str">
        <f t="shared" si="469"/>
        <v>Authorized agent, delegate, or designee</v>
      </c>
      <c r="CW653" t="s">
        <v>1632</v>
      </c>
      <c r="CY653">
        <v>0</v>
      </c>
      <c r="DB653">
        <v>0</v>
      </c>
      <c r="DE653">
        <v>0</v>
      </c>
      <c r="DH653">
        <v>1</v>
      </c>
      <c r="DI653" t="s">
        <v>1633</v>
      </c>
      <c r="DK653" t="str">
        <f t="shared" si="476"/>
        <v>Receiving state must allow reciprocity with this state, Only if other state has PDMP laws consistent with or similar to this state</v>
      </c>
      <c r="DL653" t="s">
        <v>1634</v>
      </c>
      <c r="DN653">
        <v>1</v>
      </c>
      <c r="DO653" t="s">
        <v>1635</v>
      </c>
      <c r="DQ653" t="str">
        <f t="shared" si="482"/>
        <v>Active investigations</v>
      </c>
      <c r="DR653" t="s">
        <v>1635</v>
      </c>
    </row>
    <row r="654" spans="1:122" x14ac:dyDescent="0.35">
      <c r="A654" t="s">
        <v>1575</v>
      </c>
      <c r="B654" s="1">
        <v>43189</v>
      </c>
      <c r="C654" s="1">
        <v>43200</v>
      </c>
      <c r="D654">
        <v>1</v>
      </c>
      <c r="E654" t="s">
        <v>1640</v>
      </c>
      <c r="G654" t="str">
        <f t="shared" si="459"/>
        <v>Professional licensing authority</v>
      </c>
      <c r="H654" t="s">
        <v>1636</v>
      </c>
      <c r="J654">
        <v>1</v>
      </c>
      <c r="K654" t="s">
        <v>1624</v>
      </c>
      <c r="M654" t="str">
        <f t="shared" si="479"/>
        <v>Next business day</v>
      </c>
      <c r="N654" t="s">
        <v>1625</v>
      </c>
      <c r="P654" t="str">
        <f t="shared" si="472"/>
        <v>Schedule II, Schedule III, Schedule IV, Schedule V</v>
      </c>
      <c r="Q654" t="s">
        <v>1626</v>
      </c>
      <c r="S654" t="str">
        <f t="shared" si="478"/>
        <v>Permitted to report to law enforcement, Permitted to report to professional licensing body, Permitted to report to prescriber or dispenser</v>
      </c>
      <c r="T654" t="s">
        <v>1621</v>
      </c>
      <c r="V654">
        <v>1</v>
      </c>
      <c r="W654" t="s">
        <v>1627</v>
      </c>
      <c r="Y654" t="str">
        <f t="shared" si="474"/>
        <v>Physician prescribers, Nurse Practitioners, Physician assistants, Optometrists, Podiatrists, Dentists, Pharmacists</v>
      </c>
      <c r="Z654" t="s">
        <v>1642</v>
      </c>
      <c r="AB654" t="str">
        <f t="shared" si="475"/>
        <v>Prior to accessing the PDMP</v>
      </c>
      <c r="AC654" t="s">
        <v>1627</v>
      </c>
      <c r="AE654">
        <v>1</v>
      </c>
      <c r="AF654" t="s">
        <v>1637</v>
      </c>
      <c r="AH654">
        <v>1</v>
      </c>
      <c r="AI654" t="s">
        <v>1637</v>
      </c>
      <c r="AK654" t="str">
        <f t="shared" si="480"/>
        <v>Every prescription</v>
      </c>
      <c r="AL654" t="s">
        <v>1637</v>
      </c>
      <c r="AM654" t="s">
        <v>1630</v>
      </c>
      <c r="AN654" t="str">
        <f t="shared" si="481"/>
        <v>Terminally ill patients under the supervised care of a hospice program</v>
      </c>
      <c r="AO654" t="s">
        <v>1638</v>
      </c>
      <c r="AQ654">
        <v>0</v>
      </c>
      <c r="BC654">
        <v>0</v>
      </c>
      <c r="BL654">
        <v>0</v>
      </c>
      <c r="CG654">
        <v>0</v>
      </c>
      <c r="CJ654">
        <v>0</v>
      </c>
      <c r="CM654">
        <v>0</v>
      </c>
      <c r="CS654">
        <v>1</v>
      </c>
      <c r="CT654" t="s">
        <v>1632</v>
      </c>
      <c r="CV654" t="str">
        <f t="shared" si="469"/>
        <v>Authorized agent, delegate, or designee</v>
      </c>
      <c r="CW654" t="s">
        <v>1632</v>
      </c>
      <c r="CY654">
        <v>0</v>
      </c>
      <c r="DB654">
        <v>0</v>
      </c>
      <c r="DE654">
        <v>0</v>
      </c>
      <c r="DH654">
        <v>1</v>
      </c>
      <c r="DI654" t="s">
        <v>1633</v>
      </c>
      <c r="DK654" t="str">
        <f t="shared" si="476"/>
        <v>Receiving state must allow reciprocity with this state, Only if other state has PDMP laws consistent with or similar to this state</v>
      </c>
      <c r="DL654" t="s">
        <v>1634</v>
      </c>
      <c r="DN654">
        <v>1</v>
      </c>
      <c r="DO654" t="s">
        <v>1635</v>
      </c>
      <c r="DQ654" t="str">
        <f t="shared" si="482"/>
        <v>Active investigations</v>
      </c>
      <c r="DR654" t="s">
        <v>1635</v>
      </c>
    </row>
    <row r="655" spans="1:122" x14ac:dyDescent="0.35">
      <c r="A655" t="s">
        <v>1575</v>
      </c>
      <c r="B655" s="1">
        <v>43201</v>
      </c>
      <c r="C655" s="1">
        <v>43207</v>
      </c>
      <c r="D655">
        <v>1</v>
      </c>
      <c r="E655" t="s">
        <v>1643</v>
      </c>
      <c r="G655" t="str">
        <f t="shared" si="459"/>
        <v>Professional licensing authority</v>
      </c>
      <c r="H655" t="s">
        <v>1636</v>
      </c>
      <c r="J655">
        <v>1</v>
      </c>
      <c r="K655" t="s">
        <v>1624</v>
      </c>
      <c r="M655" t="str">
        <f t="shared" si="479"/>
        <v>Next business day</v>
      </c>
      <c r="N655" t="s">
        <v>1625</v>
      </c>
      <c r="P655" t="str">
        <f t="shared" si="472"/>
        <v>Schedule II, Schedule III, Schedule IV, Schedule V</v>
      </c>
      <c r="Q655" t="s">
        <v>1626</v>
      </c>
      <c r="S655" t="str">
        <f t="shared" si="478"/>
        <v>Permitted to report to law enforcement, Permitted to report to professional licensing body, Permitted to report to prescriber or dispenser</v>
      </c>
      <c r="T655" t="s">
        <v>1621</v>
      </c>
      <c r="V655">
        <v>1</v>
      </c>
      <c r="W655" t="s">
        <v>1627</v>
      </c>
      <c r="Y655" t="str">
        <f t="shared" si="474"/>
        <v>Physician prescribers, Nurse Practitioners, Physician assistants, Optometrists, Podiatrists, Dentists, Pharmacists</v>
      </c>
      <c r="Z655" t="s">
        <v>1639</v>
      </c>
      <c r="AB655" t="str">
        <f t="shared" si="475"/>
        <v>Prior to accessing the PDMP</v>
      </c>
      <c r="AC655" t="s">
        <v>1627</v>
      </c>
      <c r="AE655">
        <v>1</v>
      </c>
      <c r="AF655" t="s">
        <v>1637</v>
      </c>
      <c r="AH655">
        <v>1</v>
      </c>
      <c r="AI655" t="s">
        <v>1637</v>
      </c>
      <c r="AK655" t="str">
        <f t="shared" si="480"/>
        <v>Every prescription</v>
      </c>
      <c r="AL655" t="s">
        <v>1637</v>
      </c>
      <c r="AM655" t="s">
        <v>1630</v>
      </c>
      <c r="AN655" t="str">
        <f t="shared" si="481"/>
        <v>Terminally ill patients under the supervised care of a hospice program</v>
      </c>
      <c r="AO655" t="s">
        <v>1638</v>
      </c>
      <c r="AQ655">
        <v>0</v>
      </c>
      <c r="BC655">
        <v>0</v>
      </c>
      <c r="BL655">
        <v>0</v>
      </c>
      <c r="CG655">
        <v>0</v>
      </c>
      <c r="CJ655">
        <v>0</v>
      </c>
      <c r="CM655">
        <v>0</v>
      </c>
      <c r="CS655">
        <v>1</v>
      </c>
      <c r="CT655" t="s">
        <v>1632</v>
      </c>
      <c r="CV655" t="str">
        <f t="shared" si="469"/>
        <v>Authorized agent, delegate, or designee</v>
      </c>
      <c r="CW655" t="s">
        <v>1632</v>
      </c>
      <c r="CY655">
        <v>0</v>
      </c>
      <c r="DB655">
        <v>0</v>
      </c>
      <c r="DE655">
        <v>0</v>
      </c>
      <c r="DH655">
        <v>1</v>
      </c>
      <c r="DI655" t="s">
        <v>1633</v>
      </c>
      <c r="DK655" t="str">
        <f t="shared" si="476"/>
        <v>Receiving state must allow reciprocity with this state, Only if other state has PDMP laws consistent with or similar to this state</v>
      </c>
      <c r="DL655" t="s">
        <v>1634</v>
      </c>
      <c r="DN655">
        <v>1</v>
      </c>
      <c r="DO655" t="s">
        <v>1635</v>
      </c>
      <c r="DQ655" t="str">
        <f t="shared" si="482"/>
        <v>Active investigations</v>
      </c>
      <c r="DR655" t="s">
        <v>1635</v>
      </c>
    </row>
    <row r="656" spans="1:122" x14ac:dyDescent="0.35">
      <c r="A656" t="s">
        <v>1575</v>
      </c>
      <c r="B656" s="1">
        <v>43208</v>
      </c>
      <c r="C656" s="1">
        <v>43789</v>
      </c>
      <c r="D656">
        <v>1</v>
      </c>
      <c r="E656" t="s">
        <v>1643</v>
      </c>
      <c r="G656" t="str">
        <f t="shared" si="459"/>
        <v>Professional licensing authority</v>
      </c>
      <c r="H656" t="s">
        <v>1644</v>
      </c>
      <c r="J656">
        <v>1</v>
      </c>
      <c r="K656" t="s">
        <v>1624</v>
      </c>
      <c r="M656" t="str">
        <f t="shared" si="479"/>
        <v>Next business day</v>
      </c>
      <c r="N656" t="s">
        <v>1625</v>
      </c>
      <c r="P656" t="str">
        <f t="shared" si="472"/>
        <v>Schedule II, Schedule III, Schedule IV, Schedule V</v>
      </c>
      <c r="Q656" t="s">
        <v>1626</v>
      </c>
      <c r="S656" t="str">
        <f t="shared" si="478"/>
        <v>Permitted to report to law enforcement, Permitted to report to professional licensing body, Permitted to report to prescriber or dispenser</v>
      </c>
      <c r="T656" t="s">
        <v>1621</v>
      </c>
      <c r="V656">
        <v>1</v>
      </c>
      <c r="W656" t="s">
        <v>1627</v>
      </c>
      <c r="Y656" t="str">
        <f t="shared" si="474"/>
        <v>Physician prescribers, Nurse Practitioners, Physician assistants, Optometrists, Podiatrists, Dentists, Pharmacists</v>
      </c>
      <c r="Z656" t="s">
        <v>1639</v>
      </c>
      <c r="AB656" t="str">
        <f t="shared" si="475"/>
        <v>Prior to accessing the PDMP</v>
      </c>
      <c r="AC656" t="s">
        <v>1627</v>
      </c>
      <c r="AE656">
        <v>1</v>
      </c>
      <c r="AF656" t="s">
        <v>1637</v>
      </c>
      <c r="AH656">
        <v>1</v>
      </c>
      <c r="AI656" t="s">
        <v>1637</v>
      </c>
      <c r="AK656" t="str">
        <f t="shared" si="480"/>
        <v>Every prescription</v>
      </c>
      <c r="AL656" t="s">
        <v>1637</v>
      </c>
      <c r="AM656" t="s">
        <v>1630</v>
      </c>
      <c r="AN656" t="str">
        <f t="shared" si="481"/>
        <v>Terminally ill patients under the supervised care of a hospice program</v>
      </c>
      <c r="AO656" t="s">
        <v>1638</v>
      </c>
      <c r="AQ656">
        <v>0</v>
      </c>
      <c r="BC656">
        <v>0</v>
      </c>
      <c r="BL656">
        <v>0</v>
      </c>
      <c r="CG656">
        <v>0</v>
      </c>
      <c r="CJ656">
        <v>0</v>
      </c>
      <c r="CM656">
        <v>0</v>
      </c>
      <c r="CS656">
        <v>1</v>
      </c>
      <c r="CT656" t="s">
        <v>1632</v>
      </c>
      <c r="CV656" t="str">
        <f t="shared" si="469"/>
        <v>Authorized agent, delegate, or designee</v>
      </c>
      <c r="CW656" t="s">
        <v>1632</v>
      </c>
      <c r="CY656">
        <v>0</v>
      </c>
      <c r="DB656">
        <v>0</v>
      </c>
      <c r="DE656">
        <v>0</v>
      </c>
      <c r="DH656">
        <v>1</v>
      </c>
      <c r="DI656" t="s">
        <v>1633</v>
      </c>
      <c r="DK656" t="str">
        <f t="shared" si="476"/>
        <v>Receiving state must allow reciprocity with this state, Only if other state has PDMP laws consistent with or similar to this state</v>
      </c>
      <c r="DL656" t="s">
        <v>1634</v>
      </c>
      <c r="DN656">
        <v>1</v>
      </c>
      <c r="DO656" t="s">
        <v>1635</v>
      </c>
      <c r="DQ656" t="str">
        <f t="shared" si="482"/>
        <v>Active investigations</v>
      </c>
      <c r="DR656" t="s">
        <v>1635</v>
      </c>
    </row>
    <row r="657" spans="1:122" x14ac:dyDescent="0.35">
      <c r="A657" t="s">
        <v>1575</v>
      </c>
      <c r="B657" s="1">
        <v>43790</v>
      </c>
      <c r="C657" s="1">
        <v>43795</v>
      </c>
      <c r="D657">
        <v>1</v>
      </c>
      <c r="E657" t="s">
        <v>1643</v>
      </c>
      <c r="G657" t="str">
        <f t="shared" si="459"/>
        <v>Professional licensing authority</v>
      </c>
      <c r="H657" t="s">
        <v>1645</v>
      </c>
      <c r="J657">
        <v>1</v>
      </c>
      <c r="K657" t="s">
        <v>1624</v>
      </c>
      <c r="M657" t="str">
        <f t="shared" si="479"/>
        <v>Next business day</v>
      </c>
      <c r="N657" t="s">
        <v>1625</v>
      </c>
      <c r="P657" t="str">
        <f t="shared" si="472"/>
        <v>Schedule II, Schedule III, Schedule IV, Schedule V</v>
      </c>
      <c r="Q657" t="s">
        <v>1626</v>
      </c>
      <c r="S657" t="str">
        <f t="shared" si="478"/>
        <v>Permitted to report to law enforcement, Permitted to report to professional licensing body, Permitted to report to prescriber or dispenser</v>
      </c>
      <c r="T657" t="s">
        <v>1621</v>
      </c>
      <c r="V657">
        <v>1</v>
      </c>
      <c r="W657" t="s">
        <v>1627</v>
      </c>
      <c r="Y657" t="str">
        <f t="shared" si="474"/>
        <v>Physician prescribers, Nurse Practitioners, Physician assistants, Optometrists, Podiatrists, Dentists, Pharmacists</v>
      </c>
      <c r="Z657" t="s">
        <v>1639</v>
      </c>
      <c r="AB657" t="str">
        <f t="shared" si="475"/>
        <v>Prior to accessing the PDMP</v>
      </c>
      <c r="AC657" t="s">
        <v>1627</v>
      </c>
      <c r="AE657">
        <v>1</v>
      </c>
      <c r="AF657" t="s">
        <v>1637</v>
      </c>
      <c r="AH657">
        <v>1</v>
      </c>
      <c r="AI657" t="s">
        <v>1637</v>
      </c>
      <c r="AK657" t="str">
        <f t="shared" si="480"/>
        <v>Every prescription</v>
      </c>
      <c r="AL657" t="s">
        <v>1637</v>
      </c>
      <c r="AM657" t="s">
        <v>1630</v>
      </c>
      <c r="AN657" t="str">
        <f t="shared" si="481"/>
        <v>Terminally ill patients under the supervised care of a hospice program</v>
      </c>
      <c r="AO657" t="s">
        <v>1638</v>
      </c>
      <c r="AQ657">
        <v>0</v>
      </c>
      <c r="BC657">
        <v>0</v>
      </c>
      <c r="BL657">
        <v>0</v>
      </c>
      <c r="CG657">
        <v>0</v>
      </c>
      <c r="CJ657">
        <v>0</v>
      </c>
      <c r="CM657">
        <v>0</v>
      </c>
      <c r="CS657">
        <v>1</v>
      </c>
      <c r="CT657" t="s">
        <v>1632</v>
      </c>
      <c r="CV657" t="str">
        <f t="shared" si="469"/>
        <v>Authorized agent, delegate, or designee</v>
      </c>
      <c r="CW657" t="s">
        <v>1632</v>
      </c>
      <c r="CY657">
        <v>0</v>
      </c>
      <c r="DB657">
        <v>0</v>
      </c>
      <c r="DE657">
        <v>0</v>
      </c>
      <c r="DH657">
        <v>1</v>
      </c>
      <c r="DI657" t="s">
        <v>1633</v>
      </c>
      <c r="DK657" t="str">
        <f t="shared" si="476"/>
        <v>Receiving state must allow reciprocity with this state, Only if other state has PDMP laws consistent with or similar to this state</v>
      </c>
      <c r="DL657" t="s">
        <v>1634</v>
      </c>
      <c r="DN657">
        <v>1</v>
      </c>
      <c r="DO657" t="s">
        <v>1635</v>
      </c>
      <c r="DQ657" t="str">
        <f t="shared" si="482"/>
        <v>Active investigations</v>
      </c>
      <c r="DR657" t="s">
        <v>1635</v>
      </c>
    </row>
    <row r="658" spans="1:122" x14ac:dyDescent="0.35">
      <c r="A658" t="s">
        <v>1575</v>
      </c>
      <c r="B658" s="1">
        <v>43796</v>
      </c>
      <c r="C658" s="1">
        <v>43830</v>
      </c>
      <c r="D658">
        <v>1</v>
      </c>
      <c r="E658" t="s">
        <v>1643</v>
      </c>
      <c r="G658" t="str">
        <f t="shared" si="459"/>
        <v>Professional licensing authority</v>
      </c>
      <c r="H658" t="s">
        <v>1645</v>
      </c>
      <c r="J658">
        <v>1</v>
      </c>
      <c r="K658" t="s">
        <v>1624</v>
      </c>
      <c r="M658" t="str">
        <f t="shared" si="479"/>
        <v>Next business day</v>
      </c>
      <c r="N658" t="s">
        <v>1625</v>
      </c>
      <c r="P658" t="str">
        <f t="shared" si="472"/>
        <v>Schedule II, Schedule III, Schedule IV, Schedule V</v>
      </c>
      <c r="Q658" t="s">
        <v>1626</v>
      </c>
      <c r="S658" t="str">
        <f t="shared" si="478"/>
        <v>Permitted to report to law enforcement, Permitted to report to professional licensing body, Permitted to report to prescriber or dispenser</v>
      </c>
      <c r="T658" t="s">
        <v>1621</v>
      </c>
      <c r="V658">
        <v>1</v>
      </c>
      <c r="W658" t="s">
        <v>1627</v>
      </c>
      <c r="Y658" t="str">
        <f t="shared" si="474"/>
        <v>Physician prescribers, Nurse Practitioners, Physician assistants, Optometrists, Podiatrists, Dentists, Pharmacists</v>
      </c>
      <c r="Z658" t="s">
        <v>1639</v>
      </c>
      <c r="AB658" t="str">
        <f t="shared" si="475"/>
        <v>Prior to accessing the PDMP</v>
      </c>
      <c r="AC658" t="s">
        <v>1627</v>
      </c>
      <c r="AE658">
        <v>1</v>
      </c>
      <c r="AF658" t="s">
        <v>1637</v>
      </c>
      <c r="AH658">
        <v>1</v>
      </c>
      <c r="AI658" t="s">
        <v>1637</v>
      </c>
      <c r="AK658" t="str">
        <f t="shared" si="480"/>
        <v>Every prescription</v>
      </c>
      <c r="AL658" t="s">
        <v>1637</v>
      </c>
      <c r="AM658" t="s">
        <v>1630</v>
      </c>
      <c r="AN658" t="str">
        <f t="shared" si="481"/>
        <v>Terminally ill patients under the supervised care of a hospice program</v>
      </c>
      <c r="AO658" t="s">
        <v>1638</v>
      </c>
      <c r="AQ658">
        <v>0</v>
      </c>
      <c r="BC658">
        <v>0</v>
      </c>
      <c r="BL658">
        <v>0</v>
      </c>
      <c r="CG658">
        <v>0</v>
      </c>
      <c r="CJ658">
        <v>0</v>
      </c>
      <c r="CM658">
        <v>0</v>
      </c>
      <c r="CS658">
        <v>1</v>
      </c>
      <c r="CT658" t="s">
        <v>1632</v>
      </c>
      <c r="CV658" t="str">
        <f t="shared" si="469"/>
        <v>Authorized agent, delegate, or designee</v>
      </c>
      <c r="CW658" t="s">
        <v>1632</v>
      </c>
      <c r="CY658">
        <v>0</v>
      </c>
      <c r="DB658">
        <v>0</v>
      </c>
      <c r="DE658">
        <v>0</v>
      </c>
      <c r="DH658">
        <v>1</v>
      </c>
      <c r="DI658" t="s">
        <v>1633</v>
      </c>
      <c r="DK658" t="str">
        <f t="shared" si="476"/>
        <v>Receiving state must allow reciprocity with this state, Only if other state has PDMP laws consistent with or similar to this state</v>
      </c>
      <c r="DL658" t="s">
        <v>1634</v>
      </c>
      <c r="DN658">
        <v>1</v>
      </c>
      <c r="DO658" t="s">
        <v>1635</v>
      </c>
      <c r="DQ658" t="str">
        <f t="shared" si="482"/>
        <v>Active investigations</v>
      </c>
      <c r="DR658" t="s">
        <v>1635</v>
      </c>
    </row>
    <row r="659" spans="1:122" x14ac:dyDescent="0.35">
      <c r="A659" t="s">
        <v>1646</v>
      </c>
      <c r="B659" s="1">
        <v>41640</v>
      </c>
      <c r="C659" s="1">
        <v>41653</v>
      </c>
      <c r="D659">
        <v>1</v>
      </c>
      <c r="E659" t="s">
        <v>1647</v>
      </c>
      <c r="G659" t="str">
        <f t="shared" si="459"/>
        <v>Professional licensing authority</v>
      </c>
      <c r="H659" t="s">
        <v>1648</v>
      </c>
      <c r="I659" t="s">
        <v>1649</v>
      </c>
      <c r="J659">
        <v>1</v>
      </c>
      <c r="K659" t="s">
        <v>1650</v>
      </c>
      <c r="M659" t="str">
        <f>("Every 7 days")</f>
        <v>Every 7 days</v>
      </c>
      <c r="N659" t="s">
        <v>1650</v>
      </c>
      <c r="P659" t="str">
        <f t="shared" ref="P659:P664" si="483">("Schedule II, Schedule III, Schedule IV")</f>
        <v>Schedule II, Schedule III, Schedule IV</v>
      </c>
      <c r="Q659" t="s">
        <v>1650</v>
      </c>
      <c r="S659" t="str">
        <f t="shared" ref="S659:S665" si="484">("Must report to law enforcement, Permitted to report to prescriber or dispenser")</f>
        <v>Must report to law enforcement, Permitted to report to prescriber or dispenser</v>
      </c>
      <c r="T659" t="s">
        <v>1651</v>
      </c>
      <c r="V659">
        <v>0</v>
      </c>
      <c r="AE659">
        <v>0</v>
      </c>
      <c r="AH659">
        <v>0</v>
      </c>
      <c r="AQ659">
        <v>0</v>
      </c>
      <c r="BC659">
        <v>0</v>
      </c>
      <c r="BL659">
        <v>0</v>
      </c>
      <c r="CG659">
        <v>0</v>
      </c>
      <c r="CJ659">
        <v>0</v>
      </c>
      <c r="CM659">
        <v>0</v>
      </c>
      <c r="CS659">
        <v>0</v>
      </c>
      <c r="CY659">
        <v>0</v>
      </c>
      <c r="DB659">
        <v>0</v>
      </c>
      <c r="DE659">
        <v>0</v>
      </c>
      <c r="DH659">
        <v>0</v>
      </c>
      <c r="DN659">
        <v>0</v>
      </c>
    </row>
    <row r="660" spans="1:122" x14ac:dyDescent="0.35">
      <c r="A660" t="s">
        <v>1646</v>
      </c>
      <c r="B660" s="1">
        <v>41654</v>
      </c>
      <c r="C660" s="1">
        <v>42185</v>
      </c>
      <c r="D660">
        <v>1</v>
      </c>
      <c r="E660" t="s">
        <v>1647</v>
      </c>
      <c r="G660" t="str">
        <f t="shared" si="459"/>
        <v>Professional licensing authority</v>
      </c>
      <c r="H660" t="s">
        <v>1648</v>
      </c>
      <c r="I660" t="s">
        <v>1649</v>
      </c>
      <c r="J660">
        <v>1</v>
      </c>
      <c r="K660" t="s">
        <v>1652</v>
      </c>
      <c r="M660" t="str">
        <f>("Every 7 days")</f>
        <v>Every 7 days</v>
      </c>
      <c r="N660" t="s">
        <v>1653</v>
      </c>
      <c r="P660" t="str">
        <f t="shared" si="483"/>
        <v>Schedule II, Schedule III, Schedule IV</v>
      </c>
      <c r="Q660" t="s">
        <v>1654</v>
      </c>
      <c r="S660" t="str">
        <f t="shared" si="484"/>
        <v>Must report to law enforcement, Permitted to report to prescriber or dispenser</v>
      </c>
      <c r="T660" t="s">
        <v>1651</v>
      </c>
      <c r="V660">
        <v>0</v>
      </c>
      <c r="AE660">
        <v>0</v>
      </c>
      <c r="AH660">
        <v>0</v>
      </c>
      <c r="AQ660">
        <v>0</v>
      </c>
      <c r="BC660">
        <v>0</v>
      </c>
      <c r="BL660">
        <v>0</v>
      </c>
      <c r="CG660">
        <v>0</v>
      </c>
      <c r="CJ660">
        <v>0</v>
      </c>
      <c r="CM660">
        <v>0</v>
      </c>
      <c r="CS660">
        <v>0</v>
      </c>
      <c r="CY660">
        <v>0</v>
      </c>
      <c r="DB660">
        <v>0</v>
      </c>
      <c r="DE660">
        <v>0</v>
      </c>
      <c r="DH660">
        <v>0</v>
      </c>
      <c r="DN660">
        <v>0</v>
      </c>
    </row>
    <row r="661" spans="1:122" x14ac:dyDescent="0.35">
      <c r="A661" t="s">
        <v>1646</v>
      </c>
      <c r="B661" s="1">
        <v>42186</v>
      </c>
      <c r="C661" s="1">
        <v>42369</v>
      </c>
      <c r="D661">
        <v>1</v>
      </c>
      <c r="E661" t="s">
        <v>1647</v>
      </c>
      <c r="G661" t="str">
        <f t="shared" si="459"/>
        <v>Professional licensing authority</v>
      </c>
      <c r="H661" t="s">
        <v>1648</v>
      </c>
      <c r="I661" t="s">
        <v>1649</v>
      </c>
      <c r="J661">
        <v>1</v>
      </c>
      <c r="K661" t="s">
        <v>1652</v>
      </c>
      <c r="M661" t="str">
        <f>("Every 7 days")</f>
        <v>Every 7 days</v>
      </c>
      <c r="N661" t="s">
        <v>1653</v>
      </c>
      <c r="P661" t="str">
        <f t="shared" si="483"/>
        <v>Schedule II, Schedule III, Schedule IV</v>
      </c>
      <c r="Q661" t="s">
        <v>1654</v>
      </c>
      <c r="S661" t="str">
        <f t="shared" si="484"/>
        <v>Must report to law enforcement, Permitted to report to prescriber or dispenser</v>
      </c>
      <c r="T661" t="s">
        <v>1651</v>
      </c>
      <c r="V661">
        <v>0</v>
      </c>
      <c r="AE661">
        <v>0</v>
      </c>
      <c r="AH661">
        <v>0</v>
      </c>
      <c r="AQ661">
        <v>0</v>
      </c>
      <c r="BC661">
        <v>0</v>
      </c>
      <c r="BL661">
        <v>0</v>
      </c>
      <c r="CG661">
        <v>0</v>
      </c>
      <c r="CJ661">
        <v>0</v>
      </c>
      <c r="CM661">
        <v>0</v>
      </c>
      <c r="CS661">
        <v>0</v>
      </c>
      <c r="CY661">
        <v>0</v>
      </c>
      <c r="DB661">
        <v>0</v>
      </c>
      <c r="DE661">
        <v>0</v>
      </c>
      <c r="DH661">
        <v>0</v>
      </c>
      <c r="DN661">
        <v>0</v>
      </c>
    </row>
    <row r="662" spans="1:122" x14ac:dyDescent="0.35">
      <c r="A662" t="s">
        <v>1646</v>
      </c>
      <c r="B662" s="1">
        <v>42370</v>
      </c>
      <c r="C662" s="1">
        <v>42870</v>
      </c>
      <c r="D662">
        <v>1</v>
      </c>
      <c r="E662" t="s">
        <v>1647</v>
      </c>
      <c r="G662" t="str">
        <f t="shared" si="459"/>
        <v>Professional licensing authority</v>
      </c>
      <c r="H662" t="s">
        <v>1648</v>
      </c>
      <c r="I662" t="s">
        <v>1649</v>
      </c>
      <c r="J662">
        <v>1</v>
      </c>
      <c r="K662" t="s">
        <v>1655</v>
      </c>
      <c r="M662" t="str">
        <f t="shared" ref="M662:M667" si="485">("Next business day")</f>
        <v>Next business day</v>
      </c>
      <c r="N662" t="s">
        <v>1650</v>
      </c>
      <c r="P662" t="str">
        <f t="shared" si="483"/>
        <v>Schedule II, Schedule III, Schedule IV</v>
      </c>
      <c r="Q662" t="s">
        <v>1656</v>
      </c>
      <c r="S662" t="str">
        <f t="shared" si="484"/>
        <v>Must report to law enforcement, Permitted to report to prescriber or dispenser</v>
      </c>
      <c r="T662" t="s">
        <v>1657</v>
      </c>
      <c r="V662">
        <v>0</v>
      </c>
      <c r="AE662">
        <v>0</v>
      </c>
      <c r="AH662">
        <v>0</v>
      </c>
      <c r="AQ662">
        <v>0</v>
      </c>
      <c r="BC662">
        <v>0</v>
      </c>
      <c r="BL662">
        <v>0</v>
      </c>
      <c r="CG662">
        <v>0</v>
      </c>
      <c r="CJ662">
        <v>0</v>
      </c>
      <c r="CM662">
        <v>0</v>
      </c>
      <c r="CS662">
        <v>0</v>
      </c>
      <c r="CY662">
        <v>0</v>
      </c>
      <c r="DB662">
        <v>0</v>
      </c>
      <c r="DE662">
        <v>0</v>
      </c>
      <c r="DH662">
        <v>0</v>
      </c>
      <c r="DN662">
        <v>0</v>
      </c>
    </row>
    <row r="663" spans="1:122" x14ac:dyDescent="0.35">
      <c r="A663" t="s">
        <v>1646</v>
      </c>
      <c r="B663" s="1">
        <v>42871</v>
      </c>
      <c r="C663" s="1">
        <v>42916</v>
      </c>
      <c r="D663">
        <v>1</v>
      </c>
      <c r="E663" t="s">
        <v>1647</v>
      </c>
      <c r="G663" t="str">
        <f t="shared" si="459"/>
        <v>Professional licensing authority</v>
      </c>
      <c r="H663" t="s">
        <v>1648</v>
      </c>
      <c r="I663" t="s">
        <v>1649</v>
      </c>
      <c r="J663">
        <v>1</v>
      </c>
      <c r="K663" t="s">
        <v>1658</v>
      </c>
      <c r="M663" t="str">
        <f t="shared" si="485"/>
        <v>Next business day</v>
      </c>
      <c r="N663" t="s">
        <v>1659</v>
      </c>
      <c r="P663" t="str">
        <f t="shared" si="483"/>
        <v>Schedule II, Schedule III, Schedule IV</v>
      </c>
      <c r="Q663" t="s">
        <v>1660</v>
      </c>
      <c r="S663" t="str">
        <f t="shared" si="484"/>
        <v>Must report to law enforcement, Permitted to report to prescriber or dispenser</v>
      </c>
      <c r="T663" t="s">
        <v>1661</v>
      </c>
      <c r="V663">
        <v>0</v>
      </c>
      <c r="AE663">
        <v>0</v>
      </c>
      <c r="AH663">
        <v>0</v>
      </c>
      <c r="AQ663">
        <v>0</v>
      </c>
      <c r="BC663">
        <v>0</v>
      </c>
      <c r="BL663">
        <v>0</v>
      </c>
      <c r="CG663">
        <v>0</v>
      </c>
      <c r="CJ663">
        <v>0</v>
      </c>
      <c r="CM663">
        <v>0</v>
      </c>
      <c r="CS663">
        <v>1</v>
      </c>
      <c r="CT663" t="s">
        <v>1662</v>
      </c>
      <c r="CV663" t="str">
        <f>("Authorized agent, delegate, or designee")</f>
        <v>Authorized agent, delegate, or designee</v>
      </c>
      <c r="CW663" t="s">
        <v>1663</v>
      </c>
      <c r="CY663">
        <v>0</v>
      </c>
      <c r="DB663">
        <v>0</v>
      </c>
      <c r="DE663">
        <v>0</v>
      </c>
      <c r="DH663">
        <v>0</v>
      </c>
      <c r="DN663">
        <v>0</v>
      </c>
    </row>
    <row r="664" spans="1:122" x14ac:dyDescent="0.35">
      <c r="A664" t="s">
        <v>1646</v>
      </c>
      <c r="B664" s="1">
        <v>42917</v>
      </c>
      <c r="C664" s="1">
        <v>43172</v>
      </c>
      <c r="D664">
        <v>1</v>
      </c>
      <c r="E664" t="s">
        <v>1647</v>
      </c>
      <c r="G664" t="str">
        <f t="shared" si="459"/>
        <v>Professional licensing authority</v>
      </c>
      <c r="H664" t="s">
        <v>1648</v>
      </c>
      <c r="I664" t="s">
        <v>1649</v>
      </c>
      <c r="J664">
        <v>1</v>
      </c>
      <c r="K664" t="s">
        <v>1658</v>
      </c>
      <c r="M664" t="str">
        <f t="shared" si="485"/>
        <v>Next business day</v>
      </c>
      <c r="N664" t="s">
        <v>1659</v>
      </c>
      <c r="P664" t="str">
        <f t="shared" si="483"/>
        <v>Schedule II, Schedule III, Schedule IV</v>
      </c>
      <c r="Q664" t="s">
        <v>1660</v>
      </c>
      <c r="S664" t="str">
        <f t="shared" si="484"/>
        <v>Must report to law enforcement, Permitted to report to prescriber or dispenser</v>
      </c>
      <c r="T664" t="s">
        <v>1661</v>
      </c>
      <c r="V664">
        <v>0</v>
      </c>
      <c r="AE664">
        <v>0</v>
      </c>
      <c r="AH664">
        <v>0</v>
      </c>
      <c r="AQ664">
        <v>0</v>
      </c>
      <c r="BC664">
        <v>0</v>
      </c>
      <c r="BL664">
        <v>0</v>
      </c>
      <c r="CG664">
        <v>0</v>
      </c>
      <c r="CJ664">
        <v>0</v>
      </c>
      <c r="CM664">
        <v>0</v>
      </c>
      <c r="CS664">
        <v>1</v>
      </c>
      <c r="CT664" t="s">
        <v>1662</v>
      </c>
      <c r="CV664" t="str">
        <f>("Authorized agent, delegate, or designee")</f>
        <v>Authorized agent, delegate, or designee</v>
      </c>
      <c r="CW664" t="s">
        <v>1663</v>
      </c>
      <c r="CY664">
        <v>0</v>
      </c>
      <c r="DB664">
        <v>0</v>
      </c>
      <c r="DE664">
        <v>0</v>
      </c>
      <c r="DH664">
        <v>0</v>
      </c>
      <c r="DN664">
        <v>0</v>
      </c>
    </row>
    <row r="665" spans="1:122" x14ac:dyDescent="0.35">
      <c r="A665" t="s">
        <v>1646</v>
      </c>
      <c r="B665" s="1">
        <v>43173</v>
      </c>
      <c r="C665" s="1">
        <v>43281</v>
      </c>
      <c r="D665">
        <v>1</v>
      </c>
      <c r="E665" t="s">
        <v>1647</v>
      </c>
      <c r="G665" t="str">
        <f t="shared" si="459"/>
        <v>Professional licensing authority</v>
      </c>
      <c r="H665" t="s">
        <v>1648</v>
      </c>
      <c r="I665" t="s">
        <v>1649</v>
      </c>
      <c r="J665">
        <v>1</v>
      </c>
      <c r="K665" t="s">
        <v>1660</v>
      </c>
      <c r="M665" t="str">
        <f t="shared" si="485"/>
        <v>Next business day</v>
      </c>
      <c r="N665" t="s">
        <v>1664</v>
      </c>
      <c r="P665" t="str">
        <f>("Schedule II, Schedule III, Schedule IV, Schedule V")</f>
        <v>Schedule II, Schedule III, Schedule IV, Schedule V</v>
      </c>
      <c r="Q665" t="s">
        <v>1660</v>
      </c>
      <c r="S665" t="str">
        <f t="shared" si="484"/>
        <v>Must report to law enforcement, Permitted to report to prescriber or dispenser</v>
      </c>
      <c r="T665" t="s">
        <v>1665</v>
      </c>
      <c r="V665">
        <v>0</v>
      </c>
      <c r="AE665">
        <v>1</v>
      </c>
      <c r="AF665" t="s">
        <v>1647</v>
      </c>
      <c r="AH665">
        <v>0</v>
      </c>
      <c r="AQ665">
        <v>1</v>
      </c>
      <c r="AR665" t="s">
        <v>1647</v>
      </c>
      <c r="AT665" t="str">
        <f>("Initial prescriptions, Every 3 months")</f>
        <v>Initial prescriptions, Every 3 months</v>
      </c>
      <c r="AU665" t="s">
        <v>1647</v>
      </c>
      <c r="AW665" t="str">
        <f>("Every 3 months")</f>
        <v>Every 3 months</v>
      </c>
      <c r="AX665" t="s">
        <v>1647</v>
      </c>
      <c r="AZ665" t="str">
        <f>("No exceptions from the mandate to check the PDMP")</f>
        <v>No exceptions from the mandate to check the PDMP</v>
      </c>
      <c r="BC665">
        <v>0</v>
      </c>
      <c r="BL665">
        <v>1</v>
      </c>
      <c r="BM665" t="s">
        <v>1647</v>
      </c>
      <c r="BO665" t="str">
        <f>("Schedule II, Schedule III, Schedule IV, Schedule V")</f>
        <v>Schedule II, Schedule III, Schedule IV, Schedule V</v>
      </c>
      <c r="BP665" t="s">
        <v>1647</v>
      </c>
      <c r="BR665" t="str">
        <f>("Initial prescriptions")</f>
        <v>Initial prescriptions</v>
      </c>
      <c r="BS665" t="s">
        <v>1647</v>
      </c>
      <c r="BU665" t="str">
        <f>("Initial prescriptions")</f>
        <v>Initial prescriptions</v>
      </c>
      <c r="BV665" t="s">
        <v>1647</v>
      </c>
      <c r="BX665" t="str">
        <f>("Initial prescriptions")</f>
        <v>Initial prescriptions</v>
      </c>
      <c r="BY665" t="s">
        <v>1647</v>
      </c>
      <c r="CA665" t="str">
        <f>("Initial prescriptions")</f>
        <v>Initial prescriptions</v>
      </c>
      <c r="CB665" t="s">
        <v>1647</v>
      </c>
      <c r="CC665" t="s">
        <v>1666</v>
      </c>
      <c r="CD665" t="str">
        <f>("No exceptions from the mandate to check the PDMP")</f>
        <v>No exceptions from the mandate to check the PDMP</v>
      </c>
      <c r="CG665">
        <v>0</v>
      </c>
      <c r="CJ665">
        <v>0</v>
      </c>
      <c r="CM665">
        <v>0</v>
      </c>
      <c r="CS665">
        <v>1</v>
      </c>
      <c r="CT665" t="s">
        <v>1667</v>
      </c>
      <c r="CV665" t="str">
        <f>("Authorized agent, delegate, or designee")</f>
        <v>Authorized agent, delegate, or designee</v>
      </c>
      <c r="CW665" t="s">
        <v>1663</v>
      </c>
      <c r="CY665">
        <v>0</v>
      </c>
      <c r="DB665">
        <v>0</v>
      </c>
      <c r="DE665">
        <v>0</v>
      </c>
      <c r="DH665">
        <v>1</v>
      </c>
      <c r="DI665" t="s">
        <v>1647</v>
      </c>
      <c r="DK665" t="str">
        <f>("None of the above restrictions")</f>
        <v>None of the above restrictions</v>
      </c>
      <c r="DN665">
        <v>0</v>
      </c>
    </row>
    <row r="666" spans="1:122" x14ac:dyDescent="0.35">
      <c r="A666" t="s">
        <v>1646</v>
      </c>
      <c r="B666" s="1">
        <v>43282</v>
      </c>
      <c r="C666" s="1">
        <v>43444</v>
      </c>
      <c r="D666">
        <v>1</v>
      </c>
      <c r="E666" t="s">
        <v>1647</v>
      </c>
      <c r="G666" t="str">
        <f t="shared" si="459"/>
        <v>Professional licensing authority</v>
      </c>
      <c r="H666" t="s">
        <v>1648</v>
      </c>
      <c r="I666" t="s">
        <v>1649</v>
      </c>
      <c r="J666">
        <v>1</v>
      </c>
      <c r="K666" t="s">
        <v>1658</v>
      </c>
      <c r="M666" t="str">
        <f t="shared" si="485"/>
        <v>Next business day</v>
      </c>
      <c r="N666" t="s">
        <v>1668</v>
      </c>
      <c r="P666" t="str">
        <f>("Schedule II, Schedule III, Schedule IV, Schedule V")</f>
        <v>Schedule II, Schedule III, Schedule IV, Schedule V</v>
      </c>
      <c r="Q666" t="s">
        <v>1658</v>
      </c>
      <c r="S666" t="str">
        <f>("Must report to law enforcement")</f>
        <v>Must report to law enforcement</v>
      </c>
      <c r="T666" t="s">
        <v>1647</v>
      </c>
      <c r="V666">
        <v>0</v>
      </c>
      <c r="AE666">
        <v>1</v>
      </c>
      <c r="AF666" t="s">
        <v>1647</v>
      </c>
      <c r="AH666">
        <v>0</v>
      </c>
      <c r="AQ666">
        <v>1</v>
      </c>
      <c r="AR666" t="s">
        <v>1647</v>
      </c>
      <c r="AT666" t="str">
        <f>("Initial prescriptions, Every 3 months")</f>
        <v>Initial prescriptions, Every 3 months</v>
      </c>
      <c r="AU666" t="s">
        <v>1647</v>
      </c>
      <c r="AW666" t="str">
        <f>("Every 3 months")</f>
        <v>Every 3 months</v>
      </c>
      <c r="AX666" t="s">
        <v>1647</v>
      </c>
      <c r="AZ666" t="str">
        <f>("No exceptions from the mandate to check the PDMP")</f>
        <v>No exceptions from the mandate to check the PDMP</v>
      </c>
      <c r="BC666">
        <v>0</v>
      </c>
      <c r="BL666">
        <v>1</v>
      </c>
      <c r="BM666" t="s">
        <v>1647</v>
      </c>
      <c r="BO666" t="str">
        <f>("Schedule II, Schedule III, Schedule IV, Schedule V")</f>
        <v>Schedule II, Schedule III, Schedule IV, Schedule V</v>
      </c>
      <c r="BP666" t="s">
        <v>1647</v>
      </c>
      <c r="BR666" t="str">
        <f>("Initial prescriptions")</f>
        <v>Initial prescriptions</v>
      </c>
      <c r="BS666" t="s">
        <v>1647</v>
      </c>
      <c r="BU666" t="str">
        <f>("Initial prescriptions")</f>
        <v>Initial prescriptions</v>
      </c>
      <c r="BV666" t="s">
        <v>1647</v>
      </c>
      <c r="BX666" t="str">
        <f>("Initial prescriptions")</f>
        <v>Initial prescriptions</v>
      </c>
      <c r="BY666" t="s">
        <v>1647</v>
      </c>
      <c r="CA666" t="str">
        <f>("Initial prescriptions")</f>
        <v>Initial prescriptions</v>
      </c>
      <c r="CB666" t="s">
        <v>1647</v>
      </c>
      <c r="CC666" t="s">
        <v>1666</v>
      </c>
      <c r="CD666" t="str">
        <f>("No exceptions from the mandate to check the PDMP")</f>
        <v>No exceptions from the mandate to check the PDMP</v>
      </c>
      <c r="CG666">
        <v>0</v>
      </c>
      <c r="CJ666">
        <v>0</v>
      </c>
      <c r="CM666">
        <v>0</v>
      </c>
      <c r="CS666">
        <v>1</v>
      </c>
      <c r="CT666" t="s">
        <v>1669</v>
      </c>
      <c r="CV666" t="str">
        <f>("Authorized agent, delegate, or designee")</f>
        <v>Authorized agent, delegate, or designee</v>
      </c>
      <c r="CW666" t="s">
        <v>1670</v>
      </c>
      <c r="CY666">
        <v>0</v>
      </c>
      <c r="DB666">
        <v>0</v>
      </c>
      <c r="DE666">
        <v>0</v>
      </c>
      <c r="DH666">
        <v>1</v>
      </c>
      <c r="DI666" t="s">
        <v>1647</v>
      </c>
      <c r="DK666" t="str">
        <f>("None of the above restrictions")</f>
        <v>None of the above restrictions</v>
      </c>
      <c r="DN666">
        <v>0</v>
      </c>
    </row>
    <row r="667" spans="1:122" x14ac:dyDescent="0.35">
      <c r="A667" t="s">
        <v>1646</v>
      </c>
      <c r="B667" s="1">
        <v>43445</v>
      </c>
      <c r="C667" s="1">
        <v>43830</v>
      </c>
      <c r="D667">
        <v>1</v>
      </c>
      <c r="E667" t="s">
        <v>1647</v>
      </c>
      <c r="G667" t="str">
        <f t="shared" si="459"/>
        <v>Professional licensing authority</v>
      </c>
      <c r="H667" t="s">
        <v>1648</v>
      </c>
      <c r="I667" t="s">
        <v>1649</v>
      </c>
      <c r="J667">
        <v>1</v>
      </c>
      <c r="K667" t="s">
        <v>1671</v>
      </c>
      <c r="M667" t="str">
        <f t="shared" si="485"/>
        <v>Next business day</v>
      </c>
      <c r="N667" t="s">
        <v>1671</v>
      </c>
      <c r="P667" t="str">
        <f>("Schedule II, Schedule III, Schedule IV, Schedule V")</f>
        <v>Schedule II, Schedule III, Schedule IV, Schedule V</v>
      </c>
      <c r="Q667" t="s">
        <v>1671</v>
      </c>
      <c r="S667" t="str">
        <f>("Must report to law enforcement")</f>
        <v>Must report to law enforcement</v>
      </c>
      <c r="T667" t="s">
        <v>1647</v>
      </c>
      <c r="V667">
        <v>1</v>
      </c>
      <c r="W667" t="s">
        <v>1672</v>
      </c>
      <c r="Y667" t="str">
        <f>("Physician prescribers, Nurse Practitioners, Podiatrists, Dentists, Pharmacists")</f>
        <v>Physician prescribers, Nurse Practitioners, Podiatrists, Dentists, Pharmacists</v>
      </c>
      <c r="Z667" t="s">
        <v>1673</v>
      </c>
      <c r="AB667" t="str">
        <f>("Prior to accessing the PDMP")</f>
        <v>Prior to accessing the PDMP</v>
      </c>
      <c r="AC667" t="s">
        <v>1674</v>
      </c>
      <c r="AE667">
        <v>1</v>
      </c>
      <c r="AF667" t="s">
        <v>1647</v>
      </c>
      <c r="AH667">
        <v>0</v>
      </c>
      <c r="AQ667">
        <v>1</v>
      </c>
      <c r="AR667" t="s">
        <v>1647</v>
      </c>
      <c r="AT667" t="str">
        <f>("Initial prescriptions, Every 3 months")</f>
        <v>Initial prescriptions, Every 3 months</v>
      </c>
      <c r="AU667" t="s">
        <v>1647</v>
      </c>
      <c r="AW667" t="str">
        <f>("Every 3 months")</f>
        <v>Every 3 months</v>
      </c>
      <c r="AX667" t="s">
        <v>1647</v>
      </c>
      <c r="AZ667" t="str">
        <f>("No exceptions from the mandate to check the PDMP")</f>
        <v>No exceptions from the mandate to check the PDMP</v>
      </c>
      <c r="BC667">
        <v>0</v>
      </c>
      <c r="BL667">
        <v>1</v>
      </c>
      <c r="BM667" t="s">
        <v>1647</v>
      </c>
      <c r="BO667" t="str">
        <f>("Schedule II, Schedule III, Schedule IV, Schedule V")</f>
        <v>Schedule II, Schedule III, Schedule IV, Schedule V</v>
      </c>
      <c r="BP667" t="s">
        <v>1647</v>
      </c>
      <c r="BR667" t="str">
        <f>("Initial prescriptions")</f>
        <v>Initial prescriptions</v>
      </c>
      <c r="BS667" t="s">
        <v>1647</v>
      </c>
      <c r="BU667" t="str">
        <f>("Initial prescriptions")</f>
        <v>Initial prescriptions</v>
      </c>
      <c r="BV667" t="s">
        <v>1647</v>
      </c>
      <c r="BX667" t="str">
        <f>("Initial prescriptions")</f>
        <v>Initial prescriptions</v>
      </c>
      <c r="BY667" t="s">
        <v>1647</v>
      </c>
      <c r="CA667" t="str">
        <f>("Initial prescriptions")</f>
        <v>Initial prescriptions</v>
      </c>
      <c r="CB667" t="s">
        <v>1647</v>
      </c>
      <c r="CC667" t="s">
        <v>1666</v>
      </c>
      <c r="CD667" t="str">
        <f>("No exceptions from the mandate to check the PDMP")</f>
        <v>No exceptions from the mandate to check the PDMP</v>
      </c>
      <c r="CG667">
        <v>0</v>
      </c>
      <c r="CJ667">
        <v>0</v>
      </c>
      <c r="CM667">
        <v>0</v>
      </c>
      <c r="CS667">
        <v>1</v>
      </c>
      <c r="CT667" t="s">
        <v>1675</v>
      </c>
      <c r="CV667" t="str">
        <f>("Authorized agent, delegate, or designee")</f>
        <v>Authorized agent, delegate, or designee</v>
      </c>
      <c r="CW667" t="s">
        <v>1676</v>
      </c>
      <c r="CY667">
        <v>0</v>
      </c>
      <c r="DB667">
        <v>0</v>
      </c>
      <c r="DE667">
        <v>0</v>
      </c>
      <c r="DH667">
        <v>1</v>
      </c>
      <c r="DI667" t="s">
        <v>1647</v>
      </c>
      <c r="DK667" t="str">
        <f>("None of the above restrictions")</f>
        <v>None of the above restrictions</v>
      </c>
      <c r="DN667">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W667"/>
  <sheetViews>
    <sheetView tabSelected="1" workbookViewId="0"/>
  </sheetViews>
  <sheetFormatPr defaultRowHeight="14.5" x14ac:dyDescent="0.35"/>
  <cols>
    <col min="1" max="1" width="15.1796875" customWidth="1"/>
    <col min="2" max="2" width="13.81640625" customWidth="1"/>
    <col min="3" max="3" width="17.90625" customWidth="1"/>
    <col min="4" max="4" width="10.81640625" customWidth="1"/>
    <col min="19" max="19" width="11.6328125" customWidth="1"/>
    <col min="20" max="20" width="12.7265625" customWidth="1"/>
    <col min="21" max="21" width="11.90625" customWidth="1"/>
    <col min="22" max="22" width="12.7265625" customWidth="1"/>
    <col min="23" max="23" width="13" customWidth="1"/>
    <col min="47" max="47" width="11.6328125" customWidth="1"/>
    <col min="48" max="48" width="15.1796875" customWidth="1"/>
    <col min="49" max="49" width="10.6328125" customWidth="1"/>
    <col min="51" max="51" width="12.7265625" customWidth="1"/>
    <col min="53" max="53" width="13.26953125" customWidth="1"/>
    <col min="54" max="54" width="13.90625" customWidth="1"/>
    <col min="58" max="58" width="15.1796875" customWidth="1"/>
    <col min="59" max="59" width="14.90625" customWidth="1"/>
    <col min="60" max="60" width="14.6328125" customWidth="1"/>
    <col min="61" max="61" width="13.81640625" customWidth="1"/>
    <col min="62" max="62" width="12.81640625" customWidth="1"/>
    <col min="64" max="64" width="14.7265625" customWidth="1"/>
    <col min="69" max="69" width="14.90625" customWidth="1"/>
    <col min="70" max="70" width="15.26953125" customWidth="1"/>
    <col min="71" max="71" width="12.81640625" customWidth="1"/>
    <col min="73" max="73" width="14.08984375" customWidth="1"/>
    <col min="77" max="77" width="13.81640625" customWidth="1"/>
    <col min="82" max="82" width="15.1796875" customWidth="1"/>
    <col min="83" max="83" width="14.08984375" customWidth="1"/>
    <col min="85" max="85" width="13.6328125" customWidth="1"/>
    <col min="91" max="91" width="12" customWidth="1"/>
    <col min="98" max="98" width="11.7265625" customWidth="1"/>
    <col min="99" max="99" width="13.36328125" customWidth="1"/>
    <col min="100" max="100" width="12" customWidth="1"/>
    <col min="107" max="107" width="11.08984375" customWidth="1"/>
    <col min="108" max="109" width="12.81640625" customWidth="1"/>
    <col min="115" max="115" width="11.1796875" customWidth="1"/>
    <col min="116" max="116" width="14.6328125" customWidth="1"/>
    <col min="121" max="121" width="11.1796875" customWidth="1"/>
    <col min="122" max="122" width="13.90625" customWidth="1"/>
    <col min="123" max="123" width="15.6328125" customWidth="1"/>
    <col min="124" max="124" width="13.26953125" customWidth="1"/>
    <col min="126" max="126" width="14.453125" customWidth="1"/>
    <col min="143" max="143" width="14.7265625" customWidth="1"/>
    <col min="144" max="144" width="15.7265625" customWidth="1"/>
    <col min="145" max="145" width="15.1796875" customWidth="1"/>
    <col min="150" max="150" width="13.26953125" customWidth="1"/>
    <col min="151" max="151" width="12.1796875" customWidth="1"/>
    <col min="152" max="152" width="12.26953125" customWidth="1"/>
    <col min="153" max="153" width="13.36328125" customWidth="1"/>
  </cols>
  <sheetData>
    <row r="1" spans="1:153" s="2" customFormat="1" ht="101.5" x14ac:dyDescent="0.35">
      <c r="A1" s="2" t="s">
        <v>1677</v>
      </c>
      <c r="B1" s="2" t="s">
        <v>0</v>
      </c>
      <c r="C1" s="2" t="s">
        <v>1</v>
      </c>
      <c r="D1" s="2" t="s">
        <v>2</v>
      </c>
      <c r="E1" s="2" t="s">
        <v>1678</v>
      </c>
      <c r="F1" s="2" t="s">
        <v>1679</v>
      </c>
      <c r="G1" s="2" t="s">
        <v>1680</v>
      </c>
      <c r="H1" s="2" t="s">
        <v>1681</v>
      </c>
      <c r="I1" s="2" t="s">
        <v>1682</v>
      </c>
      <c r="J1" s="2" t="s">
        <v>8</v>
      </c>
      <c r="K1" s="2" t="s">
        <v>11</v>
      </c>
      <c r="L1" s="2" t="s">
        <v>1683</v>
      </c>
      <c r="M1" s="2" t="s">
        <v>1684</v>
      </c>
      <c r="N1" s="2" t="s">
        <v>1685</v>
      </c>
      <c r="O1" s="2" t="s">
        <v>1686</v>
      </c>
      <c r="P1" s="2" t="s">
        <v>1687</v>
      </c>
      <c r="Q1" s="2" t="s">
        <v>1688</v>
      </c>
      <c r="R1" s="2" t="s">
        <v>1689</v>
      </c>
      <c r="S1" s="2" t="s">
        <v>1690</v>
      </c>
      <c r="T1" s="2" t="s">
        <v>1691</v>
      </c>
      <c r="U1" s="2" t="s">
        <v>1692</v>
      </c>
      <c r="V1" s="2" t="s">
        <v>1693</v>
      </c>
      <c r="W1" s="2" t="s">
        <v>1694</v>
      </c>
      <c r="X1" s="2" t="s">
        <v>1695</v>
      </c>
      <c r="Y1" s="2" t="s">
        <v>20</v>
      </c>
      <c r="Z1" s="2" t="s">
        <v>1696</v>
      </c>
      <c r="AA1" s="2" t="s">
        <v>1697</v>
      </c>
      <c r="AB1" s="2" t="s">
        <v>1698</v>
      </c>
      <c r="AC1" s="2" t="s">
        <v>1699</v>
      </c>
      <c r="AD1" s="2" t="s">
        <v>1700</v>
      </c>
      <c r="AE1" s="2" t="s">
        <v>1701</v>
      </c>
      <c r="AF1" s="2" t="s">
        <v>1702</v>
      </c>
      <c r="AG1" s="2" t="s">
        <v>1703</v>
      </c>
      <c r="AH1" s="2" t="s">
        <v>1704</v>
      </c>
      <c r="AI1" s="2" t="s">
        <v>1705</v>
      </c>
      <c r="AJ1" s="2" t="s">
        <v>1706</v>
      </c>
      <c r="AK1" s="2" t="s">
        <v>1707</v>
      </c>
      <c r="AL1" s="2" t="s">
        <v>1708</v>
      </c>
      <c r="AM1" s="2" t="s">
        <v>1709</v>
      </c>
      <c r="AN1" s="2" t="s">
        <v>29</v>
      </c>
      <c r="AO1" s="2" t="s">
        <v>32</v>
      </c>
      <c r="AP1" s="2" t="s">
        <v>1710</v>
      </c>
      <c r="AQ1" s="2" t="s">
        <v>1711</v>
      </c>
      <c r="AR1" s="2" t="s">
        <v>1712</v>
      </c>
      <c r="AS1" s="2" t="s">
        <v>1713</v>
      </c>
      <c r="AT1" s="2" t="s">
        <v>1714</v>
      </c>
      <c r="AU1" s="2" t="s">
        <v>1715</v>
      </c>
      <c r="AV1" s="2" t="s">
        <v>1716</v>
      </c>
      <c r="AW1" s="2" t="s">
        <v>1717</v>
      </c>
      <c r="AX1" s="2" t="s">
        <v>1718</v>
      </c>
      <c r="AY1" s="2" t="s">
        <v>1719</v>
      </c>
      <c r="AZ1" s="2" t="s">
        <v>41</v>
      </c>
      <c r="BA1" s="2" t="s">
        <v>1720</v>
      </c>
      <c r="BB1" s="2" t="s">
        <v>1721</v>
      </c>
      <c r="BC1" s="2" t="s">
        <v>1722</v>
      </c>
      <c r="BD1" s="2" t="s">
        <v>1723</v>
      </c>
      <c r="BE1" s="2" t="s">
        <v>1724</v>
      </c>
      <c r="BF1" s="2" t="s">
        <v>1725</v>
      </c>
      <c r="BG1" s="2" t="s">
        <v>1726</v>
      </c>
      <c r="BH1" s="2" t="s">
        <v>1727</v>
      </c>
      <c r="BI1" s="2" t="s">
        <v>1728</v>
      </c>
      <c r="BJ1" s="2" t="s">
        <v>1729</v>
      </c>
      <c r="BK1" s="2" t="s">
        <v>1730</v>
      </c>
      <c r="BL1" s="2" t="s">
        <v>1731</v>
      </c>
      <c r="BM1" s="2" t="s">
        <v>1732</v>
      </c>
      <c r="BN1" s="2" t="s">
        <v>1733</v>
      </c>
      <c r="BO1" s="2" t="s">
        <v>1734</v>
      </c>
      <c r="BP1" s="2" t="s">
        <v>1735</v>
      </c>
      <c r="BQ1" s="2" t="s">
        <v>1736</v>
      </c>
      <c r="BR1" s="2" t="s">
        <v>1737</v>
      </c>
      <c r="BS1" s="2" t="s">
        <v>1738</v>
      </c>
      <c r="BT1" s="2" t="s">
        <v>1739</v>
      </c>
      <c r="BU1" s="2" t="s">
        <v>1740</v>
      </c>
      <c r="BV1" s="2" t="s">
        <v>53</v>
      </c>
      <c r="BW1" s="2" t="s">
        <v>1741</v>
      </c>
      <c r="BX1" s="2" t="s">
        <v>1742</v>
      </c>
      <c r="BY1" s="2" t="s">
        <v>1743</v>
      </c>
      <c r="BZ1" s="2" t="s">
        <v>1744</v>
      </c>
      <c r="CA1" s="2" t="s">
        <v>1745</v>
      </c>
      <c r="CB1" s="2" t="s">
        <v>1746</v>
      </c>
      <c r="CC1" s="2" t="s">
        <v>1747</v>
      </c>
      <c r="CD1" s="2" t="s">
        <v>1748</v>
      </c>
      <c r="CE1" s="2" t="s">
        <v>1749</v>
      </c>
      <c r="CF1" s="2" t="s">
        <v>1750</v>
      </c>
      <c r="CG1" s="2" t="s">
        <v>1751</v>
      </c>
      <c r="CH1" s="2" t="s">
        <v>62</v>
      </c>
      <c r="CI1" s="2" t="s">
        <v>1752</v>
      </c>
      <c r="CJ1" s="2" t="s">
        <v>1753</v>
      </c>
      <c r="CK1" s="2" t="s">
        <v>1754</v>
      </c>
      <c r="CL1" s="2" t="s">
        <v>1755</v>
      </c>
      <c r="CM1" s="2" t="s">
        <v>1756</v>
      </c>
      <c r="CN1" s="2" t="s">
        <v>1757</v>
      </c>
      <c r="CO1" s="2" t="s">
        <v>1758</v>
      </c>
      <c r="CP1" s="2" t="s">
        <v>1759</v>
      </c>
      <c r="CQ1" s="2" t="s">
        <v>1760</v>
      </c>
      <c r="CR1" s="2" t="s">
        <v>1761</v>
      </c>
      <c r="CS1" s="2" t="s">
        <v>1762</v>
      </c>
      <c r="CT1" s="2" t="s">
        <v>1763</v>
      </c>
      <c r="CU1" s="2" t="s">
        <v>1764</v>
      </c>
      <c r="CV1" s="2" t="s">
        <v>1765</v>
      </c>
      <c r="CW1" s="2" t="s">
        <v>1766</v>
      </c>
      <c r="CX1" s="2" t="s">
        <v>1767</v>
      </c>
      <c r="CY1" s="2" t="s">
        <v>1768</v>
      </c>
      <c r="CZ1" s="2" t="s">
        <v>1769</v>
      </c>
      <c r="DA1" s="2" t="s">
        <v>1770</v>
      </c>
      <c r="DB1" s="2" t="s">
        <v>1771</v>
      </c>
      <c r="DC1" s="2" t="s">
        <v>1772</v>
      </c>
      <c r="DD1" s="2" t="s">
        <v>1773</v>
      </c>
      <c r="DE1" s="2" t="s">
        <v>1774</v>
      </c>
      <c r="DF1" s="2" t="s">
        <v>1775</v>
      </c>
      <c r="DG1" s="2" t="s">
        <v>1776</v>
      </c>
      <c r="DH1" s="2" t="s">
        <v>1777</v>
      </c>
      <c r="DI1" s="2" t="s">
        <v>1778</v>
      </c>
      <c r="DJ1" s="2" t="s">
        <v>1779</v>
      </c>
      <c r="DK1" s="2" t="s">
        <v>1780</v>
      </c>
      <c r="DL1" s="2" t="s">
        <v>1781</v>
      </c>
      <c r="DM1" s="2" t="s">
        <v>1782</v>
      </c>
      <c r="DN1" s="2" t="s">
        <v>1783</v>
      </c>
      <c r="DO1" s="2" t="s">
        <v>1784</v>
      </c>
      <c r="DP1" s="2" t="s">
        <v>1785</v>
      </c>
      <c r="DQ1" s="2" t="s">
        <v>1786</v>
      </c>
      <c r="DR1" s="2" t="s">
        <v>1787</v>
      </c>
      <c r="DS1" s="2" t="s">
        <v>1788</v>
      </c>
      <c r="DT1" s="2" t="s">
        <v>1789</v>
      </c>
      <c r="DU1" s="2" t="s">
        <v>1790</v>
      </c>
      <c r="DV1" s="2" t="s">
        <v>1791</v>
      </c>
      <c r="DW1" s="2" t="s">
        <v>83</v>
      </c>
      <c r="DX1" s="2" t="s">
        <v>86</v>
      </c>
      <c r="DY1" s="2" t="s">
        <v>89</v>
      </c>
      <c r="DZ1" s="2" t="s">
        <v>92</v>
      </c>
      <c r="EA1" s="2" t="s">
        <v>95</v>
      </c>
      <c r="EB1" s="2" t="s">
        <v>1792</v>
      </c>
      <c r="EC1" s="2" t="s">
        <v>1793</v>
      </c>
      <c r="ED1" s="2" t="s">
        <v>1794</v>
      </c>
      <c r="EE1" s="2" t="s">
        <v>1795</v>
      </c>
      <c r="EF1" s="2" t="s">
        <v>1796</v>
      </c>
      <c r="EG1" s="2" t="s">
        <v>1797</v>
      </c>
      <c r="EH1" s="2" t="s">
        <v>1798</v>
      </c>
      <c r="EI1" s="2" t="s">
        <v>101</v>
      </c>
      <c r="EJ1" s="2" t="s">
        <v>104</v>
      </c>
      <c r="EK1" s="2" t="s">
        <v>107</v>
      </c>
      <c r="EL1" s="2" t="s">
        <v>110</v>
      </c>
      <c r="EM1" s="2" t="s">
        <v>1799</v>
      </c>
      <c r="EN1" s="2" t="s">
        <v>1800</v>
      </c>
      <c r="EO1" s="2" t="s">
        <v>1801</v>
      </c>
      <c r="EP1" s="2" t="s">
        <v>1802</v>
      </c>
      <c r="EQ1" s="2" t="s">
        <v>1803</v>
      </c>
      <c r="ER1" s="2" t="s">
        <v>116</v>
      </c>
      <c r="ES1" s="2" t="s">
        <v>1804</v>
      </c>
      <c r="ET1" s="2" t="s">
        <v>1805</v>
      </c>
      <c r="EU1" s="2" t="s">
        <v>1806</v>
      </c>
      <c r="EV1" s="2" t="s">
        <v>1807</v>
      </c>
      <c r="EW1" s="2" t="s">
        <v>1808</v>
      </c>
    </row>
    <row r="2" spans="1:153" x14ac:dyDescent="0.35">
      <c r="A2" t="s">
        <v>122</v>
      </c>
      <c r="B2" s="1">
        <v>41640</v>
      </c>
      <c r="C2" s="1">
        <v>41654</v>
      </c>
      <c r="D2">
        <v>1</v>
      </c>
      <c r="E2">
        <v>0</v>
      </c>
      <c r="F2">
        <v>1</v>
      </c>
      <c r="G2">
        <v>0</v>
      </c>
      <c r="H2">
        <v>0</v>
      </c>
      <c r="I2">
        <v>0</v>
      </c>
      <c r="J2">
        <v>1</v>
      </c>
      <c r="K2">
        <v>4</v>
      </c>
      <c r="L2">
        <v>0</v>
      </c>
      <c r="M2">
        <v>1</v>
      </c>
      <c r="N2">
        <v>1</v>
      </c>
      <c r="O2">
        <v>1</v>
      </c>
      <c r="P2">
        <v>1</v>
      </c>
      <c r="Q2">
        <v>0</v>
      </c>
      <c r="R2">
        <v>0</v>
      </c>
      <c r="S2">
        <v>0</v>
      </c>
      <c r="T2">
        <v>0</v>
      </c>
      <c r="U2">
        <v>0</v>
      </c>
      <c r="V2">
        <v>0</v>
      </c>
      <c r="W2">
        <v>0</v>
      </c>
      <c r="X2">
        <v>1</v>
      </c>
      <c r="Y2">
        <v>1</v>
      </c>
      <c r="Z2">
        <v>1</v>
      </c>
      <c r="AA2">
        <v>1</v>
      </c>
      <c r="AB2">
        <v>1</v>
      </c>
      <c r="AC2">
        <v>0</v>
      </c>
      <c r="AD2">
        <v>0</v>
      </c>
      <c r="AE2">
        <v>0</v>
      </c>
      <c r="AF2">
        <v>0</v>
      </c>
      <c r="AG2">
        <v>0</v>
      </c>
      <c r="AH2">
        <v>1</v>
      </c>
      <c r="AI2">
        <v>1</v>
      </c>
      <c r="AJ2">
        <v>0</v>
      </c>
      <c r="AK2">
        <v>0</v>
      </c>
      <c r="AL2">
        <v>0</v>
      </c>
      <c r="AM2">
        <v>0</v>
      </c>
      <c r="AN2">
        <v>0</v>
      </c>
      <c r="AO2">
        <v>0</v>
      </c>
      <c r="AP2" t="s">
        <v>1809</v>
      </c>
      <c r="AQ2" t="s">
        <v>1809</v>
      </c>
      <c r="AR2" t="s">
        <v>1809</v>
      </c>
      <c r="AS2" t="s">
        <v>1809</v>
      </c>
      <c r="AT2" t="s">
        <v>1809</v>
      </c>
      <c r="AU2" t="s">
        <v>1809</v>
      </c>
      <c r="AV2" t="s">
        <v>1809</v>
      </c>
      <c r="AW2" t="s">
        <v>1809</v>
      </c>
      <c r="AX2" t="s">
        <v>1809</v>
      </c>
      <c r="AY2" t="s">
        <v>1809</v>
      </c>
      <c r="AZ2">
        <v>0</v>
      </c>
      <c r="BA2" t="s">
        <v>1809</v>
      </c>
      <c r="BB2" t="s">
        <v>1809</v>
      </c>
      <c r="BC2" t="s">
        <v>1809</v>
      </c>
      <c r="BD2" t="s">
        <v>1809</v>
      </c>
      <c r="BE2" t="s">
        <v>1809</v>
      </c>
      <c r="BF2" t="s">
        <v>1809</v>
      </c>
      <c r="BG2" t="s">
        <v>1809</v>
      </c>
      <c r="BH2" t="s">
        <v>1809</v>
      </c>
      <c r="BI2" t="s">
        <v>1809</v>
      </c>
      <c r="BJ2" t="s">
        <v>1809</v>
      </c>
      <c r="BK2" t="s">
        <v>1809</v>
      </c>
      <c r="BL2" t="s">
        <v>1809</v>
      </c>
      <c r="BM2" t="s">
        <v>1809</v>
      </c>
      <c r="BN2" t="s">
        <v>1809</v>
      </c>
      <c r="BO2" t="s">
        <v>1809</v>
      </c>
      <c r="BP2" t="s">
        <v>1809</v>
      </c>
      <c r="BQ2" t="s">
        <v>1809</v>
      </c>
      <c r="BR2" t="s">
        <v>1809</v>
      </c>
      <c r="BS2" t="s">
        <v>1809</v>
      </c>
      <c r="BT2" t="s">
        <v>1809</v>
      </c>
      <c r="BU2" t="s">
        <v>1809</v>
      </c>
      <c r="BV2">
        <v>0</v>
      </c>
      <c r="BW2" t="s">
        <v>1809</v>
      </c>
      <c r="BX2" t="s">
        <v>1809</v>
      </c>
      <c r="BY2" t="s">
        <v>1809</v>
      </c>
      <c r="BZ2" t="s">
        <v>1809</v>
      </c>
      <c r="CA2" t="s">
        <v>1809</v>
      </c>
      <c r="CB2" t="s">
        <v>1809</v>
      </c>
      <c r="CC2" t="s">
        <v>1809</v>
      </c>
      <c r="CD2" t="s">
        <v>1809</v>
      </c>
      <c r="CE2" t="s">
        <v>1809</v>
      </c>
      <c r="CF2" t="s">
        <v>1809</v>
      </c>
      <c r="CG2" t="s">
        <v>1809</v>
      </c>
      <c r="CH2">
        <v>0</v>
      </c>
      <c r="CI2" t="s">
        <v>1809</v>
      </c>
      <c r="CJ2" t="s">
        <v>1809</v>
      </c>
      <c r="CK2" t="s">
        <v>1809</v>
      </c>
      <c r="CL2" t="s">
        <v>1809</v>
      </c>
      <c r="CM2" t="s">
        <v>1809</v>
      </c>
      <c r="CN2" t="s">
        <v>1809</v>
      </c>
      <c r="CO2" t="s">
        <v>1809</v>
      </c>
      <c r="CP2" t="s">
        <v>1809</v>
      </c>
      <c r="CQ2" t="s">
        <v>1809</v>
      </c>
      <c r="CR2" t="s">
        <v>1809</v>
      </c>
      <c r="CS2" t="s">
        <v>1809</v>
      </c>
      <c r="CT2" t="s">
        <v>1809</v>
      </c>
      <c r="CU2" t="s">
        <v>1809</v>
      </c>
      <c r="CV2" t="s">
        <v>1809</v>
      </c>
      <c r="CW2" t="s">
        <v>1809</v>
      </c>
      <c r="CX2" t="s">
        <v>1809</v>
      </c>
      <c r="CY2" t="s">
        <v>1809</v>
      </c>
      <c r="CZ2" t="s">
        <v>1809</v>
      </c>
      <c r="DA2" t="s">
        <v>1809</v>
      </c>
      <c r="DB2" t="s">
        <v>1809</v>
      </c>
      <c r="DC2" t="s">
        <v>1809</v>
      </c>
      <c r="DD2" t="s">
        <v>1809</v>
      </c>
      <c r="DE2" t="s">
        <v>1809</v>
      </c>
      <c r="DF2" t="s">
        <v>1809</v>
      </c>
      <c r="DG2" t="s">
        <v>1809</v>
      </c>
      <c r="DH2" t="s">
        <v>1809</v>
      </c>
      <c r="DI2" t="s">
        <v>1809</v>
      </c>
      <c r="DJ2" t="s">
        <v>1809</v>
      </c>
      <c r="DK2" t="s">
        <v>1809</v>
      </c>
      <c r="DL2" t="s">
        <v>1809</v>
      </c>
      <c r="DM2" t="s">
        <v>1809</v>
      </c>
      <c r="DN2" t="s">
        <v>1809</v>
      </c>
      <c r="DO2" t="s">
        <v>1809</v>
      </c>
      <c r="DP2" t="s">
        <v>1809</v>
      </c>
      <c r="DQ2" t="s">
        <v>1809</v>
      </c>
      <c r="DR2" t="s">
        <v>1809</v>
      </c>
      <c r="DS2" t="s">
        <v>1809</v>
      </c>
      <c r="DT2" t="s">
        <v>1809</v>
      </c>
      <c r="DU2" t="s">
        <v>1809</v>
      </c>
      <c r="DV2" t="s">
        <v>1809</v>
      </c>
      <c r="DW2">
        <v>0</v>
      </c>
      <c r="DX2">
        <v>0</v>
      </c>
      <c r="DY2">
        <v>0</v>
      </c>
      <c r="DZ2" t="s">
        <v>1809</v>
      </c>
      <c r="EA2">
        <v>1</v>
      </c>
      <c r="EB2">
        <v>0</v>
      </c>
      <c r="EC2">
        <v>0</v>
      </c>
      <c r="ED2">
        <v>0</v>
      </c>
      <c r="EE2">
        <v>0</v>
      </c>
      <c r="EF2">
        <v>0</v>
      </c>
      <c r="EG2">
        <v>1</v>
      </c>
      <c r="EH2">
        <v>0</v>
      </c>
      <c r="EI2">
        <v>1</v>
      </c>
      <c r="EJ2">
        <v>0</v>
      </c>
      <c r="EK2">
        <v>0</v>
      </c>
      <c r="EL2">
        <v>1</v>
      </c>
      <c r="EM2">
        <v>0</v>
      </c>
      <c r="EN2">
        <v>0</v>
      </c>
      <c r="EO2">
        <v>1</v>
      </c>
      <c r="EP2">
        <v>0</v>
      </c>
      <c r="EQ2">
        <v>0</v>
      </c>
      <c r="ER2">
        <v>1</v>
      </c>
      <c r="ES2">
        <v>1</v>
      </c>
      <c r="ET2">
        <v>0</v>
      </c>
      <c r="EU2">
        <v>0</v>
      </c>
      <c r="EV2">
        <v>1</v>
      </c>
      <c r="EW2">
        <v>0</v>
      </c>
    </row>
    <row r="3" spans="1:153" x14ac:dyDescent="0.35">
      <c r="A3" t="s">
        <v>122</v>
      </c>
      <c r="B3" s="1">
        <v>41655</v>
      </c>
      <c r="C3" s="1">
        <v>41736</v>
      </c>
      <c r="D3">
        <v>1</v>
      </c>
      <c r="E3">
        <v>0</v>
      </c>
      <c r="F3">
        <v>1</v>
      </c>
      <c r="G3">
        <v>0</v>
      </c>
      <c r="H3">
        <v>0</v>
      </c>
      <c r="I3">
        <v>0</v>
      </c>
      <c r="J3">
        <v>1</v>
      </c>
      <c r="K3">
        <v>4</v>
      </c>
      <c r="L3">
        <v>0</v>
      </c>
      <c r="M3">
        <v>1</v>
      </c>
      <c r="N3">
        <v>1</v>
      </c>
      <c r="O3">
        <v>1</v>
      </c>
      <c r="P3">
        <v>1</v>
      </c>
      <c r="Q3">
        <v>0</v>
      </c>
      <c r="R3">
        <v>0</v>
      </c>
      <c r="S3">
        <v>0</v>
      </c>
      <c r="T3">
        <v>0</v>
      </c>
      <c r="U3">
        <v>0</v>
      </c>
      <c r="V3">
        <v>0</v>
      </c>
      <c r="W3">
        <v>0</v>
      </c>
      <c r="X3">
        <v>1</v>
      </c>
      <c r="Y3">
        <v>1</v>
      </c>
      <c r="Z3">
        <v>1</v>
      </c>
      <c r="AA3">
        <v>1</v>
      </c>
      <c r="AB3">
        <v>1</v>
      </c>
      <c r="AC3">
        <v>0</v>
      </c>
      <c r="AD3">
        <v>0</v>
      </c>
      <c r="AE3">
        <v>0</v>
      </c>
      <c r="AF3">
        <v>0</v>
      </c>
      <c r="AG3">
        <v>0</v>
      </c>
      <c r="AH3">
        <v>1</v>
      </c>
      <c r="AI3">
        <v>1</v>
      </c>
      <c r="AJ3">
        <v>0</v>
      </c>
      <c r="AK3">
        <v>0</v>
      </c>
      <c r="AL3">
        <v>0</v>
      </c>
      <c r="AM3">
        <v>0</v>
      </c>
      <c r="AN3">
        <v>0</v>
      </c>
      <c r="AO3">
        <v>0</v>
      </c>
      <c r="AP3" t="s">
        <v>1809</v>
      </c>
      <c r="AQ3" t="s">
        <v>1809</v>
      </c>
      <c r="AR3" t="s">
        <v>1809</v>
      </c>
      <c r="AS3" t="s">
        <v>1809</v>
      </c>
      <c r="AT3" t="s">
        <v>1809</v>
      </c>
      <c r="AU3" t="s">
        <v>1809</v>
      </c>
      <c r="AV3" t="s">
        <v>1809</v>
      </c>
      <c r="AW3" t="s">
        <v>1809</v>
      </c>
      <c r="AX3" t="s">
        <v>1809</v>
      </c>
      <c r="AY3" t="s">
        <v>1809</v>
      </c>
      <c r="AZ3">
        <v>0</v>
      </c>
      <c r="BA3" t="s">
        <v>1809</v>
      </c>
      <c r="BB3" t="s">
        <v>1809</v>
      </c>
      <c r="BC3" t="s">
        <v>1809</v>
      </c>
      <c r="BD3" t="s">
        <v>1809</v>
      </c>
      <c r="BE3" t="s">
        <v>1809</v>
      </c>
      <c r="BF3" t="s">
        <v>1809</v>
      </c>
      <c r="BG3" t="s">
        <v>1809</v>
      </c>
      <c r="BH3" t="s">
        <v>1809</v>
      </c>
      <c r="BI3" t="s">
        <v>1809</v>
      </c>
      <c r="BJ3" t="s">
        <v>1809</v>
      </c>
      <c r="BK3" t="s">
        <v>1809</v>
      </c>
      <c r="BL3" t="s">
        <v>1809</v>
      </c>
      <c r="BM3" t="s">
        <v>1809</v>
      </c>
      <c r="BN3" t="s">
        <v>1809</v>
      </c>
      <c r="BO3" t="s">
        <v>1809</v>
      </c>
      <c r="BP3" t="s">
        <v>1809</v>
      </c>
      <c r="BQ3" t="s">
        <v>1809</v>
      </c>
      <c r="BR3" t="s">
        <v>1809</v>
      </c>
      <c r="BS3" t="s">
        <v>1809</v>
      </c>
      <c r="BT3" t="s">
        <v>1809</v>
      </c>
      <c r="BU3" t="s">
        <v>1809</v>
      </c>
      <c r="BV3">
        <v>0</v>
      </c>
      <c r="BW3" t="s">
        <v>1809</v>
      </c>
      <c r="BX3" t="s">
        <v>1809</v>
      </c>
      <c r="BY3" t="s">
        <v>1809</v>
      </c>
      <c r="BZ3" t="s">
        <v>1809</v>
      </c>
      <c r="CA3" t="s">
        <v>1809</v>
      </c>
      <c r="CB3" t="s">
        <v>1809</v>
      </c>
      <c r="CC3" t="s">
        <v>1809</v>
      </c>
      <c r="CD3" t="s">
        <v>1809</v>
      </c>
      <c r="CE3" t="s">
        <v>1809</v>
      </c>
      <c r="CF3" t="s">
        <v>1809</v>
      </c>
      <c r="CG3" t="s">
        <v>1809</v>
      </c>
      <c r="CH3">
        <v>0</v>
      </c>
      <c r="CI3" t="s">
        <v>1809</v>
      </c>
      <c r="CJ3" t="s">
        <v>1809</v>
      </c>
      <c r="CK3" t="s">
        <v>1809</v>
      </c>
      <c r="CL3" t="s">
        <v>1809</v>
      </c>
      <c r="CM3" t="s">
        <v>1809</v>
      </c>
      <c r="CN3" t="s">
        <v>1809</v>
      </c>
      <c r="CO3" t="s">
        <v>1809</v>
      </c>
      <c r="CP3" t="s">
        <v>1809</v>
      </c>
      <c r="CQ3" t="s">
        <v>1809</v>
      </c>
      <c r="CR3" t="s">
        <v>1809</v>
      </c>
      <c r="CS3" t="s">
        <v>1809</v>
      </c>
      <c r="CT3" t="s">
        <v>1809</v>
      </c>
      <c r="CU3" t="s">
        <v>1809</v>
      </c>
      <c r="CV3" t="s">
        <v>1809</v>
      </c>
      <c r="CW3" t="s">
        <v>1809</v>
      </c>
      <c r="CX3" t="s">
        <v>1809</v>
      </c>
      <c r="CY3" t="s">
        <v>1809</v>
      </c>
      <c r="CZ3" t="s">
        <v>1809</v>
      </c>
      <c r="DA3" t="s">
        <v>1809</v>
      </c>
      <c r="DB3" t="s">
        <v>1809</v>
      </c>
      <c r="DC3" t="s">
        <v>1809</v>
      </c>
      <c r="DD3" t="s">
        <v>1809</v>
      </c>
      <c r="DE3" t="s">
        <v>1809</v>
      </c>
      <c r="DF3" t="s">
        <v>1809</v>
      </c>
      <c r="DG3" t="s">
        <v>1809</v>
      </c>
      <c r="DH3" t="s">
        <v>1809</v>
      </c>
      <c r="DI3" t="s">
        <v>1809</v>
      </c>
      <c r="DJ3" t="s">
        <v>1809</v>
      </c>
      <c r="DK3" t="s">
        <v>1809</v>
      </c>
      <c r="DL3" t="s">
        <v>1809</v>
      </c>
      <c r="DM3" t="s">
        <v>1809</v>
      </c>
      <c r="DN3" t="s">
        <v>1809</v>
      </c>
      <c r="DO3" t="s">
        <v>1809</v>
      </c>
      <c r="DP3" t="s">
        <v>1809</v>
      </c>
      <c r="DQ3" t="s">
        <v>1809</v>
      </c>
      <c r="DR3" t="s">
        <v>1809</v>
      </c>
      <c r="DS3" t="s">
        <v>1809</v>
      </c>
      <c r="DT3" t="s">
        <v>1809</v>
      </c>
      <c r="DU3" t="s">
        <v>1809</v>
      </c>
      <c r="DV3" t="s">
        <v>1809</v>
      </c>
      <c r="DW3">
        <v>0</v>
      </c>
      <c r="DX3">
        <v>0</v>
      </c>
      <c r="DY3">
        <v>0</v>
      </c>
      <c r="DZ3" t="s">
        <v>1809</v>
      </c>
      <c r="EA3">
        <v>1</v>
      </c>
      <c r="EB3">
        <v>0</v>
      </c>
      <c r="EC3">
        <v>0</v>
      </c>
      <c r="ED3">
        <v>0</v>
      </c>
      <c r="EE3">
        <v>0</v>
      </c>
      <c r="EF3">
        <v>0</v>
      </c>
      <c r="EG3">
        <v>1</v>
      </c>
      <c r="EH3">
        <v>0</v>
      </c>
      <c r="EI3">
        <v>1</v>
      </c>
      <c r="EJ3">
        <v>0</v>
      </c>
      <c r="EK3">
        <v>0</v>
      </c>
      <c r="EL3">
        <v>1</v>
      </c>
      <c r="EM3">
        <v>0</v>
      </c>
      <c r="EN3">
        <v>0</v>
      </c>
      <c r="EO3">
        <v>1</v>
      </c>
      <c r="EP3">
        <v>0</v>
      </c>
      <c r="EQ3">
        <v>0</v>
      </c>
      <c r="ER3">
        <v>1</v>
      </c>
      <c r="ES3">
        <v>1</v>
      </c>
      <c r="ET3">
        <v>0</v>
      </c>
      <c r="EU3">
        <v>0</v>
      </c>
      <c r="EV3">
        <v>1</v>
      </c>
      <c r="EW3">
        <v>0</v>
      </c>
    </row>
    <row r="4" spans="1:153" x14ac:dyDescent="0.35">
      <c r="A4" t="s">
        <v>122</v>
      </c>
      <c r="B4" s="1">
        <v>41737</v>
      </c>
      <c r="C4" s="1">
        <v>41843</v>
      </c>
      <c r="D4">
        <v>1</v>
      </c>
      <c r="E4">
        <v>0</v>
      </c>
      <c r="F4">
        <v>1</v>
      </c>
      <c r="G4">
        <v>0</v>
      </c>
      <c r="H4">
        <v>0</v>
      </c>
      <c r="I4">
        <v>0</v>
      </c>
      <c r="J4">
        <v>1</v>
      </c>
      <c r="K4">
        <v>4</v>
      </c>
      <c r="L4">
        <v>0</v>
      </c>
      <c r="M4">
        <v>1</v>
      </c>
      <c r="N4">
        <v>1</v>
      </c>
      <c r="O4">
        <v>1</v>
      </c>
      <c r="P4">
        <v>1</v>
      </c>
      <c r="Q4">
        <v>0</v>
      </c>
      <c r="R4">
        <v>0</v>
      </c>
      <c r="S4">
        <v>0</v>
      </c>
      <c r="T4">
        <v>0</v>
      </c>
      <c r="U4">
        <v>0</v>
      </c>
      <c r="V4">
        <v>0</v>
      </c>
      <c r="W4">
        <v>0</v>
      </c>
      <c r="X4">
        <v>1</v>
      </c>
      <c r="Y4">
        <v>1</v>
      </c>
      <c r="Z4">
        <v>1</v>
      </c>
      <c r="AA4">
        <v>1</v>
      </c>
      <c r="AB4">
        <v>1</v>
      </c>
      <c r="AC4">
        <v>0</v>
      </c>
      <c r="AD4">
        <v>0</v>
      </c>
      <c r="AE4">
        <v>0</v>
      </c>
      <c r="AF4">
        <v>0</v>
      </c>
      <c r="AG4">
        <v>0</v>
      </c>
      <c r="AH4">
        <v>1</v>
      </c>
      <c r="AI4">
        <v>1</v>
      </c>
      <c r="AJ4">
        <v>0</v>
      </c>
      <c r="AK4">
        <v>0</v>
      </c>
      <c r="AL4">
        <v>0</v>
      </c>
      <c r="AM4">
        <v>0</v>
      </c>
      <c r="AN4">
        <v>0</v>
      </c>
      <c r="AO4">
        <v>0</v>
      </c>
      <c r="AP4" t="s">
        <v>1809</v>
      </c>
      <c r="AQ4" t="s">
        <v>1809</v>
      </c>
      <c r="AR4" t="s">
        <v>1809</v>
      </c>
      <c r="AS4" t="s">
        <v>1809</v>
      </c>
      <c r="AT4" t="s">
        <v>1809</v>
      </c>
      <c r="AU4" t="s">
        <v>1809</v>
      </c>
      <c r="AV4" t="s">
        <v>1809</v>
      </c>
      <c r="AW4" t="s">
        <v>1809</v>
      </c>
      <c r="AX4" t="s">
        <v>1809</v>
      </c>
      <c r="AY4" t="s">
        <v>1809</v>
      </c>
      <c r="AZ4">
        <v>0</v>
      </c>
      <c r="BA4" t="s">
        <v>1809</v>
      </c>
      <c r="BB4" t="s">
        <v>1809</v>
      </c>
      <c r="BC4" t="s">
        <v>1809</v>
      </c>
      <c r="BD4" t="s">
        <v>1809</v>
      </c>
      <c r="BE4" t="s">
        <v>1809</v>
      </c>
      <c r="BF4" t="s">
        <v>1809</v>
      </c>
      <c r="BG4" t="s">
        <v>1809</v>
      </c>
      <c r="BH4" t="s">
        <v>1809</v>
      </c>
      <c r="BI4" t="s">
        <v>1809</v>
      </c>
      <c r="BJ4" t="s">
        <v>1809</v>
      </c>
      <c r="BK4" t="s">
        <v>1809</v>
      </c>
      <c r="BL4" t="s">
        <v>1809</v>
      </c>
      <c r="BM4" t="s">
        <v>1809</v>
      </c>
      <c r="BN4" t="s">
        <v>1809</v>
      </c>
      <c r="BO4" t="s">
        <v>1809</v>
      </c>
      <c r="BP4" t="s">
        <v>1809</v>
      </c>
      <c r="BQ4" t="s">
        <v>1809</v>
      </c>
      <c r="BR4" t="s">
        <v>1809</v>
      </c>
      <c r="BS4" t="s">
        <v>1809</v>
      </c>
      <c r="BT4" t="s">
        <v>1809</v>
      </c>
      <c r="BU4" t="s">
        <v>1809</v>
      </c>
      <c r="BV4">
        <v>0</v>
      </c>
      <c r="BW4" t="s">
        <v>1809</v>
      </c>
      <c r="BX4" t="s">
        <v>1809</v>
      </c>
      <c r="BY4" t="s">
        <v>1809</v>
      </c>
      <c r="BZ4" t="s">
        <v>1809</v>
      </c>
      <c r="CA4" t="s">
        <v>1809</v>
      </c>
      <c r="CB4" t="s">
        <v>1809</v>
      </c>
      <c r="CC4" t="s">
        <v>1809</v>
      </c>
      <c r="CD4" t="s">
        <v>1809</v>
      </c>
      <c r="CE4" t="s">
        <v>1809</v>
      </c>
      <c r="CF4" t="s">
        <v>1809</v>
      </c>
      <c r="CG4" t="s">
        <v>1809</v>
      </c>
      <c r="CH4">
        <v>0</v>
      </c>
      <c r="CI4" t="s">
        <v>1809</v>
      </c>
      <c r="CJ4" t="s">
        <v>1809</v>
      </c>
      <c r="CK4" t="s">
        <v>1809</v>
      </c>
      <c r="CL4" t="s">
        <v>1809</v>
      </c>
      <c r="CM4" t="s">
        <v>1809</v>
      </c>
      <c r="CN4" t="s">
        <v>1809</v>
      </c>
      <c r="CO4" t="s">
        <v>1809</v>
      </c>
      <c r="CP4" t="s">
        <v>1809</v>
      </c>
      <c r="CQ4" t="s">
        <v>1809</v>
      </c>
      <c r="CR4" t="s">
        <v>1809</v>
      </c>
      <c r="CS4" t="s">
        <v>1809</v>
      </c>
      <c r="CT4" t="s">
        <v>1809</v>
      </c>
      <c r="CU4" t="s">
        <v>1809</v>
      </c>
      <c r="CV4" t="s">
        <v>1809</v>
      </c>
      <c r="CW4" t="s">
        <v>1809</v>
      </c>
      <c r="CX4" t="s">
        <v>1809</v>
      </c>
      <c r="CY4" t="s">
        <v>1809</v>
      </c>
      <c r="CZ4" t="s">
        <v>1809</v>
      </c>
      <c r="DA4" t="s">
        <v>1809</v>
      </c>
      <c r="DB4" t="s">
        <v>1809</v>
      </c>
      <c r="DC4" t="s">
        <v>1809</v>
      </c>
      <c r="DD4" t="s">
        <v>1809</v>
      </c>
      <c r="DE4" t="s">
        <v>1809</v>
      </c>
      <c r="DF4" t="s">
        <v>1809</v>
      </c>
      <c r="DG4" t="s">
        <v>1809</v>
      </c>
      <c r="DH4" t="s">
        <v>1809</v>
      </c>
      <c r="DI4" t="s">
        <v>1809</v>
      </c>
      <c r="DJ4" t="s">
        <v>1809</v>
      </c>
      <c r="DK4" t="s">
        <v>1809</v>
      </c>
      <c r="DL4" t="s">
        <v>1809</v>
      </c>
      <c r="DM4" t="s">
        <v>1809</v>
      </c>
      <c r="DN4" t="s">
        <v>1809</v>
      </c>
      <c r="DO4" t="s">
        <v>1809</v>
      </c>
      <c r="DP4" t="s">
        <v>1809</v>
      </c>
      <c r="DQ4" t="s">
        <v>1809</v>
      </c>
      <c r="DR4" t="s">
        <v>1809</v>
      </c>
      <c r="DS4" t="s">
        <v>1809</v>
      </c>
      <c r="DT4" t="s">
        <v>1809</v>
      </c>
      <c r="DU4" t="s">
        <v>1809</v>
      </c>
      <c r="DV4" t="s">
        <v>1809</v>
      </c>
      <c r="DW4">
        <v>0</v>
      </c>
      <c r="DX4">
        <v>0</v>
      </c>
      <c r="DY4">
        <v>0</v>
      </c>
      <c r="DZ4" t="s">
        <v>1809</v>
      </c>
      <c r="EA4">
        <v>1</v>
      </c>
      <c r="EB4">
        <v>0</v>
      </c>
      <c r="EC4">
        <v>0</v>
      </c>
      <c r="ED4">
        <v>0</v>
      </c>
      <c r="EE4">
        <v>0</v>
      </c>
      <c r="EF4">
        <v>0</v>
      </c>
      <c r="EG4">
        <v>1</v>
      </c>
      <c r="EH4">
        <v>0</v>
      </c>
      <c r="EI4">
        <v>1</v>
      </c>
      <c r="EJ4">
        <v>0</v>
      </c>
      <c r="EK4">
        <v>0</v>
      </c>
      <c r="EL4">
        <v>1</v>
      </c>
      <c r="EM4">
        <v>0</v>
      </c>
      <c r="EN4">
        <v>0</v>
      </c>
      <c r="EO4">
        <v>1</v>
      </c>
      <c r="EP4">
        <v>0</v>
      </c>
      <c r="EQ4">
        <v>0</v>
      </c>
      <c r="ER4">
        <v>1</v>
      </c>
      <c r="ES4">
        <v>1</v>
      </c>
      <c r="ET4">
        <v>0</v>
      </c>
      <c r="EU4">
        <v>0</v>
      </c>
      <c r="EV4">
        <v>1</v>
      </c>
      <c r="EW4">
        <v>0</v>
      </c>
    </row>
    <row r="5" spans="1:153" x14ac:dyDescent="0.35">
      <c r="A5" t="s">
        <v>122</v>
      </c>
      <c r="B5" s="1">
        <v>41844</v>
      </c>
      <c r="C5" s="1">
        <v>41962</v>
      </c>
      <c r="D5">
        <v>1</v>
      </c>
      <c r="E5">
        <v>0</v>
      </c>
      <c r="F5">
        <v>1</v>
      </c>
      <c r="G5">
        <v>0</v>
      </c>
      <c r="H5">
        <v>0</v>
      </c>
      <c r="I5">
        <v>0</v>
      </c>
      <c r="J5">
        <v>1</v>
      </c>
      <c r="K5">
        <v>4</v>
      </c>
      <c r="L5">
        <v>0</v>
      </c>
      <c r="M5">
        <v>1</v>
      </c>
      <c r="N5">
        <v>1</v>
      </c>
      <c r="O5">
        <v>1</v>
      </c>
      <c r="P5">
        <v>1</v>
      </c>
      <c r="Q5">
        <v>0</v>
      </c>
      <c r="R5">
        <v>0</v>
      </c>
      <c r="S5">
        <v>0</v>
      </c>
      <c r="T5">
        <v>0</v>
      </c>
      <c r="U5">
        <v>0</v>
      </c>
      <c r="V5">
        <v>0</v>
      </c>
      <c r="W5">
        <v>0</v>
      </c>
      <c r="X5">
        <v>1</v>
      </c>
      <c r="Y5">
        <v>1</v>
      </c>
      <c r="Z5">
        <v>1</v>
      </c>
      <c r="AA5">
        <v>1</v>
      </c>
      <c r="AB5">
        <v>1</v>
      </c>
      <c r="AC5">
        <v>0</v>
      </c>
      <c r="AD5">
        <v>0</v>
      </c>
      <c r="AE5">
        <v>0</v>
      </c>
      <c r="AF5">
        <v>0</v>
      </c>
      <c r="AG5">
        <v>0</v>
      </c>
      <c r="AH5">
        <v>1</v>
      </c>
      <c r="AI5">
        <v>1</v>
      </c>
      <c r="AJ5">
        <v>0</v>
      </c>
      <c r="AK5">
        <v>0</v>
      </c>
      <c r="AL5">
        <v>0</v>
      </c>
      <c r="AM5">
        <v>0</v>
      </c>
      <c r="AN5">
        <v>0</v>
      </c>
      <c r="AO5">
        <v>0</v>
      </c>
      <c r="AP5" t="s">
        <v>1809</v>
      </c>
      <c r="AQ5" t="s">
        <v>1809</v>
      </c>
      <c r="AR5" t="s">
        <v>1809</v>
      </c>
      <c r="AS5" t="s">
        <v>1809</v>
      </c>
      <c r="AT5" t="s">
        <v>1809</v>
      </c>
      <c r="AU5" t="s">
        <v>1809</v>
      </c>
      <c r="AV5" t="s">
        <v>1809</v>
      </c>
      <c r="AW5" t="s">
        <v>1809</v>
      </c>
      <c r="AX5" t="s">
        <v>1809</v>
      </c>
      <c r="AY5" t="s">
        <v>1809</v>
      </c>
      <c r="AZ5">
        <v>0</v>
      </c>
      <c r="BA5" t="s">
        <v>1809</v>
      </c>
      <c r="BB5" t="s">
        <v>1809</v>
      </c>
      <c r="BC5" t="s">
        <v>1809</v>
      </c>
      <c r="BD5" t="s">
        <v>1809</v>
      </c>
      <c r="BE5" t="s">
        <v>1809</v>
      </c>
      <c r="BF5" t="s">
        <v>1809</v>
      </c>
      <c r="BG5" t="s">
        <v>1809</v>
      </c>
      <c r="BH5" t="s">
        <v>1809</v>
      </c>
      <c r="BI5" t="s">
        <v>1809</v>
      </c>
      <c r="BJ5" t="s">
        <v>1809</v>
      </c>
      <c r="BK5" t="s">
        <v>1809</v>
      </c>
      <c r="BL5" t="s">
        <v>1809</v>
      </c>
      <c r="BM5" t="s">
        <v>1809</v>
      </c>
      <c r="BN5" t="s">
        <v>1809</v>
      </c>
      <c r="BO5" t="s">
        <v>1809</v>
      </c>
      <c r="BP5" t="s">
        <v>1809</v>
      </c>
      <c r="BQ5" t="s">
        <v>1809</v>
      </c>
      <c r="BR5" t="s">
        <v>1809</v>
      </c>
      <c r="BS5" t="s">
        <v>1809</v>
      </c>
      <c r="BT5" t="s">
        <v>1809</v>
      </c>
      <c r="BU5" t="s">
        <v>1809</v>
      </c>
      <c r="BV5">
        <v>0</v>
      </c>
      <c r="BW5" t="s">
        <v>1809</v>
      </c>
      <c r="BX5" t="s">
        <v>1809</v>
      </c>
      <c r="BY5" t="s">
        <v>1809</v>
      </c>
      <c r="BZ5" t="s">
        <v>1809</v>
      </c>
      <c r="CA5" t="s">
        <v>1809</v>
      </c>
      <c r="CB5" t="s">
        <v>1809</v>
      </c>
      <c r="CC5" t="s">
        <v>1809</v>
      </c>
      <c r="CD5" t="s">
        <v>1809</v>
      </c>
      <c r="CE5" t="s">
        <v>1809</v>
      </c>
      <c r="CF5" t="s">
        <v>1809</v>
      </c>
      <c r="CG5" t="s">
        <v>1809</v>
      </c>
      <c r="CH5">
        <v>0</v>
      </c>
      <c r="CI5" t="s">
        <v>1809</v>
      </c>
      <c r="CJ5" t="s">
        <v>1809</v>
      </c>
      <c r="CK5" t="s">
        <v>1809</v>
      </c>
      <c r="CL5" t="s">
        <v>1809</v>
      </c>
      <c r="CM5" t="s">
        <v>1809</v>
      </c>
      <c r="CN5" t="s">
        <v>1809</v>
      </c>
      <c r="CO5" t="s">
        <v>1809</v>
      </c>
      <c r="CP5" t="s">
        <v>1809</v>
      </c>
      <c r="CQ5" t="s">
        <v>1809</v>
      </c>
      <c r="CR5" t="s">
        <v>1809</v>
      </c>
      <c r="CS5" t="s">
        <v>1809</v>
      </c>
      <c r="CT5" t="s">
        <v>1809</v>
      </c>
      <c r="CU5" t="s">
        <v>1809</v>
      </c>
      <c r="CV5" t="s">
        <v>1809</v>
      </c>
      <c r="CW5" t="s">
        <v>1809</v>
      </c>
      <c r="CX5" t="s">
        <v>1809</v>
      </c>
      <c r="CY5" t="s">
        <v>1809</v>
      </c>
      <c r="CZ5" t="s">
        <v>1809</v>
      </c>
      <c r="DA5" t="s">
        <v>1809</v>
      </c>
      <c r="DB5" t="s">
        <v>1809</v>
      </c>
      <c r="DC5" t="s">
        <v>1809</v>
      </c>
      <c r="DD5" t="s">
        <v>1809</v>
      </c>
      <c r="DE5" t="s">
        <v>1809</v>
      </c>
      <c r="DF5" t="s">
        <v>1809</v>
      </c>
      <c r="DG5" t="s">
        <v>1809</v>
      </c>
      <c r="DH5" t="s">
        <v>1809</v>
      </c>
      <c r="DI5" t="s">
        <v>1809</v>
      </c>
      <c r="DJ5" t="s">
        <v>1809</v>
      </c>
      <c r="DK5" t="s">
        <v>1809</v>
      </c>
      <c r="DL5" t="s">
        <v>1809</v>
      </c>
      <c r="DM5" t="s">
        <v>1809</v>
      </c>
      <c r="DN5" t="s">
        <v>1809</v>
      </c>
      <c r="DO5" t="s">
        <v>1809</v>
      </c>
      <c r="DP5" t="s">
        <v>1809</v>
      </c>
      <c r="DQ5" t="s">
        <v>1809</v>
      </c>
      <c r="DR5" t="s">
        <v>1809</v>
      </c>
      <c r="DS5" t="s">
        <v>1809</v>
      </c>
      <c r="DT5" t="s">
        <v>1809</v>
      </c>
      <c r="DU5" t="s">
        <v>1809</v>
      </c>
      <c r="DV5" t="s">
        <v>1809</v>
      </c>
      <c r="DW5">
        <v>0</v>
      </c>
      <c r="DX5">
        <v>0</v>
      </c>
      <c r="DY5">
        <v>0</v>
      </c>
      <c r="DZ5" t="s">
        <v>1809</v>
      </c>
      <c r="EA5">
        <v>1</v>
      </c>
      <c r="EB5">
        <v>0</v>
      </c>
      <c r="EC5">
        <v>0</v>
      </c>
      <c r="ED5">
        <v>0</v>
      </c>
      <c r="EE5">
        <v>0</v>
      </c>
      <c r="EF5">
        <v>0</v>
      </c>
      <c r="EG5">
        <v>1</v>
      </c>
      <c r="EH5">
        <v>0</v>
      </c>
      <c r="EI5">
        <v>1</v>
      </c>
      <c r="EJ5">
        <v>0</v>
      </c>
      <c r="EK5">
        <v>0</v>
      </c>
      <c r="EL5">
        <v>1</v>
      </c>
      <c r="EM5">
        <v>0</v>
      </c>
      <c r="EN5">
        <v>0</v>
      </c>
      <c r="EO5">
        <v>1</v>
      </c>
      <c r="EP5">
        <v>0</v>
      </c>
      <c r="EQ5">
        <v>0</v>
      </c>
      <c r="ER5">
        <v>1</v>
      </c>
      <c r="ES5">
        <v>1</v>
      </c>
      <c r="ET5">
        <v>0</v>
      </c>
      <c r="EU5">
        <v>0</v>
      </c>
      <c r="EV5">
        <v>1</v>
      </c>
      <c r="EW5">
        <v>0</v>
      </c>
    </row>
    <row r="6" spans="1:153" x14ac:dyDescent="0.35">
      <c r="A6" t="s">
        <v>122</v>
      </c>
      <c r="B6" s="1">
        <v>41963</v>
      </c>
      <c r="C6" s="1">
        <v>41966</v>
      </c>
      <c r="D6">
        <v>1</v>
      </c>
      <c r="E6">
        <v>0</v>
      </c>
      <c r="F6">
        <v>1</v>
      </c>
      <c r="G6">
        <v>0</v>
      </c>
      <c r="H6">
        <v>0</v>
      </c>
      <c r="I6">
        <v>0</v>
      </c>
      <c r="J6">
        <v>1</v>
      </c>
      <c r="K6">
        <v>4</v>
      </c>
      <c r="L6">
        <v>0</v>
      </c>
      <c r="M6">
        <v>1</v>
      </c>
      <c r="N6">
        <v>1</v>
      </c>
      <c r="O6">
        <v>1</v>
      </c>
      <c r="P6">
        <v>1</v>
      </c>
      <c r="Q6">
        <v>0</v>
      </c>
      <c r="R6">
        <v>0</v>
      </c>
      <c r="S6">
        <v>0</v>
      </c>
      <c r="T6">
        <v>0</v>
      </c>
      <c r="U6">
        <v>0</v>
      </c>
      <c r="V6">
        <v>0</v>
      </c>
      <c r="W6">
        <v>0</v>
      </c>
      <c r="X6">
        <v>1</v>
      </c>
      <c r="Y6">
        <v>1</v>
      </c>
      <c r="Z6">
        <v>1</v>
      </c>
      <c r="AA6">
        <v>1</v>
      </c>
      <c r="AB6">
        <v>1</v>
      </c>
      <c r="AC6">
        <v>0</v>
      </c>
      <c r="AD6">
        <v>0</v>
      </c>
      <c r="AE6">
        <v>0</v>
      </c>
      <c r="AF6">
        <v>0</v>
      </c>
      <c r="AG6">
        <v>0</v>
      </c>
      <c r="AH6">
        <v>1</v>
      </c>
      <c r="AI6">
        <v>1</v>
      </c>
      <c r="AJ6">
        <v>0</v>
      </c>
      <c r="AK6">
        <v>0</v>
      </c>
      <c r="AL6">
        <v>0</v>
      </c>
      <c r="AM6">
        <v>0</v>
      </c>
      <c r="AN6">
        <v>0</v>
      </c>
      <c r="AO6">
        <v>0</v>
      </c>
      <c r="AP6" t="s">
        <v>1809</v>
      </c>
      <c r="AQ6" t="s">
        <v>1809</v>
      </c>
      <c r="AR6" t="s">
        <v>1809</v>
      </c>
      <c r="AS6" t="s">
        <v>1809</v>
      </c>
      <c r="AT6" t="s">
        <v>1809</v>
      </c>
      <c r="AU6" t="s">
        <v>1809</v>
      </c>
      <c r="AV6" t="s">
        <v>1809</v>
      </c>
      <c r="AW6" t="s">
        <v>1809</v>
      </c>
      <c r="AX6" t="s">
        <v>1809</v>
      </c>
      <c r="AY6" t="s">
        <v>1809</v>
      </c>
      <c r="AZ6">
        <v>0</v>
      </c>
      <c r="BA6" t="s">
        <v>1809</v>
      </c>
      <c r="BB6" t="s">
        <v>1809</v>
      </c>
      <c r="BC6" t="s">
        <v>1809</v>
      </c>
      <c r="BD6" t="s">
        <v>1809</v>
      </c>
      <c r="BE6" t="s">
        <v>1809</v>
      </c>
      <c r="BF6" t="s">
        <v>1809</v>
      </c>
      <c r="BG6" t="s">
        <v>1809</v>
      </c>
      <c r="BH6" t="s">
        <v>1809</v>
      </c>
      <c r="BI6" t="s">
        <v>1809</v>
      </c>
      <c r="BJ6" t="s">
        <v>1809</v>
      </c>
      <c r="BK6" t="s">
        <v>1809</v>
      </c>
      <c r="BL6" t="s">
        <v>1809</v>
      </c>
      <c r="BM6" t="s">
        <v>1809</v>
      </c>
      <c r="BN6" t="s">
        <v>1809</v>
      </c>
      <c r="BO6" t="s">
        <v>1809</v>
      </c>
      <c r="BP6" t="s">
        <v>1809</v>
      </c>
      <c r="BQ6" t="s">
        <v>1809</v>
      </c>
      <c r="BR6" t="s">
        <v>1809</v>
      </c>
      <c r="BS6" t="s">
        <v>1809</v>
      </c>
      <c r="BT6" t="s">
        <v>1809</v>
      </c>
      <c r="BU6" t="s">
        <v>1809</v>
      </c>
      <c r="BV6">
        <v>0</v>
      </c>
      <c r="BW6" t="s">
        <v>1809</v>
      </c>
      <c r="BX6" t="s">
        <v>1809</v>
      </c>
      <c r="BY6" t="s">
        <v>1809</v>
      </c>
      <c r="BZ6" t="s">
        <v>1809</v>
      </c>
      <c r="CA6" t="s">
        <v>1809</v>
      </c>
      <c r="CB6" t="s">
        <v>1809</v>
      </c>
      <c r="CC6" t="s">
        <v>1809</v>
      </c>
      <c r="CD6" t="s">
        <v>1809</v>
      </c>
      <c r="CE6" t="s">
        <v>1809</v>
      </c>
      <c r="CF6" t="s">
        <v>1809</v>
      </c>
      <c r="CG6" t="s">
        <v>1809</v>
      </c>
      <c r="CH6">
        <v>0</v>
      </c>
      <c r="CI6" t="s">
        <v>1809</v>
      </c>
      <c r="CJ6" t="s">
        <v>1809</v>
      </c>
      <c r="CK6" t="s">
        <v>1809</v>
      </c>
      <c r="CL6" t="s">
        <v>1809</v>
      </c>
      <c r="CM6" t="s">
        <v>1809</v>
      </c>
      <c r="CN6" t="s">
        <v>1809</v>
      </c>
      <c r="CO6" t="s">
        <v>1809</v>
      </c>
      <c r="CP6" t="s">
        <v>1809</v>
      </c>
      <c r="CQ6" t="s">
        <v>1809</v>
      </c>
      <c r="CR6" t="s">
        <v>1809</v>
      </c>
      <c r="CS6" t="s">
        <v>1809</v>
      </c>
      <c r="CT6" t="s">
        <v>1809</v>
      </c>
      <c r="CU6" t="s">
        <v>1809</v>
      </c>
      <c r="CV6" t="s">
        <v>1809</v>
      </c>
      <c r="CW6" t="s">
        <v>1809</v>
      </c>
      <c r="CX6" t="s">
        <v>1809</v>
      </c>
      <c r="CY6" t="s">
        <v>1809</v>
      </c>
      <c r="CZ6" t="s">
        <v>1809</v>
      </c>
      <c r="DA6" t="s">
        <v>1809</v>
      </c>
      <c r="DB6" t="s">
        <v>1809</v>
      </c>
      <c r="DC6" t="s">
        <v>1809</v>
      </c>
      <c r="DD6" t="s">
        <v>1809</v>
      </c>
      <c r="DE6" t="s">
        <v>1809</v>
      </c>
      <c r="DF6" t="s">
        <v>1809</v>
      </c>
      <c r="DG6" t="s">
        <v>1809</v>
      </c>
      <c r="DH6" t="s">
        <v>1809</v>
      </c>
      <c r="DI6" t="s">
        <v>1809</v>
      </c>
      <c r="DJ6" t="s">
        <v>1809</v>
      </c>
      <c r="DK6" t="s">
        <v>1809</v>
      </c>
      <c r="DL6" t="s">
        <v>1809</v>
      </c>
      <c r="DM6" t="s">
        <v>1809</v>
      </c>
      <c r="DN6" t="s">
        <v>1809</v>
      </c>
      <c r="DO6" t="s">
        <v>1809</v>
      </c>
      <c r="DP6" t="s">
        <v>1809</v>
      </c>
      <c r="DQ6" t="s">
        <v>1809</v>
      </c>
      <c r="DR6" t="s">
        <v>1809</v>
      </c>
      <c r="DS6" t="s">
        <v>1809</v>
      </c>
      <c r="DT6" t="s">
        <v>1809</v>
      </c>
      <c r="DU6" t="s">
        <v>1809</v>
      </c>
      <c r="DV6" t="s">
        <v>1809</v>
      </c>
      <c r="DW6">
        <v>0</v>
      </c>
      <c r="DX6">
        <v>0</v>
      </c>
      <c r="DY6">
        <v>0</v>
      </c>
      <c r="DZ6" t="s">
        <v>1809</v>
      </c>
      <c r="EA6">
        <v>1</v>
      </c>
      <c r="EB6">
        <v>0</v>
      </c>
      <c r="EC6">
        <v>0</v>
      </c>
      <c r="ED6">
        <v>0</v>
      </c>
      <c r="EE6">
        <v>0</v>
      </c>
      <c r="EF6">
        <v>0</v>
      </c>
      <c r="EG6">
        <v>1</v>
      </c>
      <c r="EH6">
        <v>0</v>
      </c>
      <c r="EI6">
        <v>1</v>
      </c>
      <c r="EJ6">
        <v>0</v>
      </c>
      <c r="EK6">
        <v>0</v>
      </c>
      <c r="EL6">
        <v>1</v>
      </c>
      <c r="EM6">
        <v>0</v>
      </c>
      <c r="EN6">
        <v>0</v>
      </c>
      <c r="EO6">
        <v>1</v>
      </c>
      <c r="EP6">
        <v>0</v>
      </c>
      <c r="EQ6">
        <v>0</v>
      </c>
      <c r="ER6">
        <v>1</v>
      </c>
      <c r="ES6">
        <v>1</v>
      </c>
      <c r="ET6">
        <v>0</v>
      </c>
      <c r="EU6">
        <v>0</v>
      </c>
      <c r="EV6">
        <v>1</v>
      </c>
      <c r="EW6">
        <v>0</v>
      </c>
    </row>
    <row r="7" spans="1:153" x14ac:dyDescent="0.35">
      <c r="A7" t="s">
        <v>122</v>
      </c>
      <c r="B7" s="1">
        <v>41967</v>
      </c>
      <c r="C7" s="1">
        <v>42116</v>
      </c>
      <c r="D7">
        <v>1</v>
      </c>
      <c r="E7">
        <v>0</v>
      </c>
      <c r="F7">
        <v>1</v>
      </c>
      <c r="G7">
        <v>0</v>
      </c>
      <c r="H7">
        <v>0</v>
      </c>
      <c r="I7">
        <v>0</v>
      </c>
      <c r="J7">
        <v>1</v>
      </c>
      <c r="K7">
        <v>1</v>
      </c>
      <c r="L7">
        <v>0</v>
      </c>
      <c r="M7">
        <v>1</v>
      </c>
      <c r="N7">
        <v>1</v>
      </c>
      <c r="O7">
        <v>1</v>
      </c>
      <c r="P7">
        <v>1</v>
      </c>
      <c r="Q7">
        <v>0</v>
      </c>
      <c r="R7">
        <v>0</v>
      </c>
      <c r="S7">
        <v>0</v>
      </c>
      <c r="T7">
        <v>0</v>
      </c>
      <c r="U7">
        <v>0</v>
      </c>
      <c r="V7">
        <v>0</v>
      </c>
      <c r="W7">
        <v>0</v>
      </c>
      <c r="X7">
        <v>1</v>
      </c>
      <c r="Y7">
        <v>1</v>
      </c>
      <c r="Z7">
        <v>1</v>
      </c>
      <c r="AA7">
        <v>1</v>
      </c>
      <c r="AB7">
        <v>1</v>
      </c>
      <c r="AC7">
        <v>0</v>
      </c>
      <c r="AD7">
        <v>0</v>
      </c>
      <c r="AE7">
        <v>0</v>
      </c>
      <c r="AF7">
        <v>0</v>
      </c>
      <c r="AG7">
        <v>0</v>
      </c>
      <c r="AH7">
        <v>1</v>
      </c>
      <c r="AI7">
        <v>1</v>
      </c>
      <c r="AJ7">
        <v>0</v>
      </c>
      <c r="AK7">
        <v>0</v>
      </c>
      <c r="AL7">
        <v>0</v>
      </c>
      <c r="AM7">
        <v>0</v>
      </c>
      <c r="AN7">
        <v>0</v>
      </c>
      <c r="AO7">
        <v>0</v>
      </c>
      <c r="AP7" t="s">
        <v>1809</v>
      </c>
      <c r="AQ7" t="s">
        <v>1809</v>
      </c>
      <c r="AR7" t="s">
        <v>1809</v>
      </c>
      <c r="AS7" t="s">
        <v>1809</v>
      </c>
      <c r="AT7" t="s">
        <v>1809</v>
      </c>
      <c r="AU7" t="s">
        <v>1809</v>
      </c>
      <c r="AV7" t="s">
        <v>1809</v>
      </c>
      <c r="AW7" t="s">
        <v>1809</v>
      </c>
      <c r="AX7" t="s">
        <v>1809</v>
      </c>
      <c r="AY7" t="s">
        <v>1809</v>
      </c>
      <c r="AZ7">
        <v>0</v>
      </c>
      <c r="BA7" t="s">
        <v>1809</v>
      </c>
      <c r="BB7" t="s">
        <v>1809</v>
      </c>
      <c r="BC7" t="s">
        <v>1809</v>
      </c>
      <c r="BD7" t="s">
        <v>1809</v>
      </c>
      <c r="BE7" t="s">
        <v>1809</v>
      </c>
      <c r="BF7" t="s">
        <v>1809</v>
      </c>
      <c r="BG7" t="s">
        <v>1809</v>
      </c>
      <c r="BH7" t="s">
        <v>1809</v>
      </c>
      <c r="BI7" t="s">
        <v>1809</v>
      </c>
      <c r="BJ7" t="s">
        <v>1809</v>
      </c>
      <c r="BK7" t="s">
        <v>1809</v>
      </c>
      <c r="BL7" t="s">
        <v>1809</v>
      </c>
      <c r="BM7" t="s">
        <v>1809</v>
      </c>
      <c r="BN7" t="s">
        <v>1809</v>
      </c>
      <c r="BO7" t="s">
        <v>1809</v>
      </c>
      <c r="BP7" t="s">
        <v>1809</v>
      </c>
      <c r="BQ7" t="s">
        <v>1809</v>
      </c>
      <c r="BR7" t="s">
        <v>1809</v>
      </c>
      <c r="BS7" t="s">
        <v>1809</v>
      </c>
      <c r="BT7" t="s">
        <v>1809</v>
      </c>
      <c r="BU7" t="s">
        <v>1809</v>
      </c>
      <c r="BV7">
        <v>0</v>
      </c>
      <c r="BW7" t="s">
        <v>1809</v>
      </c>
      <c r="BX7" t="s">
        <v>1809</v>
      </c>
      <c r="BY7" t="s">
        <v>1809</v>
      </c>
      <c r="BZ7" t="s">
        <v>1809</v>
      </c>
      <c r="CA7" t="s">
        <v>1809</v>
      </c>
      <c r="CB7" t="s">
        <v>1809</v>
      </c>
      <c r="CC7" t="s">
        <v>1809</v>
      </c>
      <c r="CD7" t="s">
        <v>1809</v>
      </c>
      <c r="CE7" t="s">
        <v>1809</v>
      </c>
      <c r="CF7" t="s">
        <v>1809</v>
      </c>
      <c r="CG7" t="s">
        <v>1809</v>
      </c>
      <c r="CH7">
        <v>0</v>
      </c>
      <c r="CI7" t="s">
        <v>1809</v>
      </c>
      <c r="CJ7" t="s">
        <v>1809</v>
      </c>
      <c r="CK7" t="s">
        <v>1809</v>
      </c>
      <c r="CL7" t="s">
        <v>1809</v>
      </c>
      <c r="CM7" t="s">
        <v>1809</v>
      </c>
      <c r="CN7" t="s">
        <v>1809</v>
      </c>
      <c r="CO7" t="s">
        <v>1809</v>
      </c>
      <c r="CP7" t="s">
        <v>1809</v>
      </c>
      <c r="CQ7" t="s">
        <v>1809</v>
      </c>
      <c r="CR7" t="s">
        <v>1809</v>
      </c>
      <c r="CS7" t="s">
        <v>1809</v>
      </c>
      <c r="CT7" t="s">
        <v>1809</v>
      </c>
      <c r="CU7" t="s">
        <v>1809</v>
      </c>
      <c r="CV7" t="s">
        <v>1809</v>
      </c>
      <c r="CW7" t="s">
        <v>1809</v>
      </c>
      <c r="CX7" t="s">
        <v>1809</v>
      </c>
      <c r="CY7" t="s">
        <v>1809</v>
      </c>
      <c r="CZ7" t="s">
        <v>1809</v>
      </c>
      <c r="DA7" t="s">
        <v>1809</v>
      </c>
      <c r="DB7" t="s">
        <v>1809</v>
      </c>
      <c r="DC7" t="s">
        <v>1809</v>
      </c>
      <c r="DD7" t="s">
        <v>1809</v>
      </c>
      <c r="DE7" t="s">
        <v>1809</v>
      </c>
      <c r="DF7" t="s">
        <v>1809</v>
      </c>
      <c r="DG7" t="s">
        <v>1809</v>
      </c>
      <c r="DH7" t="s">
        <v>1809</v>
      </c>
      <c r="DI7" t="s">
        <v>1809</v>
      </c>
      <c r="DJ7" t="s">
        <v>1809</v>
      </c>
      <c r="DK7" t="s">
        <v>1809</v>
      </c>
      <c r="DL7" t="s">
        <v>1809</v>
      </c>
      <c r="DM7" t="s">
        <v>1809</v>
      </c>
      <c r="DN7" t="s">
        <v>1809</v>
      </c>
      <c r="DO7" t="s">
        <v>1809</v>
      </c>
      <c r="DP7" t="s">
        <v>1809</v>
      </c>
      <c r="DQ7" t="s">
        <v>1809</v>
      </c>
      <c r="DR7" t="s">
        <v>1809</v>
      </c>
      <c r="DS7" t="s">
        <v>1809</v>
      </c>
      <c r="DT7" t="s">
        <v>1809</v>
      </c>
      <c r="DU7" t="s">
        <v>1809</v>
      </c>
      <c r="DV7" t="s">
        <v>1809</v>
      </c>
      <c r="DW7">
        <v>0</v>
      </c>
      <c r="DX7">
        <v>0</v>
      </c>
      <c r="DY7">
        <v>0</v>
      </c>
      <c r="DZ7" t="s">
        <v>1809</v>
      </c>
      <c r="EA7">
        <v>1</v>
      </c>
      <c r="EB7">
        <v>0</v>
      </c>
      <c r="EC7">
        <v>0</v>
      </c>
      <c r="ED7">
        <v>0</v>
      </c>
      <c r="EE7">
        <v>0</v>
      </c>
      <c r="EF7">
        <v>0</v>
      </c>
      <c r="EG7">
        <v>1</v>
      </c>
      <c r="EH7">
        <v>0</v>
      </c>
      <c r="EI7">
        <v>1</v>
      </c>
      <c r="EJ7">
        <v>0</v>
      </c>
      <c r="EK7">
        <v>0</v>
      </c>
      <c r="EL7">
        <v>1</v>
      </c>
      <c r="EM7">
        <v>0</v>
      </c>
      <c r="EN7">
        <v>0</v>
      </c>
      <c r="EO7">
        <v>1</v>
      </c>
      <c r="EP7">
        <v>0</v>
      </c>
      <c r="EQ7">
        <v>0</v>
      </c>
      <c r="ER7">
        <v>1</v>
      </c>
      <c r="ES7">
        <v>1</v>
      </c>
      <c r="ET7">
        <v>0</v>
      </c>
      <c r="EU7">
        <v>0</v>
      </c>
      <c r="EV7">
        <v>1</v>
      </c>
      <c r="EW7">
        <v>0</v>
      </c>
    </row>
    <row r="8" spans="1:153" x14ac:dyDescent="0.35">
      <c r="A8" t="s">
        <v>122</v>
      </c>
      <c r="B8" s="1">
        <v>42117</v>
      </c>
      <c r="C8" s="1">
        <v>42141</v>
      </c>
      <c r="D8">
        <v>1</v>
      </c>
      <c r="E8">
        <v>0</v>
      </c>
      <c r="F8">
        <v>1</v>
      </c>
      <c r="G8">
        <v>0</v>
      </c>
      <c r="H8">
        <v>0</v>
      </c>
      <c r="I8">
        <v>0</v>
      </c>
      <c r="J8">
        <v>1</v>
      </c>
      <c r="K8">
        <v>1</v>
      </c>
      <c r="L8">
        <v>0</v>
      </c>
      <c r="M8">
        <v>1</v>
      </c>
      <c r="N8">
        <v>1</v>
      </c>
      <c r="O8">
        <v>1</v>
      </c>
      <c r="P8">
        <v>1</v>
      </c>
      <c r="Q8">
        <v>0</v>
      </c>
      <c r="R8">
        <v>0</v>
      </c>
      <c r="S8">
        <v>0</v>
      </c>
      <c r="T8">
        <v>0</v>
      </c>
      <c r="U8">
        <v>0</v>
      </c>
      <c r="V8">
        <v>0</v>
      </c>
      <c r="W8">
        <v>0</v>
      </c>
      <c r="X8">
        <v>1</v>
      </c>
      <c r="Y8">
        <v>1</v>
      </c>
      <c r="Z8">
        <v>1</v>
      </c>
      <c r="AA8">
        <v>1</v>
      </c>
      <c r="AB8">
        <v>1</v>
      </c>
      <c r="AC8">
        <v>0</v>
      </c>
      <c r="AD8">
        <v>0</v>
      </c>
      <c r="AE8">
        <v>0</v>
      </c>
      <c r="AF8">
        <v>0</v>
      </c>
      <c r="AG8">
        <v>0</v>
      </c>
      <c r="AH8">
        <v>1</v>
      </c>
      <c r="AI8">
        <v>1</v>
      </c>
      <c r="AJ8">
        <v>0</v>
      </c>
      <c r="AK8">
        <v>0</v>
      </c>
      <c r="AL8">
        <v>0</v>
      </c>
      <c r="AM8">
        <v>0</v>
      </c>
      <c r="AN8">
        <v>0</v>
      </c>
      <c r="AO8">
        <v>0</v>
      </c>
      <c r="AP8" t="s">
        <v>1809</v>
      </c>
      <c r="AQ8" t="s">
        <v>1809</v>
      </c>
      <c r="AR8" t="s">
        <v>1809</v>
      </c>
      <c r="AS8" t="s">
        <v>1809</v>
      </c>
      <c r="AT8" t="s">
        <v>1809</v>
      </c>
      <c r="AU8" t="s">
        <v>1809</v>
      </c>
      <c r="AV8" t="s">
        <v>1809</v>
      </c>
      <c r="AW8" t="s">
        <v>1809</v>
      </c>
      <c r="AX8" t="s">
        <v>1809</v>
      </c>
      <c r="AY8" t="s">
        <v>1809</v>
      </c>
      <c r="AZ8">
        <v>0</v>
      </c>
      <c r="BA8" t="s">
        <v>1809</v>
      </c>
      <c r="BB8" t="s">
        <v>1809</v>
      </c>
      <c r="BC8" t="s">
        <v>1809</v>
      </c>
      <c r="BD8" t="s">
        <v>1809</v>
      </c>
      <c r="BE8" t="s">
        <v>1809</v>
      </c>
      <c r="BF8" t="s">
        <v>1809</v>
      </c>
      <c r="BG8" t="s">
        <v>1809</v>
      </c>
      <c r="BH8" t="s">
        <v>1809</v>
      </c>
      <c r="BI8" t="s">
        <v>1809</v>
      </c>
      <c r="BJ8" t="s">
        <v>1809</v>
      </c>
      <c r="BK8" t="s">
        <v>1809</v>
      </c>
      <c r="BL8" t="s">
        <v>1809</v>
      </c>
      <c r="BM8" t="s">
        <v>1809</v>
      </c>
      <c r="BN8" t="s">
        <v>1809</v>
      </c>
      <c r="BO8" t="s">
        <v>1809</v>
      </c>
      <c r="BP8" t="s">
        <v>1809</v>
      </c>
      <c r="BQ8" t="s">
        <v>1809</v>
      </c>
      <c r="BR8" t="s">
        <v>1809</v>
      </c>
      <c r="BS8" t="s">
        <v>1809</v>
      </c>
      <c r="BT8" t="s">
        <v>1809</v>
      </c>
      <c r="BU8" t="s">
        <v>1809</v>
      </c>
      <c r="BV8">
        <v>0</v>
      </c>
      <c r="BW8" t="s">
        <v>1809</v>
      </c>
      <c r="BX8" t="s">
        <v>1809</v>
      </c>
      <c r="BY8" t="s">
        <v>1809</v>
      </c>
      <c r="BZ8" t="s">
        <v>1809</v>
      </c>
      <c r="CA8" t="s">
        <v>1809</v>
      </c>
      <c r="CB8" t="s">
        <v>1809</v>
      </c>
      <c r="CC8" t="s">
        <v>1809</v>
      </c>
      <c r="CD8" t="s">
        <v>1809</v>
      </c>
      <c r="CE8" t="s">
        <v>1809</v>
      </c>
      <c r="CF8" t="s">
        <v>1809</v>
      </c>
      <c r="CG8" t="s">
        <v>1809</v>
      </c>
      <c r="CH8">
        <v>0</v>
      </c>
      <c r="CI8" t="s">
        <v>1809</v>
      </c>
      <c r="CJ8" t="s">
        <v>1809</v>
      </c>
      <c r="CK8" t="s">
        <v>1809</v>
      </c>
      <c r="CL8" t="s">
        <v>1809</v>
      </c>
      <c r="CM8" t="s">
        <v>1809</v>
      </c>
      <c r="CN8" t="s">
        <v>1809</v>
      </c>
      <c r="CO8" t="s">
        <v>1809</v>
      </c>
      <c r="CP8" t="s">
        <v>1809</v>
      </c>
      <c r="CQ8" t="s">
        <v>1809</v>
      </c>
      <c r="CR8" t="s">
        <v>1809</v>
      </c>
      <c r="CS8" t="s">
        <v>1809</v>
      </c>
      <c r="CT8" t="s">
        <v>1809</v>
      </c>
      <c r="CU8" t="s">
        <v>1809</v>
      </c>
      <c r="CV8" t="s">
        <v>1809</v>
      </c>
      <c r="CW8" t="s">
        <v>1809</v>
      </c>
      <c r="CX8" t="s">
        <v>1809</v>
      </c>
      <c r="CY8" t="s">
        <v>1809</v>
      </c>
      <c r="CZ8" t="s">
        <v>1809</v>
      </c>
      <c r="DA8" t="s">
        <v>1809</v>
      </c>
      <c r="DB8" t="s">
        <v>1809</v>
      </c>
      <c r="DC8" t="s">
        <v>1809</v>
      </c>
      <c r="DD8" t="s">
        <v>1809</v>
      </c>
      <c r="DE8" t="s">
        <v>1809</v>
      </c>
      <c r="DF8" t="s">
        <v>1809</v>
      </c>
      <c r="DG8" t="s">
        <v>1809</v>
      </c>
      <c r="DH8" t="s">
        <v>1809</v>
      </c>
      <c r="DI8" t="s">
        <v>1809</v>
      </c>
      <c r="DJ8" t="s">
        <v>1809</v>
      </c>
      <c r="DK8" t="s">
        <v>1809</v>
      </c>
      <c r="DL8" t="s">
        <v>1809</v>
      </c>
      <c r="DM8" t="s">
        <v>1809</v>
      </c>
      <c r="DN8" t="s">
        <v>1809</v>
      </c>
      <c r="DO8" t="s">
        <v>1809</v>
      </c>
      <c r="DP8" t="s">
        <v>1809</v>
      </c>
      <c r="DQ8" t="s">
        <v>1809</v>
      </c>
      <c r="DR8" t="s">
        <v>1809</v>
      </c>
      <c r="DS8" t="s">
        <v>1809</v>
      </c>
      <c r="DT8" t="s">
        <v>1809</v>
      </c>
      <c r="DU8" t="s">
        <v>1809</v>
      </c>
      <c r="DV8" t="s">
        <v>1809</v>
      </c>
      <c r="DW8">
        <v>0</v>
      </c>
      <c r="DX8">
        <v>0</v>
      </c>
      <c r="DY8">
        <v>0</v>
      </c>
      <c r="DZ8" t="s">
        <v>1809</v>
      </c>
      <c r="EA8">
        <v>1</v>
      </c>
      <c r="EB8">
        <v>0</v>
      </c>
      <c r="EC8">
        <v>0</v>
      </c>
      <c r="ED8">
        <v>0</v>
      </c>
      <c r="EE8">
        <v>0</v>
      </c>
      <c r="EF8">
        <v>0</v>
      </c>
      <c r="EG8">
        <v>1</v>
      </c>
      <c r="EH8">
        <v>0</v>
      </c>
      <c r="EI8">
        <v>1</v>
      </c>
      <c r="EJ8">
        <v>0</v>
      </c>
      <c r="EK8">
        <v>0</v>
      </c>
      <c r="EL8">
        <v>1</v>
      </c>
      <c r="EM8">
        <v>0</v>
      </c>
      <c r="EN8">
        <v>0</v>
      </c>
      <c r="EO8">
        <v>1</v>
      </c>
      <c r="EP8">
        <v>0</v>
      </c>
      <c r="EQ8">
        <v>0</v>
      </c>
      <c r="ER8">
        <v>1</v>
      </c>
      <c r="ES8">
        <v>1</v>
      </c>
      <c r="ET8">
        <v>0</v>
      </c>
      <c r="EU8">
        <v>0</v>
      </c>
      <c r="EV8">
        <v>1</v>
      </c>
      <c r="EW8">
        <v>0</v>
      </c>
    </row>
    <row r="9" spans="1:153" x14ac:dyDescent="0.35">
      <c r="A9" t="s">
        <v>122</v>
      </c>
      <c r="B9" s="1">
        <v>42142</v>
      </c>
      <c r="C9" s="1">
        <v>42298</v>
      </c>
      <c r="D9">
        <v>1</v>
      </c>
      <c r="E9">
        <v>0</v>
      </c>
      <c r="F9">
        <v>1</v>
      </c>
      <c r="G9">
        <v>0</v>
      </c>
      <c r="H9">
        <v>0</v>
      </c>
      <c r="I9">
        <v>0</v>
      </c>
      <c r="J9">
        <v>1</v>
      </c>
      <c r="K9">
        <v>1</v>
      </c>
      <c r="L9">
        <v>0</v>
      </c>
      <c r="M9">
        <v>1</v>
      </c>
      <c r="N9">
        <v>1</v>
      </c>
      <c r="O9">
        <v>1</v>
      </c>
      <c r="P9">
        <v>1</v>
      </c>
      <c r="Q9">
        <v>0</v>
      </c>
      <c r="R9">
        <v>0</v>
      </c>
      <c r="S9">
        <v>0</v>
      </c>
      <c r="T9">
        <v>0</v>
      </c>
      <c r="U9">
        <v>0</v>
      </c>
      <c r="V9">
        <v>0</v>
      </c>
      <c r="W9">
        <v>0</v>
      </c>
      <c r="X9">
        <v>1</v>
      </c>
      <c r="Y9">
        <v>1</v>
      </c>
      <c r="Z9">
        <v>1</v>
      </c>
      <c r="AA9">
        <v>1</v>
      </c>
      <c r="AB9">
        <v>1</v>
      </c>
      <c r="AC9">
        <v>0</v>
      </c>
      <c r="AD9">
        <v>0</v>
      </c>
      <c r="AE9">
        <v>0</v>
      </c>
      <c r="AF9">
        <v>0</v>
      </c>
      <c r="AG9">
        <v>0</v>
      </c>
      <c r="AH9">
        <v>1</v>
      </c>
      <c r="AI9">
        <v>1</v>
      </c>
      <c r="AJ9">
        <v>0</v>
      </c>
      <c r="AK9">
        <v>0</v>
      </c>
      <c r="AL9">
        <v>0</v>
      </c>
      <c r="AM9">
        <v>0</v>
      </c>
      <c r="AN9">
        <v>0</v>
      </c>
      <c r="AO9">
        <v>0</v>
      </c>
      <c r="AP9" t="s">
        <v>1809</v>
      </c>
      <c r="AQ9" t="s">
        <v>1809</v>
      </c>
      <c r="AR9" t="s">
        <v>1809</v>
      </c>
      <c r="AS9" t="s">
        <v>1809</v>
      </c>
      <c r="AT9" t="s">
        <v>1809</v>
      </c>
      <c r="AU9" t="s">
        <v>1809</v>
      </c>
      <c r="AV9" t="s">
        <v>1809</v>
      </c>
      <c r="AW9" t="s">
        <v>1809</v>
      </c>
      <c r="AX9" t="s">
        <v>1809</v>
      </c>
      <c r="AY9" t="s">
        <v>1809</v>
      </c>
      <c r="AZ9">
        <v>0</v>
      </c>
      <c r="BA9" t="s">
        <v>1809</v>
      </c>
      <c r="BB9" t="s">
        <v>1809</v>
      </c>
      <c r="BC9" t="s">
        <v>1809</v>
      </c>
      <c r="BD9" t="s">
        <v>1809</v>
      </c>
      <c r="BE9" t="s">
        <v>1809</v>
      </c>
      <c r="BF9" t="s">
        <v>1809</v>
      </c>
      <c r="BG9" t="s">
        <v>1809</v>
      </c>
      <c r="BH9" t="s">
        <v>1809</v>
      </c>
      <c r="BI9" t="s">
        <v>1809</v>
      </c>
      <c r="BJ9" t="s">
        <v>1809</v>
      </c>
      <c r="BK9" t="s">
        <v>1809</v>
      </c>
      <c r="BL9" t="s">
        <v>1809</v>
      </c>
      <c r="BM9" t="s">
        <v>1809</v>
      </c>
      <c r="BN9" t="s">
        <v>1809</v>
      </c>
      <c r="BO9" t="s">
        <v>1809</v>
      </c>
      <c r="BP9" t="s">
        <v>1809</v>
      </c>
      <c r="BQ9" t="s">
        <v>1809</v>
      </c>
      <c r="BR9" t="s">
        <v>1809</v>
      </c>
      <c r="BS9" t="s">
        <v>1809</v>
      </c>
      <c r="BT9" t="s">
        <v>1809</v>
      </c>
      <c r="BU9" t="s">
        <v>1809</v>
      </c>
      <c r="BV9">
        <v>0</v>
      </c>
      <c r="BW9" t="s">
        <v>1809</v>
      </c>
      <c r="BX9" t="s">
        <v>1809</v>
      </c>
      <c r="BY9" t="s">
        <v>1809</v>
      </c>
      <c r="BZ9" t="s">
        <v>1809</v>
      </c>
      <c r="CA9" t="s">
        <v>1809</v>
      </c>
      <c r="CB9" t="s">
        <v>1809</v>
      </c>
      <c r="CC9" t="s">
        <v>1809</v>
      </c>
      <c r="CD9" t="s">
        <v>1809</v>
      </c>
      <c r="CE9" t="s">
        <v>1809</v>
      </c>
      <c r="CF9" t="s">
        <v>1809</v>
      </c>
      <c r="CG9" t="s">
        <v>1809</v>
      </c>
      <c r="CH9">
        <v>0</v>
      </c>
      <c r="CI9" t="s">
        <v>1809</v>
      </c>
      <c r="CJ9" t="s">
        <v>1809</v>
      </c>
      <c r="CK9" t="s">
        <v>1809</v>
      </c>
      <c r="CL9" t="s">
        <v>1809</v>
      </c>
      <c r="CM9" t="s">
        <v>1809</v>
      </c>
      <c r="CN9" t="s">
        <v>1809</v>
      </c>
      <c r="CO9" t="s">
        <v>1809</v>
      </c>
      <c r="CP9" t="s">
        <v>1809</v>
      </c>
      <c r="CQ9" t="s">
        <v>1809</v>
      </c>
      <c r="CR9" t="s">
        <v>1809</v>
      </c>
      <c r="CS9" t="s">
        <v>1809</v>
      </c>
      <c r="CT9" t="s">
        <v>1809</v>
      </c>
      <c r="CU9" t="s">
        <v>1809</v>
      </c>
      <c r="CV9" t="s">
        <v>1809</v>
      </c>
      <c r="CW9" t="s">
        <v>1809</v>
      </c>
      <c r="CX9" t="s">
        <v>1809</v>
      </c>
      <c r="CY9" t="s">
        <v>1809</v>
      </c>
      <c r="CZ9" t="s">
        <v>1809</v>
      </c>
      <c r="DA9" t="s">
        <v>1809</v>
      </c>
      <c r="DB9" t="s">
        <v>1809</v>
      </c>
      <c r="DC9" t="s">
        <v>1809</v>
      </c>
      <c r="DD9" t="s">
        <v>1809</v>
      </c>
      <c r="DE9" t="s">
        <v>1809</v>
      </c>
      <c r="DF9" t="s">
        <v>1809</v>
      </c>
      <c r="DG9" t="s">
        <v>1809</v>
      </c>
      <c r="DH9" t="s">
        <v>1809</v>
      </c>
      <c r="DI9" t="s">
        <v>1809</v>
      </c>
      <c r="DJ9" t="s">
        <v>1809</v>
      </c>
      <c r="DK9" t="s">
        <v>1809</v>
      </c>
      <c r="DL9" t="s">
        <v>1809</v>
      </c>
      <c r="DM9" t="s">
        <v>1809</v>
      </c>
      <c r="DN9" t="s">
        <v>1809</v>
      </c>
      <c r="DO9" t="s">
        <v>1809</v>
      </c>
      <c r="DP9" t="s">
        <v>1809</v>
      </c>
      <c r="DQ9" t="s">
        <v>1809</v>
      </c>
      <c r="DR9" t="s">
        <v>1809</v>
      </c>
      <c r="DS9" t="s">
        <v>1809</v>
      </c>
      <c r="DT9" t="s">
        <v>1809</v>
      </c>
      <c r="DU9" t="s">
        <v>1809</v>
      </c>
      <c r="DV9" t="s">
        <v>1809</v>
      </c>
      <c r="DW9">
        <v>0</v>
      </c>
      <c r="DX9">
        <v>0</v>
      </c>
      <c r="DY9">
        <v>0</v>
      </c>
      <c r="DZ9" t="s">
        <v>1809</v>
      </c>
      <c r="EA9">
        <v>1</v>
      </c>
      <c r="EB9">
        <v>0</v>
      </c>
      <c r="EC9">
        <v>0</v>
      </c>
      <c r="ED9">
        <v>0</v>
      </c>
      <c r="EE9">
        <v>0</v>
      </c>
      <c r="EF9">
        <v>0</v>
      </c>
      <c r="EG9">
        <v>1</v>
      </c>
      <c r="EH9">
        <v>0</v>
      </c>
      <c r="EI9">
        <v>1</v>
      </c>
      <c r="EJ9">
        <v>0</v>
      </c>
      <c r="EK9">
        <v>0</v>
      </c>
      <c r="EL9">
        <v>1</v>
      </c>
      <c r="EM9">
        <v>0</v>
      </c>
      <c r="EN9">
        <v>0</v>
      </c>
      <c r="EO9">
        <v>1</v>
      </c>
      <c r="EP9">
        <v>0</v>
      </c>
      <c r="EQ9">
        <v>0</v>
      </c>
      <c r="ER9">
        <v>1</v>
      </c>
      <c r="ES9">
        <v>1</v>
      </c>
      <c r="ET9">
        <v>0</v>
      </c>
      <c r="EU9">
        <v>0</v>
      </c>
      <c r="EV9">
        <v>1</v>
      </c>
      <c r="EW9">
        <v>0</v>
      </c>
    </row>
    <row r="10" spans="1:153" x14ac:dyDescent="0.35">
      <c r="A10" t="s">
        <v>122</v>
      </c>
      <c r="B10" s="1">
        <v>42299</v>
      </c>
      <c r="C10" s="1">
        <v>42582</v>
      </c>
      <c r="D10">
        <v>1</v>
      </c>
      <c r="E10">
        <v>0</v>
      </c>
      <c r="F10">
        <v>1</v>
      </c>
      <c r="G10">
        <v>0</v>
      </c>
      <c r="H10">
        <v>0</v>
      </c>
      <c r="I10">
        <v>0</v>
      </c>
      <c r="J10">
        <v>1</v>
      </c>
      <c r="K10">
        <v>1</v>
      </c>
      <c r="L10">
        <v>0</v>
      </c>
      <c r="M10">
        <v>1</v>
      </c>
      <c r="N10">
        <v>1</v>
      </c>
      <c r="O10">
        <v>1</v>
      </c>
      <c r="P10">
        <v>1</v>
      </c>
      <c r="Q10">
        <v>0</v>
      </c>
      <c r="R10">
        <v>0</v>
      </c>
      <c r="S10">
        <v>0</v>
      </c>
      <c r="T10">
        <v>0</v>
      </c>
      <c r="U10">
        <v>0</v>
      </c>
      <c r="V10">
        <v>0</v>
      </c>
      <c r="W10">
        <v>0</v>
      </c>
      <c r="X10">
        <v>1</v>
      </c>
      <c r="Y10">
        <v>1</v>
      </c>
      <c r="Z10">
        <v>1</v>
      </c>
      <c r="AA10">
        <v>1</v>
      </c>
      <c r="AB10">
        <v>1</v>
      </c>
      <c r="AC10">
        <v>0</v>
      </c>
      <c r="AD10">
        <v>0</v>
      </c>
      <c r="AE10">
        <v>0</v>
      </c>
      <c r="AF10">
        <v>0</v>
      </c>
      <c r="AG10">
        <v>0</v>
      </c>
      <c r="AH10">
        <v>1</v>
      </c>
      <c r="AI10">
        <v>1</v>
      </c>
      <c r="AJ10">
        <v>0</v>
      </c>
      <c r="AK10">
        <v>0</v>
      </c>
      <c r="AL10">
        <v>0</v>
      </c>
      <c r="AM10">
        <v>0</v>
      </c>
      <c r="AN10">
        <v>0</v>
      </c>
      <c r="AO10">
        <v>0</v>
      </c>
      <c r="AP10" t="s">
        <v>1809</v>
      </c>
      <c r="AQ10" t="s">
        <v>1809</v>
      </c>
      <c r="AR10" t="s">
        <v>1809</v>
      </c>
      <c r="AS10" t="s">
        <v>1809</v>
      </c>
      <c r="AT10" t="s">
        <v>1809</v>
      </c>
      <c r="AU10" t="s">
        <v>1809</v>
      </c>
      <c r="AV10" t="s">
        <v>1809</v>
      </c>
      <c r="AW10" t="s">
        <v>1809</v>
      </c>
      <c r="AX10" t="s">
        <v>1809</v>
      </c>
      <c r="AY10" t="s">
        <v>1809</v>
      </c>
      <c r="AZ10">
        <v>0</v>
      </c>
      <c r="BA10" t="s">
        <v>1809</v>
      </c>
      <c r="BB10" t="s">
        <v>1809</v>
      </c>
      <c r="BC10" t="s">
        <v>1809</v>
      </c>
      <c r="BD10" t="s">
        <v>1809</v>
      </c>
      <c r="BE10" t="s">
        <v>1809</v>
      </c>
      <c r="BF10" t="s">
        <v>1809</v>
      </c>
      <c r="BG10" t="s">
        <v>1809</v>
      </c>
      <c r="BH10" t="s">
        <v>1809</v>
      </c>
      <c r="BI10" t="s">
        <v>1809</v>
      </c>
      <c r="BJ10" t="s">
        <v>1809</v>
      </c>
      <c r="BK10" t="s">
        <v>1809</v>
      </c>
      <c r="BL10" t="s">
        <v>1809</v>
      </c>
      <c r="BM10" t="s">
        <v>1809</v>
      </c>
      <c r="BN10" t="s">
        <v>1809</v>
      </c>
      <c r="BO10" t="s">
        <v>1809</v>
      </c>
      <c r="BP10" t="s">
        <v>1809</v>
      </c>
      <c r="BQ10" t="s">
        <v>1809</v>
      </c>
      <c r="BR10" t="s">
        <v>1809</v>
      </c>
      <c r="BS10" t="s">
        <v>1809</v>
      </c>
      <c r="BT10" t="s">
        <v>1809</v>
      </c>
      <c r="BU10" t="s">
        <v>1809</v>
      </c>
      <c r="BV10">
        <v>0</v>
      </c>
      <c r="BW10" t="s">
        <v>1809</v>
      </c>
      <c r="BX10" t="s">
        <v>1809</v>
      </c>
      <c r="BY10" t="s">
        <v>1809</v>
      </c>
      <c r="BZ10" t="s">
        <v>1809</v>
      </c>
      <c r="CA10" t="s">
        <v>1809</v>
      </c>
      <c r="CB10" t="s">
        <v>1809</v>
      </c>
      <c r="CC10" t="s">
        <v>1809</v>
      </c>
      <c r="CD10" t="s">
        <v>1809</v>
      </c>
      <c r="CE10" t="s">
        <v>1809</v>
      </c>
      <c r="CF10" t="s">
        <v>1809</v>
      </c>
      <c r="CG10" t="s">
        <v>1809</v>
      </c>
      <c r="CH10">
        <v>0</v>
      </c>
      <c r="CI10" t="s">
        <v>1809</v>
      </c>
      <c r="CJ10" t="s">
        <v>1809</v>
      </c>
      <c r="CK10" t="s">
        <v>1809</v>
      </c>
      <c r="CL10" t="s">
        <v>1809</v>
      </c>
      <c r="CM10" t="s">
        <v>1809</v>
      </c>
      <c r="CN10" t="s">
        <v>1809</v>
      </c>
      <c r="CO10" t="s">
        <v>1809</v>
      </c>
      <c r="CP10" t="s">
        <v>1809</v>
      </c>
      <c r="CQ10" t="s">
        <v>1809</v>
      </c>
      <c r="CR10" t="s">
        <v>1809</v>
      </c>
      <c r="CS10" t="s">
        <v>1809</v>
      </c>
      <c r="CT10" t="s">
        <v>1809</v>
      </c>
      <c r="CU10" t="s">
        <v>1809</v>
      </c>
      <c r="CV10" t="s">
        <v>1809</v>
      </c>
      <c r="CW10" t="s">
        <v>1809</v>
      </c>
      <c r="CX10" t="s">
        <v>1809</v>
      </c>
      <c r="CY10" t="s">
        <v>1809</v>
      </c>
      <c r="CZ10" t="s">
        <v>1809</v>
      </c>
      <c r="DA10" t="s">
        <v>1809</v>
      </c>
      <c r="DB10" t="s">
        <v>1809</v>
      </c>
      <c r="DC10" t="s">
        <v>1809</v>
      </c>
      <c r="DD10" t="s">
        <v>1809</v>
      </c>
      <c r="DE10" t="s">
        <v>1809</v>
      </c>
      <c r="DF10" t="s">
        <v>1809</v>
      </c>
      <c r="DG10" t="s">
        <v>1809</v>
      </c>
      <c r="DH10" t="s">
        <v>1809</v>
      </c>
      <c r="DI10" t="s">
        <v>1809</v>
      </c>
      <c r="DJ10" t="s">
        <v>1809</v>
      </c>
      <c r="DK10" t="s">
        <v>1809</v>
      </c>
      <c r="DL10" t="s">
        <v>1809</v>
      </c>
      <c r="DM10" t="s">
        <v>1809</v>
      </c>
      <c r="DN10" t="s">
        <v>1809</v>
      </c>
      <c r="DO10" t="s">
        <v>1809</v>
      </c>
      <c r="DP10" t="s">
        <v>1809</v>
      </c>
      <c r="DQ10" t="s">
        <v>1809</v>
      </c>
      <c r="DR10" t="s">
        <v>1809</v>
      </c>
      <c r="DS10" t="s">
        <v>1809</v>
      </c>
      <c r="DT10" t="s">
        <v>1809</v>
      </c>
      <c r="DU10" t="s">
        <v>1809</v>
      </c>
      <c r="DV10" t="s">
        <v>1809</v>
      </c>
      <c r="DW10">
        <v>0</v>
      </c>
      <c r="DX10">
        <v>0</v>
      </c>
      <c r="DY10">
        <v>0</v>
      </c>
      <c r="DZ10" t="s">
        <v>1809</v>
      </c>
      <c r="EA10">
        <v>1</v>
      </c>
      <c r="EB10">
        <v>0</v>
      </c>
      <c r="EC10">
        <v>0</v>
      </c>
      <c r="ED10">
        <v>0</v>
      </c>
      <c r="EE10">
        <v>0</v>
      </c>
      <c r="EF10">
        <v>0</v>
      </c>
      <c r="EG10">
        <v>1</v>
      </c>
      <c r="EH10">
        <v>0</v>
      </c>
      <c r="EI10">
        <v>1</v>
      </c>
      <c r="EJ10">
        <v>0</v>
      </c>
      <c r="EK10">
        <v>0</v>
      </c>
      <c r="EL10">
        <v>1</v>
      </c>
      <c r="EM10">
        <v>0</v>
      </c>
      <c r="EN10">
        <v>0</v>
      </c>
      <c r="EO10">
        <v>1</v>
      </c>
      <c r="EP10">
        <v>0</v>
      </c>
      <c r="EQ10">
        <v>0</v>
      </c>
      <c r="ER10">
        <v>1</v>
      </c>
      <c r="ES10">
        <v>1</v>
      </c>
      <c r="ET10">
        <v>0</v>
      </c>
      <c r="EU10">
        <v>0</v>
      </c>
      <c r="EV10">
        <v>1</v>
      </c>
      <c r="EW10">
        <v>0</v>
      </c>
    </row>
    <row r="11" spans="1:153" x14ac:dyDescent="0.35">
      <c r="A11" t="s">
        <v>122</v>
      </c>
      <c r="B11" s="1">
        <v>42583</v>
      </c>
      <c r="C11" s="1">
        <v>42645</v>
      </c>
      <c r="D11">
        <v>1</v>
      </c>
      <c r="E11">
        <v>0</v>
      </c>
      <c r="F11">
        <v>1</v>
      </c>
      <c r="G11">
        <v>0</v>
      </c>
      <c r="H11">
        <v>0</v>
      </c>
      <c r="I11">
        <v>0</v>
      </c>
      <c r="J11">
        <v>1</v>
      </c>
      <c r="K11">
        <v>1</v>
      </c>
      <c r="L11">
        <v>0</v>
      </c>
      <c r="M11">
        <v>1</v>
      </c>
      <c r="N11">
        <v>1</v>
      </c>
      <c r="O11">
        <v>1</v>
      </c>
      <c r="P11">
        <v>1</v>
      </c>
      <c r="Q11">
        <v>0</v>
      </c>
      <c r="R11">
        <v>0</v>
      </c>
      <c r="S11">
        <v>0</v>
      </c>
      <c r="T11">
        <v>0</v>
      </c>
      <c r="U11">
        <v>0</v>
      </c>
      <c r="V11">
        <v>0</v>
      </c>
      <c r="W11">
        <v>0</v>
      </c>
      <c r="X11">
        <v>1</v>
      </c>
      <c r="Y11">
        <v>1</v>
      </c>
      <c r="Z11">
        <v>1</v>
      </c>
      <c r="AA11">
        <v>1</v>
      </c>
      <c r="AB11">
        <v>1</v>
      </c>
      <c r="AC11">
        <v>0</v>
      </c>
      <c r="AD11">
        <v>0</v>
      </c>
      <c r="AE11">
        <v>0</v>
      </c>
      <c r="AF11">
        <v>0</v>
      </c>
      <c r="AG11">
        <v>0</v>
      </c>
      <c r="AH11">
        <v>1</v>
      </c>
      <c r="AI11">
        <v>1</v>
      </c>
      <c r="AJ11">
        <v>0</v>
      </c>
      <c r="AK11">
        <v>0</v>
      </c>
      <c r="AL11">
        <v>0</v>
      </c>
      <c r="AM11">
        <v>0</v>
      </c>
      <c r="AN11">
        <v>0</v>
      </c>
      <c r="AO11">
        <v>0</v>
      </c>
      <c r="AP11" t="s">
        <v>1809</v>
      </c>
      <c r="AQ11" t="s">
        <v>1809</v>
      </c>
      <c r="AR11" t="s">
        <v>1809</v>
      </c>
      <c r="AS11" t="s">
        <v>1809</v>
      </c>
      <c r="AT11" t="s">
        <v>1809</v>
      </c>
      <c r="AU11" t="s">
        <v>1809</v>
      </c>
      <c r="AV11" t="s">
        <v>1809</v>
      </c>
      <c r="AW11" t="s">
        <v>1809</v>
      </c>
      <c r="AX11" t="s">
        <v>1809</v>
      </c>
      <c r="AY11" t="s">
        <v>1809</v>
      </c>
      <c r="AZ11">
        <v>0</v>
      </c>
      <c r="BA11" t="s">
        <v>1809</v>
      </c>
      <c r="BB11" t="s">
        <v>1809</v>
      </c>
      <c r="BC11" t="s">
        <v>1809</v>
      </c>
      <c r="BD11" t="s">
        <v>1809</v>
      </c>
      <c r="BE11" t="s">
        <v>1809</v>
      </c>
      <c r="BF11" t="s">
        <v>1809</v>
      </c>
      <c r="BG11" t="s">
        <v>1809</v>
      </c>
      <c r="BH11" t="s">
        <v>1809</v>
      </c>
      <c r="BI11" t="s">
        <v>1809</v>
      </c>
      <c r="BJ11" t="s">
        <v>1809</v>
      </c>
      <c r="BK11" t="s">
        <v>1809</v>
      </c>
      <c r="BL11" t="s">
        <v>1809</v>
      </c>
      <c r="BM11" t="s">
        <v>1809</v>
      </c>
      <c r="BN11" t="s">
        <v>1809</v>
      </c>
      <c r="BO11" t="s">
        <v>1809</v>
      </c>
      <c r="BP11" t="s">
        <v>1809</v>
      </c>
      <c r="BQ11" t="s">
        <v>1809</v>
      </c>
      <c r="BR11" t="s">
        <v>1809</v>
      </c>
      <c r="BS11" t="s">
        <v>1809</v>
      </c>
      <c r="BT11" t="s">
        <v>1809</v>
      </c>
      <c r="BU11" t="s">
        <v>1809</v>
      </c>
      <c r="BV11">
        <v>0</v>
      </c>
      <c r="BW11" t="s">
        <v>1809</v>
      </c>
      <c r="BX11" t="s">
        <v>1809</v>
      </c>
      <c r="BY11" t="s">
        <v>1809</v>
      </c>
      <c r="BZ11" t="s">
        <v>1809</v>
      </c>
      <c r="CA11" t="s">
        <v>1809</v>
      </c>
      <c r="CB11" t="s">
        <v>1809</v>
      </c>
      <c r="CC11" t="s">
        <v>1809</v>
      </c>
      <c r="CD11" t="s">
        <v>1809</v>
      </c>
      <c r="CE11" t="s">
        <v>1809</v>
      </c>
      <c r="CF11" t="s">
        <v>1809</v>
      </c>
      <c r="CG11" t="s">
        <v>1809</v>
      </c>
      <c r="CH11">
        <v>0</v>
      </c>
      <c r="CI11" t="s">
        <v>1809</v>
      </c>
      <c r="CJ11" t="s">
        <v>1809</v>
      </c>
      <c r="CK11" t="s">
        <v>1809</v>
      </c>
      <c r="CL11" t="s">
        <v>1809</v>
      </c>
      <c r="CM11" t="s">
        <v>1809</v>
      </c>
      <c r="CN11" t="s">
        <v>1809</v>
      </c>
      <c r="CO11" t="s">
        <v>1809</v>
      </c>
      <c r="CP11" t="s">
        <v>1809</v>
      </c>
      <c r="CQ11" t="s">
        <v>1809</v>
      </c>
      <c r="CR11" t="s">
        <v>1809</v>
      </c>
      <c r="CS11" t="s">
        <v>1809</v>
      </c>
      <c r="CT11" t="s">
        <v>1809</v>
      </c>
      <c r="CU11" t="s">
        <v>1809</v>
      </c>
      <c r="CV11" t="s">
        <v>1809</v>
      </c>
      <c r="CW11" t="s">
        <v>1809</v>
      </c>
      <c r="CX11" t="s">
        <v>1809</v>
      </c>
      <c r="CY11" t="s">
        <v>1809</v>
      </c>
      <c r="CZ11" t="s">
        <v>1809</v>
      </c>
      <c r="DA11" t="s">
        <v>1809</v>
      </c>
      <c r="DB11" t="s">
        <v>1809</v>
      </c>
      <c r="DC11" t="s">
        <v>1809</v>
      </c>
      <c r="DD11" t="s">
        <v>1809</v>
      </c>
      <c r="DE11" t="s">
        <v>1809</v>
      </c>
      <c r="DF11" t="s">
        <v>1809</v>
      </c>
      <c r="DG11" t="s">
        <v>1809</v>
      </c>
      <c r="DH11" t="s">
        <v>1809</v>
      </c>
      <c r="DI11" t="s">
        <v>1809</v>
      </c>
      <c r="DJ11" t="s">
        <v>1809</v>
      </c>
      <c r="DK11" t="s">
        <v>1809</v>
      </c>
      <c r="DL11" t="s">
        <v>1809</v>
      </c>
      <c r="DM11" t="s">
        <v>1809</v>
      </c>
      <c r="DN11" t="s">
        <v>1809</v>
      </c>
      <c r="DO11" t="s">
        <v>1809</v>
      </c>
      <c r="DP11" t="s">
        <v>1809</v>
      </c>
      <c r="DQ11" t="s">
        <v>1809</v>
      </c>
      <c r="DR11" t="s">
        <v>1809</v>
      </c>
      <c r="DS11" t="s">
        <v>1809</v>
      </c>
      <c r="DT11" t="s">
        <v>1809</v>
      </c>
      <c r="DU11" t="s">
        <v>1809</v>
      </c>
      <c r="DV11" t="s">
        <v>1809</v>
      </c>
      <c r="DW11">
        <v>0</v>
      </c>
      <c r="DX11">
        <v>0</v>
      </c>
      <c r="DY11">
        <v>0</v>
      </c>
      <c r="DZ11" t="s">
        <v>1809</v>
      </c>
      <c r="EA11">
        <v>1</v>
      </c>
      <c r="EB11">
        <v>0</v>
      </c>
      <c r="EC11">
        <v>0</v>
      </c>
      <c r="ED11">
        <v>0</v>
      </c>
      <c r="EE11">
        <v>0</v>
      </c>
      <c r="EF11">
        <v>0</v>
      </c>
      <c r="EG11">
        <v>1</v>
      </c>
      <c r="EH11">
        <v>0</v>
      </c>
      <c r="EI11">
        <v>1</v>
      </c>
      <c r="EJ11">
        <v>0</v>
      </c>
      <c r="EK11">
        <v>0</v>
      </c>
      <c r="EL11">
        <v>1</v>
      </c>
      <c r="EM11">
        <v>0</v>
      </c>
      <c r="EN11">
        <v>0</v>
      </c>
      <c r="EO11">
        <v>1</v>
      </c>
      <c r="EP11">
        <v>0</v>
      </c>
      <c r="EQ11">
        <v>0</v>
      </c>
      <c r="ER11">
        <v>1</v>
      </c>
      <c r="ES11">
        <v>1</v>
      </c>
      <c r="ET11">
        <v>0</v>
      </c>
      <c r="EU11">
        <v>0</v>
      </c>
      <c r="EV11">
        <v>1</v>
      </c>
      <c r="EW11">
        <v>0</v>
      </c>
    </row>
    <row r="12" spans="1:153" x14ac:dyDescent="0.35">
      <c r="A12" t="s">
        <v>122</v>
      </c>
      <c r="B12" s="1">
        <v>42646</v>
      </c>
      <c r="C12" s="1">
        <v>42802</v>
      </c>
      <c r="D12">
        <v>1</v>
      </c>
      <c r="E12">
        <v>0</v>
      </c>
      <c r="F12">
        <v>1</v>
      </c>
      <c r="G12">
        <v>0</v>
      </c>
      <c r="H12">
        <v>0</v>
      </c>
      <c r="I12">
        <v>0</v>
      </c>
      <c r="J12">
        <v>1</v>
      </c>
      <c r="K12">
        <v>1</v>
      </c>
      <c r="L12">
        <v>0</v>
      </c>
      <c r="M12">
        <v>1</v>
      </c>
      <c r="N12">
        <v>1</v>
      </c>
      <c r="O12">
        <v>1</v>
      </c>
      <c r="P12">
        <v>1</v>
      </c>
      <c r="Q12">
        <v>0</v>
      </c>
      <c r="R12">
        <v>0</v>
      </c>
      <c r="S12">
        <v>0</v>
      </c>
      <c r="T12">
        <v>0</v>
      </c>
      <c r="U12">
        <v>0</v>
      </c>
      <c r="V12">
        <v>0</v>
      </c>
      <c r="W12">
        <v>0</v>
      </c>
      <c r="X12">
        <v>1</v>
      </c>
      <c r="Y12">
        <v>1</v>
      </c>
      <c r="Z12">
        <v>1</v>
      </c>
      <c r="AA12">
        <v>1</v>
      </c>
      <c r="AB12">
        <v>1</v>
      </c>
      <c r="AC12">
        <v>0</v>
      </c>
      <c r="AD12">
        <v>0</v>
      </c>
      <c r="AE12">
        <v>0</v>
      </c>
      <c r="AF12">
        <v>0</v>
      </c>
      <c r="AG12">
        <v>0</v>
      </c>
      <c r="AH12">
        <v>1</v>
      </c>
      <c r="AI12">
        <v>1</v>
      </c>
      <c r="AJ12">
        <v>0</v>
      </c>
      <c r="AK12">
        <v>0</v>
      </c>
      <c r="AL12">
        <v>0</v>
      </c>
      <c r="AM12">
        <v>0</v>
      </c>
      <c r="AN12">
        <v>0</v>
      </c>
      <c r="AO12">
        <v>0</v>
      </c>
      <c r="AP12" t="s">
        <v>1809</v>
      </c>
      <c r="AQ12" t="s">
        <v>1809</v>
      </c>
      <c r="AR12" t="s">
        <v>1809</v>
      </c>
      <c r="AS12" t="s">
        <v>1809</v>
      </c>
      <c r="AT12" t="s">
        <v>1809</v>
      </c>
      <c r="AU12" t="s">
        <v>1809</v>
      </c>
      <c r="AV12" t="s">
        <v>1809</v>
      </c>
      <c r="AW12" t="s">
        <v>1809</v>
      </c>
      <c r="AX12" t="s">
        <v>1809</v>
      </c>
      <c r="AY12" t="s">
        <v>1809</v>
      </c>
      <c r="AZ12">
        <v>0</v>
      </c>
      <c r="BA12" t="s">
        <v>1809</v>
      </c>
      <c r="BB12" t="s">
        <v>1809</v>
      </c>
      <c r="BC12" t="s">
        <v>1809</v>
      </c>
      <c r="BD12" t="s">
        <v>1809</v>
      </c>
      <c r="BE12" t="s">
        <v>1809</v>
      </c>
      <c r="BF12" t="s">
        <v>1809</v>
      </c>
      <c r="BG12" t="s">
        <v>1809</v>
      </c>
      <c r="BH12" t="s">
        <v>1809</v>
      </c>
      <c r="BI12" t="s">
        <v>1809</v>
      </c>
      <c r="BJ12" t="s">
        <v>1809</v>
      </c>
      <c r="BK12" t="s">
        <v>1809</v>
      </c>
      <c r="BL12" t="s">
        <v>1809</v>
      </c>
      <c r="BM12" t="s">
        <v>1809</v>
      </c>
      <c r="BN12" t="s">
        <v>1809</v>
      </c>
      <c r="BO12" t="s">
        <v>1809</v>
      </c>
      <c r="BP12" t="s">
        <v>1809</v>
      </c>
      <c r="BQ12" t="s">
        <v>1809</v>
      </c>
      <c r="BR12" t="s">
        <v>1809</v>
      </c>
      <c r="BS12" t="s">
        <v>1809</v>
      </c>
      <c r="BT12" t="s">
        <v>1809</v>
      </c>
      <c r="BU12" t="s">
        <v>1809</v>
      </c>
      <c r="BV12">
        <v>0</v>
      </c>
      <c r="BW12" t="s">
        <v>1809</v>
      </c>
      <c r="BX12" t="s">
        <v>1809</v>
      </c>
      <c r="BY12" t="s">
        <v>1809</v>
      </c>
      <c r="BZ12" t="s">
        <v>1809</v>
      </c>
      <c r="CA12" t="s">
        <v>1809</v>
      </c>
      <c r="CB12" t="s">
        <v>1809</v>
      </c>
      <c r="CC12" t="s">
        <v>1809</v>
      </c>
      <c r="CD12" t="s">
        <v>1809</v>
      </c>
      <c r="CE12" t="s">
        <v>1809</v>
      </c>
      <c r="CF12" t="s">
        <v>1809</v>
      </c>
      <c r="CG12" t="s">
        <v>1809</v>
      </c>
      <c r="CH12">
        <v>0</v>
      </c>
      <c r="CI12" t="s">
        <v>1809</v>
      </c>
      <c r="CJ12" t="s">
        <v>1809</v>
      </c>
      <c r="CK12" t="s">
        <v>1809</v>
      </c>
      <c r="CL12" t="s">
        <v>1809</v>
      </c>
      <c r="CM12" t="s">
        <v>1809</v>
      </c>
      <c r="CN12" t="s">
        <v>1809</v>
      </c>
      <c r="CO12" t="s">
        <v>1809</v>
      </c>
      <c r="CP12" t="s">
        <v>1809</v>
      </c>
      <c r="CQ12" t="s">
        <v>1809</v>
      </c>
      <c r="CR12" t="s">
        <v>1809</v>
      </c>
      <c r="CS12" t="s">
        <v>1809</v>
      </c>
      <c r="CT12" t="s">
        <v>1809</v>
      </c>
      <c r="CU12" t="s">
        <v>1809</v>
      </c>
      <c r="CV12" t="s">
        <v>1809</v>
      </c>
      <c r="CW12" t="s">
        <v>1809</v>
      </c>
      <c r="CX12" t="s">
        <v>1809</v>
      </c>
      <c r="CY12" t="s">
        <v>1809</v>
      </c>
      <c r="CZ12" t="s">
        <v>1809</v>
      </c>
      <c r="DA12" t="s">
        <v>1809</v>
      </c>
      <c r="DB12" t="s">
        <v>1809</v>
      </c>
      <c r="DC12" t="s">
        <v>1809</v>
      </c>
      <c r="DD12" t="s">
        <v>1809</v>
      </c>
      <c r="DE12" t="s">
        <v>1809</v>
      </c>
      <c r="DF12" t="s">
        <v>1809</v>
      </c>
      <c r="DG12" t="s">
        <v>1809</v>
      </c>
      <c r="DH12" t="s">
        <v>1809</v>
      </c>
      <c r="DI12" t="s">
        <v>1809</v>
      </c>
      <c r="DJ12" t="s">
        <v>1809</v>
      </c>
      <c r="DK12" t="s">
        <v>1809</v>
      </c>
      <c r="DL12" t="s">
        <v>1809</v>
      </c>
      <c r="DM12" t="s">
        <v>1809</v>
      </c>
      <c r="DN12" t="s">
        <v>1809</v>
      </c>
      <c r="DO12" t="s">
        <v>1809</v>
      </c>
      <c r="DP12" t="s">
        <v>1809</v>
      </c>
      <c r="DQ12" t="s">
        <v>1809</v>
      </c>
      <c r="DR12" t="s">
        <v>1809</v>
      </c>
      <c r="DS12" t="s">
        <v>1809</v>
      </c>
      <c r="DT12" t="s">
        <v>1809</v>
      </c>
      <c r="DU12" t="s">
        <v>1809</v>
      </c>
      <c r="DV12" t="s">
        <v>1809</v>
      </c>
      <c r="DW12">
        <v>0</v>
      </c>
      <c r="DX12">
        <v>0</v>
      </c>
      <c r="DY12">
        <v>0</v>
      </c>
      <c r="DZ12" t="s">
        <v>1809</v>
      </c>
      <c r="EA12">
        <v>1</v>
      </c>
      <c r="EB12">
        <v>0</v>
      </c>
      <c r="EC12">
        <v>0</v>
      </c>
      <c r="ED12">
        <v>0</v>
      </c>
      <c r="EE12">
        <v>0</v>
      </c>
      <c r="EF12">
        <v>0</v>
      </c>
      <c r="EG12">
        <v>1</v>
      </c>
      <c r="EH12">
        <v>0</v>
      </c>
      <c r="EI12">
        <v>1</v>
      </c>
      <c r="EJ12">
        <v>0</v>
      </c>
      <c r="EK12">
        <v>0</v>
      </c>
      <c r="EL12">
        <v>1</v>
      </c>
      <c r="EM12">
        <v>0</v>
      </c>
      <c r="EN12">
        <v>0</v>
      </c>
      <c r="EO12">
        <v>1</v>
      </c>
      <c r="EP12">
        <v>0</v>
      </c>
      <c r="EQ12">
        <v>0</v>
      </c>
      <c r="ER12">
        <v>1</v>
      </c>
      <c r="ES12">
        <v>1</v>
      </c>
      <c r="ET12">
        <v>0</v>
      </c>
      <c r="EU12">
        <v>0</v>
      </c>
      <c r="EV12">
        <v>1</v>
      </c>
      <c r="EW12">
        <v>0</v>
      </c>
    </row>
    <row r="13" spans="1:153" x14ac:dyDescent="0.35">
      <c r="A13" t="s">
        <v>122</v>
      </c>
      <c r="B13" s="1">
        <v>42803</v>
      </c>
      <c r="C13" s="1">
        <v>43251</v>
      </c>
      <c r="D13">
        <v>1</v>
      </c>
      <c r="E13">
        <v>0</v>
      </c>
      <c r="F13">
        <v>1</v>
      </c>
      <c r="G13">
        <v>0</v>
      </c>
      <c r="H13">
        <v>0</v>
      </c>
      <c r="I13">
        <v>0</v>
      </c>
      <c r="J13">
        <v>1</v>
      </c>
      <c r="K13">
        <v>1</v>
      </c>
      <c r="L13">
        <v>0</v>
      </c>
      <c r="M13">
        <v>1</v>
      </c>
      <c r="N13">
        <v>1</v>
      </c>
      <c r="O13">
        <v>1</v>
      </c>
      <c r="P13">
        <v>1</v>
      </c>
      <c r="Q13">
        <v>0</v>
      </c>
      <c r="R13">
        <v>0</v>
      </c>
      <c r="S13">
        <v>0</v>
      </c>
      <c r="T13">
        <v>0</v>
      </c>
      <c r="U13">
        <v>0</v>
      </c>
      <c r="V13">
        <v>0</v>
      </c>
      <c r="W13">
        <v>0</v>
      </c>
      <c r="X13">
        <v>1</v>
      </c>
      <c r="Y13">
        <v>1</v>
      </c>
      <c r="Z13">
        <v>1</v>
      </c>
      <c r="AA13">
        <v>1</v>
      </c>
      <c r="AB13">
        <v>1</v>
      </c>
      <c r="AC13">
        <v>0</v>
      </c>
      <c r="AD13">
        <v>0</v>
      </c>
      <c r="AE13">
        <v>0</v>
      </c>
      <c r="AF13">
        <v>0</v>
      </c>
      <c r="AG13">
        <v>0</v>
      </c>
      <c r="AH13">
        <v>1</v>
      </c>
      <c r="AI13">
        <v>1</v>
      </c>
      <c r="AJ13">
        <v>0</v>
      </c>
      <c r="AK13">
        <v>0</v>
      </c>
      <c r="AL13">
        <v>0</v>
      </c>
      <c r="AM13">
        <v>0</v>
      </c>
      <c r="AN13">
        <v>1</v>
      </c>
      <c r="AO13">
        <v>0</v>
      </c>
      <c r="AP13" t="s">
        <v>1809</v>
      </c>
      <c r="AQ13" t="s">
        <v>1809</v>
      </c>
      <c r="AR13" t="s">
        <v>1809</v>
      </c>
      <c r="AS13" t="s">
        <v>1809</v>
      </c>
      <c r="AT13" t="s">
        <v>1809</v>
      </c>
      <c r="AU13" t="s">
        <v>1809</v>
      </c>
      <c r="AV13" t="s">
        <v>1809</v>
      </c>
      <c r="AW13" t="s">
        <v>1809</v>
      </c>
      <c r="AX13" t="s">
        <v>1809</v>
      </c>
      <c r="AY13" t="s">
        <v>1809</v>
      </c>
      <c r="AZ13">
        <v>1</v>
      </c>
      <c r="BA13">
        <v>0</v>
      </c>
      <c r="BB13">
        <v>0</v>
      </c>
      <c r="BC13">
        <v>0</v>
      </c>
      <c r="BD13">
        <v>1</v>
      </c>
      <c r="BE13">
        <v>0</v>
      </c>
      <c r="BF13">
        <v>0</v>
      </c>
      <c r="BG13">
        <v>0</v>
      </c>
      <c r="BH13">
        <v>0</v>
      </c>
      <c r="BI13">
        <v>0</v>
      </c>
      <c r="BJ13">
        <v>0</v>
      </c>
      <c r="BK13">
        <v>0</v>
      </c>
      <c r="BL13">
        <v>0</v>
      </c>
      <c r="BM13">
        <v>0</v>
      </c>
      <c r="BN13">
        <v>1</v>
      </c>
      <c r="BO13">
        <v>0</v>
      </c>
      <c r="BP13">
        <v>0</v>
      </c>
      <c r="BQ13">
        <v>0</v>
      </c>
      <c r="BR13">
        <v>1</v>
      </c>
      <c r="BS13">
        <v>0</v>
      </c>
      <c r="BT13">
        <v>0</v>
      </c>
      <c r="BU13">
        <v>0</v>
      </c>
      <c r="BV13">
        <v>0</v>
      </c>
      <c r="BW13" t="s">
        <v>1809</v>
      </c>
      <c r="BX13" t="s">
        <v>1809</v>
      </c>
      <c r="BY13" t="s">
        <v>1809</v>
      </c>
      <c r="BZ13" t="s">
        <v>1809</v>
      </c>
      <c r="CA13" t="s">
        <v>1809</v>
      </c>
      <c r="CB13" t="s">
        <v>1809</v>
      </c>
      <c r="CC13" t="s">
        <v>1809</v>
      </c>
      <c r="CD13" t="s">
        <v>1809</v>
      </c>
      <c r="CE13" t="s">
        <v>1809</v>
      </c>
      <c r="CF13" t="s">
        <v>1809</v>
      </c>
      <c r="CG13" t="s">
        <v>1809</v>
      </c>
      <c r="CH13">
        <v>0</v>
      </c>
      <c r="CI13" t="s">
        <v>1809</v>
      </c>
      <c r="CJ13" t="s">
        <v>1809</v>
      </c>
      <c r="CK13" t="s">
        <v>1809</v>
      </c>
      <c r="CL13" t="s">
        <v>1809</v>
      </c>
      <c r="CM13" t="s">
        <v>1809</v>
      </c>
      <c r="CN13" t="s">
        <v>1809</v>
      </c>
      <c r="CO13" t="s">
        <v>1809</v>
      </c>
      <c r="CP13" t="s">
        <v>1809</v>
      </c>
      <c r="CQ13" t="s">
        <v>1809</v>
      </c>
      <c r="CR13" t="s">
        <v>1809</v>
      </c>
      <c r="CS13" t="s">
        <v>1809</v>
      </c>
      <c r="CT13" t="s">
        <v>1809</v>
      </c>
      <c r="CU13" t="s">
        <v>1809</v>
      </c>
      <c r="CV13" t="s">
        <v>1809</v>
      </c>
      <c r="CW13" t="s">
        <v>1809</v>
      </c>
      <c r="CX13" t="s">
        <v>1809</v>
      </c>
      <c r="CY13" t="s">
        <v>1809</v>
      </c>
      <c r="CZ13" t="s">
        <v>1809</v>
      </c>
      <c r="DA13" t="s">
        <v>1809</v>
      </c>
      <c r="DB13" t="s">
        <v>1809</v>
      </c>
      <c r="DC13" t="s">
        <v>1809</v>
      </c>
      <c r="DD13" t="s">
        <v>1809</v>
      </c>
      <c r="DE13" t="s">
        <v>1809</v>
      </c>
      <c r="DF13" t="s">
        <v>1809</v>
      </c>
      <c r="DG13" t="s">
        <v>1809</v>
      </c>
      <c r="DH13" t="s">
        <v>1809</v>
      </c>
      <c r="DI13" t="s">
        <v>1809</v>
      </c>
      <c r="DJ13" t="s">
        <v>1809</v>
      </c>
      <c r="DK13" t="s">
        <v>1809</v>
      </c>
      <c r="DL13" t="s">
        <v>1809</v>
      </c>
      <c r="DM13" t="s">
        <v>1809</v>
      </c>
      <c r="DN13" t="s">
        <v>1809</v>
      </c>
      <c r="DO13" t="s">
        <v>1809</v>
      </c>
      <c r="DP13" t="s">
        <v>1809</v>
      </c>
      <c r="DQ13" t="s">
        <v>1809</v>
      </c>
      <c r="DR13" t="s">
        <v>1809</v>
      </c>
      <c r="DS13" t="s">
        <v>1809</v>
      </c>
      <c r="DT13" t="s">
        <v>1809</v>
      </c>
      <c r="DU13" t="s">
        <v>1809</v>
      </c>
      <c r="DV13" t="s">
        <v>1809</v>
      </c>
      <c r="DW13">
        <v>0</v>
      </c>
      <c r="DX13">
        <v>0</v>
      </c>
      <c r="DY13">
        <v>0</v>
      </c>
      <c r="DZ13" t="s">
        <v>1809</v>
      </c>
      <c r="EA13">
        <v>1</v>
      </c>
      <c r="EB13">
        <v>0</v>
      </c>
      <c r="EC13">
        <v>0</v>
      </c>
      <c r="ED13">
        <v>0</v>
      </c>
      <c r="EE13">
        <v>0</v>
      </c>
      <c r="EF13">
        <v>0</v>
      </c>
      <c r="EG13">
        <v>1</v>
      </c>
      <c r="EH13">
        <v>0</v>
      </c>
      <c r="EI13">
        <v>1</v>
      </c>
      <c r="EJ13">
        <v>0</v>
      </c>
      <c r="EK13">
        <v>0</v>
      </c>
      <c r="EL13">
        <v>1</v>
      </c>
      <c r="EM13">
        <v>0</v>
      </c>
      <c r="EN13">
        <v>0</v>
      </c>
      <c r="EO13">
        <v>1</v>
      </c>
      <c r="EP13">
        <v>0</v>
      </c>
      <c r="EQ13">
        <v>0</v>
      </c>
      <c r="ER13">
        <v>1</v>
      </c>
      <c r="ES13">
        <v>1</v>
      </c>
      <c r="ET13">
        <v>0</v>
      </c>
      <c r="EU13">
        <v>0</v>
      </c>
      <c r="EV13">
        <v>1</v>
      </c>
      <c r="EW13">
        <v>0</v>
      </c>
    </row>
    <row r="14" spans="1:153" x14ac:dyDescent="0.35">
      <c r="A14" t="s">
        <v>122</v>
      </c>
      <c r="B14" s="1">
        <v>43252</v>
      </c>
      <c r="C14" s="1">
        <v>43320</v>
      </c>
      <c r="D14">
        <v>1</v>
      </c>
      <c r="E14">
        <v>0</v>
      </c>
      <c r="F14">
        <v>1</v>
      </c>
      <c r="G14">
        <v>0</v>
      </c>
      <c r="H14">
        <v>0</v>
      </c>
      <c r="I14">
        <v>0</v>
      </c>
      <c r="J14">
        <v>1</v>
      </c>
      <c r="K14">
        <v>1</v>
      </c>
      <c r="L14">
        <v>0</v>
      </c>
      <c r="M14">
        <v>1</v>
      </c>
      <c r="N14">
        <v>1</v>
      </c>
      <c r="O14">
        <v>1</v>
      </c>
      <c r="P14">
        <v>1</v>
      </c>
      <c r="Q14">
        <v>0</v>
      </c>
      <c r="R14">
        <v>0</v>
      </c>
      <c r="S14">
        <v>0</v>
      </c>
      <c r="T14">
        <v>0</v>
      </c>
      <c r="U14">
        <v>0</v>
      </c>
      <c r="V14">
        <v>0</v>
      </c>
      <c r="W14">
        <v>0</v>
      </c>
      <c r="X14">
        <v>1</v>
      </c>
      <c r="Y14">
        <v>1</v>
      </c>
      <c r="Z14">
        <v>1</v>
      </c>
      <c r="AA14">
        <v>1</v>
      </c>
      <c r="AB14">
        <v>1</v>
      </c>
      <c r="AC14">
        <v>0</v>
      </c>
      <c r="AD14">
        <v>0</v>
      </c>
      <c r="AE14">
        <v>0</v>
      </c>
      <c r="AF14">
        <v>0</v>
      </c>
      <c r="AG14">
        <v>0</v>
      </c>
      <c r="AH14">
        <v>1</v>
      </c>
      <c r="AI14">
        <v>1</v>
      </c>
      <c r="AJ14">
        <v>0</v>
      </c>
      <c r="AK14">
        <v>0</v>
      </c>
      <c r="AL14">
        <v>0</v>
      </c>
      <c r="AM14">
        <v>0</v>
      </c>
      <c r="AN14">
        <v>1</v>
      </c>
      <c r="AO14">
        <v>0</v>
      </c>
      <c r="AP14" t="s">
        <v>1809</v>
      </c>
      <c r="AQ14" t="s">
        <v>1809</v>
      </c>
      <c r="AR14" t="s">
        <v>1809</v>
      </c>
      <c r="AS14" t="s">
        <v>1809</v>
      </c>
      <c r="AT14" t="s">
        <v>1809</v>
      </c>
      <c r="AU14" t="s">
        <v>1809</v>
      </c>
      <c r="AV14" t="s">
        <v>1809</v>
      </c>
      <c r="AW14" t="s">
        <v>1809</v>
      </c>
      <c r="AX14" t="s">
        <v>1809</v>
      </c>
      <c r="AY14" t="s">
        <v>1809</v>
      </c>
      <c r="AZ14">
        <v>1</v>
      </c>
      <c r="BA14">
        <v>0</v>
      </c>
      <c r="BB14">
        <v>0</v>
      </c>
      <c r="BC14">
        <v>0</v>
      </c>
      <c r="BD14">
        <v>1</v>
      </c>
      <c r="BE14">
        <v>0</v>
      </c>
      <c r="BF14">
        <v>0</v>
      </c>
      <c r="BG14">
        <v>0</v>
      </c>
      <c r="BH14">
        <v>0</v>
      </c>
      <c r="BI14">
        <v>0</v>
      </c>
      <c r="BJ14">
        <v>0</v>
      </c>
      <c r="BK14">
        <v>0</v>
      </c>
      <c r="BL14">
        <v>0</v>
      </c>
      <c r="BM14">
        <v>0</v>
      </c>
      <c r="BN14">
        <v>1</v>
      </c>
      <c r="BO14">
        <v>0</v>
      </c>
      <c r="BP14">
        <v>0</v>
      </c>
      <c r="BQ14">
        <v>0</v>
      </c>
      <c r="BR14">
        <v>1</v>
      </c>
      <c r="BS14">
        <v>0</v>
      </c>
      <c r="BT14">
        <v>0</v>
      </c>
      <c r="BU14">
        <v>0</v>
      </c>
      <c r="BV14">
        <v>0</v>
      </c>
      <c r="BW14" t="s">
        <v>1809</v>
      </c>
      <c r="BX14" t="s">
        <v>1809</v>
      </c>
      <c r="BY14" t="s">
        <v>1809</v>
      </c>
      <c r="BZ14" t="s">
        <v>1809</v>
      </c>
      <c r="CA14" t="s">
        <v>1809</v>
      </c>
      <c r="CB14" t="s">
        <v>1809</v>
      </c>
      <c r="CC14" t="s">
        <v>1809</v>
      </c>
      <c r="CD14" t="s">
        <v>1809</v>
      </c>
      <c r="CE14" t="s">
        <v>1809</v>
      </c>
      <c r="CF14" t="s">
        <v>1809</v>
      </c>
      <c r="CG14" t="s">
        <v>1809</v>
      </c>
      <c r="CH14">
        <v>0</v>
      </c>
      <c r="CI14" t="s">
        <v>1809</v>
      </c>
      <c r="CJ14" t="s">
        <v>1809</v>
      </c>
      <c r="CK14" t="s">
        <v>1809</v>
      </c>
      <c r="CL14" t="s">
        <v>1809</v>
      </c>
      <c r="CM14" t="s">
        <v>1809</v>
      </c>
      <c r="CN14" t="s">
        <v>1809</v>
      </c>
      <c r="CO14" t="s">
        <v>1809</v>
      </c>
      <c r="CP14" t="s">
        <v>1809</v>
      </c>
      <c r="CQ14" t="s">
        <v>1809</v>
      </c>
      <c r="CR14" t="s">
        <v>1809</v>
      </c>
      <c r="CS14" t="s">
        <v>1809</v>
      </c>
      <c r="CT14" t="s">
        <v>1809</v>
      </c>
      <c r="CU14" t="s">
        <v>1809</v>
      </c>
      <c r="CV14" t="s">
        <v>1809</v>
      </c>
      <c r="CW14" t="s">
        <v>1809</v>
      </c>
      <c r="CX14" t="s">
        <v>1809</v>
      </c>
      <c r="CY14" t="s">
        <v>1809</v>
      </c>
      <c r="CZ14" t="s">
        <v>1809</v>
      </c>
      <c r="DA14" t="s">
        <v>1809</v>
      </c>
      <c r="DB14" t="s">
        <v>1809</v>
      </c>
      <c r="DC14" t="s">
        <v>1809</v>
      </c>
      <c r="DD14" t="s">
        <v>1809</v>
      </c>
      <c r="DE14" t="s">
        <v>1809</v>
      </c>
      <c r="DF14" t="s">
        <v>1809</v>
      </c>
      <c r="DG14" t="s">
        <v>1809</v>
      </c>
      <c r="DH14" t="s">
        <v>1809</v>
      </c>
      <c r="DI14" t="s">
        <v>1809</v>
      </c>
      <c r="DJ14" t="s">
        <v>1809</v>
      </c>
      <c r="DK14" t="s">
        <v>1809</v>
      </c>
      <c r="DL14" t="s">
        <v>1809</v>
      </c>
      <c r="DM14" t="s">
        <v>1809</v>
      </c>
      <c r="DN14" t="s">
        <v>1809</v>
      </c>
      <c r="DO14" t="s">
        <v>1809</v>
      </c>
      <c r="DP14" t="s">
        <v>1809</v>
      </c>
      <c r="DQ14" t="s">
        <v>1809</v>
      </c>
      <c r="DR14" t="s">
        <v>1809</v>
      </c>
      <c r="DS14" t="s">
        <v>1809</v>
      </c>
      <c r="DT14" t="s">
        <v>1809</v>
      </c>
      <c r="DU14" t="s">
        <v>1809</v>
      </c>
      <c r="DV14" t="s">
        <v>1809</v>
      </c>
      <c r="DW14">
        <v>0</v>
      </c>
      <c r="DX14">
        <v>0</v>
      </c>
      <c r="DY14">
        <v>0</v>
      </c>
      <c r="DZ14" t="s">
        <v>1809</v>
      </c>
      <c r="EA14">
        <v>1</v>
      </c>
      <c r="EB14">
        <v>0</v>
      </c>
      <c r="EC14">
        <v>0</v>
      </c>
      <c r="ED14">
        <v>0</v>
      </c>
      <c r="EE14">
        <v>0</v>
      </c>
      <c r="EF14">
        <v>0</v>
      </c>
      <c r="EG14">
        <v>1</v>
      </c>
      <c r="EH14">
        <v>0</v>
      </c>
      <c r="EI14">
        <v>1</v>
      </c>
      <c r="EJ14">
        <v>0</v>
      </c>
      <c r="EK14">
        <v>0</v>
      </c>
      <c r="EL14">
        <v>1</v>
      </c>
      <c r="EM14">
        <v>0</v>
      </c>
      <c r="EN14">
        <v>0</v>
      </c>
      <c r="EO14">
        <v>1</v>
      </c>
      <c r="EP14">
        <v>0</v>
      </c>
      <c r="EQ14">
        <v>0</v>
      </c>
      <c r="ER14">
        <v>1</v>
      </c>
      <c r="ES14">
        <v>1</v>
      </c>
      <c r="ET14">
        <v>0</v>
      </c>
      <c r="EU14">
        <v>0</v>
      </c>
      <c r="EV14">
        <v>1</v>
      </c>
      <c r="EW14">
        <v>0</v>
      </c>
    </row>
    <row r="15" spans="1:153" x14ac:dyDescent="0.35">
      <c r="A15" t="s">
        <v>122</v>
      </c>
      <c r="B15" s="1">
        <v>43321</v>
      </c>
      <c r="C15" s="1">
        <v>43344</v>
      </c>
      <c r="D15">
        <v>1</v>
      </c>
      <c r="E15">
        <v>0</v>
      </c>
      <c r="F15">
        <v>1</v>
      </c>
      <c r="G15">
        <v>0</v>
      </c>
      <c r="H15">
        <v>0</v>
      </c>
      <c r="I15">
        <v>0</v>
      </c>
      <c r="J15">
        <v>1</v>
      </c>
      <c r="K15">
        <v>1</v>
      </c>
      <c r="L15">
        <v>0</v>
      </c>
      <c r="M15">
        <v>1</v>
      </c>
      <c r="N15">
        <v>1</v>
      </c>
      <c r="O15">
        <v>1</v>
      </c>
      <c r="P15">
        <v>1</v>
      </c>
      <c r="Q15">
        <v>0</v>
      </c>
      <c r="R15">
        <v>0</v>
      </c>
      <c r="S15">
        <v>0</v>
      </c>
      <c r="T15">
        <v>0</v>
      </c>
      <c r="U15">
        <v>0</v>
      </c>
      <c r="V15">
        <v>0</v>
      </c>
      <c r="W15">
        <v>0</v>
      </c>
      <c r="X15">
        <v>1</v>
      </c>
      <c r="Y15">
        <v>1</v>
      </c>
      <c r="Z15">
        <v>1</v>
      </c>
      <c r="AA15">
        <v>1</v>
      </c>
      <c r="AB15">
        <v>1</v>
      </c>
      <c r="AC15">
        <v>0</v>
      </c>
      <c r="AD15">
        <v>0</v>
      </c>
      <c r="AE15">
        <v>1</v>
      </c>
      <c r="AF15">
        <v>0</v>
      </c>
      <c r="AG15">
        <v>0</v>
      </c>
      <c r="AH15">
        <v>1</v>
      </c>
      <c r="AI15">
        <v>1</v>
      </c>
      <c r="AJ15">
        <v>0</v>
      </c>
      <c r="AK15">
        <v>0</v>
      </c>
      <c r="AL15">
        <v>0</v>
      </c>
      <c r="AM15">
        <v>0</v>
      </c>
      <c r="AN15">
        <v>1</v>
      </c>
      <c r="AO15">
        <v>0</v>
      </c>
      <c r="AP15" t="s">
        <v>1809</v>
      </c>
      <c r="AQ15" t="s">
        <v>1809</v>
      </c>
      <c r="AR15" t="s">
        <v>1809</v>
      </c>
      <c r="AS15" t="s">
        <v>1809</v>
      </c>
      <c r="AT15" t="s">
        <v>1809</v>
      </c>
      <c r="AU15" t="s">
        <v>1809</v>
      </c>
      <c r="AV15" t="s">
        <v>1809</v>
      </c>
      <c r="AW15" t="s">
        <v>1809</v>
      </c>
      <c r="AX15" t="s">
        <v>1809</v>
      </c>
      <c r="AY15" t="s">
        <v>1809</v>
      </c>
      <c r="AZ15">
        <v>1</v>
      </c>
      <c r="BA15">
        <v>0</v>
      </c>
      <c r="BB15">
        <v>0</v>
      </c>
      <c r="BC15">
        <v>0</v>
      </c>
      <c r="BD15">
        <v>1</v>
      </c>
      <c r="BE15">
        <v>0</v>
      </c>
      <c r="BF15">
        <v>0</v>
      </c>
      <c r="BG15">
        <v>0</v>
      </c>
      <c r="BH15">
        <v>0</v>
      </c>
      <c r="BI15">
        <v>0</v>
      </c>
      <c r="BJ15">
        <v>0</v>
      </c>
      <c r="BK15">
        <v>0</v>
      </c>
      <c r="BL15">
        <v>0</v>
      </c>
      <c r="BM15">
        <v>0</v>
      </c>
      <c r="BN15">
        <v>1</v>
      </c>
      <c r="BO15">
        <v>0</v>
      </c>
      <c r="BP15">
        <v>0</v>
      </c>
      <c r="BQ15">
        <v>0</v>
      </c>
      <c r="BR15">
        <v>1</v>
      </c>
      <c r="BS15">
        <v>0</v>
      </c>
      <c r="BT15">
        <v>0</v>
      </c>
      <c r="BU15">
        <v>0</v>
      </c>
      <c r="BV15">
        <v>0</v>
      </c>
      <c r="BW15" t="s">
        <v>1809</v>
      </c>
      <c r="BX15" t="s">
        <v>1809</v>
      </c>
      <c r="BY15" t="s">
        <v>1809</v>
      </c>
      <c r="BZ15" t="s">
        <v>1809</v>
      </c>
      <c r="CA15" t="s">
        <v>1809</v>
      </c>
      <c r="CB15" t="s">
        <v>1809</v>
      </c>
      <c r="CC15" t="s">
        <v>1809</v>
      </c>
      <c r="CD15" t="s">
        <v>1809</v>
      </c>
      <c r="CE15" t="s">
        <v>1809</v>
      </c>
      <c r="CF15" t="s">
        <v>1809</v>
      </c>
      <c r="CG15" t="s">
        <v>1809</v>
      </c>
      <c r="CH15">
        <v>0</v>
      </c>
      <c r="CI15" t="s">
        <v>1809</v>
      </c>
      <c r="CJ15" t="s">
        <v>1809</v>
      </c>
      <c r="CK15" t="s">
        <v>1809</v>
      </c>
      <c r="CL15" t="s">
        <v>1809</v>
      </c>
      <c r="CM15" t="s">
        <v>1809</v>
      </c>
      <c r="CN15" t="s">
        <v>1809</v>
      </c>
      <c r="CO15" t="s">
        <v>1809</v>
      </c>
      <c r="CP15" t="s">
        <v>1809</v>
      </c>
      <c r="CQ15" t="s">
        <v>1809</v>
      </c>
      <c r="CR15" t="s">
        <v>1809</v>
      </c>
      <c r="CS15" t="s">
        <v>1809</v>
      </c>
      <c r="CT15" t="s">
        <v>1809</v>
      </c>
      <c r="CU15" t="s">
        <v>1809</v>
      </c>
      <c r="CV15" t="s">
        <v>1809</v>
      </c>
      <c r="CW15" t="s">
        <v>1809</v>
      </c>
      <c r="CX15" t="s">
        <v>1809</v>
      </c>
      <c r="CY15" t="s">
        <v>1809</v>
      </c>
      <c r="CZ15" t="s">
        <v>1809</v>
      </c>
      <c r="DA15" t="s">
        <v>1809</v>
      </c>
      <c r="DB15" t="s">
        <v>1809</v>
      </c>
      <c r="DC15" t="s">
        <v>1809</v>
      </c>
      <c r="DD15" t="s">
        <v>1809</v>
      </c>
      <c r="DE15" t="s">
        <v>1809</v>
      </c>
      <c r="DF15" t="s">
        <v>1809</v>
      </c>
      <c r="DG15" t="s">
        <v>1809</v>
      </c>
      <c r="DH15" t="s">
        <v>1809</v>
      </c>
      <c r="DI15" t="s">
        <v>1809</v>
      </c>
      <c r="DJ15" t="s">
        <v>1809</v>
      </c>
      <c r="DK15" t="s">
        <v>1809</v>
      </c>
      <c r="DL15" t="s">
        <v>1809</v>
      </c>
      <c r="DM15" t="s">
        <v>1809</v>
      </c>
      <c r="DN15" t="s">
        <v>1809</v>
      </c>
      <c r="DO15" t="s">
        <v>1809</v>
      </c>
      <c r="DP15" t="s">
        <v>1809</v>
      </c>
      <c r="DQ15" t="s">
        <v>1809</v>
      </c>
      <c r="DR15" t="s">
        <v>1809</v>
      </c>
      <c r="DS15" t="s">
        <v>1809</v>
      </c>
      <c r="DT15" t="s">
        <v>1809</v>
      </c>
      <c r="DU15" t="s">
        <v>1809</v>
      </c>
      <c r="DV15" t="s">
        <v>1809</v>
      </c>
      <c r="DW15">
        <v>0</v>
      </c>
      <c r="DX15">
        <v>0</v>
      </c>
      <c r="DY15">
        <v>0</v>
      </c>
      <c r="DZ15" t="s">
        <v>1809</v>
      </c>
      <c r="EA15">
        <v>1</v>
      </c>
      <c r="EB15">
        <v>0</v>
      </c>
      <c r="EC15">
        <v>0</v>
      </c>
      <c r="ED15">
        <v>0</v>
      </c>
      <c r="EE15">
        <v>0</v>
      </c>
      <c r="EF15">
        <v>0</v>
      </c>
      <c r="EG15">
        <v>1</v>
      </c>
      <c r="EH15">
        <v>0</v>
      </c>
      <c r="EI15">
        <v>1</v>
      </c>
      <c r="EJ15">
        <v>0</v>
      </c>
      <c r="EK15">
        <v>0</v>
      </c>
      <c r="EL15">
        <v>1</v>
      </c>
      <c r="EM15">
        <v>0</v>
      </c>
      <c r="EN15">
        <v>0</v>
      </c>
      <c r="EO15">
        <v>1</v>
      </c>
      <c r="EP15">
        <v>0</v>
      </c>
      <c r="EQ15">
        <v>0</v>
      </c>
      <c r="ER15">
        <v>1</v>
      </c>
      <c r="ES15">
        <v>1</v>
      </c>
      <c r="ET15">
        <v>0</v>
      </c>
      <c r="EU15">
        <v>0</v>
      </c>
      <c r="EV15">
        <v>1</v>
      </c>
      <c r="EW15">
        <v>0</v>
      </c>
    </row>
    <row r="16" spans="1:153" x14ac:dyDescent="0.35">
      <c r="A16" t="s">
        <v>122</v>
      </c>
      <c r="B16" s="1">
        <v>43345</v>
      </c>
      <c r="C16" s="1">
        <v>43351</v>
      </c>
      <c r="D16">
        <v>1</v>
      </c>
      <c r="E16">
        <v>0</v>
      </c>
      <c r="F16">
        <v>1</v>
      </c>
      <c r="G16">
        <v>0</v>
      </c>
      <c r="H16">
        <v>0</v>
      </c>
      <c r="I16">
        <v>0</v>
      </c>
      <c r="J16">
        <v>1</v>
      </c>
      <c r="K16">
        <v>1</v>
      </c>
      <c r="L16">
        <v>0</v>
      </c>
      <c r="M16">
        <v>1</v>
      </c>
      <c r="N16">
        <v>1</v>
      </c>
      <c r="O16">
        <v>1</v>
      </c>
      <c r="P16">
        <v>1</v>
      </c>
      <c r="Q16">
        <v>0</v>
      </c>
      <c r="R16">
        <v>0</v>
      </c>
      <c r="S16">
        <v>0</v>
      </c>
      <c r="T16">
        <v>0</v>
      </c>
      <c r="U16">
        <v>0</v>
      </c>
      <c r="V16">
        <v>0</v>
      </c>
      <c r="W16">
        <v>0</v>
      </c>
      <c r="X16">
        <v>1</v>
      </c>
      <c r="Y16">
        <v>1</v>
      </c>
      <c r="Z16">
        <v>1</v>
      </c>
      <c r="AA16">
        <v>1</v>
      </c>
      <c r="AB16">
        <v>1</v>
      </c>
      <c r="AC16">
        <v>0</v>
      </c>
      <c r="AD16">
        <v>0</v>
      </c>
      <c r="AE16">
        <v>1</v>
      </c>
      <c r="AF16">
        <v>0</v>
      </c>
      <c r="AG16">
        <v>0</v>
      </c>
      <c r="AH16">
        <v>1</v>
      </c>
      <c r="AI16">
        <v>1</v>
      </c>
      <c r="AJ16">
        <v>0</v>
      </c>
      <c r="AK16">
        <v>0</v>
      </c>
      <c r="AL16">
        <v>0</v>
      </c>
      <c r="AM16">
        <v>0</v>
      </c>
      <c r="AN16">
        <v>1</v>
      </c>
      <c r="AO16">
        <v>0</v>
      </c>
      <c r="AP16" t="s">
        <v>1809</v>
      </c>
      <c r="AQ16" t="s">
        <v>1809</v>
      </c>
      <c r="AR16" t="s">
        <v>1809</v>
      </c>
      <c r="AS16" t="s">
        <v>1809</v>
      </c>
      <c r="AT16" t="s">
        <v>1809</v>
      </c>
      <c r="AU16" t="s">
        <v>1809</v>
      </c>
      <c r="AV16" t="s">
        <v>1809</v>
      </c>
      <c r="AW16" t="s">
        <v>1809</v>
      </c>
      <c r="AX16" t="s">
        <v>1809</v>
      </c>
      <c r="AY16" t="s">
        <v>1809</v>
      </c>
      <c r="AZ16">
        <v>1</v>
      </c>
      <c r="BA16">
        <v>0</v>
      </c>
      <c r="BB16">
        <v>0</v>
      </c>
      <c r="BC16">
        <v>0</v>
      </c>
      <c r="BD16">
        <v>1</v>
      </c>
      <c r="BE16">
        <v>0</v>
      </c>
      <c r="BF16">
        <v>0</v>
      </c>
      <c r="BG16">
        <v>0</v>
      </c>
      <c r="BH16">
        <v>0</v>
      </c>
      <c r="BI16">
        <v>0</v>
      </c>
      <c r="BJ16">
        <v>0</v>
      </c>
      <c r="BK16">
        <v>0</v>
      </c>
      <c r="BL16">
        <v>0</v>
      </c>
      <c r="BM16">
        <v>0</v>
      </c>
      <c r="BN16">
        <v>1</v>
      </c>
      <c r="BO16">
        <v>0</v>
      </c>
      <c r="BP16">
        <v>0</v>
      </c>
      <c r="BQ16">
        <v>0</v>
      </c>
      <c r="BR16">
        <v>1</v>
      </c>
      <c r="BS16">
        <v>0</v>
      </c>
      <c r="BT16">
        <v>0</v>
      </c>
      <c r="BU16">
        <v>0</v>
      </c>
      <c r="BV16">
        <v>0</v>
      </c>
      <c r="BW16" t="s">
        <v>1809</v>
      </c>
      <c r="BX16" t="s">
        <v>1809</v>
      </c>
      <c r="BY16" t="s">
        <v>1809</v>
      </c>
      <c r="BZ16" t="s">
        <v>1809</v>
      </c>
      <c r="CA16" t="s">
        <v>1809</v>
      </c>
      <c r="CB16" t="s">
        <v>1809</v>
      </c>
      <c r="CC16" t="s">
        <v>1809</v>
      </c>
      <c r="CD16" t="s">
        <v>1809</v>
      </c>
      <c r="CE16" t="s">
        <v>1809</v>
      </c>
      <c r="CF16" t="s">
        <v>1809</v>
      </c>
      <c r="CG16" t="s">
        <v>1809</v>
      </c>
      <c r="CH16">
        <v>0</v>
      </c>
      <c r="CI16" t="s">
        <v>1809</v>
      </c>
      <c r="CJ16" t="s">
        <v>1809</v>
      </c>
      <c r="CK16" t="s">
        <v>1809</v>
      </c>
      <c r="CL16" t="s">
        <v>1809</v>
      </c>
      <c r="CM16" t="s">
        <v>1809</v>
      </c>
      <c r="CN16" t="s">
        <v>1809</v>
      </c>
      <c r="CO16" t="s">
        <v>1809</v>
      </c>
      <c r="CP16" t="s">
        <v>1809</v>
      </c>
      <c r="CQ16" t="s">
        <v>1809</v>
      </c>
      <c r="CR16" t="s">
        <v>1809</v>
      </c>
      <c r="CS16" t="s">
        <v>1809</v>
      </c>
      <c r="CT16" t="s">
        <v>1809</v>
      </c>
      <c r="CU16" t="s">
        <v>1809</v>
      </c>
      <c r="CV16" t="s">
        <v>1809</v>
      </c>
      <c r="CW16" t="s">
        <v>1809</v>
      </c>
      <c r="CX16" t="s">
        <v>1809</v>
      </c>
      <c r="CY16" t="s">
        <v>1809</v>
      </c>
      <c r="CZ16" t="s">
        <v>1809</v>
      </c>
      <c r="DA16" t="s">
        <v>1809</v>
      </c>
      <c r="DB16" t="s">
        <v>1809</v>
      </c>
      <c r="DC16" t="s">
        <v>1809</v>
      </c>
      <c r="DD16" t="s">
        <v>1809</v>
      </c>
      <c r="DE16" t="s">
        <v>1809</v>
      </c>
      <c r="DF16" t="s">
        <v>1809</v>
      </c>
      <c r="DG16" t="s">
        <v>1809</v>
      </c>
      <c r="DH16" t="s">
        <v>1809</v>
      </c>
      <c r="DI16" t="s">
        <v>1809</v>
      </c>
      <c r="DJ16" t="s">
        <v>1809</v>
      </c>
      <c r="DK16" t="s">
        <v>1809</v>
      </c>
      <c r="DL16" t="s">
        <v>1809</v>
      </c>
      <c r="DM16" t="s">
        <v>1809</v>
      </c>
      <c r="DN16" t="s">
        <v>1809</v>
      </c>
      <c r="DO16" t="s">
        <v>1809</v>
      </c>
      <c r="DP16" t="s">
        <v>1809</v>
      </c>
      <c r="DQ16" t="s">
        <v>1809</v>
      </c>
      <c r="DR16" t="s">
        <v>1809</v>
      </c>
      <c r="DS16" t="s">
        <v>1809</v>
      </c>
      <c r="DT16" t="s">
        <v>1809</v>
      </c>
      <c r="DU16" t="s">
        <v>1809</v>
      </c>
      <c r="DV16" t="s">
        <v>1809</v>
      </c>
      <c r="DW16">
        <v>0</v>
      </c>
      <c r="DX16">
        <v>0</v>
      </c>
      <c r="DY16">
        <v>0</v>
      </c>
      <c r="DZ16" t="s">
        <v>1809</v>
      </c>
      <c r="EA16">
        <v>1</v>
      </c>
      <c r="EB16">
        <v>0</v>
      </c>
      <c r="EC16">
        <v>0</v>
      </c>
      <c r="ED16">
        <v>0</v>
      </c>
      <c r="EE16">
        <v>0</v>
      </c>
      <c r="EF16">
        <v>0</v>
      </c>
      <c r="EG16">
        <v>1</v>
      </c>
      <c r="EH16">
        <v>0</v>
      </c>
      <c r="EI16">
        <v>1</v>
      </c>
      <c r="EJ16">
        <v>0</v>
      </c>
      <c r="EK16">
        <v>0</v>
      </c>
      <c r="EL16">
        <v>1</v>
      </c>
      <c r="EM16">
        <v>0</v>
      </c>
      <c r="EN16">
        <v>0</v>
      </c>
      <c r="EO16">
        <v>1</v>
      </c>
      <c r="EP16">
        <v>0</v>
      </c>
      <c r="EQ16">
        <v>0</v>
      </c>
      <c r="ER16">
        <v>1</v>
      </c>
      <c r="ES16">
        <v>1</v>
      </c>
      <c r="ET16">
        <v>0</v>
      </c>
      <c r="EU16">
        <v>0</v>
      </c>
      <c r="EV16">
        <v>1</v>
      </c>
      <c r="EW16">
        <v>0</v>
      </c>
    </row>
    <row r="17" spans="1:153" x14ac:dyDescent="0.35">
      <c r="A17" t="s">
        <v>122</v>
      </c>
      <c r="B17" s="1">
        <v>43352</v>
      </c>
      <c r="C17" s="1">
        <v>43615</v>
      </c>
      <c r="D17">
        <v>1</v>
      </c>
      <c r="E17">
        <v>0</v>
      </c>
      <c r="F17">
        <v>1</v>
      </c>
      <c r="G17">
        <v>0</v>
      </c>
      <c r="H17">
        <v>0</v>
      </c>
      <c r="I17">
        <v>0</v>
      </c>
      <c r="J17">
        <v>1</v>
      </c>
      <c r="K17">
        <v>1</v>
      </c>
      <c r="L17">
        <v>0</v>
      </c>
      <c r="M17">
        <v>1</v>
      </c>
      <c r="N17">
        <v>1</v>
      </c>
      <c r="O17">
        <v>1</v>
      </c>
      <c r="P17">
        <v>1</v>
      </c>
      <c r="Q17">
        <v>0</v>
      </c>
      <c r="R17">
        <v>0</v>
      </c>
      <c r="S17">
        <v>0</v>
      </c>
      <c r="T17">
        <v>0</v>
      </c>
      <c r="U17">
        <v>0</v>
      </c>
      <c r="V17">
        <v>0</v>
      </c>
      <c r="W17">
        <v>0</v>
      </c>
      <c r="X17">
        <v>1</v>
      </c>
      <c r="Y17">
        <v>1</v>
      </c>
      <c r="Z17">
        <v>1</v>
      </c>
      <c r="AA17">
        <v>1</v>
      </c>
      <c r="AB17">
        <v>1</v>
      </c>
      <c r="AC17">
        <v>0</v>
      </c>
      <c r="AD17">
        <v>0</v>
      </c>
      <c r="AE17">
        <v>1</v>
      </c>
      <c r="AF17">
        <v>0</v>
      </c>
      <c r="AG17">
        <v>0</v>
      </c>
      <c r="AH17">
        <v>1</v>
      </c>
      <c r="AI17">
        <v>1</v>
      </c>
      <c r="AJ17">
        <v>0</v>
      </c>
      <c r="AK17">
        <v>0</v>
      </c>
      <c r="AL17">
        <v>0</v>
      </c>
      <c r="AM17">
        <v>0</v>
      </c>
      <c r="AN17">
        <v>1</v>
      </c>
      <c r="AO17">
        <v>0</v>
      </c>
      <c r="AP17" t="s">
        <v>1809</v>
      </c>
      <c r="AQ17" t="s">
        <v>1809</v>
      </c>
      <c r="AR17" t="s">
        <v>1809</v>
      </c>
      <c r="AS17" t="s">
        <v>1809</v>
      </c>
      <c r="AT17" t="s">
        <v>1809</v>
      </c>
      <c r="AU17" t="s">
        <v>1809</v>
      </c>
      <c r="AV17" t="s">
        <v>1809</v>
      </c>
      <c r="AW17" t="s">
        <v>1809</v>
      </c>
      <c r="AX17" t="s">
        <v>1809</v>
      </c>
      <c r="AY17" t="s">
        <v>1809</v>
      </c>
      <c r="AZ17">
        <v>1</v>
      </c>
      <c r="BA17">
        <v>0</v>
      </c>
      <c r="BB17">
        <v>0</v>
      </c>
      <c r="BC17">
        <v>0</v>
      </c>
      <c r="BD17">
        <v>1</v>
      </c>
      <c r="BE17">
        <v>1</v>
      </c>
      <c r="BF17">
        <v>0</v>
      </c>
      <c r="BG17">
        <v>0</v>
      </c>
      <c r="BH17">
        <v>0</v>
      </c>
      <c r="BI17">
        <v>0</v>
      </c>
      <c r="BJ17">
        <v>0</v>
      </c>
      <c r="BK17">
        <v>0</v>
      </c>
      <c r="BL17">
        <v>0</v>
      </c>
      <c r="BM17">
        <v>0</v>
      </c>
      <c r="BN17">
        <v>1</v>
      </c>
      <c r="BO17">
        <v>0</v>
      </c>
      <c r="BP17">
        <v>0</v>
      </c>
      <c r="BQ17">
        <v>0</v>
      </c>
      <c r="BR17">
        <v>1</v>
      </c>
      <c r="BS17">
        <v>0</v>
      </c>
      <c r="BT17">
        <v>0</v>
      </c>
      <c r="BU17">
        <v>0</v>
      </c>
      <c r="BV17">
        <v>0</v>
      </c>
      <c r="BW17" t="s">
        <v>1809</v>
      </c>
      <c r="BX17" t="s">
        <v>1809</v>
      </c>
      <c r="BY17" t="s">
        <v>1809</v>
      </c>
      <c r="BZ17" t="s">
        <v>1809</v>
      </c>
      <c r="CA17" t="s">
        <v>1809</v>
      </c>
      <c r="CB17" t="s">
        <v>1809</v>
      </c>
      <c r="CC17" t="s">
        <v>1809</v>
      </c>
      <c r="CD17" t="s">
        <v>1809</v>
      </c>
      <c r="CE17" t="s">
        <v>1809</v>
      </c>
      <c r="CF17" t="s">
        <v>1809</v>
      </c>
      <c r="CG17" t="s">
        <v>1809</v>
      </c>
      <c r="CH17">
        <v>0</v>
      </c>
      <c r="CI17" t="s">
        <v>1809</v>
      </c>
      <c r="CJ17" t="s">
        <v>1809</v>
      </c>
      <c r="CK17" t="s">
        <v>1809</v>
      </c>
      <c r="CL17" t="s">
        <v>1809</v>
      </c>
      <c r="CM17" t="s">
        <v>1809</v>
      </c>
      <c r="CN17" t="s">
        <v>1809</v>
      </c>
      <c r="CO17" t="s">
        <v>1809</v>
      </c>
      <c r="CP17" t="s">
        <v>1809</v>
      </c>
      <c r="CQ17" t="s">
        <v>1809</v>
      </c>
      <c r="CR17" t="s">
        <v>1809</v>
      </c>
      <c r="CS17" t="s">
        <v>1809</v>
      </c>
      <c r="CT17" t="s">
        <v>1809</v>
      </c>
      <c r="CU17" t="s">
        <v>1809</v>
      </c>
      <c r="CV17" t="s">
        <v>1809</v>
      </c>
      <c r="CW17" t="s">
        <v>1809</v>
      </c>
      <c r="CX17" t="s">
        <v>1809</v>
      </c>
      <c r="CY17" t="s">
        <v>1809</v>
      </c>
      <c r="CZ17" t="s">
        <v>1809</v>
      </c>
      <c r="DA17" t="s">
        <v>1809</v>
      </c>
      <c r="DB17" t="s">
        <v>1809</v>
      </c>
      <c r="DC17" t="s">
        <v>1809</v>
      </c>
      <c r="DD17" t="s">
        <v>1809</v>
      </c>
      <c r="DE17" t="s">
        <v>1809</v>
      </c>
      <c r="DF17" t="s">
        <v>1809</v>
      </c>
      <c r="DG17" t="s">
        <v>1809</v>
      </c>
      <c r="DH17" t="s">
        <v>1809</v>
      </c>
      <c r="DI17" t="s">
        <v>1809</v>
      </c>
      <c r="DJ17" t="s">
        <v>1809</v>
      </c>
      <c r="DK17" t="s">
        <v>1809</v>
      </c>
      <c r="DL17" t="s">
        <v>1809</v>
      </c>
      <c r="DM17" t="s">
        <v>1809</v>
      </c>
      <c r="DN17" t="s">
        <v>1809</v>
      </c>
      <c r="DO17" t="s">
        <v>1809</v>
      </c>
      <c r="DP17" t="s">
        <v>1809</v>
      </c>
      <c r="DQ17" t="s">
        <v>1809</v>
      </c>
      <c r="DR17" t="s">
        <v>1809</v>
      </c>
      <c r="DS17" t="s">
        <v>1809</v>
      </c>
      <c r="DT17" t="s">
        <v>1809</v>
      </c>
      <c r="DU17" t="s">
        <v>1809</v>
      </c>
      <c r="DV17" t="s">
        <v>1809</v>
      </c>
      <c r="DW17">
        <v>0</v>
      </c>
      <c r="DX17">
        <v>0</v>
      </c>
      <c r="DY17">
        <v>0</v>
      </c>
      <c r="DZ17" t="s">
        <v>1809</v>
      </c>
      <c r="EA17">
        <v>1</v>
      </c>
      <c r="EB17">
        <v>0</v>
      </c>
      <c r="EC17">
        <v>0</v>
      </c>
      <c r="ED17">
        <v>0</v>
      </c>
      <c r="EE17">
        <v>0</v>
      </c>
      <c r="EF17">
        <v>0</v>
      </c>
      <c r="EG17">
        <v>1</v>
      </c>
      <c r="EH17">
        <v>0</v>
      </c>
      <c r="EI17">
        <v>1</v>
      </c>
      <c r="EJ17">
        <v>0</v>
      </c>
      <c r="EK17">
        <v>0</v>
      </c>
      <c r="EL17">
        <v>1</v>
      </c>
      <c r="EM17">
        <v>0</v>
      </c>
      <c r="EN17">
        <v>0</v>
      </c>
      <c r="EO17">
        <v>1</v>
      </c>
      <c r="EP17">
        <v>0</v>
      </c>
      <c r="EQ17">
        <v>0</v>
      </c>
      <c r="ER17">
        <v>1</v>
      </c>
      <c r="ES17">
        <v>1</v>
      </c>
      <c r="ET17">
        <v>0</v>
      </c>
      <c r="EU17">
        <v>0</v>
      </c>
      <c r="EV17">
        <v>1</v>
      </c>
      <c r="EW17">
        <v>0</v>
      </c>
    </row>
    <row r="18" spans="1:153" x14ac:dyDescent="0.35">
      <c r="A18" t="s">
        <v>122</v>
      </c>
      <c r="B18" s="1">
        <v>43616</v>
      </c>
      <c r="C18" s="1">
        <v>43684</v>
      </c>
      <c r="D18">
        <v>1</v>
      </c>
      <c r="E18">
        <v>0</v>
      </c>
      <c r="F18">
        <v>1</v>
      </c>
      <c r="G18">
        <v>0</v>
      </c>
      <c r="H18">
        <v>0</v>
      </c>
      <c r="I18">
        <v>0</v>
      </c>
      <c r="J18">
        <v>1</v>
      </c>
      <c r="K18">
        <v>1</v>
      </c>
      <c r="L18">
        <v>0</v>
      </c>
      <c r="M18">
        <v>1</v>
      </c>
      <c r="N18">
        <v>1</v>
      </c>
      <c r="O18">
        <v>1</v>
      </c>
      <c r="P18">
        <v>1</v>
      </c>
      <c r="Q18">
        <v>0</v>
      </c>
      <c r="R18">
        <v>0</v>
      </c>
      <c r="S18">
        <v>0</v>
      </c>
      <c r="T18">
        <v>0</v>
      </c>
      <c r="U18">
        <v>0</v>
      </c>
      <c r="V18">
        <v>0</v>
      </c>
      <c r="W18">
        <v>0</v>
      </c>
      <c r="X18">
        <v>1</v>
      </c>
      <c r="Y18">
        <v>1</v>
      </c>
      <c r="Z18">
        <v>1</v>
      </c>
      <c r="AA18">
        <v>1</v>
      </c>
      <c r="AB18">
        <v>1</v>
      </c>
      <c r="AC18">
        <v>0</v>
      </c>
      <c r="AD18">
        <v>0</v>
      </c>
      <c r="AE18">
        <v>1</v>
      </c>
      <c r="AF18">
        <v>0</v>
      </c>
      <c r="AG18">
        <v>0</v>
      </c>
      <c r="AH18">
        <v>1</v>
      </c>
      <c r="AI18">
        <v>1</v>
      </c>
      <c r="AJ18">
        <v>0</v>
      </c>
      <c r="AK18">
        <v>0</v>
      </c>
      <c r="AL18">
        <v>0</v>
      </c>
      <c r="AM18">
        <v>0</v>
      </c>
      <c r="AN18">
        <v>1</v>
      </c>
      <c r="AO18">
        <v>0</v>
      </c>
      <c r="AP18" t="s">
        <v>1809</v>
      </c>
      <c r="AQ18" t="s">
        <v>1809</v>
      </c>
      <c r="AR18" t="s">
        <v>1809</v>
      </c>
      <c r="AS18" t="s">
        <v>1809</v>
      </c>
      <c r="AT18" t="s">
        <v>1809</v>
      </c>
      <c r="AU18" t="s">
        <v>1809</v>
      </c>
      <c r="AV18" t="s">
        <v>1809</v>
      </c>
      <c r="AW18" t="s">
        <v>1809</v>
      </c>
      <c r="AX18" t="s">
        <v>1809</v>
      </c>
      <c r="AY18" t="s">
        <v>1809</v>
      </c>
      <c r="AZ18">
        <v>1</v>
      </c>
      <c r="BA18">
        <v>0</v>
      </c>
      <c r="BB18">
        <v>0</v>
      </c>
      <c r="BC18">
        <v>0</v>
      </c>
      <c r="BD18">
        <v>1</v>
      </c>
      <c r="BE18">
        <v>1</v>
      </c>
      <c r="BF18">
        <v>0</v>
      </c>
      <c r="BG18">
        <v>0</v>
      </c>
      <c r="BH18">
        <v>0</v>
      </c>
      <c r="BI18">
        <v>0</v>
      </c>
      <c r="BJ18">
        <v>0</v>
      </c>
      <c r="BK18">
        <v>0</v>
      </c>
      <c r="BL18">
        <v>0</v>
      </c>
      <c r="BM18">
        <v>0</v>
      </c>
      <c r="BN18">
        <v>1</v>
      </c>
      <c r="BO18">
        <v>0</v>
      </c>
      <c r="BP18">
        <v>0</v>
      </c>
      <c r="BQ18">
        <v>0</v>
      </c>
      <c r="BR18">
        <v>1</v>
      </c>
      <c r="BS18">
        <v>0</v>
      </c>
      <c r="BT18">
        <v>0</v>
      </c>
      <c r="BU18">
        <v>0</v>
      </c>
      <c r="BV18">
        <v>0</v>
      </c>
      <c r="BW18" t="s">
        <v>1809</v>
      </c>
      <c r="BX18" t="s">
        <v>1809</v>
      </c>
      <c r="BY18" t="s">
        <v>1809</v>
      </c>
      <c r="BZ18" t="s">
        <v>1809</v>
      </c>
      <c r="CA18" t="s">
        <v>1809</v>
      </c>
      <c r="CB18" t="s">
        <v>1809</v>
      </c>
      <c r="CC18" t="s">
        <v>1809</v>
      </c>
      <c r="CD18" t="s">
        <v>1809</v>
      </c>
      <c r="CE18" t="s">
        <v>1809</v>
      </c>
      <c r="CF18" t="s">
        <v>1809</v>
      </c>
      <c r="CG18" t="s">
        <v>1809</v>
      </c>
      <c r="CH18">
        <v>0</v>
      </c>
      <c r="CI18" t="s">
        <v>1809</v>
      </c>
      <c r="CJ18" t="s">
        <v>1809</v>
      </c>
      <c r="CK18" t="s">
        <v>1809</v>
      </c>
      <c r="CL18" t="s">
        <v>1809</v>
      </c>
      <c r="CM18" t="s">
        <v>1809</v>
      </c>
      <c r="CN18" t="s">
        <v>1809</v>
      </c>
      <c r="CO18" t="s">
        <v>1809</v>
      </c>
      <c r="CP18" t="s">
        <v>1809</v>
      </c>
      <c r="CQ18" t="s">
        <v>1809</v>
      </c>
      <c r="CR18" t="s">
        <v>1809</v>
      </c>
      <c r="CS18" t="s">
        <v>1809</v>
      </c>
      <c r="CT18" t="s">
        <v>1809</v>
      </c>
      <c r="CU18" t="s">
        <v>1809</v>
      </c>
      <c r="CV18" t="s">
        <v>1809</v>
      </c>
      <c r="CW18" t="s">
        <v>1809</v>
      </c>
      <c r="CX18" t="s">
        <v>1809</v>
      </c>
      <c r="CY18" t="s">
        <v>1809</v>
      </c>
      <c r="CZ18" t="s">
        <v>1809</v>
      </c>
      <c r="DA18" t="s">
        <v>1809</v>
      </c>
      <c r="DB18" t="s">
        <v>1809</v>
      </c>
      <c r="DC18" t="s">
        <v>1809</v>
      </c>
      <c r="DD18" t="s">
        <v>1809</v>
      </c>
      <c r="DE18" t="s">
        <v>1809</v>
      </c>
      <c r="DF18" t="s">
        <v>1809</v>
      </c>
      <c r="DG18" t="s">
        <v>1809</v>
      </c>
      <c r="DH18" t="s">
        <v>1809</v>
      </c>
      <c r="DI18" t="s">
        <v>1809</v>
      </c>
      <c r="DJ18" t="s">
        <v>1809</v>
      </c>
      <c r="DK18" t="s">
        <v>1809</v>
      </c>
      <c r="DL18" t="s">
        <v>1809</v>
      </c>
      <c r="DM18" t="s">
        <v>1809</v>
      </c>
      <c r="DN18" t="s">
        <v>1809</v>
      </c>
      <c r="DO18" t="s">
        <v>1809</v>
      </c>
      <c r="DP18" t="s">
        <v>1809</v>
      </c>
      <c r="DQ18" t="s">
        <v>1809</v>
      </c>
      <c r="DR18" t="s">
        <v>1809</v>
      </c>
      <c r="DS18" t="s">
        <v>1809</v>
      </c>
      <c r="DT18" t="s">
        <v>1809</v>
      </c>
      <c r="DU18" t="s">
        <v>1809</v>
      </c>
      <c r="DV18" t="s">
        <v>1809</v>
      </c>
      <c r="DW18">
        <v>0</v>
      </c>
      <c r="DX18">
        <v>0</v>
      </c>
      <c r="DY18">
        <v>0</v>
      </c>
      <c r="DZ18" t="s">
        <v>1809</v>
      </c>
      <c r="EA18">
        <v>1</v>
      </c>
      <c r="EB18">
        <v>0</v>
      </c>
      <c r="EC18">
        <v>0</v>
      </c>
      <c r="ED18">
        <v>0</v>
      </c>
      <c r="EE18">
        <v>0</v>
      </c>
      <c r="EF18">
        <v>0</v>
      </c>
      <c r="EG18">
        <v>1</v>
      </c>
      <c r="EH18">
        <v>0</v>
      </c>
      <c r="EI18">
        <v>1</v>
      </c>
      <c r="EJ18">
        <v>0</v>
      </c>
      <c r="EK18">
        <v>0</v>
      </c>
      <c r="EL18">
        <v>1</v>
      </c>
      <c r="EM18">
        <v>0</v>
      </c>
      <c r="EN18">
        <v>0</v>
      </c>
      <c r="EO18">
        <v>1</v>
      </c>
      <c r="EP18">
        <v>0</v>
      </c>
      <c r="EQ18">
        <v>0</v>
      </c>
      <c r="ER18">
        <v>1</v>
      </c>
      <c r="ES18">
        <v>1</v>
      </c>
      <c r="ET18">
        <v>0</v>
      </c>
      <c r="EU18">
        <v>0</v>
      </c>
      <c r="EV18">
        <v>1</v>
      </c>
      <c r="EW18">
        <v>0</v>
      </c>
    </row>
    <row r="19" spans="1:153" x14ac:dyDescent="0.35">
      <c r="A19" t="s">
        <v>122</v>
      </c>
      <c r="B19" s="1">
        <v>43685</v>
      </c>
      <c r="C19" s="1">
        <v>43830</v>
      </c>
      <c r="D19">
        <v>1</v>
      </c>
      <c r="E19">
        <v>0</v>
      </c>
      <c r="F19">
        <v>1</v>
      </c>
      <c r="G19">
        <v>0</v>
      </c>
      <c r="H19">
        <v>0</v>
      </c>
      <c r="I19">
        <v>0</v>
      </c>
      <c r="J19">
        <v>1</v>
      </c>
      <c r="K19">
        <v>1</v>
      </c>
      <c r="L19">
        <v>0</v>
      </c>
      <c r="M19">
        <v>1</v>
      </c>
      <c r="N19">
        <v>1</v>
      </c>
      <c r="O19">
        <v>1</v>
      </c>
      <c r="P19">
        <v>1</v>
      </c>
      <c r="Q19">
        <v>0</v>
      </c>
      <c r="R19">
        <v>0</v>
      </c>
      <c r="S19">
        <v>0</v>
      </c>
      <c r="T19">
        <v>0</v>
      </c>
      <c r="U19">
        <v>0</v>
      </c>
      <c r="V19">
        <v>0</v>
      </c>
      <c r="W19">
        <v>0</v>
      </c>
      <c r="X19">
        <v>1</v>
      </c>
      <c r="Y19">
        <v>1</v>
      </c>
      <c r="Z19">
        <v>1</v>
      </c>
      <c r="AA19">
        <v>1</v>
      </c>
      <c r="AB19">
        <v>1</v>
      </c>
      <c r="AC19">
        <v>0</v>
      </c>
      <c r="AD19">
        <v>0</v>
      </c>
      <c r="AE19">
        <v>1</v>
      </c>
      <c r="AF19">
        <v>0</v>
      </c>
      <c r="AG19">
        <v>0</v>
      </c>
      <c r="AH19">
        <v>1</v>
      </c>
      <c r="AI19">
        <v>1</v>
      </c>
      <c r="AJ19">
        <v>0</v>
      </c>
      <c r="AK19">
        <v>0</v>
      </c>
      <c r="AL19">
        <v>0</v>
      </c>
      <c r="AM19">
        <v>0</v>
      </c>
      <c r="AN19">
        <v>1</v>
      </c>
      <c r="AO19">
        <v>0</v>
      </c>
      <c r="AP19" t="s">
        <v>1809</v>
      </c>
      <c r="AQ19" t="s">
        <v>1809</v>
      </c>
      <c r="AR19" t="s">
        <v>1809</v>
      </c>
      <c r="AS19" t="s">
        <v>1809</v>
      </c>
      <c r="AT19" t="s">
        <v>1809</v>
      </c>
      <c r="AU19" t="s">
        <v>1809</v>
      </c>
      <c r="AV19" t="s">
        <v>1809</v>
      </c>
      <c r="AW19" t="s">
        <v>1809</v>
      </c>
      <c r="AX19" t="s">
        <v>1809</v>
      </c>
      <c r="AY19" t="s">
        <v>1809</v>
      </c>
      <c r="AZ19">
        <v>1</v>
      </c>
      <c r="BA19">
        <v>0</v>
      </c>
      <c r="BB19">
        <v>0</v>
      </c>
      <c r="BC19">
        <v>0</v>
      </c>
      <c r="BD19">
        <v>1</v>
      </c>
      <c r="BE19">
        <v>1</v>
      </c>
      <c r="BF19">
        <v>0</v>
      </c>
      <c r="BG19">
        <v>0</v>
      </c>
      <c r="BH19">
        <v>0</v>
      </c>
      <c r="BI19">
        <v>0</v>
      </c>
      <c r="BJ19">
        <v>0</v>
      </c>
      <c r="BK19">
        <v>0</v>
      </c>
      <c r="BL19">
        <v>0</v>
      </c>
      <c r="BM19">
        <v>0</v>
      </c>
      <c r="BN19">
        <v>1</v>
      </c>
      <c r="BO19">
        <v>0</v>
      </c>
      <c r="BP19">
        <v>0</v>
      </c>
      <c r="BQ19">
        <v>0</v>
      </c>
      <c r="BR19">
        <v>1</v>
      </c>
      <c r="BS19">
        <v>0</v>
      </c>
      <c r="BT19">
        <v>0</v>
      </c>
      <c r="BU19">
        <v>0</v>
      </c>
      <c r="BV19">
        <v>0</v>
      </c>
      <c r="BW19" t="s">
        <v>1809</v>
      </c>
      <c r="BX19" t="s">
        <v>1809</v>
      </c>
      <c r="BY19" t="s">
        <v>1809</v>
      </c>
      <c r="BZ19" t="s">
        <v>1809</v>
      </c>
      <c r="CA19" t="s">
        <v>1809</v>
      </c>
      <c r="CB19" t="s">
        <v>1809</v>
      </c>
      <c r="CC19" t="s">
        <v>1809</v>
      </c>
      <c r="CD19" t="s">
        <v>1809</v>
      </c>
      <c r="CE19" t="s">
        <v>1809</v>
      </c>
      <c r="CF19" t="s">
        <v>1809</v>
      </c>
      <c r="CG19" t="s">
        <v>1809</v>
      </c>
      <c r="CH19">
        <v>0</v>
      </c>
      <c r="CI19" t="s">
        <v>1809</v>
      </c>
      <c r="CJ19" t="s">
        <v>1809</v>
      </c>
      <c r="CK19" t="s">
        <v>1809</v>
      </c>
      <c r="CL19" t="s">
        <v>1809</v>
      </c>
      <c r="CM19" t="s">
        <v>1809</v>
      </c>
      <c r="CN19" t="s">
        <v>1809</v>
      </c>
      <c r="CO19" t="s">
        <v>1809</v>
      </c>
      <c r="CP19" t="s">
        <v>1809</v>
      </c>
      <c r="CQ19" t="s">
        <v>1809</v>
      </c>
      <c r="CR19" t="s">
        <v>1809</v>
      </c>
      <c r="CS19" t="s">
        <v>1809</v>
      </c>
      <c r="CT19" t="s">
        <v>1809</v>
      </c>
      <c r="CU19" t="s">
        <v>1809</v>
      </c>
      <c r="CV19" t="s">
        <v>1809</v>
      </c>
      <c r="CW19" t="s">
        <v>1809</v>
      </c>
      <c r="CX19" t="s">
        <v>1809</v>
      </c>
      <c r="CY19" t="s">
        <v>1809</v>
      </c>
      <c r="CZ19" t="s">
        <v>1809</v>
      </c>
      <c r="DA19" t="s">
        <v>1809</v>
      </c>
      <c r="DB19" t="s">
        <v>1809</v>
      </c>
      <c r="DC19" t="s">
        <v>1809</v>
      </c>
      <c r="DD19" t="s">
        <v>1809</v>
      </c>
      <c r="DE19" t="s">
        <v>1809</v>
      </c>
      <c r="DF19" t="s">
        <v>1809</v>
      </c>
      <c r="DG19" t="s">
        <v>1809</v>
      </c>
      <c r="DH19" t="s">
        <v>1809</v>
      </c>
      <c r="DI19" t="s">
        <v>1809</v>
      </c>
      <c r="DJ19" t="s">
        <v>1809</v>
      </c>
      <c r="DK19" t="s">
        <v>1809</v>
      </c>
      <c r="DL19" t="s">
        <v>1809</v>
      </c>
      <c r="DM19" t="s">
        <v>1809</v>
      </c>
      <c r="DN19" t="s">
        <v>1809</v>
      </c>
      <c r="DO19" t="s">
        <v>1809</v>
      </c>
      <c r="DP19" t="s">
        <v>1809</v>
      </c>
      <c r="DQ19" t="s">
        <v>1809</v>
      </c>
      <c r="DR19" t="s">
        <v>1809</v>
      </c>
      <c r="DS19" t="s">
        <v>1809</v>
      </c>
      <c r="DT19" t="s">
        <v>1809</v>
      </c>
      <c r="DU19" t="s">
        <v>1809</v>
      </c>
      <c r="DV19" t="s">
        <v>1809</v>
      </c>
      <c r="DW19">
        <v>0</v>
      </c>
      <c r="DX19">
        <v>0</v>
      </c>
      <c r="DY19">
        <v>0</v>
      </c>
      <c r="DZ19" t="s">
        <v>1809</v>
      </c>
      <c r="EA19">
        <v>1</v>
      </c>
      <c r="EB19">
        <v>0</v>
      </c>
      <c r="EC19">
        <v>0</v>
      </c>
      <c r="ED19">
        <v>0</v>
      </c>
      <c r="EE19">
        <v>0</v>
      </c>
      <c r="EF19">
        <v>0</v>
      </c>
      <c r="EG19">
        <v>1</v>
      </c>
      <c r="EH19">
        <v>0</v>
      </c>
      <c r="EI19">
        <v>1</v>
      </c>
      <c r="EJ19">
        <v>0</v>
      </c>
      <c r="EK19">
        <v>0</v>
      </c>
      <c r="EL19">
        <v>1</v>
      </c>
      <c r="EM19">
        <v>0</v>
      </c>
      <c r="EN19">
        <v>0</v>
      </c>
      <c r="EO19">
        <v>1</v>
      </c>
      <c r="EP19">
        <v>0</v>
      </c>
      <c r="EQ19">
        <v>0</v>
      </c>
      <c r="ER19">
        <v>1</v>
      </c>
      <c r="ES19">
        <v>1</v>
      </c>
      <c r="ET19">
        <v>0</v>
      </c>
      <c r="EU19">
        <v>0</v>
      </c>
      <c r="EV19">
        <v>1</v>
      </c>
      <c r="EW19">
        <v>0</v>
      </c>
    </row>
    <row r="20" spans="1:153" x14ac:dyDescent="0.35">
      <c r="A20" t="s">
        <v>184</v>
      </c>
      <c r="B20" s="1">
        <v>41640</v>
      </c>
      <c r="C20" s="1">
        <v>42591</v>
      </c>
      <c r="D20">
        <v>1</v>
      </c>
      <c r="E20">
        <v>0</v>
      </c>
      <c r="F20">
        <v>0</v>
      </c>
      <c r="G20">
        <v>0</v>
      </c>
      <c r="H20">
        <v>1</v>
      </c>
      <c r="I20">
        <v>0</v>
      </c>
      <c r="J20">
        <v>1</v>
      </c>
      <c r="K20">
        <v>6</v>
      </c>
      <c r="L20">
        <v>1</v>
      </c>
      <c r="M20">
        <v>1</v>
      </c>
      <c r="N20">
        <v>1</v>
      </c>
      <c r="O20">
        <v>1</v>
      </c>
      <c r="P20">
        <v>1</v>
      </c>
      <c r="Q20">
        <v>0</v>
      </c>
      <c r="R20">
        <v>0</v>
      </c>
      <c r="S20">
        <v>0</v>
      </c>
      <c r="T20">
        <v>0</v>
      </c>
      <c r="U20">
        <v>0</v>
      </c>
      <c r="V20">
        <v>0</v>
      </c>
      <c r="W20">
        <v>0</v>
      </c>
      <c r="X20">
        <v>1</v>
      </c>
      <c r="Y20">
        <v>1</v>
      </c>
      <c r="Z20">
        <v>0</v>
      </c>
      <c r="AA20">
        <v>0</v>
      </c>
      <c r="AB20">
        <v>0</v>
      </c>
      <c r="AC20">
        <v>0</v>
      </c>
      <c r="AD20">
        <v>0</v>
      </c>
      <c r="AE20">
        <v>0</v>
      </c>
      <c r="AF20">
        <v>1</v>
      </c>
      <c r="AG20">
        <v>0</v>
      </c>
      <c r="AH20">
        <v>0</v>
      </c>
      <c r="AI20">
        <v>0</v>
      </c>
      <c r="AJ20">
        <v>0</v>
      </c>
      <c r="AK20">
        <v>0</v>
      </c>
      <c r="AL20">
        <v>0</v>
      </c>
      <c r="AM20">
        <v>1</v>
      </c>
      <c r="AN20">
        <v>0</v>
      </c>
      <c r="AO20">
        <v>0</v>
      </c>
      <c r="AP20" t="s">
        <v>1809</v>
      </c>
      <c r="AQ20" t="s">
        <v>1809</v>
      </c>
      <c r="AR20" t="s">
        <v>1809</v>
      </c>
      <c r="AS20" t="s">
        <v>1809</v>
      </c>
      <c r="AT20" t="s">
        <v>1809</v>
      </c>
      <c r="AU20" t="s">
        <v>1809</v>
      </c>
      <c r="AV20" t="s">
        <v>1809</v>
      </c>
      <c r="AW20" t="s">
        <v>1809</v>
      </c>
      <c r="AX20" t="s">
        <v>1809</v>
      </c>
      <c r="AY20" t="s">
        <v>1809</v>
      </c>
      <c r="AZ20">
        <v>0</v>
      </c>
      <c r="BA20" t="s">
        <v>1809</v>
      </c>
      <c r="BB20" t="s">
        <v>1809</v>
      </c>
      <c r="BC20" t="s">
        <v>1809</v>
      </c>
      <c r="BD20" t="s">
        <v>1809</v>
      </c>
      <c r="BE20" t="s">
        <v>1809</v>
      </c>
      <c r="BF20" t="s">
        <v>1809</v>
      </c>
      <c r="BG20" t="s">
        <v>1809</v>
      </c>
      <c r="BH20" t="s">
        <v>1809</v>
      </c>
      <c r="BI20" t="s">
        <v>1809</v>
      </c>
      <c r="BJ20" t="s">
        <v>1809</v>
      </c>
      <c r="BK20" t="s">
        <v>1809</v>
      </c>
      <c r="BL20" t="s">
        <v>1809</v>
      </c>
      <c r="BM20" t="s">
        <v>1809</v>
      </c>
      <c r="BN20" t="s">
        <v>1809</v>
      </c>
      <c r="BO20" t="s">
        <v>1809</v>
      </c>
      <c r="BP20" t="s">
        <v>1809</v>
      </c>
      <c r="BQ20" t="s">
        <v>1809</v>
      </c>
      <c r="BR20" t="s">
        <v>1809</v>
      </c>
      <c r="BS20" t="s">
        <v>1809</v>
      </c>
      <c r="BT20" t="s">
        <v>1809</v>
      </c>
      <c r="BU20" t="s">
        <v>1809</v>
      </c>
      <c r="BV20">
        <v>0</v>
      </c>
      <c r="BW20" t="s">
        <v>1809</v>
      </c>
      <c r="BX20" t="s">
        <v>1809</v>
      </c>
      <c r="BY20" t="s">
        <v>1809</v>
      </c>
      <c r="BZ20" t="s">
        <v>1809</v>
      </c>
      <c r="CA20" t="s">
        <v>1809</v>
      </c>
      <c r="CB20" t="s">
        <v>1809</v>
      </c>
      <c r="CC20" t="s">
        <v>1809</v>
      </c>
      <c r="CD20" t="s">
        <v>1809</v>
      </c>
      <c r="CE20" t="s">
        <v>1809</v>
      </c>
      <c r="CF20" t="s">
        <v>1809</v>
      </c>
      <c r="CG20" t="s">
        <v>1809</v>
      </c>
      <c r="CH20">
        <v>0</v>
      </c>
      <c r="CI20" t="s">
        <v>1809</v>
      </c>
      <c r="CJ20" t="s">
        <v>1809</v>
      </c>
      <c r="CK20" t="s">
        <v>1809</v>
      </c>
      <c r="CL20" t="s">
        <v>1809</v>
      </c>
      <c r="CM20" t="s">
        <v>1809</v>
      </c>
      <c r="CN20" t="s">
        <v>1809</v>
      </c>
      <c r="CO20" t="s">
        <v>1809</v>
      </c>
      <c r="CP20" t="s">
        <v>1809</v>
      </c>
      <c r="CQ20" t="s">
        <v>1809</v>
      </c>
      <c r="CR20" t="s">
        <v>1809</v>
      </c>
      <c r="CS20" t="s">
        <v>1809</v>
      </c>
      <c r="CT20" t="s">
        <v>1809</v>
      </c>
      <c r="CU20" t="s">
        <v>1809</v>
      </c>
      <c r="CV20" t="s">
        <v>1809</v>
      </c>
      <c r="CW20" t="s">
        <v>1809</v>
      </c>
      <c r="CX20" t="s">
        <v>1809</v>
      </c>
      <c r="CY20" t="s">
        <v>1809</v>
      </c>
      <c r="CZ20" t="s">
        <v>1809</v>
      </c>
      <c r="DA20" t="s">
        <v>1809</v>
      </c>
      <c r="DB20" t="s">
        <v>1809</v>
      </c>
      <c r="DC20" t="s">
        <v>1809</v>
      </c>
      <c r="DD20" t="s">
        <v>1809</v>
      </c>
      <c r="DE20" t="s">
        <v>1809</v>
      </c>
      <c r="DF20" t="s">
        <v>1809</v>
      </c>
      <c r="DG20" t="s">
        <v>1809</v>
      </c>
      <c r="DH20" t="s">
        <v>1809</v>
      </c>
      <c r="DI20" t="s">
        <v>1809</v>
      </c>
      <c r="DJ20" t="s">
        <v>1809</v>
      </c>
      <c r="DK20" t="s">
        <v>1809</v>
      </c>
      <c r="DL20" t="s">
        <v>1809</v>
      </c>
      <c r="DM20" t="s">
        <v>1809</v>
      </c>
      <c r="DN20" t="s">
        <v>1809</v>
      </c>
      <c r="DO20" t="s">
        <v>1809</v>
      </c>
      <c r="DP20" t="s">
        <v>1809</v>
      </c>
      <c r="DQ20" t="s">
        <v>1809</v>
      </c>
      <c r="DR20" t="s">
        <v>1809</v>
      </c>
      <c r="DS20" t="s">
        <v>1809</v>
      </c>
      <c r="DT20" t="s">
        <v>1809</v>
      </c>
      <c r="DU20" t="s">
        <v>1809</v>
      </c>
      <c r="DV20" t="s">
        <v>1809</v>
      </c>
      <c r="DW20">
        <v>0</v>
      </c>
      <c r="DX20">
        <v>1</v>
      </c>
      <c r="DY20">
        <v>0</v>
      </c>
      <c r="DZ20" t="s">
        <v>1809</v>
      </c>
      <c r="EA20">
        <v>0</v>
      </c>
      <c r="EB20" t="s">
        <v>1809</v>
      </c>
      <c r="EC20" t="s">
        <v>1809</v>
      </c>
      <c r="ED20" t="s">
        <v>1809</v>
      </c>
      <c r="EE20" t="s">
        <v>1809</v>
      </c>
      <c r="EF20" t="s">
        <v>1809</v>
      </c>
      <c r="EG20" t="s">
        <v>1809</v>
      </c>
      <c r="EH20" t="s">
        <v>1809</v>
      </c>
      <c r="EI20">
        <v>0</v>
      </c>
      <c r="EJ20">
        <v>0</v>
      </c>
      <c r="EK20">
        <v>0</v>
      </c>
      <c r="EL20">
        <v>0</v>
      </c>
      <c r="EM20" t="s">
        <v>1809</v>
      </c>
      <c r="EN20" t="s">
        <v>1809</v>
      </c>
      <c r="EO20" t="s">
        <v>1809</v>
      </c>
      <c r="EP20" t="s">
        <v>1809</v>
      </c>
      <c r="EQ20" t="s">
        <v>1809</v>
      </c>
      <c r="ER20">
        <v>1</v>
      </c>
      <c r="ES20">
        <v>0</v>
      </c>
      <c r="ET20">
        <v>1</v>
      </c>
      <c r="EU20">
        <v>1</v>
      </c>
      <c r="EV20">
        <v>1</v>
      </c>
      <c r="EW20">
        <v>0</v>
      </c>
    </row>
    <row r="21" spans="1:153" x14ac:dyDescent="0.35">
      <c r="A21" t="s">
        <v>184</v>
      </c>
      <c r="B21" s="1">
        <v>42592</v>
      </c>
      <c r="C21" s="1">
        <v>42613</v>
      </c>
      <c r="D21">
        <v>1</v>
      </c>
      <c r="E21">
        <v>0</v>
      </c>
      <c r="F21">
        <v>0</v>
      </c>
      <c r="G21">
        <v>0</v>
      </c>
      <c r="H21">
        <v>1</v>
      </c>
      <c r="I21">
        <v>0</v>
      </c>
      <c r="J21">
        <v>1</v>
      </c>
      <c r="K21">
        <v>6</v>
      </c>
      <c r="L21">
        <v>1</v>
      </c>
      <c r="M21">
        <v>1</v>
      </c>
      <c r="N21">
        <v>1</v>
      </c>
      <c r="O21">
        <v>1</v>
      </c>
      <c r="P21">
        <v>1</v>
      </c>
      <c r="Q21">
        <v>0</v>
      </c>
      <c r="R21">
        <v>0</v>
      </c>
      <c r="S21">
        <v>0</v>
      </c>
      <c r="T21">
        <v>0</v>
      </c>
      <c r="U21">
        <v>0</v>
      </c>
      <c r="V21">
        <v>0</v>
      </c>
      <c r="W21">
        <v>0</v>
      </c>
      <c r="X21">
        <v>1</v>
      </c>
      <c r="Y21">
        <v>1</v>
      </c>
      <c r="Z21">
        <v>0</v>
      </c>
      <c r="AA21">
        <v>0</v>
      </c>
      <c r="AB21">
        <v>0</v>
      </c>
      <c r="AC21">
        <v>0</v>
      </c>
      <c r="AD21">
        <v>0</v>
      </c>
      <c r="AE21">
        <v>0</v>
      </c>
      <c r="AF21">
        <v>1</v>
      </c>
      <c r="AG21">
        <v>0</v>
      </c>
      <c r="AH21">
        <v>0</v>
      </c>
      <c r="AI21">
        <v>0</v>
      </c>
      <c r="AJ21">
        <v>0</v>
      </c>
      <c r="AK21">
        <v>0</v>
      </c>
      <c r="AL21">
        <v>0</v>
      </c>
      <c r="AM21">
        <v>1</v>
      </c>
      <c r="AN21">
        <v>0</v>
      </c>
      <c r="AO21">
        <v>0</v>
      </c>
      <c r="AP21" t="s">
        <v>1809</v>
      </c>
      <c r="AQ21" t="s">
        <v>1809</v>
      </c>
      <c r="AR21" t="s">
        <v>1809</v>
      </c>
      <c r="AS21" t="s">
        <v>1809</v>
      </c>
      <c r="AT21" t="s">
        <v>1809</v>
      </c>
      <c r="AU21" t="s">
        <v>1809</v>
      </c>
      <c r="AV21" t="s">
        <v>1809</v>
      </c>
      <c r="AW21" t="s">
        <v>1809</v>
      </c>
      <c r="AX21" t="s">
        <v>1809</v>
      </c>
      <c r="AY21" t="s">
        <v>1809</v>
      </c>
      <c r="AZ21">
        <v>0</v>
      </c>
      <c r="BA21" t="s">
        <v>1809</v>
      </c>
      <c r="BB21" t="s">
        <v>1809</v>
      </c>
      <c r="BC21" t="s">
        <v>1809</v>
      </c>
      <c r="BD21" t="s">
        <v>1809</v>
      </c>
      <c r="BE21" t="s">
        <v>1809</v>
      </c>
      <c r="BF21" t="s">
        <v>1809</v>
      </c>
      <c r="BG21" t="s">
        <v>1809</v>
      </c>
      <c r="BH21" t="s">
        <v>1809</v>
      </c>
      <c r="BI21" t="s">
        <v>1809</v>
      </c>
      <c r="BJ21" t="s">
        <v>1809</v>
      </c>
      <c r="BK21" t="s">
        <v>1809</v>
      </c>
      <c r="BL21" t="s">
        <v>1809</v>
      </c>
      <c r="BM21" t="s">
        <v>1809</v>
      </c>
      <c r="BN21" t="s">
        <v>1809</v>
      </c>
      <c r="BO21" t="s">
        <v>1809</v>
      </c>
      <c r="BP21" t="s">
        <v>1809</v>
      </c>
      <c r="BQ21" t="s">
        <v>1809</v>
      </c>
      <c r="BR21" t="s">
        <v>1809</v>
      </c>
      <c r="BS21" t="s">
        <v>1809</v>
      </c>
      <c r="BT21" t="s">
        <v>1809</v>
      </c>
      <c r="BU21" t="s">
        <v>1809</v>
      </c>
      <c r="BV21">
        <v>0</v>
      </c>
      <c r="BW21" t="s">
        <v>1809</v>
      </c>
      <c r="BX21" t="s">
        <v>1809</v>
      </c>
      <c r="BY21" t="s">
        <v>1809</v>
      </c>
      <c r="BZ21" t="s">
        <v>1809</v>
      </c>
      <c r="CA21" t="s">
        <v>1809</v>
      </c>
      <c r="CB21" t="s">
        <v>1809</v>
      </c>
      <c r="CC21" t="s">
        <v>1809</v>
      </c>
      <c r="CD21" t="s">
        <v>1809</v>
      </c>
      <c r="CE21" t="s">
        <v>1809</v>
      </c>
      <c r="CF21" t="s">
        <v>1809</v>
      </c>
      <c r="CG21" t="s">
        <v>1809</v>
      </c>
      <c r="CH21">
        <v>0</v>
      </c>
      <c r="CI21" t="s">
        <v>1809</v>
      </c>
      <c r="CJ21" t="s">
        <v>1809</v>
      </c>
      <c r="CK21" t="s">
        <v>1809</v>
      </c>
      <c r="CL21" t="s">
        <v>1809</v>
      </c>
      <c r="CM21" t="s">
        <v>1809</v>
      </c>
      <c r="CN21" t="s">
        <v>1809</v>
      </c>
      <c r="CO21" t="s">
        <v>1809</v>
      </c>
      <c r="CP21" t="s">
        <v>1809</v>
      </c>
      <c r="CQ21" t="s">
        <v>1809</v>
      </c>
      <c r="CR21" t="s">
        <v>1809</v>
      </c>
      <c r="CS21" t="s">
        <v>1809</v>
      </c>
      <c r="CT21" t="s">
        <v>1809</v>
      </c>
      <c r="CU21" t="s">
        <v>1809</v>
      </c>
      <c r="CV21" t="s">
        <v>1809</v>
      </c>
      <c r="CW21" t="s">
        <v>1809</v>
      </c>
      <c r="CX21" t="s">
        <v>1809</v>
      </c>
      <c r="CY21" t="s">
        <v>1809</v>
      </c>
      <c r="CZ21" t="s">
        <v>1809</v>
      </c>
      <c r="DA21" t="s">
        <v>1809</v>
      </c>
      <c r="DB21" t="s">
        <v>1809</v>
      </c>
      <c r="DC21" t="s">
        <v>1809</v>
      </c>
      <c r="DD21" t="s">
        <v>1809</v>
      </c>
      <c r="DE21" t="s">
        <v>1809</v>
      </c>
      <c r="DF21" t="s">
        <v>1809</v>
      </c>
      <c r="DG21" t="s">
        <v>1809</v>
      </c>
      <c r="DH21" t="s">
        <v>1809</v>
      </c>
      <c r="DI21" t="s">
        <v>1809</v>
      </c>
      <c r="DJ21" t="s">
        <v>1809</v>
      </c>
      <c r="DK21" t="s">
        <v>1809</v>
      </c>
      <c r="DL21" t="s">
        <v>1809</v>
      </c>
      <c r="DM21" t="s">
        <v>1809</v>
      </c>
      <c r="DN21" t="s">
        <v>1809</v>
      </c>
      <c r="DO21" t="s">
        <v>1809</v>
      </c>
      <c r="DP21" t="s">
        <v>1809</v>
      </c>
      <c r="DQ21" t="s">
        <v>1809</v>
      </c>
      <c r="DR21" t="s">
        <v>1809</v>
      </c>
      <c r="DS21" t="s">
        <v>1809</v>
      </c>
      <c r="DT21" t="s">
        <v>1809</v>
      </c>
      <c r="DU21" t="s">
        <v>1809</v>
      </c>
      <c r="DV21" t="s">
        <v>1809</v>
      </c>
      <c r="DW21">
        <v>0</v>
      </c>
      <c r="DX21">
        <v>1</v>
      </c>
      <c r="DY21">
        <v>0</v>
      </c>
      <c r="DZ21" t="s">
        <v>1809</v>
      </c>
      <c r="EA21">
        <v>0</v>
      </c>
      <c r="EB21" t="s">
        <v>1809</v>
      </c>
      <c r="EC21" t="s">
        <v>1809</v>
      </c>
      <c r="ED21" t="s">
        <v>1809</v>
      </c>
      <c r="EE21" t="s">
        <v>1809</v>
      </c>
      <c r="EF21" t="s">
        <v>1809</v>
      </c>
      <c r="EG21" t="s">
        <v>1809</v>
      </c>
      <c r="EH21" t="s">
        <v>1809</v>
      </c>
      <c r="EI21">
        <v>0</v>
      </c>
      <c r="EJ21">
        <v>0</v>
      </c>
      <c r="EK21">
        <v>0</v>
      </c>
      <c r="EL21">
        <v>0</v>
      </c>
      <c r="EM21" t="s">
        <v>1809</v>
      </c>
      <c r="EN21" t="s">
        <v>1809</v>
      </c>
      <c r="EO21" t="s">
        <v>1809</v>
      </c>
      <c r="EP21" t="s">
        <v>1809</v>
      </c>
      <c r="EQ21" t="s">
        <v>1809</v>
      </c>
      <c r="ER21">
        <v>1</v>
      </c>
      <c r="ES21">
        <v>0</v>
      </c>
      <c r="ET21">
        <v>1</v>
      </c>
      <c r="EU21">
        <v>1</v>
      </c>
      <c r="EV21">
        <v>1</v>
      </c>
      <c r="EW21">
        <v>0</v>
      </c>
    </row>
    <row r="22" spans="1:153" x14ac:dyDescent="0.35">
      <c r="A22" t="s">
        <v>184</v>
      </c>
      <c r="B22" s="1">
        <v>42614</v>
      </c>
      <c r="C22" s="1">
        <v>42932</v>
      </c>
      <c r="D22">
        <v>1</v>
      </c>
      <c r="E22">
        <v>0</v>
      </c>
      <c r="F22">
        <v>0</v>
      </c>
      <c r="G22">
        <v>0</v>
      </c>
      <c r="H22">
        <v>1</v>
      </c>
      <c r="I22">
        <v>0</v>
      </c>
      <c r="J22">
        <v>1</v>
      </c>
      <c r="K22">
        <v>6</v>
      </c>
      <c r="L22">
        <v>1</v>
      </c>
      <c r="M22">
        <v>1</v>
      </c>
      <c r="N22">
        <v>1</v>
      </c>
      <c r="O22">
        <v>1</v>
      </c>
      <c r="P22">
        <v>1</v>
      </c>
      <c r="Q22">
        <v>0</v>
      </c>
      <c r="R22">
        <v>0</v>
      </c>
      <c r="S22">
        <v>0</v>
      </c>
      <c r="T22">
        <v>0</v>
      </c>
      <c r="U22">
        <v>0</v>
      </c>
      <c r="V22">
        <v>0</v>
      </c>
      <c r="W22">
        <v>0</v>
      </c>
      <c r="X22">
        <v>1</v>
      </c>
      <c r="Y22">
        <v>1</v>
      </c>
      <c r="Z22">
        <v>0</v>
      </c>
      <c r="AA22">
        <v>0</v>
      </c>
      <c r="AB22">
        <v>0</v>
      </c>
      <c r="AC22">
        <v>0</v>
      </c>
      <c r="AD22">
        <v>0</v>
      </c>
      <c r="AE22">
        <v>0</v>
      </c>
      <c r="AF22">
        <v>1</v>
      </c>
      <c r="AG22">
        <v>0</v>
      </c>
      <c r="AH22">
        <v>0</v>
      </c>
      <c r="AI22">
        <v>0</v>
      </c>
      <c r="AJ22">
        <v>0</v>
      </c>
      <c r="AK22">
        <v>0</v>
      </c>
      <c r="AL22">
        <v>0</v>
      </c>
      <c r="AM22">
        <v>1</v>
      </c>
      <c r="AN22">
        <v>0</v>
      </c>
      <c r="AO22">
        <v>0</v>
      </c>
      <c r="AP22" t="s">
        <v>1809</v>
      </c>
      <c r="AQ22" t="s">
        <v>1809</v>
      </c>
      <c r="AR22" t="s">
        <v>1809</v>
      </c>
      <c r="AS22" t="s">
        <v>1809</v>
      </c>
      <c r="AT22" t="s">
        <v>1809</v>
      </c>
      <c r="AU22" t="s">
        <v>1809</v>
      </c>
      <c r="AV22" t="s">
        <v>1809</v>
      </c>
      <c r="AW22" t="s">
        <v>1809</v>
      </c>
      <c r="AX22" t="s">
        <v>1809</v>
      </c>
      <c r="AY22" t="s">
        <v>1809</v>
      </c>
      <c r="AZ22">
        <v>0</v>
      </c>
      <c r="BA22" t="s">
        <v>1809</v>
      </c>
      <c r="BB22" t="s">
        <v>1809</v>
      </c>
      <c r="BC22" t="s">
        <v>1809</v>
      </c>
      <c r="BD22" t="s">
        <v>1809</v>
      </c>
      <c r="BE22" t="s">
        <v>1809</v>
      </c>
      <c r="BF22" t="s">
        <v>1809</v>
      </c>
      <c r="BG22" t="s">
        <v>1809</v>
      </c>
      <c r="BH22" t="s">
        <v>1809</v>
      </c>
      <c r="BI22" t="s">
        <v>1809</v>
      </c>
      <c r="BJ22" t="s">
        <v>1809</v>
      </c>
      <c r="BK22" t="s">
        <v>1809</v>
      </c>
      <c r="BL22" t="s">
        <v>1809</v>
      </c>
      <c r="BM22" t="s">
        <v>1809</v>
      </c>
      <c r="BN22" t="s">
        <v>1809</v>
      </c>
      <c r="BO22" t="s">
        <v>1809</v>
      </c>
      <c r="BP22" t="s">
        <v>1809</v>
      </c>
      <c r="BQ22" t="s">
        <v>1809</v>
      </c>
      <c r="BR22" t="s">
        <v>1809</v>
      </c>
      <c r="BS22" t="s">
        <v>1809</v>
      </c>
      <c r="BT22" t="s">
        <v>1809</v>
      </c>
      <c r="BU22" t="s">
        <v>1809</v>
      </c>
      <c r="BV22">
        <v>0</v>
      </c>
      <c r="BW22" t="s">
        <v>1809</v>
      </c>
      <c r="BX22" t="s">
        <v>1809</v>
      </c>
      <c r="BY22" t="s">
        <v>1809</v>
      </c>
      <c r="BZ22" t="s">
        <v>1809</v>
      </c>
      <c r="CA22" t="s">
        <v>1809</v>
      </c>
      <c r="CB22" t="s">
        <v>1809</v>
      </c>
      <c r="CC22" t="s">
        <v>1809</v>
      </c>
      <c r="CD22" t="s">
        <v>1809</v>
      </c>
      <c r="CE22" t="s">
        <v>1809</v>
      </c>
      <c r="CF22" t="s">
        <v>1809</v>
      </c>
      <c r="CG22" t="s">
        <v>1809</v>
      </c>
      <c r="CH22">
        <v>0</v>
      </c>
      <c r="CI22" t="s">
        <v>1809</v>
      </c>
      <c r="CJ22" t="s">
        <v>1809</v>
      </c>
      <c r="CK22" t="s">
        <v>1809</v>
      </c>
      <c r="CL22" t="s">
        <v>1809</v>
      </c>
      <c r="CM22" t="s">
        <v>1809</v>
      </c>
      <c r="CN22" t="s">
        <v>1809</v>
      </c>
      <c r="CO22" t="s">
        <v>1809</v>
      </c>
      <c r="CP22" t="s">
        <v>1809</v>
      </c>
      <c r="CQ22" t="s">
        <v>1809</v>
      </c>
      <c r="CR22" t="s">
        <v>1809</v>
      </c>
      <c r="CS22" t="s">
        <v>1809</v>
      </c>
      <c r="CT22" t="s">
        <v>1809</v>
      </c>
      <c r="CU22" t="s">
        <v>1809</v>
      </c>
      <c r="CV22" t="s">
        <v>1809</v>
      </c>
      <c r="CW22" t="s">
        <v>1809</v>
      </c>
      <c r="CX22" t="s">
        <v>1809</v>
      </c>
      <c r="CY22" t="s">
        <v>1809</v>
      </c>
      <c r="CZ22" t="s">
        <v>1809</v>
      </c>
      <c r="DA22" t="s">
        <v>1809</v>
      </c>
      <c r="DB22" t="s">
        <v>1809</v>
      </c>
      <c r="DC22" t="s">
        <v>1809</v>
      </c>
      <c r="DD22" t="s">
        <v>1809</v>
      </c>
      <c r="DE22" t="s">
        <v>1809</v>
      </c>
      <c r="DF22" t="s">
        <v>1809</v>
      </c>
      <c r="DG22" t="s">
        <v>1809</v>
      </c>
      <c r="DH22" t="s">
        <v>1809</v>
      </c>
      <c r="DI22" t="s">
        <v>1809</v>
      </c>
      <c r="DJ22" t="s">
        <v>1809</v>
      </c>
      <c r="DK22" t="s">
        <v>1809</v>
      </c>
      <c r="DL22" t="s">
        <v>1809</v>
      </c>
      <c r="DM22" t="s">
        <v>1809</v>
      </c>
      <c r="DN22" t="s">
        <v>1809</v>
      </c>
      <c r="DO22" t="s">
        <v>1809</v>
      </c>
      <c r="DP22" t="s">
        <v>1809</v>
      </c>
      <c r="DQ22" t="s">
        <v>1809</v>
      </c>
      <c r="DR22" t="s">
        <v>1809</v>
      </c>
      <c r="DS22" t="s">
        <v>1809</v>
      </c>
      <c r="DT22" t="s">
        <v>1809</v>
      </c>
      <c r="DU22" t="s">
        <v>1809</v>
      </c>
      <c r="DV22" t="s">
        <v>1809</v>
      </c>
      <c r="DW22">
        <v>0</v>
      </c>
      <c r="DX22">
        <v>1</v>
      </c>
      <c r="DY22">
        <v>0</v>
      </c>
      <c r="DZ22" t="s">
        <v>1809</v>
      </c>
      <c r="EA22">
        <v>0</v>
      </c>
      <c r="EB22" t="s">
        <v>1809</v>
      </c>
      <c r="EC22" t="s">
        <v>1809</v>
      </c>
      <c r="ED22" t="s">
        <v>1809</v>
      </c>
      <c r="EE22" t="s">
        <v>1809</v>
      </c>
      <c r="EF22" t="s">
        <v>1809</v>
      </c>
      <c r="EG22" t="s">
        <v>1809</v>
      </c>
      <c r="EH22" t="s">
        <v>1809</v>
      </c>
      <c r="EI22">
        <v>0</v>
      </c>
      <c r="EJ22">
        <v>0</v>
      </c>
      <c r="EK22">
        <v>0</v>
      </c>
      <c r="EL22">
        <v>0</v>
      </c>
      <c r="EM22" t="s">
        <v>1809</v>
      </c>
      <c r="EN22" t="s">
        <v>1809</v>
      </c>
      <c r="EO22" t="s">
        <v>1809</v>
      </c>
      <c r="EP22" t="s">
        <v>1809</v>
      </c>
      <c r="EQ22" t="s">
        <v>1809</v>
      </c>
      <c r="ER22">
        <v>1</v>
      </c>
      <c r="ES22">
        <v>0</v>
      </c>
      <c r="ET22">
        <v>1</v>
      </c>
      <c r="EU22">
        <v>1</v>
      </c>
      <c r="EV22">
        <v>1</v>
      </c>
      <c r="EW22">
        <v>0</v>
      </c>
    </row>
    <row r="23" spans="1:153" x14ac:dyDescent="0.35">
      <c r="A23" t="s">
        <v>184</v>
      </c>
      <c r="B23" s="1">
        <v>42933</v>
      </c>
      <c r="C23" s="1">
        <v>42941</v>
      </c>
      <c r="D23">
        <v>1</v>
      </c>
      <c r="E23">
        <v>0</v>
      </c>
      <c r="F23">
        <v>0</v>
      </c>
      <c r="G23">
        <v>0</v>
      </c>
      <c r="H23">
        <v>1</v>
      </c>
      <c r="I23">
        <v>0</v>
      </c>
      <c r="J23">
        <v>1</v>
      </c>
      <c r="K23">
        <v>4</v>
      </c>
      <c r="L23">
        <v>0</v>
      </c>
      <c r="M23">
        <v>1</v>
      </c>
      <c r="N23">
        <v>1</v>
      </c>
      <c r="O23">
        <v>1</v>
      </c>
      <c r="P23">
        <v>0</v>
      </c>
      <c r="Q23">
        <v>0</v>
      </c>
      <c r="R23">
        <v>0</v>
      </c>
      <c r="S23">
        <v>0</v>
      </c>
      <c r="T23">
        <v>0</v>
      </c>
      <c r="U23">
        <v>0</v>
      </c>
      <c r="V23">
        <v>1</v>
      </c>
      <c r="W23">
        <v>1</v>
      </c>
      <c r="X23">
        <v>0</v>
      </c>
      <c r="Y23">
        <v>1</v>
      </c>
      <c r="Z23">
        <v>1</v>
      </c>
      <c r="AA23">
        <v>1</v>
      </c>
      <c r="AB23">
        <v>1</v>
      </c>
      <c r="AC23">
        <v>1</v>
      </c>
      <c r="AD23">
        <v>0</v>
      </c>
      <c r="AE23">
        <v>1</v>
      </c>
      <c r="AF23">
        <v>1</v>
      </c>
      <c r="AG23">
        <v>0</v>
      </c>
      <c r="AH23">
        <v>0</v>
      </c>
      <c r="AI23">
        <v>0</v>
      </c>
      <c r="AJ23">
        <v>0</v>
      </c>
      <c r="AK23">
        <v>0</v>
      </c>
      <c r="AL23">
        <v>0</v>
      </c>
      <c r="AM23">
        <v>1</v>
      </c>
      <c r="AN23">
        <v>1</v>
      </c>
      <c r="AO23">
        <v>0</v>
      </c>
      <c r="AP23" t="s">
        <v>1809</v>
      </c>
      <c r="AQ23" t="s">
        <v>1809</v>
      </c>
      <c r="AR23" t="s">
        <v>1809</v>
      </c>
      <c r="AS23" t="s">
        <v>1809</v>
      </c>
      <c r="AT23" t="s">
        <v>1809</v>
      </c>
      <c r="AU23" t="s">
        <v>1809</v>
      </c>
      <c r="AV23" t="s">
        <v>1809</v>
      </c>
      <c r="AW23" t="s">
        <v>1809</v>
      </c>
      <c r="AX23" t="s">
        <v>1809</v>
      </c>
      <c r="AY23" t="s">
        <v>1809</v>
      </c>
      <c r="AZ23">
        <v>0</v>
      </c>
      <c r="BA23" t="s">
        <v>1809</v>
      </c>
      <c r="BB23" t="s">
        <v>1809</v>
      </c>
      <c r="BC23" t="s">
        <v>1809</v>
      </c>
      <c r="BD23" t="s">
        <v>1809</v>
      </c>
      <c r="BE23" t="s">
        <v>1809</v>
      </c>
      <c r="BF23" t="s">
        <v>1809</v>
      </c>
      <c r="BG23" t="s">
        <v>1809</v>
      </c>
      <c r="BH23" t="s">
        <v>1809</v>
      </c>
      <c r="BI23" t="s">
        <v>1809</v>
      </c>
      <c r="BJ23" t="s">
        <v>1809</v>
      </c>
      <c r="BK23" t="s">
        <v>1809</v>
      </c>
      <c r="BL23" t="s">
        <v>1809</v>
      </c>
      <c r="BM23" t="s">
        <v>1809</v>
      </c>
      <c r="BN23" t="s">
        <v>1809</v>
      </c>
      <c r="BO23" t="s">
        <v>1809</v>
      </c>
      <c r="BP23" t="s">
        <v>1809</v>
      </c>
      <c r="BQ23" t="s">
        <v>1809</v>
      </c>
      <c r="BR23" t="s">
        <v>1809</v>
      </c>
      <c r="BS23" t="s">
        <v>1809</v>
      </c>
      <c r="BT23" t="s">
        <v>1809</v>
      </c>
      <c r="BU23" t="s">
        <v>1809</v>
      </c>
      <c r="BV23">
        <v>0</v>
      </c>
      <c r="BW23" t="s">
        <v>1809</v>
      </c>
      <c r="BX23" t="s">
        <v>1809</v>
      </c>
      <c r="BY23" t="s">
        <v>1809</v>
      </c>
      <c r="BZ23" t="s">
        <v>1809</v>
      </c>
      <c r="CA23" t="s">
        <v>1809</v>
      </c>
      <c r="CB23" t="s">
        <v>1809</v>
      </c>
      <c r="CC23" t="s">
        <v>1809</v>
      </c>
      <c r="CD23" t="s">
        <v>1809</v>
      </c>
      <c r="CE23" t="s">
        <v>1809</v>
      </c>
      <c r="CF23" t="s">
        <v>1809</v>
      </c>
      <c r="CG23" t="s">
        <v>1809</v>
      </c>
      <c r="CH23">
        <v>1</v>
      </c>
      <c r="CI23">
        <v>1</v>
      </c>
      <c r="CJ23">
        <v>1</v>
      </c>
      <c r="CK23">
        <v>0</v>
      </c>
      <c r="CL23">
        <v>0</v>
      </c>
      <c r="CM23">
        <v>0</v>
      </c>
      <c r="CN23">
        <v>0</v>
      </c>
      <c r="CO23">
        <v>1</v>
      </c>
      <c r="CP23">
        <v>0</v>
      </c>
      <c r="CQ23">
        <v>0</v>
      </c>
      <c r="CR23">
        <v>0</v>
      </c>
      <c r="CS23">
        <v>0</v>
      </c>
      <c r="CT23">
        <v>0</v>
      </c>
      <c r="CU23">
        <v>0</v>
      </c>
      <c r="CV23">
        <v>0</v>
      </c>
      <c r="CW23">
        <v>0</v>
      </c>
      <c r="CX23">
        <v>1</v>
      </c>
      <c r="CY23">
        <v>0</v>
      </c>
      <c r="CZ23">
        <v>0</v>
      </c>
      <c r="DA23">
        <v>0</v>
      </c>
      <c r="DB23">
        <v>0</v>
      </c>
      <c r="DC23">
        <v>0</v>
      </c>
      <c r="DD23">
        <v>0</v>
      </c>
      <c r="DE23">
        <v>0</v>
      </c>
      <c r="DF23">
        <v>0</v>
      </c>
      <c r="DG23">
        <v>0</v>
      </c>
      <c r="DH23">
        <v>0</v>
      </c>
      <c r="DI23">
        <v>0</v>
      </c>
      <c r="DJ23">
        <v>0</v>
      </c>
      <c r="DK23">
        <v>0</v>
      </c>
      <c r="DL23">
        <v>1</v>
      </c>
      <c r="DM23">
        <v>0</v>
      </c>
      <c r="DN23">
        <v>0</v>
      </c>
      <c r="DO23">
        <v>0</v>
      </c>
      <c r="DP23">
        <v>0</v>
      </c>
      <c r="DQ23">
        <v>0</v>
      </c>
      <c r="DR23">
        <v>1</v>
      </c>
      <c r="DS23">
        <v>1</v>
      </c>
      <c r="DT23">
        <v>0</v>
      </c>
      <c r="DU23">
        <v>1</v>
      </c>
      <c r="DV23">
        <v>0</v>
      </c>
      <c r="DW23">
        <v>0</v>
      </c>
      <c r="DX23">
        <v>1</v>
      </c>
      <c r="DY23">
        <v>0</v>
      </c>
      <c r="DZ23" t="s">
        <v>1809</v>
      </c>
      <c r="EA23">
        <v>1</v>
      </c>
      <c r="EB23">
        <v>0</v>
      </c>
      <c r="EC23">
        <v>0</v>
      </c>
      <c r="ED23">
        <v>0</v>
      </c>
      <c r="EE23">
        <v>0</v>
      </c>
      <c r="EF23">
        <v>0</v>
      </c>
      <c r="EG23">
        <v>1</v>
      </c>
      <c r="EH23">
        <v>0</v>
      </c>
      <c r="EI23">
        <v>1</v>
      </c>
      <c r="EJ23">
        <v>0</v>
      </c>
      <c r="EK23">
        <v>0</v>
      </c>
      <c r="EL23">
        <v>0</v>
      </c>
      <c r="EM23" t="s">
        <v>1809</v>
      </c>
      <c r="EN23" t="s">
        <v>1809</v>
      </c>
      <c r="EO23" t="s">
        <v>1809</v>
      </c>
      <c r="EP23" t="s">
        <v>1809</v>
      </c>
      <c r="EQ23" t="s">
        <v>1809</v>
      </c>
      <c r="ER23">
        <v>1</v>
      </c>
      <c r="ES23">
        <v>0</v>
      </c>
      <c r="ET23">
        <v>1</v>
      </c>
      <c r="EU23">
        <v>1</v>
      </c>
      <c r="EV23">
        <v>1</v>
      </c>
      <c r="EW23">
        <v>0</v>
      </c>
    </row>
    <row r="24" spans="1:153" x14ac:dyDescent="0.35">
      <c r="A24" t="s">
        <v>184</v>
      </c>
      <c r="B24" s="1">
        <v>42942</v>
      </c>
      <c r="C24" s="1">
        <v>43015</v>
      </c>
      <c r="D24">
        <v>1</v>
      </c>
      <c r="E24">
        <v>0</v>
      </c>
      <c r="F24">
        <v>0</v>
      </c>
      <c r="G24">
        <v>0</v>
      </c>
      <c r="H24">
        <v>1</v>
      </c>
      <c r="I24">
        <v>0</v>
      </c>
      <c r="J24">
        <v>1</v>
      </c>
      <c r="K24">
        <v>1</v>
      </c>
      <c r="L24">
        <v>0</v>
      </c>
      <c r="M24">
        <v>1</v>
      </c>
      <c r="N24">
        <v>1</v>
      </c>
      <c r="O24">
        <v>1</v>
      </c>
      <c r="P24">
        <v>0</v>
      </c>
      <c r="Q24">
        <v>0</v>
      </c>
      <c r="R24">
        <v>0</v>
      </c>
      <c r="S24">
        <v>0</v>
      </c>
      <c r="T24">
        <v>0</v>
      </c>
      <c r="U24">
        <v>0</v>
      </c>
      <c r="V24">
        <v>1</v>
      </c>
      <c r="W24">
        <v>1</v>
      </c>
      <c r="X24">
        <v>0</v>
      </c>
      <c r="Y24">
        <v>1</v>
      </c>
      <c r="Z24">
        <v>1</v>
      </c>
      <c r="AA24">
        <v>1</v>
      </c>
      <c r="AB24">
        <v>1</v>
      </c>
      <c r="AC24">
        <v>1</v>
      </c>
      <c r="AD24">
        <v>0</v>
      </c>
      <c r="AE24">
        <v>1</v>
      </c>
      <c r="AF24">
        <v>1</v>
      </c>
      <c r="AG24">
        <v>0</v>
      </c>
      <c r="AH24">
        <v>0</v>
      </c>
      <c r="AI24">
        <v>0</v>
      </c>
      <c r="AJ24">
        <v>0</v>
      </c>
      <c r="AK24">
        <v>0</v>
      </c>
      <c r="AL24">
        <v>0</v>
      </c>
      <c r="AM24">
        <v>1</v>
      </c>
      <c r="AN24">
        <v>1</v>
      </c>
      <c r="AO24">
        <v>0</v>
      </c>
      <c r="AP24" t="s">
        <v>1809</v>
      </c>
      <c r="AQ24" t="s">
        <v>1809</v>
      </c>
      <c r="AR24" t="s">
        <v>1809</v>
      </c>
      <c r="AS24" t="s">
        <v>1809</v>
      </c>
      <c r="AT24" t="s">
        <v>1809</v>
      </c>
      <c r="AU24" t="s">
        <v>1809</v>
      </c>
      <c r="AV24" t="s">
        <v>1809</v>
      </c>
      <c r="AW24" t="s">
        <v>1809</v>
      </c>
      <c r="AX24" t="s">
        <v>1809</v>
      </c>
      <c r="AY24" t="s">
        <v>1809</v>
      </c>
      <c r="AZ24">
        <v>0</v>
      </c>
      <c r="BA24" t="s">
        <v>1809</v>
      </c>
      <c r="BB24" t="s">
        <v>1809</v>
      </c>
      <c r="BC24" t="s">
        <v>1809</v>
      </c>
      <c r="BD24" t="s">
        <v>1809</v>
      </c>
      <c r="BE24" t="s">
        <v>1809</v>
      </c>
      <c r="BF24" t="s">
        <v>1809</v>
      </c>
      <c r="BG24" t="s">
        <v>1809</v>
      </c>
      <c r="BH24" t="s">
        <v>1809</v>
      </c>
      <c r="BI24" t="s">
        <v>1809</v>
      </c>
      <c r="BJ24" t="s">
        <v>1809</v>
      </c>
      <c r="BK24" t="s">
        <v>1809</v>
      </c>
      <c r="BL24" t="s">
        <v>1809</v>
      </c>
      <c r="BM24" t="s">
        <v>1809</v>
      </c>
      <c r="BN24" t="s">
        <v>1809</v>
      </c>
      <c r="BO24" t="s">
        <v>1809</v>
      </c>
      <c r="BP24" t="s">
        <v>1809</v>
      </c>
      <c r="BQ24" t="s">
        <v>1809</v>
      </c>
      <c r="BR24" t="s">
        <v>1809</v>
      </c>
      <c r="BS24" t="s">
        <v>1809</v>
      </c>
      <c r="BT24" t="s">
        <v>1809</v>
      </c>
      <c r="BU24" t="s">
        <v>1809</v>
      </c>
      <c r="BV24">
        <v>0</v>
      </c>
      <c r="BW24" t="s">
        <v>1809</v>
      </c>
      <c r="BX24" t="s">
        <v>1809</v>
      </c>
      <c r="BY24" t="s">
        <v>1809</v>
      </c>
      <c r="BZ24" t="s">
        <v>1809</v>
      </c>
      <c r="CA24" t="s">
        <v>1809</v>
      </c>
      <c r="CB24" t="s">
        <v>1809</v>
      </c>
      <c r="CC24" t="s">
        <v>1809</v>
      </c>
      <c r="CD24" t="s">
        <v>1809</v>
      </c>
      <c r="CE24" t="s">
        <v>1809</v>
      </c>
      <c r="CF24" t="s">
        <v>1809</v>
      </c>
      <c r="CG24" t="s">
        <v>1809</v>
      </c>
      <c r="CH24">
        <v>1</v>
      </c>
      <c r="CI24">
        <v>1</v>
      </c>
      <c r="CJ24">
        <v>1</v>
      </c>
      <c r="CK24">
        <v>0</v>
      </c>
      <c r="CL24">
        <v>0</v>
      </c>
      <c r="CM24">
        <v>0</v>
      </c>
      <c r="CN24">
        <v>0</v>
      </c>
      <c r="CO24">
        <v>1</v>
      </c>
      <c r="CP24">
        <v>0</v>
      </c>
      <c r="CQ24">
        <v>0</v>
      </c>
      <c r="CR24">
        <v>0</v>
      </c>
      <c r="CS24">
        <v>0</v>
      </c>
      <c r="CT24">
        <v>0</v>
      </c>
      <c r="CU24">
        <v>0</v>
      </c>
      <c r="CV24">
        <v>0</v>
      </c>
      <c r="CW24">
        <v>0</v>
      </c>
      <c r="CX24">
        <v>1</v>
      </c>
      <c r="CY24">
        <v>0</v>
      </c>
      <c r="CZ24">
        <v>0</v>
      </c>
      <c r="DA24">
        <v>0</v>
      </c>
      <c r="DB24">
        <v>0</v>
      </c>
      <c r="DC24">
        <v>0</v>
      </c>
      <c r="DD24">
        <v>0</v>
      </c>
      <c r="DE24">
        <v>0</v>
      </c>
      <c r="DF24">
        <v>0</v>
      </c>
      <c r="DG24">
        <v>0</v>
      </c>
      <c r="DH24">
        <v>0</v>
      </c>
      <c r="DI24">
        <v>0</v>
      </c>
      <c r="DJ24">
        <v>0</v>
      </c>
      <c r="DK24">
        <v>0</v>
      </c>
      <c r="DL24">
        <v>1</v>
      </c>
      <c r="DM24">
        <v>0</v>
      </c>
      <c r="DN24">
        <v>0</v>
      </c>
      <c r="DO24">
        <v>0</v>
      </c>
      <c r="DP24">
        <v>0</v>
      </c>
      <c r="DQ24">
        <v>0</v>
      </c>
      <c r="DR24">
        <v>1</v>
      </c>
      <c r="DS24">
        <v>1</v>
      </c>
      <c r="DT24">
        <v>0</v>
      </c>
      <c r="DU24">
        <v>1</v>
      </c>
      <c r="DV24">
        <v>0</v>
      </c>
      <c r="DW24">
        <v>0</v>
      </c>
      <c r="DX24">
        <v>1</v>
      </c>
      <c r="DY24">
        <v>0</v>
      </c>
      <c r="DZ24" t="s">
        <v>1809</v>
      </c>
      <c r="EA24">
        <v>1</v>
      </c>
      <c r="EB24">
        <v>0</v>
      </c>
      <c r="EC24">
        <v>0</v>
      </c>
      <c r="ED24">
        <v>0</v>
      </c>
      <c r="EE24">
        <v>0</v>
      </c>
      <c r="EF24">
        <v>0</v>
      </c>
      <c r="EG24">
        <v>1</v>
      </c>
      <c r="EH24">
        <v>0</v>
      </c>
      <c r="EI24">
        <v>1</v>
      </c>
      <c r="EJ24">
        <v>0</v>
      </c>
      <c r="EK24">
        <v>0</v>
      </c>
      <c r="EL24">
        <v>0</v>
      </c>
      <c r="EM24" t="s">
        <v>1809</v>
      </c>
      <c r="EN24" t="s">
        <v>1809</v>
      </c>
      <c r="EO24" t="s">
        <v>1809</v>
      </c>
      <c r="EP24" t="s">
        <v>1809</v>
      </c>
      <c r="EQ24" t="s">
        <v>1809</v>
      </c>
      <c r="ER24">
        <v>1</v>
      </c>
      <c r="ES24">
        <v>0</v>
      </c>
      <c r="ET24">
        <v>1</v>
      </c>
      <c r="EU24">
        <v>1</v>
      </c>
      <c r="EV24">
        <v>1</v>
      </c>
      <c r="EW24">
        <v>0</v>
      </c>
    </row>
    <row r="25" spans="1:153" x14ac:dyDescent="0.35">
      <c r="A25" t="s">
        <v>184</v>
      </c>
      <c r="B25" s="1">
        <v>43016</v>
      </c>
      <c r="C25" s="1">
        <v>43031</v>
      </c>
      <c r="D25">
        <v>1</v>
      </c>
      <c r="E25">
        <v>0</v>
      </c>
      <c r="F25">
        <v>0</v>
      </c>
      <c r="G25">
        <v>0</v>
      </c>
      <c r="H25">
        <v>1</v>
      </c>
      <c r="I25">
        <v>0</v>
      </c>
      <c r="J25">
        <v>1</v>
      </c>
      <c r="K25">
        <v>1</v>
      </c>
      <c r="L25">
        <v>0</v>
      </c>
      <c r="M25">
        <v>1</v>
      </c>
      <c r="N25">
        <v>1</v>
      </c>
      <c r="O25">
        <v>1</v>
      </c>
      <c r="P25">
        <v>0</v>
      </c>
      <c r="Q25">
        <v>0</v>
      </c>
      <c r="R25">
        <v>0</v>
      </c>
      <c r="S25">
        <v>0</v>
      </c>
      <c r="T25">
        <v>0</v>
      </c>
      <c r="U25">
        <v>0</v>
      </c>
      <c r="V25">
        <v>1</v>
      </c>
      <c r="W25">
        <v>1</v>
      </c>
      <c r="X25">
        <v>0</v>
      </c>
      <c r="Y25">
        <v>1</v>
      </c>
      <c r="Z25">
        <v>1</v>
      </c>
      <c r="AA25">
        <v>1</v>
      </c>
      <c r="AB25">
        <v>1</v>
      </c>
      <c r="AC25">
        <v>1</v>
      </c>
      <c r="AD25">
        <v>0</v>
      </c>
      <c r="AE25">
        <v>1</v>
      </c>
      <c r="AF25">
        <v>1</v>
      </c>
      <c r="AG25">
        <v>0</v>
      </c>
      <c r="AH25">
        <v>0</v>
      </c>
      <c r="AI25">
        <v>0</v>
      </c>
      <c r="AJ25">
        <v>0</v>
      </c>
      <c r="AK25">
        <v>0</v>
      </c>
      <c r="AL25">
        <v>0</v>
      </c>
      <c r="AM25">
        <v>1</v>
      </c>
      <c r="AN25">
        <v>1</v>
      </c>
      <c r="AO25">
        <v>0</v>
      </c>
      <c r="AP25" t="s">
        <v>1809</v>
      </c>
      <c r="AQ25" t="s">
        <v>1809</v>
      </c>
      <c r="AR25" t="s">
        <v>1809</v>
      </c>
      <c r="AS25" t="s">
        <v>1809</v>
      </c>
      <c r="AT25" t="s">
        <v>1809</v>
      </c>
      <c r="AU25" t="s">
        <v>1809</v>
      </c>
      <c r="AV25" t="s">
        <v>1809</v>
      </c>
      <c r="AW25" t="s">
        <v>1809</v>
      </c>
      <c r="AX25" t="s">
        <v>1809</v>
      </c>
      <c r="AY25" t="s">
        <v>1809</v>
      </c>
      <c r="AZ25">
        <v>0</v>
      </c>
      <c r="BA25" t="s">
        <v>1809</v>
      </c>
      <c r="BB25" t="s">
        <v>1809</v>
      </c>
      <c r="BC25" t="s">
        <v>1809</v>
      </c>
      <c r="BD25" t="s">
        <v>1809</v>
      </c>
      <c r="BE25" t="s">
        <v>1809</v>
      </c>
      <c r="BF25" t="s">
        <v>1809</v>
      </c>
      <c r="BG25" t="s">
        <v>1809</v>
      </c>
      <c r="BH25" t="s">
        <v>1809</v>
      </c>
      <c r="BI25" t="s">
        <v>1809</v>
      </c>
      <c r="BJ25" t="s">
        <v>1809</v>
      </c>
      <c r="BK25" t="s">
        <v>1809</v>
      </c>
      <c r="BL25" t="s">
        <v>1809</v>
      </c>
      <c r="BM25" t="s">
        <v>1809</v>
      </c>
      <c r="BN25" t="s">
        <v>1809</v>
      </c>
      <c r="BO25" t="s">
        <v>1809</v>
      </c>
      <c r="BP25" t="s">
        <v>1809</v>
      </c>
      <c r="BQ25" t="s">
        <v>1809</v>
      </c>
      <c r="BR25" t="s">
        <v>1809</v>
      </c>
      <c r="BS25" t="s">
        <v>1809</v>
      </c>
      <c r="BT25" t="s">
        <v>1809</v>
      </c>
      <c r="BU25" t="s">
        <v>1809</v>
      </c>
      <c r="BV25">
        <v>0</v>
      </c>
      <c r="BW25" t="s">
        <v>1809</v>
      </c>
      <c r="BX25" t="s">
        <v>1809</v>
      </c>
      <c r="BY25" t="s">
        <v>1809</v>
      </c>
      <c r="BZ25" t="s">
        <v>1809</v>
      </c>
      <c r="CA25" t="s">
        <v>1809</v>
      </c>
      <c r="CB25" t="s">
        <v>1809</v>
      </c>
      <c r="CC25" t="s">
        <v>1809</v>
      </c>
      <c r="CD25" t="s">
        <v>1809</v>
      </c>
      <c r="CE25" t="s">
        <v>1809</v>
      </c>
      <c r="CF25" t="s">
        <v>1809</v>
      </c>
      <c r="CG25" t="s">
        <v>1809</v>
      </c>
      <c r="CH25">
        <v>1</v>
      </c>
      <c r="CI25">
        <v>1</v>
      </c>
      <c r="CJ25">
        <v>1</v>
      </c>
      <c r="CK25">
        <v>0</v>
      </c>
      <c r="CL25">
        <v>0</v>
      </c>
      <c r="CM25">
        <v>0</v>
      </c>
      <c r="CN25">
        <v>0</v>
      </c>
      <c r="CO25">
        <v>1</v>
      </c>
      <c r="CP25">
        <v>0</v>
      </c>
      <c r="CQ25">
        <v>0</v>
      </c>
      <c r="CR25">
        <v>0</v>
      </c>
      <c r="CS25">
        <v>0</v>
      </c>
      <c r="CT25">
        <v>0</v>
      </c>
      <c r="CU25">
        <v>0</v>
      </c>
      <c r="CV25">
        <v>0</v>
      </c>
      <c r="CW25">
        <v>0</v>
      </c>
      <c r="CX25">
        <v>1</v>
      </c>
      <c r="CY25">
        <v>0</v>
      </c>
      <c r="CZ25">
        <v>0</v>
      </c>
      <c r="DA25">
        <v>0</v>
      </c>
      <c r="DB25">
        <v>0</v>
      </c>
      <c r="DC25">
        <v>0</v>
      </c>
      <c r="DD25">
        <v>0</v>
      </c>
      <c r="DE25">
        <v>0</v>
      </c>
      <c r="DF25">
        <v>0</v>
      </c>
      <c r="DG25">
        <v>0</v>
      </c>
      <c r="DH25">
        <v>0</v>
      </c>
      <c r="DI25">
        <v>0</v>
      </c>
      <c r="DJ25">
        <v>0</v>
      </c>
      <c r="DK25">
        <v>0</v>
      </c>
      <c r="DL25">
        <v>1</v>
      </c>
      <c r="DM25">
        <v>0</v>
      </c>
      <c r="DN25">
        <v>0</v>
      </c>
      <c r="DO25">
        <v>0</v>
      </c>
      <c r="DP25">
        <v>0</v>
      </c>
      <c r="DQ25">
        <v>0</v>
      </c>
      <c r="DR25">
        <v>1</v>
      </c>
      <c r="DS25">
        <v>1</v>
      </c>
      <c r="DT25">
        <v>0</v>
      </c>
      <c r="DU25">
        <v>1</v>
      </c>
      <c r="DV25">
        <v>0</v>
      </c>
      <c r="DW25">
        <v>0</v>
      </c>
      <c r="DX25">
        <v>1</v>
      </c>
      <c r="DY25">
        <v>0</v>
      </c>
      <c r="DZ25" t="s">
        <v>1809</v>
      </c>
      <c r="EA25">
        <v>1</v>
      </c>
      <c r="EB25">
        <v>0</v>
      </c>
      <c r="EC25">
        <v>0</v>
      </c>
      <c r="ED25">
        <v>0</v>
      </c>
      <c r="EE25">
        <v>0</v>
      </c>
      <c r="EF25">
        <v>0</v>
      </c>
      <c r="EG25">
        <v>1</v>
      </c>
      <c r="EH25">
        <v>0</v>
      </c>
      <c r="EI25">
        <v>1</v>
      </c>
      <c r="EJ25">
        <v>0</v>
      </c>
      <c r="EK25">
        <v>0</v>
      </c>
      <c r="EL25">
        <v>0</v>
      </c>
      <c r="EM25" t="s">
        <v>1809</v>
      </c>
      <c r="EN25" t="s">
        <v>1809</v>
      </c>
      <c r="EO25" t="s">
        <v>1809</v>
      </c>
      <c r="EP25" t="s">
        <v>1809</v>
      </c>
      <c r="EQ25" t="s">
        <v>1809</v>
      </c>
      <c r="ER25">
        <v>1</v>
      </c>
      <c r="ES25">
        <v>0</v>
      </c>
      <c r="ET25">
        <v>1</v>
      </c>
      <c r="EU25">
        <v>1</v>
      </c>
      <c r="EV25">
        <v>1</v>
      </c>
      <c r="EW25">
        <v>0</v>
      </c>
    </row>
    <row r="26" spans="1:153" x14ac:dyDescent="0.35">
      <c r="A26" t="s">
        <v>184</v>
      </c>
      <c r="B26" s="1">
        <v>43032</v>
      </c>
      <c r="C26" s="1">
        <v>43202</v>
      </c>
      <c r="D26">
        <v>1</v>
      </c>
      <c r="E26">
        <v>0</v>
      </c>
      <c r="F26">
        <v>0</v>
      </c>
      <c r="G26">
        <v>0</v>
      </c>
      <c r="H26">
        <v>1</v>
      </c>
      <c r="I26">
        <v>0</v>
      </c>
      <c r="J26">
        <v>1</v>
      </c>
      <c r="K26">
        <v>1</v>
      </c>
      <c r="L26">
        <v>0</v>
      </c>
      <c r="M26">
        <v>1</v>
      </c>
      <c r="N26">
        <v>1</v>
      </c>
      <c r="O26">
        <v>1</v>
      </c>
      <c r="P26">
        <v>0</v>
      </c>
      <c r="Q26">
        <v>0</v>
      </c>
      <c r="R26">
        <v>0</v>
      </c>
      <c r="S26">
        <v>0</v>
      </c>
      <c r="T26">
        <v>0</v>
      </c>
      <c r="U26">
        <v>0</v>
      </c>
      <c r="V26">
        <v>1</v>
      </c>
      <c r="W26">
        <v>1</v>
      </c>
      <c r="X26">
        <v>0</v>
      </c>
      <c r="Y26">
        <v>1</v>
      </c>
      <c r="Z26">
        <v>1</v>
      </c>
      <c r="AA26">
        <v>1</v>
      </c>
      <c r="AB26">
        <v>1</v>
      </c>
      <c r="AC26">
        <v>1</v>
      </c>
      <c r="AD26">
        <v>0</v>
      </c>
      <c r="AE26">
        <v>1</v>
      </c>
      <c r="AF26">
        <v>1</v>
      </c>
      <c r="AG26">
        <v>0</v>
      </c>
      <c r="AH26">
        <v>0</v>
      </c>
      <c r="AI26">
        <v>0</v>
      </c>
      <c r="AJ26">
        <v>0</v>
      </c>
      <c r="AK26">
        <v>0</v>
      </c>
      <c r="AL26">
        <v>0</v>
      </c>
      <c r="AM26">
        <v>1</v>
      </c>
      <c r="AN26">
        <v>1</v>
      </c>
      <c r="AO26">
        <v>0</v>
      </c>
      <c r="AP26" t="s">
        <v>1809</v>
      </c>
      <c r="AQ26" t="s">
        <v>1809</v>
      </c>
      <c r="AR26" t="s">
        <v>1809</v>
      </c>
      <c r="AS26" t="s">
        <v>1809</v>
      </c>
      <c r="AT26" t="s">
        <v>1809</v>
      </c>
      <c r="AU26" t="s">
        <v>1809</v>
      </c>
      <c r="AV26" t="s">
        <v>1809</v>
      </c>
      <c r="AW26" t="s">
        <v>1809</v>
      </c>
      <c r="AX26" t="s">
        <v>1809</v>
      </c>
      <c r="AY26" t="s">
        <v>1809</v>
      </c>
      <c r="AZ26">
        <v>0</v>
      </c>
      <c r="BA26" t="s">
        <v>1809</v>
      </c>
      <c r="BB26" t="s">
        <v>1809</v>
      </c>
      <c r="BC26" t="s">
        <v>1809</v>
      </c>
      <c r="BD26" t="s">
        <v>1809</v>
      </c>
      <c r="BE26" t="s">
        <v>1809</v>
      </c>
      <c r="BF26" t="s">
        <v>1809</v>
      </c>
      <c r="BG26" t="s">
        <v>1809</v>
      </c>
      <c r="BH26" t="s">
        <v>1809</v>
      </c>
      <c r="BI26" t="s">
        <v>1809</v>
      </c>
      <c r="BJ26" t="s">
        <v>1809</v>
      </c>
      <c r="BK26" t="s">
        <v>1809</v>
      </c>
      <c r="BL26" t="s">
        <v>1809</v>
      </c>
      <c r="BM26" t="s">
        <v>1809</v>
      </c>
      <c r="BN26" t="s">
        <v>1809</v>
      </c>
      <c r="BO26" t="s">
        <v>1809</v>
      </c>
      <c r="BP26" t="s">
        <v>1809</v>
      </c>
      <c r="BQ26" t="s">
        <v>1809</v>
      </c>
      <c r="BR26" t="s">
        <v>1809</v>
      </c>
      <c r="BS26" t="s">
        <v>1809</v>
      </c>
      <c r="BT26" t="s">
        <v>1809</v>
      </c>
      <c r="BU26" t="s">
        <v>1809</v>
      </c>
      <c r="BV26">
        <v>0</v>
      </c>
      <c r="BW26" t="s">
        <v>1809</v>
      </c>
      <c r="BX26" t="s">
        <v>1809</v>
      </c>
      <c r="BY26" t="s">
        <v>1809</v>
      </c>
      <c r="BZ26" t="s">
        <v>1809</v>
      </c>
      <c r="CA26" t="s">
        <v>1809</v>
      </c>
      <c r="CB26" t="s">
        <v>1809</v>
      </c>
      <c r="CC26" t="s">
        <v>1809</v>
      </c>
      <c r="CD26" t="s">
        <v>1809</v>
      </c>
      <c r="CE26" t="s">
        <v>1809</v>
      </c>
      <c r="CF26" t="s">
        <v>1809</v>
      </c>
      <c r="CG26" t="s">
        <v>1809</v>
      </c>
      <c r="CH26">
        <v>1</v>
      </c>
      <c r="CI26">
        <v>1</v>
      </c>
      <c r="CJ26">
        <v>1</v>
      </c>
      <c r="CK26">
        <v>0</v>
      </c>
      <c r="CL26">
        <v>0</v>
      </c>
      <c r="CM26">
        <v>0</v>
      </c>
      <c r="CN26">
        <v>0</v>
      </c>
      <c r="CO26">
        <v>1</v>
      </c>
      <c r="CP26">
        <v>0</v>
      </c>
      <c r="CQ26">
        <v>0</v>
      </c>
      <c r="CR26">
        <v>0</v>
      </c>
      <c r="CS26">
        <v>0</v>
      </c>
      <c r="CT26">
        <v>0</v>
      </c>
      <c r="CU26">
        <v>0</v>
      </c>
      <c r="CV26">
        <v>0</v>
      </c>
      <c r="CW26">
        <v>0</v>
      </c>
      <c r="CX26">
        <v>1</v>
      </c>
      <c r="CY26">
        <v>0</v>
      </c>
      <c r="CZ26">
        <v>0</v>
      </c>
      <c r="DA26">
        <v>0</v>
      </c>
      <c r="DB26">
        <v>0</v>
      </c>
      <c r="DC26">
        <v>0</v>
      </c>
      <c r="DD26">
        <v>0</v>
      </c>
      <c r="DE26">
        <v>0</v>
      </c>
      <c r="DF26">
        <v>0</v>
      </c>
      <c r="DG26">
        <v>0</v>
      </c>
      <c r="DH26">
        <v>0</v>
      </c>
      <c r="DI26">
        <v>0</v>
      </c>
      <c r="DJ26">
        <v>0</v>
      </c>
      <c r="DK26">
        <v>0</v>
      </c>
      <c r="DL26">
        <v>1</v>
      </c>
      <c r="DM26">
        <v>0</v>
      </c>
      <c r="DN26">
        <v>0</v>
      </c>
      <c r="DO26">
        <v>0</v>
      </c>
      <c r="DP26">
        <v>0</v>
      </c>
      <c r="DQ26">
        <v>0</v>
      </c>
      <c r="DR26">
        <v>1</v>
      </c>
      <c r="DS26">
        <v>1</v>
      </c>
      <c r="DT26">
        <v>0</v>
      </c>
      <c r="DU26">
        <v>1</v>
      </c>
      <c r="DV26">
        <v>0</v>
      </c>
      <c r="DW26">
        <v>0</v>
      </c>
      <c r="DX26">
        <v>1</v>
      </c>
      <c r="DY26">
        <v>0</v>
      </c>
      <c r="DZ26" t="s">
        <v>1809</v>
      </c>
      <c r="EA26">
        <v>1</v>
      </c>
      <c r="EB26">
        <v>0</v>
      </c>
      <c r="EC26">
        <v>0</v>
      </c>
      <c r="ED26">
        <v>0</v>
      </c>
      <c r="EE26">
        <v>0</v>
      </c>
      <c r="EF26">
        <v>0</v>
      </c>
      <c r="EG26">
        <v>1</v>
      </c>
      <c r="EH26">
        <v>0</v>
      </c>
      <c r="EI26">
        <v>1</v>
      </c>
      <c r="EJ26">
        <v>0</v>
      </c>
      <c r="EK26">
        <v>0</v>
      </c>
      <c r="EL26">
        <v>0</v>
      </c>
      <c r="EM26" t="s">
        <v>1809</v>
      </c>
      <c r="EN26" t="s">
        <v>1809</v>
      </c>
      <c r="EO26" t="s">
        <v>1809</v>
      </c>
      <c r="EP26" t="s">
        <v>1809</v>
      </c>
      <c r="EQ26" t="s">
        <v>1809</v>
      </c>
      <c r="ER26">
        <v>1</v>
      </c>
      <c r="ES26">
        <v>0</v>
      </c>
      <c r="ET26">
        <v>1</v>
      </c>
      <c r="EU26">
        <v>1</v>
      </c>
      <c r="EV26">
        <v>1</v>
      </c>
      <c r="EW26">
        <v>0</v>
      </c>
    </row>
    <row r="27" spans="1:153" x14ac:dyDescent="0.35">
      <c r="A27" t="s">
        <v>184</v>
      </c>
      <c r="B27" s="1">
        <v>43203</v>
      </c>
      <c r="C27" s="1">
        <v>43235</v>
      </c>
      <c r="D27">
        <v>1</v>
      </c>
      <c r="E27">
        <v>0</v>
      </c>
      <c r="F27">
        <v>0</v>
      </c>
      <c r="G27">
        <v>0</v>
      </c>
      <c r="H27">
        <v>1</v>
      </c>
      <c r="I27">
        <v>0</v>
      </c>
      <c r="J27">
        <v>1</v>
      </c>
      <c r="K27">
        <v>1</v>
      </c>
      <c r="L27">
        <v>0</v>
      </c>
      <c r="M27">
        <v>1</v>
      </c>
      <c r="N27">
        <v>1</v>
      </c>
      <c r="O27">
        <v>1</v>
      </c>
      <c r="P27">
        <v>0</v>
      </c>
      <c r="Q27">
        <v>0</v>
      </c>
      <c r="R27">
        <v>0</v>
      </c>
      <c r="S27">
        <v>0</v>
      </c>
      <c r="T27">
        <v>0</v>
      </c>
      <c r="U27">
        <v>0</v>
      </c>
      <c r="V27">
        <v>1</v>
      </c>
      <c r="W27">
        <v>1</v>
      </c>
      <c r="X27">
        <v>0</v>
      </c>
      <c r="Y27">
        <v>1</v>
      </c>
      <c r="Z27">
        <v>1</v>
      </c>
      <c r="AA27">
        <v>1</v>
      </c>
      <c r="AB27">
        <v>1</v>
      </c>
      <c r="AC27">
        <v>1</v>
      </c>
      <c r="AD27">
        <v>0</v>
      </c>
      <c r="AE27">
        <v>1</v>
      </c>
      <c r="AF27">
        <v>1</v>
      </c>
      <c r="AG27">
        <v>0</v>
      </c>
      <c r="AH27">
        <v>0</v>
      </c>
      <c r="AI27">
        <v>0</v>
      </c>
      <c r="AJ27">
        <v>0</v>
      </c>
      <c r="AK27">
        <v>0</v>
      </c>
      <c r="AL27">
        <v>0</v>
      </c>
      <c r="AM27">
        <v>1</v>
      </c>
      <c r="AN27">
        <v>1</v>
      </c>
      <c r="AO27">
        <v>0</v>
      </c>
      <c r="AP27" t="s">
        <v>1809</v>
      </c>
      <c r="AQ27" t="s">
        <v>1809</v>
      </c>
      <c r="AR27" t="s">
        <v>1809</v>
      </c>
      <c r="AS27" t="s">
        <v>1809</v>
      </c>
      <c r="AT27" t="s">
        <v>1809</v>
      </c>
      <c r="AU27" t="s">
        <v>1809</v>
      </c>
      <c r="AV27" t="s">
        <v>1809</v>
      </c>
      <c r="AW27" t="s">
        <v>1809</v>
      </c>
      <c r="AX27" t="s">
        <v>1809</v>
      </c>
      <c r="AY27" t="s">
        <v>1809</v>
      </c>
      <c r="AZ27">
        <v>0</v>
      </c>
      <c r="BA27" t="s">
        <v>1809</v>
      </c>
      <c r="BB27" t="s">
        <v>1809</v>
      </c>
      <c r="BC27" t="s">
        <v>1809</v>
      </c>
      <c r="BD27" t="s">
        <v>1809</v>
      </c>
      <c r="BE27" t="s">
        <v>1809</v>
      </c>
      <c r="BF27" t="s">
        <v>1809</v>
      </c>
      <c r="BG27" t="s">
        <v>1809</v>
      </c>
      <c r="BH27" t="s">
        <v>1809</v>
      </c>
      <c r="BI27" t="s">
        <v>1809</v>
      </c>
      <c r="BJ27" t="s">
        <v>1809</v>
      </c>
      <c r="BK27" t="s">
        <v>1809</v>
      </c>
      <c r="BL27" t="s">
        <v>1809</v>
      </c>
      <c r="BM27" t="s">
        <v>1809</v>
      </c>
      <c r="BN27" t="s">
        <v>1809</v>
      </c>
      <c r="BO27" t="s">
        <v>1809</v>
      </c>
      <c r="BP27" t="s">
        <v>1809</v>
      </c>
      <c r="BQ27" t="s">
        <v>1809</v>
      </c>
      <c r="BR27" t="s">
        <v>1809</v>
      </c>
      <c r="BS27" t="s">
        <v>1809</v>
      </c>
      <c r="BT27" t="s">
        <v>1809</v>
      </c>
      <c r="BU27" t="s">
        <v>1809</v>
      </c>
      <c r="BV27">
        <v>0</v>
      </c>
      <c r="BW27" t="s">
        <v>1809</v>
      </c>
      <c r="BX27" t="s">
        <v>1809</v>
      </c>
      <c r="BY27" t="s">
        <v>1809</v>
      </c>
      <c r="BZ27" t="s">
        <v>1809</v>
      </c>
      <c r="CA27" t="s">
        <v>1809</v>
      </c>
      <c r="CB27" t="s">
        <v>1809</v>
      </c>
      <c r="CC27" t="s">
        <v>1809</v>
      </c>
      <c r="CD27" t="s">
        <v>1809</v>
      </c>
      <c r="CE27" t="s">
        <v>1809</v>
      </c>
      <c r="CF27" t="s">
        <v>1809</v>
      </c>
      <c r="CG27" t="s">
        <v>1809</v>
      </c>
      <c r="CH27">
        <v>1</v>
      </c>
      <c r="CI27">
        <v>1</v>
      </c>
      <c r="CJ27">
        <v>1</v>
      </c>
      <c r="CK27">
        <v>0</v>
      </c>
      <c r="CL27">
        <v>0</v>
      </c>
      <c r="CM27">
        <v>0</v>
      </c>
      <c r="CN27">
        <v>0</v>
      </c>
      <c r="CO27">
        <v>1</v>
      </c>
      <c r="CP27">
        <v>0</v>
      </c>
      <c r="CQ27">
        <v>0</v>
      </c>
      <c r="CR27">
        <v>0</v>
      </c>
      <c r="CS27">
        <v>0</v>
      </c>
      <c r="CT27">
        <v>0</v>
      </c>
      <c r="CU27">
        <v>0</v>
      </c>
      <c r="CV27">
        <v>0</v>
      </c>
      <c r="CW27">
        <v>0</v>
      </c>
      <c r="CX27">
        <v>1</v>
      </c>
      <c r="CY27">
        <v>0</v>
      </c>
      <c r="CZ27">
        <v>0</v>
      </c>
      <c r="DA27">
        <v>0</v>
      </c>
      <c r="DB27">
        <v>0</v>
      </c>
      <c r="DC27">
        <v>0</v>
      </c>
      <c r="DD27">
        <v>0</v>
      </c>
      <c r="DE27">
        <v>0</v>
      </c>
      <c r="DF27">
        <v>0</v>
      </c>
      <c r="DG27">
        <v>0</v>
      </c>
      <c r="DH27">
        <v>0</v>
      </c>
      <c r="DI27">
        <v>0</v>
      </c>
      <c r="DJ27">
        <v>0</v>
      </c>
      <c r="DK27">
        <v>0</v>
      </c>
      <c r="DL27">
        <v>1</v>
      </c>
      <c r="DM27">
        <v>0</v>
      </c>
      <c r="DN27">
        <v>0</v>
      </c>
      <c r="DO27">
        <v>0</v>
      </c>
      <c r="DP27">
        <v>0</v>
      </c>
      <c r="DQ27">
        <v>0</v>
      </c>
      <c r="DR27">
        <v>1</v>
      </c>
      <c r="DS27">
        <v>1</v>
      </c>
      <c r="DT27">
        <v>0</v>
      </c>
      <c r="DU27">
        <v>1</v>
      </c>
      <c r="DV27">
        <v>0</v>
      </c>
      <c r="DW27">
        <v>0</v>
      </c>
      <c r="DX27">
        <v>1</v>
      </c>
      <c r="DY27">
        <v>0</v>
      </c>
      <c r="DZ27" t="s">
        <v>1809</v>
      </c>
      <c r="EA27">
        <v>1</v>
      </c>
      <c r="EB27">
        <v>0</v>
      </c>
      <c r="EC27">
        <v>0</v>
      </c>
      <c r="ED27">
        <v>0</v>
      </c>
      <c r="EE27">
        <v>0</v>
      </c>
      <c r="EF27">
        <v>0</v>
      </c>
      <c r="EG27">
        <v>1</v>
      </c>
      <c r="EH27">
        <v>0</v>
      </c>
      <c r="EI27">
        <v>1</v>
      </c>
      <c r="EJ27">
        <v>0</v>
      </c>
      <c r="EK27">
        <v>0</v>
      </c>
      <c r="EL27">
        <v>0</v>
      </c>
      <c r="EM27" t="s">
        <v>1809</v>
      </c>
      <c r="EN27" t="s">
        <v>1809</v>
      </c>
      <c r="EO27" t="s">
        <v>1809</v>
      </c>
      <c r="EP27" t="s">
        <v>1809</v>
      </c>
      <c r="EQ27" t="s">
        <v>1809</v>
      </c>
      <c r="ER27">
        <v>1</v>
      </c>
      <c r="ES27">
        <v>0</v>
      </c>
      <c r="ET27">
        <v>1</v>
      </c>
      <c r="EU27">
        <v>1</v>
      </c>
      <c r="EV27">
        <v>1</v>
      </c>
      <c r="EW27">
        <v>0</v>
      </c>
    </row>
    <row r="28" spans="1:153" x14ac:dyDescent="0.35">
      <c r="A28" t="s">
        <v>184</v>
      </c>
      <c r="B28" s="1">
        <v>43236</v>
      </c>
      <c r="C28" s="1">
        <v>43257</v>
      </c>
      <c r="D28">
        <v>1</v>
      </c>
      <c r="E28">
        <v>0</v>
      </c>
      <c r="F28">
        <v>0</v>
      </c>
      <c r="G28">
        <v>0</v>
      </c>
      <c r="H28">
        <v>1</v>
      </c>
      <c r="I28">
        <v>0</v>
      </c>
      <c r="J28">
        <v>1</v>
      </c>
      <c r="K28">
        <v>1</v>
      </c>
      <c r="L28">
        <v>0</v>
      </c>
      <c r="M28">
        <v>1</v>
      </c>
      <c r="N28">
        <v>1</v>
      </c>
      <c r="O28">
        <v>1</v>
      </c>
      <c r="P28">
        <v>0</v>
      </c>
      <c r="Q28">
        <v>0</v>
      </c>
      <c r="R28">
        <v>0</v>
      </c>
      <c r="S28">
        <v>0</v>
      </c>
      <c r="T28">
        <v>0</v>
      </c>
      <c r="U28">
        <v>0</v>
      </c>
      <c r="V28">
        <v>1</v>
      </c>
      <c r="W28">
        <v>1</v>
      </c>
      <c r="X28">
        <v>0</v>
      </c>
      <c r="Y28">
        <v>1</v>
      </c>
      <c r="Z28">
        <v>1</v>
      </c>
      <c r="AA28">
        <v>1</v>
      </c>
      <c r="AB28">
        <v>1</v>
      </c>
      <c r="AC28">
        <v>1</v>
      </c>
      <c r="AD28">
        <v>0</v>
      </c>
      <c r="AE28">
        <v>1</v>
      </c>
      <c r="AF28">
        <v>1</v>
      </c>
      <c r="AG28">
        <v>0</v>
      </c>
      <c r="AH28">
        <v>0</v>
      </c>
      <c r="AI28">
        <v>0</v>
      </c>
      <c r="AJ28">
        <v>0</v>
      </c>
      <c r="AK28">
        <v>0</v>
      </c>
      <c r="AL28">
        <v>0</v>
      </c>
      <c r="AM28">
        <v>1</v>
      </c>
      <c r="AN28">
        <v>1</v>
      </c>
      <c r="AO28">
        <v>0</v>
      </c>
      <c r="AP28" t="s">
        <v>1809</v>
      </c>
      <c r="AQ28" t="s">
        <v>1809</v>
      </c>
      <c r="AR28" t="s">
        <v>1809</v>
      </c>
      <c r="AS28" t="s">
        <v>1809</v>
      </c>
      <c r="AT28" t="s">
        <v>1809</v>
      </c>
      <c r="AU28" t="s">
        <v>1809</v>
      </c>
      <c r="AV28" t="s">
        <v>1809</v>
      </c>
      <c r="AW28" t="s">
        <v>1809</v>
      </c>
      <c r="AX28" t="s">
        <v>1809</v>
      </c>
      <c r="AY28" t="s">
        <v>1809</v>
      </c>
      <c r="AZ28">
        <v>0</v>
      </c>
      <c r="BA28" t="s">
        <v>1809</v>
      </c>
      <c r="BB28" t="s">
        <v>1809</v>
      </c>
      <c r="BC28" t="s">
        <v>1809</v>
      </c>
      <c r="BD28" t="s">
        <v>1809</v>
      </c>
      <c r="BE28" t="s">
        <v>1809</v>
      </c>
      <c r="BF28" t="s">
        <v>1809</v>
      </c>
      <c r="BG28" t="s">
        <v>1809</v>
      </c>
      <c r="BH28" t="s">
        <v>1809</v>
      </c>
      <c r="BI28" t="s">
        <v>1809</v>
      </c>
      <c r="BJ28" t="s">
        <v>1809</v>
      </c>
      <c r="BK28" t="s">
        <v>1809</v>
      </c>
      <c r="BL28" t="s">
        <v>1809</v>
      </c>
      <c r="BM28" t="s">
        <v>1809</v>
      </c>
      <c r="BN28" t="s">
        <v>1809</v>
      </c>
      <c r="BO28" t="s">
        <v>1809</v>
      </c>
      <c r="BP28" t="s">
        <v>1809</v>
      </c>
      <c r="BQ28" t="s">
        <v>1809</v>
      </c>
      <c r="BR28" t="s">
        <v>1809</v>
      </c>
      <c r="BS28" t="s">
        <v>1809</v>
      </c>
      <c r="BT28" t="s">
        <v>1809</v>
      </c>
      <c r="BU28" t="s">
        <v>1809</v>
      </c>
      <c r="BV28">
        <v>0</v>
      </c>
      <c r="BW28" t="s">
        <v>1809</v>
      </c>
      <c r="BX28" t="s">
        <v>1809</v>
      </c>
      <c r="BY28" t="s">
        <v>1809</v>
      </c>
      <c r="BZ28" t="s">
        <v>1809</v>
      </c>
      <c r="CA28" t="s">
        <v>1809</v>
      </c>
      <c r="CB28" t="s">
        <v>1809</v>
      </c>
      <c r="CC28" t="s">
        <v>1809</v>
      </c>
      <c r="CD28" t="s">
        <v>1809</v>
      </c>
      <c r="CE28" t="s">
        <v>1809</v>
      </c>
      <c r="CF28" t="s">
        <v>1809</v>
      </c>
      <c r="CG28" t="s">
        <v>1809</v>
      </c>
      <c r="CH28">
        <v>1</v>
      </c>
      <c r="CI28">
        <v>1</v>
      </c>
      <c r="CJ28">
        <v>1</v>
      </c>
      <c r="CK28">
        <v>0</v>
      </c>
      <c r="CL28">
        <v>0</v>
      </c>
      <c r="CM28">
        <v>0</v>
      </c>
      <c r="CN28">
        <v>0</v>
      </c>
      <c r="CO28">
        <v>1</v>
      </c>
      <c r="CP28">
        <v>0</v>
      </c>
      <c r="CQ28">
        <v>0</v>
      </c>
      <c r="CR28">
        <v>0</v>
      </c>
      <c r="CS28">
        <v>0</v>
      </c>
      <c r="CT28">
        <v>0</v>
      </c>
      <c r="CU28">
        <v>0</v>
      </c>
      <c r="CV28">
        <v>0</v>
      </c>
      <c r="CW28">
        <v>0</v>
      </c>
      <c r="CX28">
        <v>1</v>
      </c>
      <c r="CY28">
        <v>0</v>
      </c>
      <c r="CZ28">
        <v>0</v>
      </c>
      <c r="DA28">
        <v>0</v>
      </c>
      <c r="DB28">
        <v>0</v>
      </c>
      <c r="DC28">
        <v>0</v>
      </c>
      <c r="DD28">
        <v>0</v>
      </c>
      <c r="DE28">
        <v>0</v>
      </c>
      <c r="DF28">
        <v>0</v>
      </c>
      <c r="DG28">
        <v>0</v>
      </c>
      <c r="DH28">
        <v>0</v>
      </c>
      <c r="DI28">
        <v>0</v>
      </c>
      <c r="DJ28">
        <v>0</v>
      </c>
      <c r="DK28">
        <v>0</v>
      </c>
      <c r="DL28">
        <v>1</v>
      </c>
      <c r="DM28">
        <v>0</v>
      </c>
      <c r="DN28">
        <v>0</v>
      </c>
      <c r="DO28">
        <v>0</v>
      </c>
      <c r="DP28">
        <v>0</v>
      </c>
      <c r="DQ28">
        <v>0</v>
      </c>
      <c r="DR28">
        <v>1</v>
      </c>
      <c r="DS28">
        <v>1</v>
      </c>
      <c r="DT28">
        <v>0</v>
      </c>
      <c r="DU28">
        <v>1</v>
      </c>
      <c r="DV28">
        <v>0</v>
      </c>
      <c r="DW28">
        <v>0</v>
      </c>
      <c r="DX28">
        <v>1</v>
      </c>
      <c r="DY28">
        <v>0</v>
      </c>
      <c r="DZ28" t="s">
        <v>1809</v>
      </c>
      <c r="EA28">
        <v>1</v>
      </c>
      <c r="EB28">
        <v>0</v>
      </c>
      <c r="EC28">
        <v>0</v>
      </c>
      <c r="ED28">
        <v>0</v>
      </c>
      <c r="EE28">
        <v>0</v>
      </c>
      <c r="EF28">
        <v>0</v>
      </c>
      <c r="EG28">
        <v>1</v>
      </c>
      <c r="EH28">
        <v>0</v>
      </c>
      <c r="EI28">
        <v>1</v>
      </c>
      <c r="EJ28">
        <v>0</v>
      </c>
      <c r="EK28">
        <v>0</v>
      </c>
      <c r="EL28">
        <v>0</v>
      </c>
      <c r="EM28" t="s">
        <v>1809</v>
      </c>
      <c r="EN28" t="s">
        <v>1809</v>
      </c>
      <c r="EO28" t="s">
        <v>1809</v>
      </c>
      <c r="EP28" t="s">
        <v>1809</v>
      </c>
      <c r="EQ28" t="s">
        <v>1809</v>
      </c>
      <c r="ER28">
        <v>1</v>
      </c>
      <c r="ES28">
        <v>0</v>
      </c>
      <c r="ET28">
        <v>1</v>
      </c>
      <c r="EU28">
        <v>1</v>
      </c>
      <c r="EV28">
        <v>1</v>
      </c>
      <c r="EW28">
        <v>0</v>
      </c>
    </row>
    <row r="29" spans="1:153" x14ac:dyDescent="0.35">
      <c r="A29" t="s">
        <v>184</v>
      </c>
      <c r="B29" s="1">
        <v>43258</v>
      </c>
      <c r="C29" s="1">
        <v>43281</v>
      </c>
      <c r="D29">
        <v>1</v>
      </c>
      <c r="E29">
        <v>0</v>
      </c>
      <c r="F29">
        <v>0</v>
      </c>
      <c r="G29">
        <v>0</v>
      </c>
      <c r="H29">
        <v>1</v>
      </c>
      <c r="I29">
        <v>0</v>
      </c>
      <c r="J29">
        <v>1</v>
      </c>
      <c r="K29">
        <v>1</v>
      </c>
      <c r="L29">
        <v>0</v>
      </c>
      <c r="M29">
        <v>1</v>
      </c>
      <c r="N29">
        <v>1</v>
      </c>
      <c r="O29">
        <v>1</v>
      </c>
      <c r="P29">
        <v>0</v>
      </c>
      <c r="Q29">
        <v>0</v>
      </c>
      <c r="R29">
        <v>0</v>
      </c>
      <c r="S29">
        <v>0</v>
      </c>
      <c r="T29">
        <v>0</v>
      </c>
      <c r="U29">
        <v>0</v>
      </c>
      <c r="V29">
        <v>1</v>
      </c>
      <c r="W29">
        <v>1</v>
      </c>
      <c r="X29">
        <v>0</v>
      </c>
      <c r="Y29">
        <v>1</v>
      </c>
      <c r="Z29">
        <v>1</v>
      </c>
      <c r="AA29">
        <v>1</v>
      </c>
      <c r="AB29">
        <v>1</v>
      </c>
      <c r="AC29">
        <v>1</v>
      </c>
      <c r="AD29">
        <v>0</v>
      </c>
      <c r="AE29">
        <v>1</v>
      </c>
      <c r="AF29">
        <v>1</v>
      </c>
      <c r="AG29">
        <v>0</v>
      </c>
      <c r="AH29">
        <v>0</v>
      </c>
      <c r="AI29">
        <v>0</v>
      </c>
      <c r="AJ29">
        <v>0</v>
      </c>
      <c r="AK29">
        <v>0</v>
      </c>
      <c r="AL29">
        <v>0</v>
      </c>
      <c r="AM29">
        <v>1</v>
      </c>
      <c r="AN29">
        <v>1</v>
      </c>
      <c r="AO29">
        <v>0</v>
      </c>
      <c r="AP29" t="s">
        <v>1809</v>
      </c>
      <c r="AQ29" t="s">
        <v>1809</v>
      </c>
      <c r="AR29" t="s">
        <v>1809</v>
      </c>
      <c r="AS29" t="s">
        <v>1809</v>
      </c>
      <c r="AT29" t="s">
        <v>1809</v>
      </c>
      <c r="AU29" t="s">
        <v>1809</v>
      </c>
      <c r="AV29" t="s">
        <v>1809</v>
      </c>
      <c r="AW29" t="s">
        <v>1809</v>
      </c>
      <c r="AX29" t="s">
        <v>1809</v>
      </c>
      <c r="AY29" t="s">
        <v>1809</v>
      </c>
      <c r="AZ29">
        <v>0</v>
      </c>
      <c r="BA29" t="s">
        <v>1809</v>
      </c>
      <c r="BB29" t="s">
        <v>1809</v>
      </c>
      <c r="BC29" t="s">
        <v>1809</v>
      </c>
      <c r="BD29" t="s">
        <v>1809</v>
      </c>
      <c r="BE29" t="s">
        <v>1809</v>
      </c>
      <c r="BF29" t="s">
        <v>1809</v>
      </c>
      <c r="BG29" t="s">
        <v>1809</v>
      </c>
      <c r="BH29" t="s">
        <v>1809</v>
      </c>
      <c r="BI29" t="s">
        <v>1809</v>
      </c>
      <c r="BJ29" t="s">
        <v>1809</v>
      </c>
      <c r="BK29" t="s">
        <v>1809</v>
      </c>
      <c r="BL29" t="s">
        <v>1809</v>
      </c>
      <c r="BM29" t="s">
        <v>1809</v>
      </c>
      <c r="BN29" t="s">
        <v>1809</v>
      </c>
      <c r="BO29" t="s">
        <v>1809</v>
      </c>
      <c r="BP29" t="s">
        <v>1809</v>
      </c>
      <c r="BQ29" t="s">
        <v>1809</v>
      </c>
      <c r="BR29" t="s">
        <v>1809</v>
      </c>
      <c r="BS29" t="s">
        <v>1809</v>
      </c>
      <c r="BT29" t="s">
        <v>1809</v>
      </c>
      <c r="BU29" t="s">
        <v>1809</v>
      </c>
      <c r="BV29">
        <v>0</v>
      </c>
      <c r="BW29" t="s">
        <v>1809</v>
      </c>
      <c r="BX29" t="s">
        <v>1809</v>
      </c>
      <c r="BY29" t="s">
        <v>1809</v>
      </c>
      <c r="BZ29" t="s">
        <v>1809</v>
      </c>
      <c r="CA29" t="s">
        <v>1809</v>
      </c>
      <c r="CB29" t="s">
        <v>1809</v>
      </c>
      <c r="CC29" t="s">
        <v>1809</v>
      </c>
      <c r="CD29" t="s">
        <v>1809</v>
      </c>
      <c r="CE29" t="s">
        <v>1809</v>
      </c>
      <c r="CF29" t="s">
        <v>1809</v>
      </c>
      <c r="CG29" t="s">
        <v>1809</v>
      </c>
      <c r="CH29">
        <v>1</v>
      </c>
      <c r="CI29">
        <v>1</v>
      </c>
      <c r="CJ29">
        <v>1</v>
      </c>
      <c r="CK29">
        <v>0</v>
      </c>
      <c r="CL29">
        <v>0</v>
      </c>
      <c r="CM29">
        <v>0</v>
      </c>
      <c r="CN29">
        <v>0</v>
      </c>
      <c r="CO29">
        <v>1</v>
      </c>
      <c r="CP29">
        <v>0</v>
      </c>
      <c r="CQ29">
        <v>0</v>
      </c>
      <c r="CR29">
        <v>0</v>
      </c>
      <c r="CS29">
        <v>0</v>
      </c>
      <c r="CT29">
        <v>0</v>
      </c>
      <c r="CU29">
        <v>0</v>
      </c>
      <c r="CV29">
        <v>0</v>
      </c>
      <c r="CW29">
        <v>0</v>
      </c>
      <c r="CX29">
        <v>1</v>
      </c>
      <c r="CY29">
        <v>0</v>
      </c>
      <c r="CZ29">
        <v>0</v>
      </c>
      <c r="DA29">
        <v>0</v>
      </c>
      <c r="DB29">
        <v>0</v>
      </c>
      <c r="DC29">
        <v>0</v>
      </c>
      <c r="DD29">
        <v>0</v>
      </c>
      <c r="DE29">
        <v>0</v>
      </c>
      <c r="DF29">
        <v>0</v>
      </c>
      <c r="DG29">
        <v>0</v>
      </c>
      <c r="DH29">
        <v>0</v>
      </c>
      <c r="DI29">
        <v>0</v>
      </c>
      <c r="DJ29">
        <v>0</v>
      </c>
      <c r="DK29">
        <v>0</v>
      </c>
      <c r="DL29">
        <v>1</v>
      </c>
      <c r="DM29">
        <v>0</v>
      </c>
      <c r="DN29">
        <v>0</v>
      </c>
      <c r="DO29">
        <v>0</v>
      </c>
      <c r="DP29">
        <v>0</v>
      </c>
      <c r="DQ29">
        <v>0</v>
      </c>
      <c r="DR29">
        <v>1</v>
      </c>
      <c r="DS29">
        <v>1</v>
      </c>
      <c r="DT29">
        <v>0</v>
      </c>
      <c r="DU29">
        <v>1</v>
      </c>
      <c r="DV29">
        <v>0</v>
      </c>
      <c r="DW29">
        <v>0</v>
      </c>
      <c r="DX29">
        <v>1</v>
      </c>
      <c r="DY29">
        <v>0</v>
      </c>
      <c r="DZ29" t="s">
        <v>1809</v>
      </c>
      <c r="EA29">
        <v>1</v>
      </c>
      <c r="EB29">
        <v>0</v>
      </c>
      <c r="EC29">
        <v>0</v>
      </c>
      <c r="ED29">
        <v>0</v>
      </c>
      <c r="EE29">
        <v>0</v>
      </c>
      <c r="EF29">
        <v>0</v>
      </c>
      <c r="EG29">
        <v>1</v>
      </c>
      <c r="EH29">
        <v>0</v>
      </c>
      <c r="EI29">
        <v>1</v>
      </c>
      <c r="EJ29">
        <v>0</v>
      </c>
      <c r="EK29">
        <v>0</v>
      </c>
      <c r="EL29">
        <v>0</v>
      </c>
      <c r="EM29" t="s">
        <v>1809</v>
      </c>
      <c r="EN29" t="s">
        <v>1809</v>
      </c>
      <c r="EO29" t="s">
        <v>1809</v>
      </c>
      <c r="EP29" t="s">
        <v>1809</v>
      </c>
      <c r="EQ29" t="s">
        <v>1809</v>
      </c>
      <c r="ER29">
        <v>1</v>
      </c>
      <c r="ES29">
        <v>0</v>
      </c>
      <c r="ET29">
        <v>1</v>
      </c>
      <c r="EU29">
        <v>1</v>
      </c>
      <c r="EV29">
        <v>1</v>
      </c>
      <c r="EW29">
        <v>0</v>
      </c>
    </row>
    <row r="30" spans="1:153" x14ac:dyDescent="0.35">
      <c r="A30" t="s">
        <v>184</v>
      </c>
      <c r="B30" s="1">
        <v>43282</v>
      </c>
      <c r="C30" s="1">
        <v>43319</v>
      </c>
      <c r="D30">
        <v>1</v>
      </c>
      <c r="E30">
        <v>0</v>
      </c>
      <c r="F30">
        <v>0</v>
      </c>
      <c r="G30">
        <v>0</v>
      </c>
      <c r="H30">
        <v>1</v>
      </c>
      <c r="I30">
        <v>0</v>
      </c>
      <c r="J30">
        <v>1</v>
      </c>
      <c r="K30">
        <v>1</v>
      </c>
      <c r="L30">
        <v>0</v>
      </c>
      <c r="M30">
        <v>1</v>
      </c>
      <c r="N30">
        <v>1</v>
      </c>
      <c r="O30">
        <v>1</v>
      </c>
      <c r="P30">
        <v>0</v>
      </c>
      <c r="Q30">
        <v>0</v>
      </c>
      <c r="R30">
        <v>0</v>
      </c>
      <c r="S30">
        <v>0</v>
      </c>
      <c r="T30">
        <v>0</v>
      </c>
      <c r="U30">
        <v>0</v>
      </c>
      <c r="V30">
        <v>1</v>
      </c>
      <c r="W30">
        <v>1</v>
      </c>
      <c r="X30">
        <v>0</v>
      </c>
      <c r="Y30">
        <v>1</v>
      </c>
      <c r="Z30">
        <v>1</v>
      </c>
      <c r="AA30">
        <v>1</v>
      </c>
      <c r="AB30">
        <v>1</v>
      </c>
      <c r="AC30">
        <v>1</v>
      </c>
      <c r="AD30">
        <v>0</v>
      </c>
      <c r="AE30">
        <v>1</v>
      </c>
      <c r="AF30">
        <v>1</v>
      </c>
      <c r="AG30">
        <v>0</v>
      </c>
      <c r="AH30">
        <v>0</v>
      </c>
      <c r="AI30">
        <v>0</v>
      </c>
      <c r="AJ30">
        <v>0</v>
      </c>
      <c r="AK30">
        <v>0</v>
      </c>
      <c r="AL30">
        <v>0</v>
      </c>
      <c r="AM30">
        <v>1</v>
      </c>
      <c r="AN30">
        <v>1</v>
      </c>
      <c r="AO30">
        <v>0</v>
      </c>
      <c r="AP30" t="s">
        <v>1809</v>
      </c>
      <c r="AQ30" t="s">
        <v>1809</v>
      </c>
      <c r="AR30" t="s">
        <v>1809</v>
      </c>
      <c r="AS30" t="s">
        <v>1809</v>
      </c>
      <c r="AT30" t="s">
        <v>1809</v>
      </c>
      <c r="AU30" t="s">
        <v>1809</v>
      </c>
      <c r="AV30" t="s">
        <v>1809</v>
      </c>
      <c r="AW30" t="s">
        <v>1809</v>
      </c>
      <c r="AX30" t="s">
        <v>1809</v>
      </c>
      <c r="AY30" t="s">
        <v>1809</v>
      </c>
      <c r="AZ30">
        <v>0</v>
      </c>
      <c r="BA30" t="s">
        <v>1809</v>
      </c>
      <c r="BB30" t="s">
        <v>1809</v>
      </c>
      <c r="BC30" t="s">
        <v>1809</v>
      </c>
      <c r="BD30" t="s">
        <v>1809</v>
      </c>
      <c r="BE30" t="s">
        <v>1809</v>
      </c>
      <c r="BF30" t="s">
        <v>1809</v>
      </c>
      <c r="BG30" t="s">
        <v>1809</v>
      </c>
      <c r="BH30" t="s">
        <v>1809</v>
      </c>
      <c r="BI30" t="s">
        <v>1809</v>
      </c>
      <c r="BJ30" t="s">
        <v>1809</v>
      </c>
      <c r="BK30" t="s">
        <v>1809</v>
      </c>
      <c r="BL30" t="s">
        <v>1809</v>
      </c>
      <c r="BM30" t="s">
        <v>1809</v>
      </c>
      <c r="BN30" t="s">
        <v>1809</v>
      </c>
      <c r="BO30" t="s">
        <v>1809</v>
      </c>
      <c r="BP30" t="s">
        <v>1809</v>
      </c>
      <c r="BQ30" t="s">
        <v>1809</v>
      </c>
      <c r="BR30" t="s">
        <v>1809</v>
      </c>
      <c r="BS30" t="s">
        <v>1809</v>
      </c>
      <c r="BT30" t="s">
        <v>1809</v>
      </c>
      <c r="BU30" t="s">
        <v>1809</v>
      </c>
      <c r="BV30">
        <v>0</v>
      </c>
      <c r="BW30" t="s">
        <v>1809</v>
      </c>
      <c r="BX30" t="s">
        <v>1809</v>
      </c>
      <c r="BY30" t="s">
        <v>1809</v>
      </c>
      <c r="BZ30" t="s">
        <v>1809</v>
      </c>
      <c r="CA30" t="s">
        <v>1809</v>
      </c>
      <c r="CB30" t="s">
        <v>1809</v>
      </c>
      <c r="CC30" t="s">
        <v>1809</v>
      </c>
      <c r="CD30" t="s">
        <v>1809</v>
      </c>
      <c r="CE30" t="s">
        <v>1809</v>
      </c>
      <c r="CF30" t="s">
        <v>1809</v>
      </c>
      <c r="CG30" t="s">
        <v>1809</v>
      </c>
      <c r="CH30">
        <v>1</v>
      </c>
      <c r="CI30">
        <v>1</v>
      </c>
      <c r="CJ30">
        <v>1</v>
      </c>
      <c r="CK30">
        <v>0</v>
      </c>
      <c r="CL30">
        <v>0</v>
      </c>
      <c r="CM30">
        <v>0</v>
      </c>
      <c r="CN30">
        <v>0</v>
      </c>
      <c r="CO30">
        <v>1</v>
      </c>
      <c r="CP30">
        <v>0</v>
      </c>
      <c r="CQ30">
        <v>0</v>
      </c>
      <c r="CR30">
        <v>0</v>
      </c>
      <c r="CS30">
        <v>0</v>
      </c>
      <c r="CT30">
        <v>0</v>
      </c>
      <c r="CU30">
        <v>0</v>
      </c>
      <c r="CV30">
        <v>0</v>
      </c>
      <c r="CW30">
        <v>0</v>
      </c>
      <c r="CX30">
        <v>1</v>
      </c>
      <c r="CY30">
        <v>0</v>
      </c>
      <c r="CZ30">
        <v>0</v>
      </c>
      <c r="DA30">
        <v>0</v>
      </c>
      <c r="DB30">
        <v>0</v>
      </c>
      <c r="DC30">
        <v>0</v>
      </c>
      <c r="DD30">
        <v>0</v>
      </c>
      <c r="DE30">
        <v>0</v>
      </c>
      <c r="DF30">
        <v>0</v>
      </c>
      <c r="DG30">
        <v>0</v>
      </c>
      <c r="DH30">
        <v>0</v>
      </c>
      <c r="DI30">
        <v>0</v>
      </c>
      <c r="DJ30">
        <v>0</v>
      </c>
      <c r="DK30">
        <v>0</v>
      </c>
      <c r="DL30">
        <v>1</v>
      </c>
      <c r="DM30">
        <v>0</v>
      </c>
      <c r="DN30">
        <v>0</v>
      </c>
      <c r="DO30">
        <v>0</v>
      </c>
      <c r="DP30">
        <v>0</v>
      </c>
      <c r="DQ30">
        <v>0</v>
      </c>
      <c r="DR30">
        <v>1</v>
      </c>
      <c r="DS30">
        <v>1</v>
      </c>
      <c r="DT30">
        <v>0</v>
      </c>
      <c r="DU30">
        <v>1</v>
      </c>
      <c r="DV30">
        <v>0</v>
      </c>
      <c r="DW30">
        <v>0</v>
      </c>
      <c r="DX30">
        <v>1</v>
      </c>
      <c r="DY30">
        <v>0</v>
      </c>
      <c r="DZ30" t="s">
        <v>1809</v>
      </c>
      <c r="EA30">
        <v>1</v>
      </c>
      <c r="EB30">
        <v>0</v>
      </c>
      <c r="EC30">
        <v>0</v>
      </c>
      <c r="ED30">
        <v>0</v>
      </c>
      <c r="EE30">
        <v>0</v>
      </c>
      <c r="EF30">
        <v>0</v>
      </c>
      <c r="EG30">
        <v>1</v>
      </c>
      <c r="EH30">
        <v>0</v>
      </c>
      <c r="EI30">
        <v>1</v>
      </c>
      <c r="EJ30">
        <v>0</v>
      </c>
      <c r="EK30">
        <v>0</v>
      </c>
      <c r="EL30">
        <v>0</v>
      </c>
      <c r="EM30" t="s">
        <v>1809</v>
      </c>
      <c r="EN30" t="s">
        <v>1809</v>
      </c>
      <c r="EO30" t="s">
        <v>1809</v>
      </c>
      <c r="EP30" t="s">
        <v>1809</v>
      </c>
      <c r="EQ30" t="s">
        <v>1809</v>
      </c>
      <c r="ER30">
        <v>1</v>
      </c>
      <c r="ES30">
        <v>0</v>
      </c>
      <c r="ET30">
        <v>1</v>
      </c>
      <c r="EU30">
        <v>1</v>
      </c>
      <c r="EV30">
        <v>1</v>
      </c>
      <c r="EW30">
        <v>0</v>
      </c>
    </row>
    <row r="31" spans="1:153" x14ac:dyDescent="0.35">
      <c r="A31" t="s">
        <v>184</v>
      </c>
      <c r="B31" s="1">
        <v>43320</v>
      </c>
      <c r="C31" s="1">
        <v>43328</v>
      </c>
      <c r="D31">
        <v>1</v>
      </c>
      <c r="E31">
        <v>0</v>
      </c>
      <c r="F31">
        <v>0</v>
      </c>
      <c r="G31">
        <v>0</v>
      </c>
      <c r="H31">
        <v>1</v>
      </c>
      <c r="I31">
        <v>0</v>
      </c>
      <c r="J31">
        <v>1</v>
      </c>
      <c r="K31">
        <v>1</v>
      </c>
      <c r="L31">
        <v>0</v>
      </c>
      <c r="M31">
        <v>1</v>
      </c>
      <c r="N31">
        <v>1</v>
      </c>
      <c r="O31">
        <v>1</v>
      </c>
      <c r="P31">
        <v>0</v>
      </c>
      <c r="Q31">
        <v>0</v>
      </c>
      <c r="R31">
        <v>0</v>
      </c>
      <c r="S31">
        <v>0</v>
      </c>
      <c r="T31">
        <v>0</v>
      </c>
      <c r="U31">
        <v>0</v>
      </c>
      <c r="V31">
        <v>1</v>
      </c>
      <c r="W31">
        <v>1</v>
      </c>
      <c r="X31">
        <v>0</v>
      </c>
      <c r="Y31">
        <v>1</v>
      </c>
      <c r="Z31">
        <v>1</v>
      </c>
      <c r="AA31">
        <v>1</v>
      </c>
      <c r="AB31">
        <v>1</v>
      </c>
      <c r="AC31">
        <v>1</v>
      </c>
      <c r="AD31">
        <v>0</v>
      </c>
      <c r="AE31">
        <v>1</v>
      </c>
      <c r="AF31">
        <v>1</v>
      </c>
      <c r="AG31">
        <v>0</v>
      </c>
      <c r="AH31">
        <v>0</v>
      </c>
      <c r="AI31">
        <v>0</v>
      </c>
      <c r="AJ31">
        <v>0</v>
      </c>
      <c r="AK31">
        <v>0</v>
      </c>
      <c r="AL31">
        <v>0</v>
      </c>
      <c r="AM31">
        <v>1</v>
      </c>
      <c r="AN31">
        <v>1</v>
      </c>
      <c r="AO31">
        <v>0</v>
      </c>
      <c r="AP31" t="s">
        <v>1809</v>
      </c>
      <c r="AQ31" t="s">
        <v>1809</v>
      </c>
      <c r="AR31" t="s">
        <v>1809</v>
      </c>
      <c r="AS31" t="s">
        <v>1809</v>
      </c>
      <c r="AT31" t="s">
        <v>1809</v>
      </c>
      <c r="AU31" t="s">
        <v>1809</v>
      </c>
      <c r="AV31" t="s">
        <v>1809</v>
      </c>
      <c r="AW31" t="s">
        <v>1809</v>
      </c>
      <c r="AX31" t="s">
        <v>1809</v>
      </c>
      <c r="AY31" t="s">
        <v>1809</v>
      </c>
      <c r="AZ31">
        <v>0</v>
      </c>
      <c r="BA31" t="s">
        <v>1809</v>
      </c>
      <c r="BB31" t="s">
        <v>1809</v>
      </c>
      <c r="BC31" t="s">
        <v>1809</v>
      </c>
      <c r="BD31" t="s">
        <v>1809</v>
      </c>
      <c r="BE31" t="s">
        <v>1809</v>
      </c>
      <c r="BF31" t="s">
        <v>1809</v>
      </c>
      <c r="BG31" t="s">
        <v>1809</v>
      </c>
      <c r="BH31" t="s">
        <v>1809</v>
      </c>
      <c r="BI31" t="s">
        <v>1809</v>
      </c>
      <c r="BJ31" t="s">
        <v>1809</v>
      </c>
      <c r="BK31" t="s">
        <v>1809</v>
      </c>
      <c r="BL31" t="s">
        <v>1809</v>
      </c>
      <c r="BM31" t="s">
        <v>1809</v>
      </c>
      <c r="BN31" t="s">
        <v>1809</v>
      </c>
      <c r="BO31" t="s">
        <v>1809</v>
      </c>
      <c r="BP31" t="s">
        <v>1809</v>
      </c>
      <c r="BQ31" t="s">
        <v>1809</v>
      </c>
      <c r="BR31" t="s">
        <v>1809</v>
      </c>
      <c r="BS31" t="s">
        <v>1809</v>
      </c>
      <c r="BT31" t="s">
        <v>1809</v>
      </c>
      <c r="BU31" t="s">
        <v>1809</v>
      </c>
      <c r="BV31">
        <v>0</v>
      </c>
      <c r="BW31" t="s">
        <v>1809</v>
      </c>
      <c r="BX31" t="s">
        <v>1809</v>
      </c>
      <c r="BY31" t="s">
        <v>1809</v>
      </c>
      <c r="BZ31" t="s">
        <v>1809</v>
      </c>
      <c r="CA31" t="s">
        <v>1809</v>
      </c>
      <c r="CB31" t="s">
        <v>1809</v>
      </c>
      <c r="CC31" t="s">
        <v>1809</v>
      </c>
      <c r="CD31" t="s">
        <v>1809</v>
      </c>
      <c r="CE31" t="s">
        <v>1809</v>
      </c>
      <c r="CF31" t="s">
        <v>1809</v>
      </c>
      <c r="CG31" t="s">
        <v>1809</v>
      </c>
      <c r="CH31">
        <v>1</v>
      </c>
      <c r="CI31">
        <v>1</v>
      </c>
      <c r="CJ31">
        <v>1</v>
      </c>
      <c r="CK31">
        <v>0</v>
      </c>
      <c r="CL31">
        <v>0</v>
      </c>
      <c r="CM31">
        <v>0</v>
      </c>
      <c r="CN31">
        <v>0</v>
      </c>
      <c r="CO31">
        <v>1</v>
      </c>
      <c r="CP31">
        <v>0</v>
      </c>
      <c r="CQ31">
        <v>0</v>
      </c>
      <c r="CR31">
        <v>0</v>
      </c>
      <c r="CS31">
        <v>0</v>
      </c>
      <c r="CT31">
        <v>0</v>
      </c>
      <c r="CU31">
        <v>0</v>
      </c>
      <c r="CV31">
        <v>0</v>
      </c>
      <c r="CW31">
        <v>0</v>
      </c>
      <c r="CX31">
        <v>1</v>
      </c>
      <c r="CY31">
        <v>0</v>
      </c>
      <c r="CZ31">
        <v>0</v>
      </c>
      <c r="DA31">
        <v>0</v>
      </c>
      <c r="DB31">
        <v>0</v>
      </c>
      <c r="DC31">
        <v>0</v>
      </c>
      <c r="DD31">
        <v>0</v>
      </c>
      <c r="DE31">
        <v>0</v>
      </c>
      <c r="DF31">
        <v>0</v>
      </c>
      <c r="DG31">
        <v>0</v>
      </c>
      <c r="DH31">
        <v>0</v>
      </c>
      <c r="DI31">
        <v>0</v>
      </c>
      <c r="DJ31">
        <v>0</v>
      </c>
      <c r="DK31">
        <v>0</v>
      </c>
      <c r="DL31">
        <v>1</v>
      </c>
      <c r="DM31">
        <v>0</v>
      </c>
      <c r="DN31">
        <v>0</v>
      </c>
      <c r="DO31">
        <v>0</v>
      </c>
      <c r="DP31">
        <v>0</v>
      </c>
      <c r="DQ31">
        <v>0</v>
      </c>
      <c r="DR31">
        <v>1</v>
      </c>
      <c r="DS31">
        <v>1</v>
      </c>
      <c r="DT31">
        <v>0</v>
      </c>
      <c r="DU31">
        <v>1</v>
      </c>
      <c r="DV31">
        <v>0</v>
      </c>
      <c r="DW31">
        <v>0</v>
      </c>
      <c r="DX31">
        <v>1</v>
      </c>
      <c r="DY31">
        <v>0</v>
      </c>
      <c r="DZ31" t="s">
        <v>1809</v>
      </c>
      <c r="EA31">
        <v>1</v>
      </c>
      <c r="EB31">
        <v>0</v>
      </c>
      <c r="EC31">
        <v>0</v>
      </c>
      <c r="ED31">
        <v>0</v>
      </c>
      <c r="EE31">
        <v>0</v>
      </c>
      <c r="EF31">
        <v>0</v>
      </c>
      <c r="EG31">
        <v>1</v>
      </c>
      <c r="EH31">
        <v>0</v>
      </c>
      <c r="EI31">
        <v>1</v>
      </c>
      <c r="EJ31">
        <v>0</v>
      </c>
      <c r="EK31">
        <v>0</v>
      </c>
      <c r="EL31">
        <v>0</v>
      </c>
      <c r="EM31" t="s">
        <v>1809</v>
      </c>
      <c r="EN31" t="s">
        <v>1809</v>
      </c>
      <c r="EO31" t="s">
        <v>1809</v>
      </c>
      <c r="EP31" t="s">
        <v>1809</v>
      </c>
      <c r="EQ31" t="s">
        <v>1809</v>
      </c>
      <c r="ER31">
        <v>1</v>
      </c>
      <c r="ES31">
        <v>0</v>
      </c>
      <c r="ET31">
        <v>1</v>
      </c>
      <c r="EU31">
        <v>1</v>
      </c>
      <c r="EV31">
        <v>1</v>
      </c>
      <c r="EW31">
        <v>0</v>
      </c>
    </row>
    <row r="32" spans="1:153" x14ac:dyDescent="0.35">
      <c r="A32" t="s">
        <v>184</v>
      </c>
      <c r="B32" s="1">
        <v>43329</v>
      </c>
      <c r="C32" s="1">
        <v>43354</v>
      </c>
      <c r="D32">
        <v>1</v>
      </c>
      <c r="E32">
        <v>0</v>
      </c>
      <c r="F32">
        <v>0</v>
      </c>
      <c r="G32">
        <v>0</v>
      </c>
      <c r="H32">
        <v>1</v>
      </c>
      <c r="I32">
        <v>0</v>
      </c>
      <c r="J32">
        <v>1</v>
      </c>
      <c r="K32">
        <v>1</v>
      </c>
      <c r="L32">
        <v>0</v>
      </c>
      <c r="M32">
        <v>1</v>
      </c>
      <c r="N32">
        <v>1</v>
      </c>
      <c r="O32">
        <v>1</v>
      </c>
      <c r="P32">
        <v>0</v>
      </c>
      <c r="Q32">
        <v>0</v>
      </c>
      <c r="R32">
        <v>0</v>
      </c>
      <c r="S32">
        <v>0</v>
      </c>
      <c r="T32">
        <v>0</v>
      </c>
      <c r="U32">
        <v>0</v>
      </c>
      <c r="V32">
        <v>1</v>
      </c>
      <c r="W32">
        <v>1</v>
      </c>
      <c r="X32">
        <v>0</v>
      </c>
      <c r="Y32">
        <v>1</v>
      </c>
      <c r="Z32">
        <v>1</v>
      </c>
      <c r="AA32">
        <v>1</v>
      </c>
      <c r="AB32">
        <v>1</v>
      </c>
      <c r="AC32">
        <v>1</v>
      </c>
      <c r="AD32">
        <v>0</v>
      </c>
      <c r="AE32">
        <v>1</v>
      </c>
      <c r="AF32">
        <v>1</v>
      </c>
      <c r="AG32">
        <v>0</v>
      </c>
      <c r="AH32">
        <v>0</v>
      </c>
      <c r="AI32">
        <v>0</v>
      </c>
      <c r="AJ32">
        <v>0</v>
      </c>
      <c r="AK32">
        <v>0</v>
      </c>
      <c r="AL32">
        <v>0</v>
      </c>
      <c r="AM32">
        <v>1</v>
      </c>
      <c r="AN32">
        <v>1</v>
      </c>
      <c r="AO32">
        <v>0</v>
      </c>
      <c r="AP32" t="s">
        <v>1809</v>
      </c>
      <c r="AQ32" t="s">
        <v>1809</v>
      </c>
      <c r="AR32" t="s">
        <v>1809</v>
      </c>
      <c r="AS32" t="s">
        <v>1809</v>
      </c>
      <c r="AT32" t="s">
        <v>1809</v>
      </c>
      <c r="AU32" t="s">
        <v>1809</v>
      </c>
      <c r="AV32" t="s">
        <v>1809</v>
      </c>
      <c r="AW32" t="s">
        <v>1809</v>
      </c>
      <c r="AX32" t="s">
        <v>1809</v>
      </c>
      <c r="AY32" t="s">
        <v>1809</v>
      </c>
      <c r="AZ32">
        <v>0</v>
      </c>
      <c r="BA32" t="s">
        <v>1809</v>
      </c>
      <c r="BB32" t="s">
        <v>1809</v>
      </c>
      <c r="BC32" t="s">
        <v>1809</v>
      </c>
      <c r="BD32" t="s">
        <v>1809</v>
      </c>
      <c r="BE32" t="s">
        <v>1809</v>
      </c>
      <c r="BF32" t="s">
        <v>1809</v>
      </c>
      <c r="BG32" t="s">
        <v>1809</v>
      </c>
      <c r="BH32" t="s">
        <v>1809</v>
      </c>
      <c r="BI32" t="s">
        <v>1809</v>
      </c>
      <c r="BJ32" t="s">
        <v>1809</v>
      </c>
      <c r="BK32" t="s">
        <v>1809</v>
      </c>
      <c r="BL32" t="s">
        <v>1809</v>
      </c>
      <c r="BM32" t="s">
        <v>1809</v>
      </c>
      <c r="BN32" t="s">
        <v>1809</v>
      </c>
      <c r="BO32" t="s">
        <v>1809</v>
      </c>
      <c r="BP32" t="s">
        <v>1809</v>
      </c>
      <c r="BQ32" t="s">
        <v>1809</v>
      </c>
      <c r="BR32" t="s">
        <v>1809</v>
      </c>
      <c r="BS32" t="s">
        <v>1809</v>
      </c>
      <c r="BT32" t="s">
        <v>1809</v>
      </c>
      <c r="BU32" t="s">
        <v>1809</v>
      </c>
      <c r="BV32">
        <v>0</v>
      </c>
      <c r="BW32" t="s">
        <v>1809</v>
      </c>
      <c r="BX32" t="s">
        <v>1809</v>
      </c>
      <c r="BY32" t="s">
        <v>1809</v>
      </c>
      <c r="BZ32" t="s">
        <v>1809</v>
      </c>
      <c r="CA32" t="s">
        <v>1809</v>
      </c>
      <c r="CB32" t="s">
        <v>1809</v>
      </c>
      <c r="CC32" t="s">
        <v>1809</v>
      </c>
      <c r="CD32" t="s">
        <v>1809</v>
      </c>
      <c r="CE32" t="s">
        <v>1809</v>
      </c>
      <c r="CF32" t="s">
        <v>1809</v>
      </c>
      <c r="CG32" t="s">
        <v>1809</v>
      </c>
      <c r="CH32">
        <v>1</v>
      </c>
      <c r="CI32">
        <v>1</v>
      </c>
      <c r="CJ32">
        <v>1</v>
      </c>
      <c r="CK32">
        <v>0</v>
      </c>
      <c r="CL32">
        <v>0</v>
      </c>
      <c r="CM32">
        <v>0</v>
      </c>
      <c r="CN32">
        <v>1</v>
      </c>
      <c r="CO32">
        <v>0</v>
      </c>
      <c r="CP32">
        <v>1</v>
      </c>
      <c r="CQ32">
        <v>1</v>
      </c>
      <c r="CR32">
        <v>0</v>
      </c>
      <c r="CS32">
        <v>0</v>
      </c>
      <c r="CT32">
        <v>0</v>
      </c>
      <c r="CU32">
        <v>0</v>
      </c>
      <c r="CV32">
        <v>0</v>
      </c>
      <c r="CW32">
        <v>1</v>
      </c>
      <c r="CX32">
        <v>0</v>
      </c>
      <c r="CY32">
        <v>1</v>
      </c>
      <c r="CZ32">
        <v>1</v>
      </c>
      <c r="DA32">
        <v>0</v>
      </c>
      <c r="DB32">
        <v>0</v>
      </c>
      <c r="DC32">
        <v>0</v>
      </c>
      <c r="DD32">
        <v>0</v>
      </c>
      <c r="DE32">
        <v>0</v>
      </c>
      <c r="DF32">
        <v>0</v>
      </c>
      <c r="DG32">
        <v>0</v>
      </c>
      <c r="DH32">
        <v>0</v>
      </c>
      <c r="DI32">
        <v>0</v>
      </c>
      <c r="DJ32">
        <v>0</v>
      </c>
      <c r="DK32">
        <v>0</v>
      </c>
      <c r="DL32">
        <v>1</v>
      </c>
      <c r="DM32">
        <v>0</v>
      </c>
      <c r="DN32">
        <v>0</v>
      </c>
      <c r="DO32">
        <v>0</v>
      </c>
      <c r="DP32">
        <v>0</v>
      </c>
      <c r="DQ32">
        <v>0</v>
      </c>
      <c r="DR32">
        <v>1</v>
      </c>
      <c r="DS32">
        <v>1</v>
      </c>
      <c r="DT32">
        <v>0</v>
      </c>
      <c r="DU32">
        <v>1</v>
      </c>
      <c r="DV32">
        <v>0</v>
      </c>
      <c r="DW32">
        <v>0</v>
      </c>
      <c r="DX32">
        <v>1</v>
      </c>
      <c r="DY32">
        <v>0</v>
      </c>
      <c r="DZ32" t="s">
        <v>1809</v>
      </c>
      <c r="EA32">
        <v>1</v>
      </c>
      <c r="EB32">
        <v>0</v>
      </c>
      <c r="EC32">
        <v>0</v>
      </c>
      <c r="ED32">
        <v>0</v>
      </c>
      <c r="EE32">
        <v>0</v>
      </c>
      <c r="EF32">
        <v>0</v>
      </c>
      <c r="EG32">
        <v>1</v>
      </c>
      <c r="EH32">
        <v>0</v>
      </c>
      <c r="EI32">
        <v>1</v>
      </c>
      <c r="EJ32">
        <v>0</v>
      </c>
      <c r="EK32">
        <v>0</v>
      </c>
      <c r="EL32">
        <v>0</v>
      </c>
      <c r="EM32" t="s">
        <v>1809</v>
      </c>
      <c r="EN32" t="s">
        <v>1809</v>
      </c>
      <c r="EO32" t="s">
        <v>1809</v>
      </c>
      <c r="EP32" t="s">
        <v>1809</v>
      </c>
      <c r="EQ32" t="s">
        <v>1809</v>
      </c>
      <c r="ER32">
        <v>1</v>
      </c>
      <c r="ES32">
        <v>0</v>
      </c>
      <c r="ET32">
        <v>1</v>
      </c>
      <c r="EU32">
        <v>1</v>
      </c>
      <c r="EV32">
        <v>1</v>
      </c>
      <c r="EW32">
        <v>0</v>
      </c>
    </row>
    <row r="33" spans="1:153" x14ac:dyDescent="0.35">
      <c r="A33" t="s">
        <v>184</v>
      </c>
      <c r="B33" s="1">
        <v>43355</v>
      </c>
      <c r="C33" s="1">
        <v>43368</v>
      </c>
      <c r="D33">
        <v>1</v>
      </c>
      <c r="E33">
        <v>0</v>
      </c>
      <c r="F33">
        <v>0</v>
      </c>
      <c r="G33">
        <v>0</v>
      </c>
      <c r="H33">
        <v>1</v>
      </c>
      <c r="I33">
        <v>0</v>
      </c>
      <c r="J33">
        <v>1</v>
      </c>
      <c r="K33">
        <v>1</v>
      </c>
      <c r="L33">
        <v>0</v>
      </c>
      <c r="M33">
        <v>1</v>
      </c>
      <c r="N33">
        <v>1</v>
      </c>
      <c r="O33">
        <v>1</v>
      </c>
      <c r="P33">
        <v>0</v>
      </c>
      <c r="Q33">
        <v>0</v>
      </c>
      <c r="R33">
        <v>0</v>
      </c>
      <c r="S33">
        <v>0</v>
      </c>
      <c r="T33">
        <v>0</v>
      </c>
      <c r="U33">
        <v>0</v>
      </c>
      <c r="V33">
        <v>1</v>
      </c>
      <c r="W33">
        <v>1</v>
      </c>
      <c r="X33">
        <v>0</v>
      </c>
      <c r="Y33">
        <v>1</v>
      </c>
      <c r="Z33">
        <v>1</v>
      </c>
      <c r="AA33">
        <v>1</v>
      </c>
      <c r="AB33">
        <v>1</v>
      </c>
      <c r="AC33">
        <v>1</v>
      </c>
      <c r="AD33">
        <v>0</v>
      </c>
      <c r="AE33">
        <v>1</v>
      </c>
      <c r="AF33">
        <v>1</v>
      </c>
      <c r="AG33">
        <v>0</v>
      </c>
      <c r="AH33">
        <v>0</v>
      </c>
      <c r="AI33">
        <v>0</v>
      </c>
      <c r="AJ33">
        <v>0</v>
      </c>
      <c r="AK33">
        <v>0</v>
      </c>
      <c r="AL33">
        <v>0</v>
      </c>
      <c r="AM33">
        <v>1</v>
      </c>
      <c r="AN33">
        <v>1</v>
      </c>
      <c r="AO33">
        <v>0</v>
      </c>
      <c r="AP33" t="s">
        <v>1809</v>
      </c>
      <c r="AQ33" t="s">
        <v>1809</v>
      </c>
      <c r="AR33" t="s">
        <v>1809</v>
      </c>
      <c r="AS33" t="s">
        <v>1809</v>
      </c>
      <c r="AT33" t="s">
        <v>1809</v>
      </c>
      <c r="AU33" t="s">
        <v>1809</v>
      </c>
      <c r="AV33" t="s">
        <v>1809</v>
      </c>
      <c r="AW33" t="s">
        <v>1809</v>
      </c>
      <c r="AX33" t="s">
        <v>1809</v>
      </c>
      <c r="AY33" t="s">
        <v>1809</v>
      </c>
      <c r="AZ33">
        <v>0</v>
      </c>
      <c r="BA33" t="s">
        <v>1809</v>
      </c>
      <c r="BB33" t="s">
        <v>1809</v>
      </c>
      <c r="BC33" t="s">
        <v>1809</v>
      </c>
      <c r="BD33" t="s">
        <v>1809</v>
      </c>
      <c r="BE33" t="s">
        <v>1809</v>
      </c>
      <c r="BF33" t="s">
        <v>1809</v>
      </c>
      <c r="BG33" t="s">
        <v>1809</v>
      </c>
      <c r="BH33" t="s">
        <v>1809</v>
      </c>
      <c r="BI33" t="s">
        <v>1809</v>
      </c>
      <c r="BJ33" t="s">
        <v>1809</v>
      </c>
      <c r="BK33" t="s">
        <v>1809</v>
      </c>
      <c r="BL33" t="s">
        <v>1809</v>
      </c>
      <c r="BM33" t="s">
        <v>1809</v>
      </c>
      <c r="BN33" t="s">
        <v>1809</v>
      </c>
      <c r="BO33" t="s">
        <v>1809</v>
      </c>
      <c r="BP33" t="s">
        <v>1809</v>
      </c>
      <c r="BQ33" t="s">
        <v>1809</v>
      </c>
      <c r="BR33" t="s">
        <v>1809</v>
      </c>
      <c r="BS33" t="s">
        <v>1809</v>
      </c>
      <c r="BT33" t="s">
        <v>1809</v>
      </c>
      <c r="BU33" t="s">
        <v>1809</v>
      </c>
      <c r="BV33">
        <v>0</v>
      </c>
      <c r="BW33" t="s">
        <v>1809</v>
      </c>
      <c r="BX33" t="s">
        <v>1809</v>
      </c>
      <c r="BY33" t="s">
        <v>1809</v>
      </c>
      <c r="BZ33" t="s">
        <v>1809</v>
      </c>
      <c r="CA33" t="s">
        <v>1809</v>
      </c>
      <c r="CB33" t="s">
        <v>1809</v>
      </c>
      <c r="CC33" t="s">
        <v>1809</v>
      </c>
      <c r="CD33" t="s">
        <v>1809</v>
      </c>
      <c r="CE33" t="s">
        <v>1809</v>
      </c>
      <c r="CF33" t="s">
        <v>1809</v>
      </c>
      <c r="CG33" t="s">
        <v>1809</v>
      </c>
      <c r="CH33">
        <v>1</v>
      </c>
      <c r="CI33">
        <v>1</v>
      </c>
      <c r="CJ33">
        <v>1</v>
      </c>
      <c r="CK33">
        <v>0</v>
      </c>
      <c r="CL33">
        <v>0</v>
      </c>
      <c r="CM33">
        <v>0</v>
      </c>
      <c r="CN33">
        <v>1</v>
      </c>
      <c r="CO33">
        <v>0</v>
      </c>
      <c r="CP33">
        <v>1</v>
      </c>
      <c r="CQ33">
        <v>1</v>
      </c>
      <c r="CR33">
        <v>0</v>
      </c>
      <c r="CS33">
        <v>0</v>
      </c>
      <c r="CT33">
        <v>0</v>
      </c>
      <c r="CU33">
        <v>0</v>
      </c>
      <c r="CV33">
        <v>0</v>
      </c>
      <c r="CW33">
        <v>1</v>
      </c>
      <c r="CX33">
        <v>0</v>
      </c>
      <c r="CY33">
        <v>1</v>
      </c>
      <c r="CZ33">
        <v>1</v>
      </c>
      <c r="DA33">
        <v>0</v>
      </c>
      <c r="DB33">
        <v>0</v>
      </c>
      <c r="DC33">
        <v>0</v>
      </c>
      <c r="DD33">
        <v>0</v>
      </c>
      <c r="DE33">
        <v>0</v>
      </c>
      <c r="DF33">
        <v>0</v>
      </c>
      <c r="DG33">
        <v>0</v>
      </c>
      <c r="DH33">
        <v>0</v>
      </c>
      <c r="DI33">
        <v>0</v>
      </c>
      <c r="DJ33">
        <v>0</v>
      </c>
      <c r="DK33">
        <v>0</v>
      </c>
      <c r="DL33">
        <v>1</v>
      </c>
      <c r="DM33">
        <v>0</v>
      </c>
      <c r="DN33">
        <v>0</v>
      </c>
      <c r="DO33">
        <v>0</v>
      </c>
      <c r="DP33">
        <v>0</v>
      </c>
      <c r="DQ33">
        <v>0</v>
      </c>
      <c r="DR33">
        <v>1</v>
      </c>
      <c r="DS33">
        <v>1</v>
      </c>
      <c r="DT33">
        <v>0</v>
      </c>
      <c r="DU33">
        <v>1</v>
      </c>
      <c r="DV33">
        <v>0</v>
      </c>
      <c r="DW33">
        <v>0</v>
      </c>
      <c r="DX33">
        <v>1</v>
      </c>
      <c r="DY33">
        <v>0</v>
      </c>
      <c r="DZ33" t="s">
        <v>1809</v>
      </c>
      <c r="EA33">
        <v>1</v>
      </c>
      <c r="EB33">
        <v>0</v>
      </c>
      <c r="EC33">
        <v>0</v>
      </c>
      <c r="ED33">
        <v>0</v>
      </c>
      <c r="EE33">
        <v>0</v>
      </c>
      <c r="EF33">
        <v>0</v>
      </c>
      <c r="EG33">
        <v>1</v>
      </c>
      <c r="EH33">
        <v>0</v>
      </c>
      <c r="EI33">
        <v>1</v>
      </c>
      <c r="EJ33">
        <v>0</v>
      </c>
      <c r="EK33">
        <v>0</v>
      </c>
      <c r="EL33">
        <v>0</v>
      </c>
      <c r="EM33" t="s">
        <v>1809</v>
      </c>
      <c r="EN33" t="s">
        <v>1809</v>
      </c>
      <c r="EO33" t="s">
        <v>1809</v>
      </c>
      <c r="EP33" t="s">
        <v>1809</v>
      </c>
      <c r="EQ33" t="s">
        <v>1809</v>
      </c>
      <c r="ER33">
        <v>1</v>
      </c>
      <c r="ES33">
        <v>0</v>
      </c>
      <c r="ET33">
        <v>1</v>
      </c>
      <c r="EU33">
        <v>1</v>
      </c>
      <c r="EV33">
        <v>1</v>
      </c>
      <c r="EW33">
        <v>0</v>
      </c>
    </row>
    <row r="34" spans="1:153" x14ac:dyDescent="0.35">
      <c r="A34" t="s">
        <v>184</v>
      </c>
      <c r="B34" s="1">
        <v>43369</v>
      </c>
      <c r="C34" s="1">
        <v>43517</v>
      </c>
      <c r="D34">
        <v>1</v>
      </c>
      <c r="E34">
        <v>0</v>
      </c>
      <c r="F34">
        <v>0</v>
      </c>
      <c r="G34">
        <v>0</v>
      </c>
      <c r="H34">
        <v>1</v>
      </c>
      <c r="I34">
        <v>0</v>
      </c>
      <c r="J34">
        <v>1</v>
      </c>
      <c r="K34">
        <v>1</v>
      </c>
      <c r="L34">
        <v>0</v>
      </c>
      <c r="M34">
        <v>1</v>
      </c>
      <c r="N34">
        <v>1</v>
      </c>
      <c r="O34">
        <v>1</v>
      </c>
      <c r="P34">
        <v>0</v>
      </c>
      <c r="Q34">
        <v>0</v>
      </c>
      <c r="R34">
        <v>0</v>
      </c>
      <c r="S34">
        <v>0</v>
      </c>
      <c r="T34">
        <v>0</v>
      </c>
      <c r="U34">
        <v>0</v>
      </c>
      <c r="V34">
        <v>1</v>
      </c>
      <c r="W34">
        <v>1</v>
      </c>
      <c r="X34">
        <v>0</v>
      </c>
      <c r="Y34">
        <v>1</v>
      </c>
      <c r="Z34">
        <v>1</v>
      </c>
      <c r="AA34">
        <v>1</v>
      </c>
      <c r="AB34">
        <v>1</v>
      </c>
      <c r="AC34">
        <v>1</v>
      </c>
      <c r="AD34">
        <v>0</v>
      </c>
      <c r="AE34">
        <v>1</v>
      </c>
      <c r="AF34">
        <v>1</v>
      </c>
      <c r="AG34">
        <v>0</v>
      </c>
      <c r="AH34">
        <v>0</v>
      </c>
      <c r="AI34">
        <v>0</v>
      </c>
      <c r="AJ34">
        <v>0</v>
      </c>
      <c r="AK34">
        <v>0</v>
      </c>
      <c r="AL34">
        <v>0</v>
      </c>
      <c r="AM34">
        <v>1</v>
      </c>
      <c r="AN34">
        <v>1</v>
      </c>
      <c r="AO34">
        <v>0</v>
      </c>
      <c r="AP34" t="s">
        <v>1809</v>
      </c>
      <c r="AQ34" t="s">
        <v>1809</v>
      </c>
      <c r="AR34" t="s">
        <v>1809</v>
      </c>
      <c r="AS34" t="s">
        <v>1809</v>
      </c>
      <c r="AT34" t="s">
        <v>1809</v>
      </c>
      <c r="AU34" t="s">
        <v>1809</v>
      </c>
      <c r="AV34" t="s">
        <v>1809</v>
      </c>
      <c r="AW34" t="s">
        <v>1809</v>
      </c>
      <c r="AX34" t="s">
        <v>1809</v>
      </c>
      <c r="AY34" t="s">
        <v>1809</v>
      </c>
      <c r="AZ34">
        <v>0</v>
      </c>
      <c r="BA34" t="s">
        <v>1809</v>
      </c>
      <c r="BB34" t="s">
        <v>1809</v>
      </c>
      <c r="BC34" t="s">
        <v>1809</v>
      </c>
      <c r="BD34" t="s">
        <v>1809</v>
      </c>
      <c r="BE34" t="s">
        <v>1809</v>
      </c>
      <c r="BF34" t="s">
        <v>1809</v>
      </c>
      <c r="BG34" t="s">
        <v>1809</v>
      </c>
      <c r="BH34" t="s">
        <v>1809</v>
      </c>
      <c r="BI34" t="s">
        <v>1809</v>
      </c>
      <c r="BJ34" t="s">
        <v>1809</v>
      </c>
      <c r="BK34" t="s">
        <v>1809</v>
      </c>
      <c r="BL34" t="s">
        <v>1809</v>
      </c>
      <c r="BM34" t="s">
        <v>1809</v>
      </c>
      <c r="BN34" t="s">
        <v>1809</v>
      </c>
      <c r="BO34" t="s">
        <v>1809</v>
      </c>
      <c r="BP34" t="s">
        <v>1809</v>
      </c>
      <c r="BQ34" t="s">
        <v>1809</v>
      </c>
      <c r="BR34" t="s">
        <v>1809</v>
      </c>
      <c r="BS34" t="s">
        <v>1809</v>
      </c>
      <c r="BT34" t="s">
        <v>1809</v>
      </c>
      <c r="BU34" t="s">
        <v>1809</v>
      </c>
      <c r="BV34">
        <v>0</v>
      </c>
      <c r="BW34" t="s">
        <v>1809</v>
      </c>
      <c r="BX34" t="s">
        <v>1809</v>
      </c>
      <c r="BY34" t="s">
        <v>1809</v>
      </c>
      <c r="BZ34" t="s">
        <v>1809</v>
      </c>
      <c r="CA34" t="s">
        <v>1809</v>
      </c>
      <c r="CB34" t="s">
        <v>1809</v>
      </c>
      <c r="CC34" t="s">
        <v>1809</v>
      </c>
      <c r="CD34" t="s">
        <v>1809</v>
      </c>
      <c r="CE34" t="s">
        <v>1809</v>
      </c>
      <c r="CF34" t="s">
        <v>1809</v>
      </c>
      <c r="CG34" t="s">
        <v>1809</v>
      </c>
      <c r="CH34">
        <v>1</v>
      </c>
      <c r="CI34">
        <v>1</v>
      </c>
      <c r="CJ34">
        <v>1</v>
      </c>
      <c r="CK34">
        <v>0</v>
      </c>
      <c r="CL34">
        <v>0</v>
      </c>
      <c r="CM34">
        <v>0</v>
      </c>
      <c r="CN34">
        <v>1</v>
      </c>
      <c r="CO34">
        <v>0</v>
      </c>
      <c r="CP34">
        <v>1</v>
      </c>
      <c r="CQ34">
        <v>1</v>
      </c>
      <c r="CR34">
        <v>0</v>
      </c>
      <c r="CS34">
        <v>0</v>
      </c>
      <c r="CT34">
        <v>0</v>
      </c>
      <c r="CU34">
        <v>0</v>
      </c>
      <c r="CV34">
        <v>0</v>
      </c>
      <c r="CW34">
        <v>1</v>
      </c>
      <c r="CX34">
        <v>0</v>
      </c>
      <c r="CY34">
        <v>1</v>
      </c>
      <c r="CZ34">
        <v>1</v>
      </c>
      <c r="DA34">
        <v>0</v>
      </c>
      <c r="DB34">
        <v>0</v>
      </c>
      <c r="DC34">
        <v>0</v>
      </c>
      <c r="DD34">
        <v>0</v>
      </c>
      <c r="DE34">
        <v>0</v>
      </c>
      <c r="DF34">
        <v>0</v>
      </c>
      <c r="DG34">
        <v>0</v>
      </c>
      <c r="DH34">
        <v>0</v>
      </c>
      <c r="DI34">
        <v>0</v>
      </c>
      <c r="DJ34">
        <v>0</v>
      </c>
      <c r="DK34">
        <v>0</v>
      </c>
      <c r="DL34">
        <v>1</v>
      </c>
      <c r="DM34">
        <v>0</v>
      </c>
      <c r="DN34">
        <v>0</v>
      </c>
      <c r="DO34">
        <v>0</v>
      </c>
      <c r="DP34">
        <v>0</v>
      </c>
      <c r="DQ34">
        <v>0</v>
      </c>
      <c r="DR34">
        <v>1</v>
      </c>
      <c r="DS34">
        <v>1</v>
      </c>
      <c r="DT34">
        <v>0</v>
      </c>
      <c r="DU34">
        <v>1</v>
      </c>
      <c r="DV34">
        <v>0</v>
      </c>
      <c r="DW34">
        <v>0</v>
      </c>
      <c r="DX34">
        <v>1</v>
      </c>
      <c r="DY34">
        <v>0</v>
      </c>
      <c r="DZ34" t="s">
        <v>1809</v>
      </c>
      <c r="EA34">
        <v>1</v>
      </c>
      <c r="EB34">
        <v>0</v>
      </c>
      <c r="EC34">
        <v>0</v>
      </c>
      <c r="ED34">
        <v>0</v>
      </c>
      <c r="EE34">
        <v>0</v>
      </c>
      <c r="EF34">
        <v>0</v>
      </c>
      <c r="EG34">
        <v>1</v>
      </c>
      <c r="EH34">
        <v>0</v>
      </c>
      <c r="EI34">
        <v>1</v>
      </c>
      <c r="EJ34">
        <v>0</v>
      </c>
      <c r="EK34">
        <v>0</v>
      </c>
      <c r="EL34">
        <v>0</v>
      </c>
      <c r="EM34" t="s">
        <v>1809</v>
      </c>
      <c r="EN34" t="s">
        <v>1809</v>
      </c>
      <c r="EO34" t="s">
        <v>1809</v>
      </c>
      <c r="EP34" t="s">
        <v>1809</v>
      </c>
      <c r="EQ34" t="s">
        <v>1809</v>
      </c>
      <c r="ER34">
        <v>1</v>
      </c>
      <c r="ES34">
        <v>0</v>
      </c>
      <c r="ET34">
        <v>1</v>
      </c>
      <c r="EU34">
        <v>1</v>
      </c>
      <c r="EV34">
        <v>1</v>
      </c>
      <c r="EW34">
        <v>0</v>
      </c>
    </row>
    <row r="35" spans="1:153" x14ac:dyDescent="0.35">
      <c r="A35" t="s">
        <v>184</v>
      </c>
      <c r="B35" s="1">
        <v>43517</v>
      </c>
      <c r="C35" s="1">
        <v>43571</v>
      </c>
      <c r="D35">
        <v>1</v>
      </c>
      <c r="E35">
        <v>0</v>
      </c>
      <c r="F35">
        <v>0</v>
      </c>
      <c r="G35">
        <v>0</v>
      </c>
      <c r="H35">
        <v>1</v>
      </c>
      <c r="I35">
        <v>0</v>
      </c>
      <c r="J35">
        <v>1</v>
      </c>
      <c r="K35">
        <v>1</v>
      </c>
      <c r="L35">
        <v>0</v>
      </c>
      <c r="M35">
        <v>1</v>
      </c>
      <c r="N35">
        <v>1</v>
      </c>
      <c r="O35">
        <v>1</v>
      </c>
      <c r="P35">
        <v>0</v>
      </c>
      <c r="Q35">
        <v>0</v>
      </c>
      <c r="R35">
        <v>0</v>
      </c>
      <c r="S35">
        <v>0</v>
      </c>
      <c r="T35">
        <v>0</v>
      </c>
      <c r="U35">
        <v>0</v>
      </c>
      <c r="V35">
        <v>1</v>
      </c>
      <c r="W35">
        <v>1</v>
      </c>
      <c r="X35">
        <v>0</v>
      </c>
      <c r="Y35">
        <v>1</v>
      </c>
      <c r="Z35">
        <v>1</v>
      </c>
      <c r="AA35">
        <v>1</v>
      </c>
      <c r="AB35">
        <v>1</v>
      </c>
      <c r="AC35">
        <v>1</v>
      </c>
      <c r="AD35">
        <v>0</v>
      </c>
      <c r="AE35">
        <v>1</v>
      </c>
      <c r="AF35">
        <v>1</v>
      </c>
      <c r="AG35">
        <v>0</v>
      </c>
      <c r="AH35">
        <v>0</v>
      </c>
      <c r="AI35">
        <v>0</v>
      </c>
      <c r="AJ35">
        <v>0</v>
      </c>
      <c r="AK35">
        <v>0</v>
      </c>
      <c r="AL35">
        <v>0</v>
      </c>
      <c r="AM35">
        <v>1</v>
      </c>
      <c r="AN35">
        <v>1</v>
      </c>
      <c r="AO35">
        <v>0</v>
      </c>
      <c r="AP35" t="s">
        <v>1809</v>
      </c>
      <c r="AQ35" t="s">
        <v>1809</v>
      </c>
      <c r="AR35" t="s">
        <v>1809</v>
      </c>
      <c r="AS35" t="s">
        <v>1809</v>
      </c>
      <c r="AT35" t="s">
        <v>1809</v>
      </c>
      <c r="AU35" t="s">
        <v>1809</v>
      </c>
      <c r="AV35" t="s">
        <v>1809</v>
      </c>
      <c r="AW35" t="s">
        <v>1809</v>
      </c>
      <c r="AX35" t="s">
        <v>1809</v>
      </c>
      <c r="AY35" t="s">
        <v>1809</v>
      </c>
      <c r="AZ35">
        <v>0</v>
      </c>
      <c r="BA35" t="s">
        <v>1809</v>
      </c>
      <c r="BB35" t="s">
        <v>1809</v>
      </c>
      <c r="BC35" t="s">
        <v>1809</v>
      </c>
      <c r="BD35" t="s">
        <v>1809</v>
      </c>
      <c r="BE35" t="s">
        <v>1809</v>
      </c>
      <c r="BF35" t="s">
        <v>1809</v>
      </c>
      <c r="BG35" t="s">
        <v>1809</v>
      </c>
      <c r="BH35" t="s">
        <v>1809</v>
      </c>
      <c r="BI35" t="s">
        <v>1809</v>
      </c>
      <c r="BJ35" t="s">
        <v>1809</v>
      </c>
      <c r="BK35" t="s">
        <v>1809</v>
      </c>
      <c r="BL35" t="s">
        <v>1809</v>
      </c>
      <c r="BM35" t="s">
        <v>1809</v>
      </c>
      <c r="BN35" t="s">
        <v>1809</v>
      </c>
      <c r="BO35" t="s">
        <v>1809</v>
      </c>
      <c r="BP35" t="s">
        <v>1809</v>
      </c>
      <c r="BQ35" t="s">
        <v>1809</v>
      </c>
      <c r="BR35" t="s">
        <v>1809</v>
      </c>
      <c r="BS35" t="s">
        <v>1809</v>
      </c>
      <c r="BT35" t="s">
        <v>1809</v>
      </c>
      <c r="BU35" t="s">
        <v>1809</v>
      </c>
      <c r="BV35">
        <v>0</v>
      </c>
      <c r="BW35" t="s">
        <v>1809</v>
      </c>
      <c r="BX35" t="s">
        <v>1809</v>
      </c>
      <c r="BY35" t="s">
        <v>1809</v>
      </c>
      <c r="BZ35" t="s">
        <v>1809</v>
      </c>
      <c r="CA35" t="s">
        <v>1809</v>
      </c>
      <c r="CB35" t="s">
        <v>1809</v>
      </c>
      <c r="CC35" t="s">
        <v>1809</v>
      </c>
      <c r="CD35" t="s">
        <v>1809</v>
      </c>
      <c r="CE35" t="s">
        <v>1809</v>
      </c>
      <c r="CF35" t="s">
        <v>1809</v>
      </c>
      <c r="CG35" t="s">
        <v>1809</v>
      </c>
      <c r="CH35">
        <v>1</v>
      </c>
      <c r="CI35">
        <v>1</v>
      </c>
      <c r="CJ35">
        <v>1</v>
      </c>
      <c r="CK35">
        <v>0</v>
      </c>
      <c r="CL35">
        <v>0</v>
      </c>
      <c r="CM35">
        <v>0</v>
      </c>
      <c r="CN35">
        <v>1</v>
      </c>
      <c r="CO35">
        <v>0</v>
      </c>
      <c r="CP35">
        <v>1</v>
      </c>
      <c r="CQ35">
        <v>1</v>
      </c>
      <c r="CR35">
        <v>0</v>
      </c>
      <c r="CS35">
        <v>0</v>
      </c>
      <c r="CT35">
        <v>0</v>
      </c>
      <c r="CU35">
        <v>0</v>
      </c>
      <c r="CV35">
        <v>0</v>
      </c>
      <c r="CW35">
        <v>1</v>
      </c>
      <c r="CX35">
        <v>0</v>
      </c>
      <c r="CY35">
        <v>1</v>
      </c>
      <c r="CZ35">
        <v>1</v>
      </c>
      <c r="DA35">
        <v>0</v>
      </c>
      <c r="DB35">
        <v>0</v>
      </c>
      <c r="DC35">
        <v>0</v>
      </c>
      <c r="DD35">
        <v>0</v>
      </c>
      <c r="DE35">
        <v>0</v>
      </c>
      <c r="DF35">
        <v>0</v>
      </c>
      <c r="DG35">
        <v>0</v>
      </c>
      <c r="DH35">
        <v>0</v>
      </c>
      <c r="DI35">
        <v>0</v>
      </c>
      <c r="DJ35">
        <v>0</v>
      </c>
      <c r="DK35">
        <v>0</v>
      </c>
      <c r="DL35">
        <v>1</v>
      </c>
      <c r="DM35">
        <v>0</v>
      </c>
      <c r="DN35">
        <v>0</v>
      </c>
      <c r="DO35">
        <v>0</v>
      </c>
      <c r="DP35">
        <v>0</v>
      </c>
      <c r="DQ35">
        <v>0</v>
      </c>
      <c r="DR35">
        <v>1</v>
      </c>
      <c r="DS35">
        <v>1</v>
      </c>
      <c r="DT35">
        <v>0</v>
      </c>
      <c r="DU35">
        <v>1</v>
      </c>
      <c r="DV35">
        <v>0</v>
      </c>
      <c r="DW35">
        <v>0</v>
      </c>
      <c r="DX35">
        <v>1</v>
      </c>
      <c r="DY35">
        <v>0</v>
      </c>
      <c r="DZ35" t="s">
        <v>1809</v>
      </c>
      <c r="EA35">
        <v>1</v>
      </c>
      <c r="EB35">
        <v>0</v>
      </c>
      <c r="EC35">
        <v>0</v>
      </c>
      <c r="ED35">
        <v>0</v>
      </c>
      <c r="EE35">
        <v>0</v>
      </c>
      <c r="EF35">
        <v>0</v>
      </c>
      <c r="EG35">
        <v>1</v>
      </c>
      <c r="EH35">
        <v>0</v>
      </c>
      <c r="EI35">
        <v>1</v>
      </c>
      <c r="EJ35">
        <v>0</v>
      </c>
      <c r="EK35">
        <v>0</v>
      </c>
      <c r="EL35">
        <v>0</v>
      </c>
      <c r="EM35" t="s">
        <v>1809</v>
      </c>
      <c r="EN35" t="s">
        <v>1809</v>
      </c>
      <c r="EO35" t="s">
        <v>1809</v>
      </c>
      <c r="EP35" t="s">
        <v>1809</v>
      </c>
      <c r="EQ35" t="s">
        <v>1809</v>
      </c>
      <c r="ER35">
        <v>1</v>
      </c>
      <c r="ES35">
        <v>0</v>
      </c>
      <c r="ET35">
        <v>1</v>
      </c>
      <c r="EU35">
        <v>1</v>
      </c>
      <c r="EV35">
        <v>1</v>
      </c>
      <c r="EW35">
        <v>0</v>
      </c>
    </row>
    <row r="36" spans="1:153" x14ac:dyDescent="0.35">
      <c r="A36" t="s">
        <v>184</v>
      </c>
      <c r="B36" s="1">
        <v>43572</v>
      </c>
      <c r="C36" s="1">
        <v>43768</v>
      </c>
      <c r="D36">
        <v>1</v>
      </c>
      <c r="E36">
        <v>0</v>
      </c>
      <c r="F36">
        <v>0</v>
      </c>
      <c r="G36">
        <v>0</v>
      </c>
      <c r="H36">
        <v>1</v>
      </c>
      <c r="I36">
        <v>0</v>
      </c>
      <c r="J36">
        <v>1</v>
      </c>
      <c r="K36">
        <v>1</v>
      </c>
      <c r="L36">
        <v>0</v>
      </c>
      <c r="M36">
        <v>1</v>
      </c>
      <c r="N36">
        <v>1</v>
      </c>
      <c r="O36">
        <v>1</v>
      </c>
      <c r="P36">
        <v>0</v>
      </c>
      <c r="Q36">
        <v>0</v>
      </c>
      <c r="R36">
        <v>0</v>
      </c>
      <c r="S36">
        <v>0</v>
      </c>
      <c r="T36">
        <v>0</v>
      </c>
      <c r="U36">
        <v>0</v>
      </c>
      <c r="V36">
        <v>1</v>
      </c>
      <c r="W36">
        <v>1</v>
      </c>
      <c r="X36">
        <v>0</v>
      </c>
      <c r="Y36">
        <v>1</v>
      </c>
      <c r="Z36">
        <v>1</v>
      </c>
      <c r="AA36">
        <v>1</v>
      </c>
      <c r="AB36">
        <v>1</v>
      </c>
      <c r="AC36">
        <v>1</v>
      </c>
      <c r="AD36">
        <v>0</v>
      </c>
      <c r="AE36">
        <v>1</v>
      </c>
      <c r="AF36">
        <v>1</v>
      </c>
      <c r="AG36">
        <v>0</v>
      </c>
      <c r="AH36">
        <v>0</v>
      </c>
      <c r="AI36">
        <v>0</v>
      </c>
      <c r="AJ36">
        <v>0</v>
      </c>
      <c r="AK36">
        <v>0</v>
      </c>
      <c r="AL36">
        <v>0</v>
      </c>
      <c r="AM36">
        <v>1</v>
      </c>
      <c r="AN36">
        <v>1</v>
      </c>
      <c r="AO36">
        <v>0</v>
      </c>
      <c r="AP36" t="s">
        <v>1809</v>
      </c>
      <c r="AQ36" t="s">
        <v>1809</v>
      </c>
      <c r="AR36" t="s">
        <v>1809</v>
      </c>
      <c r="AS36" t="s">
        <v>1809</v>
      </c>
      <c r="AT36" t="s">
        <v>1809</v>
      </c>
      <c r="AU36" t="s">
        <v>1809</v>
      </c>
      <c r="AV36" t="s">
        <v>1809</v>
      </c>
      <c r="AW36" t="s">
        <v>1809</v>
      </c>
      <c r="AX36" t="s">
        <v>1809</v>
      </c>
      <c r="AY36" t="s">
        <v>1809</v>
      </c>
      <c r="AZ36">
        <v>0</v>
      </c>
      <c r="BA36" t="s">
        <v>1809</v>
      </c>
      <c r="BB36" t="s">
        <v>1809</v>
      </c>
      <c r="BC36" t="s">
        <v>1809</v>
      </c>
      <c r="BD36" t="s">
        <v>1809</v>
      </c>
      <c r="BE36" t="s">
        <v>1809</v>
      </c>
      <c r="BF36" t="s">
        <v>1809</v>
      </c>
      <c r="BG36" t="s">
        <v>1809</v>
      </c>
      <c r="BH36" t="s">
        <v>1809</v>
      </c>
      <c r="BI36" t="s">
        <v>1809</v>
      </c>
      <c r="BJ36" t="s">
        <v>1809</v>
      </c>
      <c r="BK36" t="s">
        <v>1809</v>
      </c>
      <c r="BL36" t="s">
        <v>1809</v>
      </c>
      <c r="BM36" t="s">
        <v>1809</v>
      </c>
      <c r="BN36" t="s">
        <v>1809</v>
      </c>
      <c r="BO36" t="s">
        <v>1809</v>
      </c>
      <c r="BP36" t="s">
        <v>1809</v>
      </c>
      <c r="BQ36" t="s">
        <v>1809</v>
      </c>
      <c r="BR36" t="s">
        <v>1809</v>
      </c>
      <c r="BS36" t="s">
        <v>1809</v>
      </c>
      <c r="BT36" t="s">
        <v>1809</v>
      </c>
      <c r="BU36" t="s">
        <v>1809</v>
      </c>
      <c r="BV36">
        <v>0</v>
      </c>
      <c r="BW36" t="s">
        <v>1809</v>
      </c>
      <c r="BX36" t="s">
        <v>1809</v>
      </c>
      <c r="BY36" t="s">
        <v>1809</v>
      </c>
      <c r="BZ36" t="s">
        <v>1809</v>
      </c>
      <c r="CA36" t="s">
        <v>1809</v>
      </c>
      <c r="CB36" t="s">
        <v>1809</v>
      </c>
      <c r="CC36" t="s">
        <v>1809</v>
      </c>
      <c r="CD36" t="s">
        <v>1809</v>
      </c>
      <c r="CE36" t="s">
        <v>1809</v>
      </c>
      <c r="CF36" t="s">
        <v>1809</v>
      </c>
      <c r="CG36" t="s">
        <v>1809</v>
      </c>
      <c r="CH36">
        <v>1</v>
      </c>
      <c r="CI36">
        <v>1</v>
      </c>
      <c r="CJ36">
        <v>1</v>
      </c>
      <c r="CK36">
        <v>0</v>
      </c>
      <c r="CL36">
        <v>0</v>
      </c>
      <c r="CM36">
        <v>0</v>
      </c>
      <c r="CN36">
        <v>1</v>
      </c>
      <c r="CO36">
        <v>0</v>
      </c>
      <c r="CP36">
        <v>1</v>
      </c>
      <c r="CQ36">
        <v>1</v>
      </c>
      <c r="CR36">
        <v>0</v>
      </c>
      <c r="CS36">
        <v>0</v>
      </c>
      <c r="CT36">
        <v>0</v>
      </c>
      <c r="CU36">
        <v>0</v>
      </c>
      <c r="CV36">
        <v>0</v>
      </c>
      <c r="CW36">
        <v>1</v>
      </c>
      <c r="CX36">
        <v>0</v>
      </c>
      <c r="CY36">
        <v>1</v>
      </c>
      <c r="CZ36">
        <v>1</v>
      </c>
      <c r="DA36">
        <v>0</v>
      </c>
      <c r="DB36">
        <v>0</v>
      </c>
      <c r="DC36">
        <v>0</v>
      </c>
      <c r="DD36">
        <v>0</v>
      </c>
      <c r="DE36">
        <v>0</v>
      </c>
      <c r="DF36">
        <v>0</v>
      </c>
      <c r="DG36">
        <v>0</v>
      </c>
      <c r="DH36">
        <v>0</v>
      </c>
      <c r="DI36">
        <v>0</v>
      </c>
      <c r="DJ36">
        <v>0</v>
      </c>
      <c r="DK36">
        <v>0</v>
      </c>
      <c r="DL36">
        <v>1</v>
      </c>
      <c r="DM36">
        <v>0</v>
      </c>
      <c r="DN36">
        <v>0</v>
      </c>
      <c r="DO36">
        <v>0</v>
      </c>
      <c r="DP36">
        <v>0</v>
      </c>
      <c r="DQ36">
        <v>0</v>
      </c>
      <c r="DR36">
        <v>1</v>
      </c>
      <c r="DS36">
        <v>1</v>
      </c>
      <c r="DT36">
        <v>0</v>
      </c>
      <c r="DU36">
        <v>1</v>
      </c>
      <c r="DV36">
        <v>0</v>
      </c>
      <c r="DW36">
        <v>0</v>
      </c>
      <c r="DX36">
        <v>1</v>
      </c>
      <c r="DY36">
        <v>0</v>
      </c>
      <c r="DZ36" t="s">
        <v>1809</v>
      </c>
      <c r="EA36">
        <v>1</v>
      </c>
      <c r="EB36">
        <v>0</v>
      </c>
      <c r="EC36">
        <v>0</v>
      </c>
      <c r="ED36">
        <v>0</v>
      </c>
      <c r="EE36">
        <v>0</v>
      </c>
      <c r="EF36">
        <v>0</v>
      </c>
      <c r="EG36">
        <v>1</v>
      </c>
      <c r="EH36">
        <v>0</v>
      </c>
      <c r="EI36">
        <v>1</v>
      </c>
      <c r="EJ36">
        <v>0</v>
      </c>
      <c r="EK36">
        <v>0</v>
      </c>
      <c r="EL36">
        <v>0</v>
      </c>
      <c r="EM36" t="s">
        <v>1809</v>
      </c>
      <c r="EN36" t="s">
        <v>1809</v>
      </c>
      <c r="EO36" t="s">
        <v>1809</v>
      </c>
      <c r="EP36" t="s">
        <v>1809</v>
      </c>
      <c r="EQ36" t="s">
        <v>1809</v>
      </c>
      <c r="ER36">
        <v>1</v>
      </c>
      <c r="ES36">
        <v>0</v>
      </c>
      <c r="ET36">
        <v>1</v>
      </c>
      <c r="EU36">
        <v>1</v>
      </c>
      <c r="EV36">
        <v>1</v>
      </c>
      <c r="EW36">
        <v>0</v>
      </c>
    </row>
    <row r="37" spans="1:153" x14ac:dyDescent="0.35">
      <c r="A37" t="s">
        <v>184</v>
      </c>
      <c r="B37" s="1">
        <v>43769</v>
      </c>
      <c r="C37" s="1">
        <v>43830</v>
      </c>
      <c r="D37">
        <v>1</v>
      </c>
      <c r="E37">
        <v>0</v>
      </c>
      <c r="F37">
        <v>0</v>
      </c>
      <c r="G37">
        <v>0</v>
      </c>
      <c r="H37">
        <v>1</v>
      </c>
      <c r="I37">
        <v>0</v>
      </c>
      <c r="J37">
        <v>1</v>
      </c>
      <c r="K37">
        <v>1</v>
      </c>
      <c r="L37">
        <v>0</v>
      </c>
      <c r="M37">
        <v>1</v>
      </c>
      <c r="N37">
        <v>1</v>
      </c>
      <c r="O37">
        <v>1</v>
      </c>
      <c r="P37">
        <v>0</v>
      </c>
      <c r="Q37">
        <v>0</v>
      </c>
      <c r="R37">
        <v>0</v>
      </c>
      <c r="S37">
        <v>0</v>
      </c>
      <c r="T37">
        <v>0</v>
      </c>
      <c r="U37">
        <v>0</v>
      </c>
      <c r="V37">
        <v>1</v>
      </c>
      <c r="W37">
        <v>1</v>
      </c>
      <c r="X37">
        <v>0</v>
      </c>
      <c r="Y37">
        <v>1</v>
      </c>
      <c r="Z37">
        <v>1</v>
      </c>
      <c r="AA37">
        <v>1</v>
      </c>
      <c r="AB37">
        <v>1</v>
      </c>
      <c r="AC37">
        <v>1</v>
      </c>
      <c r="AD37">
        <v>0</v>
      </c>
      <c r="AE37">
        <v>1</v>
      </c>
      <c r="AF37">
        <v>1</v>
      </c>
      <c r="AG37">
        <v>0</v>
      </c>
      <c r="AH37">
        <v>0</v>
      </c>
      <c r="AI37">
        <v>0</v>
      </c>
      <c r="AJ37">
        <v>0</v>
      </c>
      <c r="AK37">
        <v>0</v>
      </c>
      <c r="AL37">
        <v>0</v>
      </c>
      <c r="AM37">
        <v>1</v>
      </c>
      <c r="AN37">
        <v>1</v>
      </c>
      <c r="AO37">
        <v>0</v>
      </c>
      <c r="AP37" t="s">
        <v>1809</v>
      </c>
      <c r="AQ37" t="s">
        <v>1809</v>
      </c>
      <c r="AR37" t="s">
        <v>1809</v>
      </c>
      <c r="AS37" t="s">
        <v>1809</v>
      </c>
      <c r="AT37" t="s">
        <v>1809</v>
      </c>
      <c r="AU37" t="s">
        <v>1809</v>
      </c>
      <c r="AV37" t="s">
        <v>1809</v>
      </c>
      <c r="AW37" t="s">
        <v>1809</v>
      </c>
      <c r="AX37" t="s">
        <v>1809</v>
      </c>
      <c r="AY37" t="s">
        <v>1809</v>
      </c>
      <c r="AZ37">
        <v>0</v>
      </c>
      <c r="BA37" t="s">
        <v>1809</v>
      </c>
      <c r="BB37" t="s">
        <v>1809</v>
      </c>
      <c r="BC37" t="s">
        <v>1809</v>
      </c>
      <c r="BD37" t="s">
        <v>1809</v>
      </c>
      <c r="BE37" t="s">
        <v>1809</v>
      </c>
      <c r="BF37" t="s">
        <v>1809</v>
      </c>
      <c r="BG37" t="s">
        <v>1809</v>
      </c>
      <c r="BH37" t="s">
        <v>1809</v>
      </c>
      <c r="BI37" t="s">
        <v>1809</v>
      </c>
      <c r="BJ37" t="s">
        <v>1809</v>
      </c>
      <c r="BK37" t="s">
        <v>1809</v>
      </c>
      <c r="BL37" t="s">
        <v>1809</v>
      </c>
      <c r="BM37" t="s">
        <v>1809</v>
      </c>
      <c r="BN37" t="s">
        <v>1809</v>
      </c>
      <c r="BO37" t="s">
        <v>1809</v>
      </c>
      <c r="BP37" t="s">
        <v>1809</v>
      </c>
      <c r="BQ37" t="s">
        <v>1809</v>
      </c>
      <c r="BR37" t="s">
        <v>1809</v>
      </c>
      <c r="BS37" t="s">
        <v>1809</v>
      </c>
      <c r="BT37" t="s">
        <v>1809</v>
      </c>
      <c r="BU37" t="s">
        <v>1809</v>
      </c>
      <c r="BV37">
        <v>0</v>
      </c>
      <c r="BW37" t="s">
        <v>1809</v>
      </c>
      <c r="BX37" t="s">
        <v>1809</v>
      </c>
      <c r="BY37" t="s">
        <v>1809</v>
      </c>
      <c r="BZ37" t="s">
        <v>1809</v>
      </c>
      <c r="CA37" t="s">
        <v>1809</v>
      </c>
      <c r="CB37" t="s">
        <v>1809</v>
      </c>
      <c r="CC37" t="s">
        <v>1809</v>
      </c>
      <c r="CD37" t="s">
        <v>1809</v>
      </c>
      <c r="CE37" t="s">
        <v>1809</v>
      </c>
      <c r="CF37" t="s">
        <v>1809</v>
      </c>
      <c r="CG37" t="s">
        <v>1809</v>
      </c>
      <c r="CH37">
        <v>1</v>
      </c>
      <c r="CI37">
        <v>1</v>
      </c>
      <c r="CJ37">
        <v>1</v>
      </c>
      <c r="CK37">
        <v>0</v>
      </c>
      <c r="CL37">
        <v>0</v>
      </c>
      <c r="CM37">
        <v>0</v>
      </c>
      <c r="CN37">
        <v>1</v>
      </c>
      <c r="CO37">
        <v>0</v>
      </c>
      <c r="CP37">
        <v>1</v>
      </c>
      <c r="CQ37">
        <v>1</v>
      </c>
      <c r="CR37">
        <v>0</v>
      </c>
      <c r="CS37">
        <v>0</v>
      </c>
      <c r="CT37">
        <v>0</v>
      </c>
      <c r="CU37">
        <v>0</v>
      </c>
      <c r="CV37">
        <v>0</v>
      </c>
      <c r="CW37">
        <v>1</v>
      </c>
      <c r="CX37">
        <v>0</v>
      </c>
      <c r="CY37">
        <v>1</v>
      </c>
      <c r="CZ37">
        <v>1</v>
      </c>
      <c r="DA37">
        <v>0</v>
      </c>
      <c r="DB37">
        <v>0</v>
      </c>
      <c r="DC37">
        <v>0</v>
      </c>
      <c r="DD37">
        <v>0</v>
      </c>
      <c r="DE37">
        <v>0</v>
      </c>
      <c r="DF37">
        <v>0</v>
      </c>
      <c r="DG37">
        <v>0</v>
      </c>
      <c r="DH37">
        <v>0</v>
      </c>
      <c r="DI37">
        <v>0</v>
      </c>
      <c r="DJ37">
        <v>0</v>
      </c>
      <c r="DK37">
        <v>0</v>
      </c>
      <c r="DL37">
        <v>1</v>
      </c>
      <c r="DM37">
        <v>0</v>
      </c>
      <c r="DN37">
        <v>0</v>
      </c>
      <c r="DO37">
        <v>0</v>
      </c>
      <c r="DP37">
        <v>0</v>
      </c>
      <c r="DQ37">
        <v>0</v>
      </c>
      <c r="DR37">
        <v>1</v>
      </c>
      <c r="DS37">
        <v>1</v>
      </c>
      <c r="DT37">
        <v>0</v>
      </c>
      <c r="DU37">
        <v>1</v>
      </c>
      <c r="DV37">
        <v>0</v>
      </c>
      <c r="DW37">
        <v>0</v>
      </c>
      <c r="DX37">
        <v>1</v>
      </c>
      <c r="DY37">
        <v>0</v>
      </c>
      <c r="DZ37" t="s">
        <v>1809</v>
      </c>
      <c r="EA37">
        <v>1</v>
      </c>
      <c r="EB37">
        <v>0</v>
      </c>
      <c r="EC37">
        <v>0</v>
      </c>
      <c r="ED37">
        <v>0</v>
      </c>
      <c r="EE37">
        <v>0</v>
      </c>
      <c r="EF37">
        <v>0</v>
      </c>
      <c r="EG37">
        <v>1</v>
      </c>
      <c r="EH37">
        <v>0</v>
      </c>
      <c r="EI37">
        <v>1</v>
      </c>
      <c r="EJ37">
        <v>0</v>
      </c>
      <c r="EK37">
        <v>0</v>
      </c>
      <c r="EL37">
        <v>0</v>
      </c>
      <c r="EM37" t="s">
        <v>1809</v>
      </c>
      <c r="EN37" t="s">
        <v>1809</v>
      </c>
      <c r="EO37" t="s">
        <v>1809</v>
      </c>
      <c r="EP37" t="s">
        <v>1809</v>
      </c>
      <c r="EQ37" t="s">
        <v>1809</v>
      </c>
      <c r="ER37">
        <v>1</v>
      </c>
      <c r="ES37">
        <v>0</v>
      </c>
      <c r="ET37">
        <v>1</v>
      </c>
      <c r="EU37">
        <v>1</v>
      </c>
      <c r="EV37">
        <v>1</v>
      </c>
      <c r="EW37">
        <v>0</v>
      </c>
    </row>
    <row r="38" spans="1:153" x14ac:dyDescent="0.35">
      <c r="A38" t="s">
        <v>206</v>
      </c>
      <c r="B38" s="1">
        <v>41640</v>
      </c>
      <c r="C38" s="1">
        <v>41843</v>
      </c>
      <c r="D38">
        <v>1</v>
      </c>
      <c r="E38">
        <v>0</v>
      </c>
      <c r="F38">
        <v>0</v>
      </c>
      <c r="G38">
        <v>0</v>
      </c>
      <c r="H38">
        <v>1</v>
      </c>
      <c r="I38">
        <v>0</v>
      </c>
      <c r="J38">
        <v>1</v>
      </c>
      <c r="K38">
        <v>7</v>
      </c>
      <c r="L38">
        <v>0</v>
      </c>
      <c r="M38">
        <v>1</v>
      </c>
      <c r="N38">
        <v>1</v>
      </c>
      <c r="O38">
        <v>1</v>
      </c>
      <c r="P38">
        <v>0</v>
      </c>
      <c r="Q38">
        <v>0</v>
      </c>
      <c r="R38">
        <v>1</v>
      </c>
      <c r="S38">
        <v>1</v>
      </c>
      <c r="T38">
        <v>0</v>
      </c>
      <c r="U38">
        <v>0</v>
      </c>
      <c r="V38">
        <v>0</v>
      </c>
      <c r="W38">
        <v>0</v>
      </c>
      <c r="X38">
        <v>0</v>
      </c>
      <c r="Y38">
        <v>1</v>
      </c>
      <c r="Z38">
        <v>1</v>
      </c>
      <c r="AA38">
        <v>1</v>
      </c>
      <c r="AB38">
        <v>1</v>
      </c>
      <c r="AC38">
        <v>1</v>
      </c>
      <c r="AD38">
        <v>1</v>
      </c>
      <c r="AE38">
        <v>1</v>
      </c>
      <c r="AF38">
        <v>0</v>
      </c>
      <c r="AG38">
        <v>0</v>
      </c>
      <c r="AH38">
        <v>0</v>
      </c>
      <c r="AI38">
        <v>0</v>
      </c>
      <c r="AJ38">
        <v>1</v>
      </c>
      <c r="AK38">
        <v>0</v>
      </c>
      <c r="AL38">
        <v>0</v>
      </c>
      <c r="AM38">
        <v>0</v>
      </c>
      <c r="AN38">
        <v>0</v>
      </c>
      <c r="AO38">
        <v>0</v>
      </c>
      <c r="AP38" t="s">
        <v>1809</v>
      </c>
      <c r="AQ38" t="s">
        <v>1809</v>
      </c>
      <c r="AR38" t="s">
        <v>1809</v>
      </c>
      <c r="AS38" t="s">
        <v>1809</v>
      </c>
      <c r="AT38" t="s">
        <v>1809</v>
      </c>
      <c r="AU38" t="s">
        <v>1809</v>
      </c>
      <c r="AV38" t="s">
        <v>1809</v>
      </c>
      <c r="AW38" t="s">
        <v>1809</v>
      </c>
      <c r="AX38" t="s">
        <v>1809</v>
      </c>
      <c r="AY38" t="s">
        <v>1809</v>
      </c>
      <c r="AZ38">
        <v>0</v>
      </c>
      <c r="BA38" t="s">
        <v>1809</v>
      </c>
      <c r="BB38" t="s">
        <v>1809</v>
      </c>
      <c r="BC38" t="s">
        <v>1809</v>
      </c>
      <c r="BD38" t="s">
        <v>1809</v>
      </c>
      <c r="BE38" t="s">
        <v>1809</v>
      </c>
      <c r="BF38" t="s">
        <v>1809</v>
      </c>
      <c r="BG38" t="s">
        <v>1809</v>
      </c>
      <c r="BH38" t="s">
        <v>1809</v>
      </c>
      <c r="BI38" t="s">
        <v>1809</v>
      </c>
      <c r="BJ38" t="s">
        <v>1809</v>
      </c>
      <c r="BK38" t="s">
        <v>1809</v>
      </c>
      <c r="BL38" t="s">
        <v>1809</v>
      </c>
      <c r="BM38" t="s">
        <v>1809</v>
      </c>
      <c r="BN38" t="s">
        <v>1809</v>
      </c>
      <c r="BO38" t="s">
        <v>1809</v>
      </c>
      <c r="BP38" t="s">
        <v>1809</v>
      </c>
      <c r="BQ38" t="s">
        <v>1809</v>
      </c>
      <c r="BR38" t="s">
        <v>1809</v>
      </c>
      <c r="BS38" t="s">
        <v>1809</v>
      </c>
      <c r="BT38" t="s">
        <v>1809</v>
      </c>
      <c r="BU38" t="s">
        <v>1809</v>
      </c>
      <c r="BV38">
        <v>0</v>
      </c>
      <c r="BW38" t="s">
        <v>1809</v>
      </c>
      <c r="BX38" t="s">
        <v>1809</v>
      </c>
      <c r="BY38" t="s">
        <v>1809</v>
      </c>
      <c r="BZ38" t="s">
        <v>1809</v>
      </c>
      <c r="CA38" t="s">
        <v>1809</v>
      </c>
      <c r="CB38" t="s">
        <v>1809</v>
      </c>
      <c r="CC38" t="s">
        <v>1809</v>
      </c>
      <c r="CD38" t="s">
        <v>1809</v>
      </c>
      <c r="CE38" t="s">
        <v>1809</v>
      </c>
      <c r="CF38" t="s">
        <v>1809</v>
      </c>
      <c r="CG38" t="s">
        <v>1809</v>
      </c>
      <c r="CH38">
        <v>0</v>
      </c>
      <c r="CI38" t="s">
        <v>1809</v>
      </c>
      <c r="CJ38" t="s">
        <v>1809</v>
      </c>
      <c r="CK38" t="s">
        <v>1809</v>
      </c>
      <c r="CL38" t="s">
        <v>1809</v>
      </c>
      <c r="CM38" t="s">
        <v>1809</v>
      </c>
      <c r="CN38" t="s">
        <v>1809</v>
      </c>
      <c r="CO38" t="s">
        <v>1809</v>
      </c>
      <c r="CP38" t="s">
        <v>1809</v>
      </c>
      <c r="CQ38" t="s">
        <v>1809</v>
      </c>
      <c r="CR38" t="s">
        <v>1809</v>
      </c>
      <c r="CS38" t="s">
        <v>1809</v>
      </c>
      <c r="CT38" t="s">
        <v>1809</v>
      </c>
      <c r="CU38" t="s">
        <v>1809</v>
      </c>
      <c r="CV38" t="s">
        <v>1809</v>
      </c>
      <c r="CW38" t="s">
        <v>1809</v>
      </c>
      <c r="CX38" t="s">
        <v>1809</v>
      </c>
      <c r="CY38" t="s">
        <v>1809</v>
      </c>
      <c r="CZ38" t="s">
        <v>1809</v>
      </c>
      <c r="DA38" t="s">
        <v>1809</v>
      </c>
      <c r="DB38" t="s">
        <v>1809</v>
      </c>
      <c r="DC38" t="s">
        <v>1809</v>
      </c>
      <c r="DD38" t="s">
        <v>1809</v>
      </c>
      <c r="DE38" t="s">
        <v>1809</v>
      </c>
      <c r="DF38" t="s">
        <v>1809</v>
      </c>
      <c r="DG38" t="s">
        <v>1809</v>
      </c>
      <c r="DH38" t="s">
        <v>1809</v>
      </c>
      <c r="DI38" t="s">
        <v>1809</v>
      </c>
      <c r="DJ38" t="s">
        <v>1809</v>
      </c>
      <c r="DK38" t="s">
        <v>1809</v>
      </c>
      <c r="DL38" t="s">
        <v>1809</v>
      </c>
      <c r="DM38" t="s">
        <v>1809</v>
      </c>
      <c r="DN38" t="s">
        <v>1809</v>
      </c>
      <c r="DO38" t="s">
        <v>1809</v>
      </c>
      <c r="DP38" t="s">
        <v>1809</v>
      </c>
      <c r="DQ38" t="s">
        <v>1809</v>
      </c>
      <c r="DR38" t="s">
        <v>1809</v>
      </c>
      <c r="DS38" t="s">
        <v>1809</v>
      </c>
      <c r="DT38" t="s">
        <v>1809</v>
      </c>
      <c r="DU38" t="s">
        <v>1809</v>
      </c>
      <c r="DV38" t="s">
        <v>1809</v>
      </c>
      <c r="DW38">
        <v>0</v>
      </c>
      <c r="DX38">
        <v>0</v>
      </c>
      <c r="DY38">
        <v>0</v>
      </c>
      <c r="DZ38" t="s">
        <v>1809</v>
      </c>
      <c r="EA38">
        <v>0</v>
      </c>
      <c r="EB38" t="s">
        <v>1809</v>
      </c>
      <c r="EC38" t="s">
        <v>1809</v>
      </c>
      <c r="ED38" t="s">
        <v>1809</v>
      </c>
      <c r="EE38" t="s">
        <v>1809</v>
      </c>
      <c r="EF38" t="s">
        <v>1809</v>
      </c>
      <c r="EG38" t="s">
        <v>1809</v>
      </c>
      <c r="EH38" t="s">
        <v>1809</v>
      </c>
      <c r="EI38">
        <v>1</v>
      </c>
      <c r="EJ38">
        <v>0</v>
      </c>
      <c r="EK38">
        <v>0</v>
      </c>
      <c r="EL38">
        <v>0</v>
      </c>
      <c r="EM38" t="s">
        <v>1809</v>
      </c>
      <c r="EN38" t="s">
        <v>1809</v>
      </c>
      <c r="EO38" t="s">
        <v>1809</v>
      </c>
      <c r="EP38" t="s">
        <v>1809</v>
      </c>
      <c r="EQ38" t="s">
        <v>1809</v>
      </c>
      <c r="ER38">
        <v>1</v>
      </c>
      <c r="ES38">
        <v>1</v>
      </c>
      <c r="ET38">
        <v>0</v>
      </c>
      <c r="EU38">
        <v>0</v>
      </c>
      <c r="EV38">
        <v>0</v>
      </c>
      <c r="EW38">
        <v>0</v>
      </c>
    </row>
    <row r="39" spans="1:153" x14ac:dyDescent="0.35">
      <c r="A39" t="s">
        <v>206</v>
      </c>
      <c r="B39" s="1">
        <v>41844</v>
      </c>
      <c r="C39" s="1">
        <v>41852</v>
      </c>
      <c r="D39">
        <v>1</v>
      </c>
      <c r="E39">
        <v>0</v>
      </c>
      <c r="F39">
        <v>0</v>
      </c>
      <c r="G39">
        <v>0</v>
      </c>
      <c r="H39">
        <v>1</v>
      </c>
      <c r="I39">
        <v>0</v>
      </c>
      <c r="J39">
        <v>1</v>
      </c>
      <c r="K39">
        <v>7</v>
      </c>
      <c r="L39">
        <v>0</v>
      </c>
      <c r="M39">
        <v>1</v>
      </c>
      <c r="N39">
        <v>1</v>
      </c>
      <c r="O39">
        <v>1</v>
      </c>
      <c r="P39">
        <v>0</v>
      </c>
      <c r="Q39">
        <v>0</v>
      </c>
      <c r="R39">
        <v>1</v>
      </c>
      <c r="S39">
        <v>1</v>
      </c>
      <c r="T39">
        <v>0</v>
      </c>
      <c r="U39">
        <v>0</v>
      </c>
      <c r="V39">
        <v>0</v>
      </c>
      <c r="W39">
        <v>0</v>
      </c>
      <c r="X39">
        <v>0</v>
      </c>
      <c r="Y39">
        <v>1</v>
      </c>
      <c r="Z39">
        <v>1</v>
      </c>
      <c r="AA39">
        <v>1</v>
      </c>
      <c r="AB39">
        <v>1</v>
      </c>
      <c r="AC39">
        <v>1</v>
      </c>
      <c r="AD39">
        <v>1</v>
      </c>
      <c r="AE39">
        <v>1</v>
      </c>
      <c r="AF39">
        <v>0</v>
      </c>
      <c r="AG39">
        <v>0</v>
      </c>
      <c r="AH39">
        <v>0</v>
      </c>
      <c r="AI39">
        <v>0</v>
      </c>
      <c r="AJ39">
        <v>1</v>
      </c>
      <c r="AK39">
        <v>0</v>
      </c>
      <c r="AL39">
        <v>0</v>
      </c>
      <c r="AM39">
        <v>0</v>
      </c>
      <c r="AN39">
        <v>0</v>
      </c>
      <c r="AO39">
        <v>0</v>
      </c>
      <c r="AP39" t="s">
        <v>1809</v>
      </c>
      <c r="AQ39" t="s">
        <v>1809</v>
      </c>
      <c r="AR39" t="s">
        <v>1809</v>
      </c>
      <c r="AS39" t="s">
        <v>1809</v>
      </c>
      <c r="AT39" t="s">
        <v>1809</v>
      </c>
      <c r="AU39" t="s">
        <v>1809</v>
      </c>
      <c r="AV39" t="s">
        <v>1809</v>
      </c>
      <c r="AW39" t="s">
        <v>1809</v>
      </c>
      <c r="AX39" t="s">
        <v>1809</v>
      </c>
      <c r="AY39" t="s">
        <v>1809</v>
      </c>
      <c r="AZ39">
        <v>0</v>
      </c>
      <c r="BA39" t="s">
        <v>1809</v>
      </c>
      <c r="BB39" t="s">
        <v>1809</v>
      </c>
      <c r="BC39" t="s">
        <v>1809</v>
      </c>
      <c r="BD39" t="s">
        <v>1809</v>
      </c>
      <c r="BE39" t="s">
        <v>1809</v>
      </c>
      <c r="BF39" t="s">
        <v>1809</v>
      </c>
      <c r="BG39" t="s">
        <v>1809</v>
      </c>
      <c r="BH39" t="s">
        <v>1809</v>
      </c>
      <c r="BI39" t="s">
        <v>1809</v>
      </c>
      <c r="BJ39" t="s">
        <v>1809</v>
      </c>
      <c r="BK39" t="s">
        <v>1809</v>
      </c>
      <c r="BL39" t="s">
        <v>1809</v>
      </c>
      <c r="BM39" t="s">
        <v>1809</v>
      </c>
      <c r="BN39" t="s">
        <v>1809</v>
      </c>
      <c r="BO39" t="s">
        <v>1809</v>
      </c>
      <c r="BP39" t="s">
        <v>1809</v>
      </c>
      <c r="BQ39" t="s">
        <v>1809</v>
      </c>
      <c r="BR39" t="s">
        <v>1809</v>
      </c>
      <c r="BS39" t="s">
        <v>1809</v>
      </c>
      <c r="BT39" t="s">
        <v>1809</v>
      </c>
      <c r="BU39" t="s">
        <v>1809</v>
      </c>
      <c r="BV39">
        <v>0</v>
      </c>
      <c r="BW39" t="s">
        <v>1809</v>
      </c>
      <c r="BX39" t="s">
        <v>1809</v>
      </c>
      <c r="BY39" t="s">
        <v>1809</v>
      </c>
      <c r="BZ39" t="s">
        <v>1809</v>
      </c>
      <c r="CA39" t="s">
        <v>1809</v>
      </c>
      <c r="CB39" t="s">
        <v>1809</v>
      </c>
      <c r="CC39" t="s">
        <v>1809</v>
      </c>
      <c r="CD39" t="s">
        <v>1809</v>
      </c>
      <c r="CE39" t="s">
        <v>1809</v>
      </c>
      <c r="CF39" t="s">
        <v>1809</v>
      </c>
      <c r="CG39" t="s">
        <v>1809</v>
      </c>
      <c r="CH39">
        <v>0</v>
      </c>
      <c r="CI39" t="s">
        <v>1809</v>
      </c>
      <c r="CJ39" t="s">
        <v>1809</v>
      </c>
      <c r="CK39" t="s">
        <v>1809</v>
      </c>
      <c r="CL39" t="s">
        <v>1809</v>
      </c>
      <c r="CM39" t="s">
        <v>1809</v>
      </c>
      <c r="CN39" t="s">
        <v>1809</v>
      </c>
      <c r="CO39" t="s">
        <v>1809</v>
      </c>
      <c r="CP39" t="s">
        <v>1809</v>
      </c>
      <c r="CQ39" t="s">
        <v>1809</v>
      </c>
      <c r="CR39" t="s">
        <v>1809</v>
      </c>
      <c r="CS39" t="s">
        <v>1809</v>
      </c>
      <c r="CT39" t="s">
        <v>1809</v>
      </c>
      <c r="CU39" t="s">
        <v>1809</v>
      </c>
      <c r="CV39" t="s">
        <v>1809</v>
      </c>
      <c r="CW39" t="s">
        <v>1809</v>
      </c>
      <c r="CX39" t="s">
        <v>1809</v>
      </c>
      <c r="CY39" t="s">
        <v>1809</v>
      </c>
      <c r="CZ39" t="s">
        <v>1809</v>
      </c>
      <c r="DA39" t="s">
        <v>1809</v>
      </c>
      <c r="DB39" t="s">
        <v>1809</v>
      </c>
      <c r="DC39" t="s">
        <v>1809</v>
      </c>
      <c r="DD39" t="s">
        <v>1809</v>
      </c>
      <c r="DE39" t="s">
        <v>1809</v>
      </c>
      <c r="DF39" t="s">
        <v>1809</v>
      </c>
      <c r="DG39" t="s">
        <v>1809</v>
      </c>
      <c r="DH39" t="s">
        <v>1809</v>
      </c>
      <c r="DI39" t="s">
        <v>1809</v>
      </c>
      <c r="DJ39" t="s">
        <v>1809</v>
      </c>
      <c r="DK39" t="s">
        <v>1809</v>
      </c>
      <c r="DL39" t="s">
        <v>1809</v>
      </c>
      <c r="DM39" t="s">
        <v>1809</v>
      </c>
      <c r="DN39" t="s">
        <v>1809</v>
      </c>
      <c r="DO39" t="s">
        <v>1809</v>
      </c>
      <c r="DP39" t="s">
        <v>1809</v>
      </c>
      <c r="DQ39" t="s">
        <v>1809</v>
      </c>
      <c r="DR39" t="s">
        <v>1809</v>
      </c>
      <c r="DS39" t="s">
        <v>1809</v>
      </c>
      <c r="DT39" t="s">
        <v>1809</v>
      </c>
      <c r="DU39" t="s">
        <v>1809</v>
      </c>
      <c r="DV39" t="s">
        <v>1809</v>
      </c>
      <c r="DW39">
        <v>0</v>
      </c>
      <c r="DX39">
        <v>0</v>
      </c>
      <c r="DY39">
        <v>0</v>
      </c>
      <c r="DZ39" t="s">
        <v>1809</v>
      </c>
      <c r="EA39">
        <v>1</v>
      </c>
      <c r="EB39">
        <v>0</v>
      </c>
      <c r="EC39">
        <v>0</v>
      </c>
      <c r="ED39">
        <v>0</v>
      </c>
      <c r="EE39">
        <v>1</v>
      </c>
      <c r="EF39">
        <v>1</v>
      </c>
      <c r="EG39">
        <v>1</v>
      </c>
      <c r="EH39">
        <v>0</v>
      </c>
      <c r="EI39">
        <v>1</v>
      </c>
      <c r="EJ39">
        <v>0</v>
      </c>
      <c r="EK39">
        <v>0</v>
      </c>
      <c r="EL39">
        <v>0</v>
      </c>
      <c r="EM39" t="s">
        <v>1809</v>
      </c>
      <c r="EN39" t="s">
        <v>1809</v>
      </c>
      <c r="EO39" t="s">
        <v>1809</v>
      </c>
      <c r="EP39" t="s">
        <v>1809</v>
      </c>
      <c r="EQ39" t="s">
        <v>1809</v>
      </c>
      <c r="ER39">
        <v>1</v>
      </c>
      <c r="ES39">
        <v>1</v>
      </c>
      <c r="ET39">
        <v>0</v>
      </c>
      <c r="EU39">
        <v>0</v>
      </c>
      <c r="EV39">
        <v>0</v>
      </c>
      <c r="EW39">
        <v>0</v>
      </c>
    </row>
    <row r="40" spans="1:153" x14ac:dyDescent="0.35">
      <c r="A40" t="s">
        <v>206</v>
      </c>
      <c r="B40" s="1">
        <v>41853</v>
      </c>
      <c r="C40" s="1">
        <v>42369</v>
      </c>
      <c r="D40">
        <v>1</v>
      </c>
      <c r="E40">
        <v>0</v>
      </c>
      <c r="F40">
        <v>0</v>
      </c>
      <c r="G40">
        <v>0</v>
      </c>
      <c r="H40">
        <v>1</v>
      </c>
      <c r="I40">
        <v>0</v>
      </c>
      <c r="J40">
        <v>1</v>
      </c>
      <c r="K40">
        <v>7</v>
      </c>
      <c r="L40">
        <v>0</v>
      </c>
      <c r="M40">
        <v>1</v>
      </c>
      <c r="N40">
        <v>1</v>
      </c>
      <c r="O40">
        <v>1</v>
      </c>
      <c r="P40">
        <v>0</v>
      </c>
      <c r="Q40">
        <v>0</v>
      </c>
      <c r="R40">
        <v>1</v>
      </c>
      <c r="S40">
        <v>1</v>
      </c>
      <c r="T40">
        <v>0</v>
      </c>
      <c r="U40">
        <v>0</v>
      </c>
      <c r="V40">
        <v>0</v>
      </c>
      <c r="W40">
        <v>0</v>
      </c>
      <c r="X40">
        <v>0</v>
      </c>
      <c r="Y40">
        <v>1</v>
      </c>
      <c r="Z40">
        <v>1</v>
      </c>
      <c r="AA40">
        <v>1</v>
      </c>
      <c r="AB40">
        <v>1</v>
      </c>
      <c r="AC40">
        <v>1</v>
      </c>
      <c r="AD40">
        <v>1</v>
      </c>
      <c r="AE40">
        <v>1</v>
      </c>
      <c r="AF40">
        <v>1</v>
      </c>
      <c r="AG40">
        <v>0</v>
      </c>
      <c r="AH40">
        <v>0</v>
      </c>
      <c r="AI40">
        <v>0</v>
      </c>
      <c r="AJ40">
        <v>1</v>
      </c>
      <c r="AK40">
        <v>0</v>
      </c>
      <c r="AL40">
        <v>1</v>
      </c>
      <c r="AM40">
        <v>0</v>
      </c>
      <c r="AN40">
        <v>0</v>
      </c>
      <c r="AO40">
        <v>0</v>
      </c>
      <c r="AP40" t="s">
        <v>1809</v>
      </c>
      <c r="AQ40" t="s">
        <v>1809</v>
      </c>
      <c r="AR40" t="s">
        <v>1809</v>
      </c>
      <c r="AS40" t="s">
        <v>1809</v>
      </c>
      <c r="AT40" t="s">
        <v>1809</v>
      </c>
      <c r="AU40" t="s">
        <v>1809</v>
      </c>
      <c r="AV40" t="s">
        <v>1809</v>
      </c>
      <c r="AW40" t="s">
        <v>1809</v>
      </c>
      <c r="AX40" t="s">
        <v>1809</v>
      </c>
      <c r="AY40" t="s">
        <v>1809</v>
      </c>
      <c r="AZ40">
        <v>0</v>
      </c>
      <c r="BA40" t="s">
        <v>1809</v>
      </c>
      <c r="BB40" t="s">
        <v>1809</v>
      </c>
      <c r="BC40" t="s">
        <v>1809</v>
      </c>
      <c r="BD40" t="s">
        <v>1809</v>
      </c>
      <c r="BE40" t="s">
        <v>1809</v>
      </c>
      <c r="BF40" t="s">
        <v>1809</v>
      </c>
      <c r="BG40" t="s">
        <v>1809</v>
      </c>
      <c r="BH40" t="s">
        <v>1809</v>
      </c>
      <c r="BI40" t="s">
        <v>1809</v>
      </c>
      <c r="BJ40" t="s">
        <v>1809</v>
      </c>
      <c r="BK40" t="s">
        <v>1809</v>
      </c>
      <c r="BL40" t="s">
        <v>1809</v>
      </c>
      <c r="BM40" t="s">
        <v>1809</v>
      </c>
      <c r="BN40" t="s">
        <v>1809</v>
      </c>
      <c r="BO40" t="s">
        <v>1809</v>
      </c>
      <c r="BP40" t="s">
        <v>1809</v>
      </c>
      <c r="BQ40" t="s">
        <v>1809</v>
      </c>
      <c r="BR40" t="s">
        <v>1809</v>
      </c>
      <c r="BS40" t="s">
        <v>1809</v>
      </c>
      <c r="BT40" t="s">
        <v>1809</v>
      </c>
      <c r="BU40" t="s">
        <v>1809</v>
      </c>
      <c r="BV40">
        <v>0</v>
      </c>
      <c r="BW40" t="s">
        <v>1809</v>
      </c>
      <c r="BX40" t="s">
        <v>1809</v>
      </c>
      <c r="BY40" t="s">
        <v>1809</v>
      </c>
      <c r="BZ40" t="s">
        <v>1809</v>
      </c>
      <c r="CA40" t="s">
        <v>1809</v>
      </c>
      <c r="CB40" t="s">
        <v>1809</v>
      </c>
      <c r="CC40" t="s">
        <v>1809</v>
      </c>
      <c r="CD40" t="s">
        <v>1809</v>
      </c>
      <c r="CE40" t="s">
        <v>1809</v>
      </c>
      <c r="CF40" t="s">
        <v>1809</v>
      </c>
      <c r="CG40" t="s">
        <v>1809</v>
      </c>
      <c r="CH40">
        <v>0</v>
      </c>
      <c r="CI40" t="s">
        <v>1809</v>
      </c>
      <c r="CJ40" t="s">
        <v>1809</v>
      </c>
      <c r="CK40" t="s">
        <v>1809</v>
      </c>
      <c r="CL40" t="s">
        <v>1809</v>
      </c>
      <c r="CM40" t="s">
        <v>1809</v>
      </c>
      <c r="CN40" t="s">
        <v>1809</v>
      </c>
      <c r="CO40" t="s">
        <v>1809</v>
      </c>
      <c r="CP40" t="s">
        <v>1809</v>
      </c>
      <c r="CQ40" t="s">
        <v>1809</v>
      </c>
      <c r="CR40" t="s">
        <v>1809</v>
      </c>
      <c r="CS40" t="s">
        <v>1809</v>
      </c>
      <c r="CT40" t="s">
        <v>1809</v>
      </c>
      <c r="CU40" t="s">
        <v>1809</v>
      </c>
      <c r="CV40" t="s">
        <v>1809</v>
      </c>
      <c r="CW40" t="s">
        <v>1809</v>
      </c>
      <c r="CX40" t="s">
        <v>1809</v>
      </c>
      <c r="CY40" t="s">
        <v>1809</v>
      </c>
      <c r="CZ40" t="s">
        <v>1809</v>
      </c>
      <c r="DA40" t="s">
        <v>1809</v>
      </c>
      <c r="DB40" t="s">
        <v>1809</v>
      </c>
      <c r="DC40" t="s">
        <v>1809</v>
      </c>
      <c r="DD40" t="s">
        <v>1809</v>
      </c>
      <c r="DE40" t="s">
        <v>1809</v>
      </c>
      <c r="DF40" t="s">
        <v>1809</v>
      </c>
      <c r="DG40" t="s">
        <v>1809</v>
      </c>
      <c r="DH40" t="s">
        <v>1809</v>
      </c>
      <c r="DI40" t="s">
        <v>1809</v>
      </c>
      <c r="DJ40" t="s">
        <v>1809</v>
      </c>
      <c r="DK40" t="s">
        <v>1809</v>
      </c>
      <c r="DL40" t="s">
        <v>1809</v>
      </c>
      <c r="DM40" t="s">
        <v>1809</v>
      </c>
      <c r="DN40" t="s">
        <v>1809</v>
      </c>
      <c r="DO40" t="s">
        <v>1809</v>
      </c>
      <c r="DP40" t="s">
        <v>1809</v>
      </c>
      <c r="DQ40" t="s">
        <v>1809</v>
      </c>
      <c r="DR40" t="s">
        <v>1809</v>
      </c>
      <c r="DS40" t="s">
        <v>1809</v>
      </c>
      <c r="DT40" t="s">
        <v>1809</v>
      </c>
      <c r="DU40" t="s">
        <v>1809</v>
      </c>
      <c r="DV40" t="s">
        <v>1809</v>
      </c>
      <c r="DW40">
        <v>0</v>
      </c>
      <c r="DX40">
        <v>0</v>
      </c>
      <c r="DY40">
        <v>0</v>
      </c>
      <c r="DZ40" t="s">
        <v>1809</v>
      </c>
      <c r="EA40">
        <v>1</v>
      </c>
      <c r="EB40">
        <v>0</v>
      </c>
      <c r="EC40">
        <v>0</v>
      </c>
      <c r="ED40">
        <v>0</v>
      </c>
      <c r="EE40">
        <v>1</v>
      </c>
      <c r="EF40">
        <v>1</v>
      </c>
      <c r="EG40">
        <v>1</v>
      </c>
      <c r="EH40">
        <v>0</v>
      </c>
      <c r="EI40">
        <v>1</v>
      </c>
      <c r="EJ40">
        <v>0</v>
      </c>
      <c r="EK40">
        <v>0</v>
      </c>
      <c r="EL40">
        <v>0</v>
      </c>
      <c r="EM40" t="s">
        <v>1809</v>
      </c>
      <c r="EN40" t="s">
        <v>1809</v>
      </c>
      <c r="EO40" t="s">
        <v>1809</v>
      </c>
      <c r="EP40" t="s">
        <v>1809</v>
      </c>
      <c r="EQ40" t="s">
        <v>1809</v>
      </c>
      <c r="ER40">
        <v>1</v>
      </c>
      <c r="ES40">
        <v>1</v>
      </c>
      <c r="ET40">
        <v>0</v>
      </c>
      <c r="EU40">
        <v>0</v>
      </c>
      <c r="EV40">
        <v>0</v>
      </c>
      <c r="EW40">
        <v>0</v>
      </c>
    </row>
    <row r="41" spans="1:153" x14ac:dyDescent="0.35">
      <c r="A41" t="s">
        <v>206</v>
      </c>
      <c r="B41" s="1">
        <v>42370</v>
      </c>
      <c r="C41" s="1">
        <v>42551</v>
      </c>
      <c r="D41">
        <v>1</v>
      </c>
      <c r="E41">
        <v>0</v>
      </c>
      <c r="F41">
        <v>0</v>
      </c>
      <c r="G41">
        <v>0</v>
      </c>
      <c r="H41">
        <v>1</v>
      </c>
      <c r="I41">
        <v>0</v>
      </c>
      <c r="J41">
        <v>1</v>
      </c>
      <c r="K41">
        <v>4</v>
      </c>
      <c r="L41">
        <v>0</v>
      </c>
      <c r="M41">
        <v>1</v>
      </c>
      <c r="N41">
        <v>1</v>
      </c>
      <c r="O41">
        <v>1</v>
      </c>
      <c r="P41">
        <v>0</v>
      </c>
      <c r="Q41">
        <v>0</v>
      </c>
      <c r="R41">
        <v>1</v>
      </c>
      <c r="S41">
        <v>1</v>
      </c>
      <c r="T41">
        <v>0</v>
      </c>
      <c r="U41">
        <v>0</v>
      </c>
      <c r="V41">
        <v>0</v>
      </c>
      <c r="W41">
        <v>0</v>
      </c>
      <c r="X41">
        <v>0</v>
      </c>
      <c r="Y41">
        <v>1</v>
      </c>
      <c r="Z41">
        <v>1</v>
      </c>
      <c r="AA41">
        <v>1</v>
      </c>
      <c r="AB41">
        <v>1</v>
      </c>
      <c r="AC41">
        <v>1</v>
      </c>
      <c r="AD41">
        <v>1</v>
      </c>
      <c r="AE41">
        <v>1</v>
      </c>
      <c r="AF41">
        <v>1</v>
      </c>
      <c r="AG41">
        <v>0</v>
      </c>
      <c r="AH41">
        <v>1</v>
      </c>
      <c r="AI41">
        <v>1</v>
      </c>
      <c r="AJ41">
        <v>0</v>
      </c>
      <c r="AK41">
        <v>0</v>
      </c>
      <c r="AL41">
        <v>0</v>
      </c>
      <c r="AM41">
        <v>0</v>
      </c>
      <c r="AN41">
        <v>0</v>
      </c>
      <c r="AO41">
        <v>0</v>
      </c>
      <c r="AP41" t="s">
        <v>1809</v>
      </c>
      <c r="AQ41" t="s">
        <v>1809</v>
      </c>
      <c r="AR41" t="s">
        <v>1809</v>
      </c>
      <c r="AS41" t="s">
        <v>1809</v>
      </c>
      <c r="AT41" t="s">
        <v>1809</v>
      </c>
      <c r="AU41" t="s">
        <v>1809</v>
      </c>
      <c r="AV41" t="s">
        <v>1809</v>
      </c>
      <c r="AW41" t="s">
        <v>1809</v>
      </c>
      <c r="AX41" t="s">
        <v>1809</v>
      </c>
      <c r="AY41" t="s">
        <v>1809</v>
      </c>
      <c r="AZ41">
        <v>0</v>
      </c>
      <c r="BA41" t="s">
        <v>1809</v>
      </c>
      <c r="BB41" t="s">
        <v>1809</v>
      </c>
      <c r="BC41" t="s">
        <v>1809</v>
      </c>
      <c r="BD41" t="s">
        <v>1809</v>
      </c>
      <c r="BE41" t="s">
        <v>1809</v>
      </c>
      <c r="BF41" t="s">
        <v>1809</v>
      </c>
      <c r="BG41" t="s">
        <v>1809</v>
      </c>
      <c r="BH41" t="s">
        <v>1809</v>
      </c>
      <c r="BI41" t="s">
        <v>1809</v>
      </c>
      <c r="BJ41" t="s">
        <v>1809</v>
      </c>
      <c r="BK41" t="s">
        <v>1809</v>
      </c>
      <c r="BL41" t="s">
        <v>1809</v>
      </c>
      <c r="BM41" t="s">
        <v>1809</v>
      </c>
      <c r="BN41" t="s">
        <v>1809</v>
      </c>
      <c r="BO41" t="s">
        <v>1809</v>
      </c>
      <c r="BP41" t="s">
        <v>1809</v>
      </c>
      <c r="BQ41" t="s">
        <v>1809</v>
      </c>
      <c r="BR41" t="s">
        <v>1809</v>
      </c>
      <c r="BS41" t="s">
        <v>1809</v>
      </c>
      <c r="BT41" t="s">
        <v>1809</v>
      </c>
      <c r="BU41" t="s">
        <v>1809</v>
      </c>
      <c r="BV41">
        <v>0</v>
      </c>
      <c r="BW41" t="s">
        <v>1809</v>
      </c>
      <c r="BX41" t="s">
        <v>1809</v>
      </c>
      <c r="BY41" t="s">
        <v>1809</v>
      </c>
      <c r="BZ41" t="s">
        <v>1809</v>
      </c>
      <c r="CA41" t="s">
        <v>1809</v>
      </c>
      <c r="CB41" t="s">
        <v>1809</v>
      </c>
      <c r="CC41" t="s">
        <v>1809</v>
      </c>
      <c r="CD41" t="s">
        <v>1809</v>
      </c>
      <c r="CE41" t="s">
        <v>1809</v>
      </c>
      <c r="CF41" t="s">
        <v>1809</v>
      </c>
      <c r="CG41" t="s">
        <v>1809</v>
      </c>
      <c r="CH41">
        <v>0</v>
      </c>
      <c r="CI41" t="s">
        <v>1809</v>
      </c>
      <c r="CJ41" t="s">
        <v>1809</v>
      </c>
      <c r="CK41" t="s">
        <v>1809</v>
      </c>
      <c r="CL41" t="s">
        <v>1809</v>
      </c>
      <c r="CM41" t="s">
        <v>1809</v>
      </c>
      <c r="CN41" t="s">
        <v>1809</v>
      </c>
      <c r="CO41" t="s">
        <v>1809</v>
      </c>
      <c r="CP41" t="s">
        <v>1809</v>
      </c>
      <c r="CQ41" t="s">
        <v>1809</v>
      </c>
      <c r="CR41" t="s">
        <v>1809</v>
      </c>
      <c r="CS41" t="s">
        <v>1809</v>
      </c>
      <c r="CT41" t="s">
        <v>1809</v>
      </c>
      <c r="CU41" t="s">
        <v>1809</v>
      </c>
      <c r="CV41" t="s">
        <v>1809</v>
      </c>
      <c r="CW41" t="s">
        <v>1809</v>
      </c>
      <c r="CX41" t="s">
        <v>1809</v>
      </c>
      <c r="CY41" t="s">
        <v>1809</v>
      </c>
      <c r="CZ41" t="s">
        <v>1809</v>
      </c>
      <c r="DA41" t="s">
        <v>1809</v>
      </c>
      <c r="DB41" t="s">
        <v>1809</v>
      </c>
      <c r="DC41" t="s">
        <v>1809</v>
      </c>
      <c r="DD41" t="s">
        <v>1809</v>
      </c>
      <c r="DE41" t="s">
        <v>1809</v>
      </c>
      <c r="DF41" t="s">
        <v>1809</v>
      </c>
      <c r="DG41" t="s">
        <v>1809</v>
      </c>
      <c r="DH41" t="s">
        <v>1809</v>
      </c>
      <c r="DI41" t="s">
        <v>1809</v>
      </c>
      <c r="DJ41" t="s">
        <v>1809</v>
      </c>
      <c r="DK41" t="s">
        <v>1809</v>
      </c>
      <c r="DL41" t="s">
        <v>1809</v>
      </c>
      <c r="DM41" t="s">
        <v>1809</v>
      </c>
      <c r="DN41" t="s">
        <v>1809</v>
      </c>
      <c r="DO41" t="s">
        <v>1809</v>
      </c>
      <c r="DP41" t="s">
        <v>1809</v>
      </c>
      <c r="DQ41" t="s">
        <v>1809</v>
      </c>
      <c r="DR41" t="s">
        <v>1809</v>
      </c>
      <c r="DS41" t="s">
        <v>1809</v>
      </c>
      <c r="DT41" t="s">
        <v>1809</v>
      </c>
      <c r="DU41" t="s">
        <v>1809</v>
      </c>
      <c r="DV41" t="s">
        <v>1809</v>
      </c>
      <c r="DW41">
        <v>0</v>
      </c>
      <c r="DX41">
        <v>0</v>
      </c>
      <c r="DY41">
        <v>0</v>
      </c>
      <c r="DZ41" t="s">
        <v>1809</v>
      </c>
      <c r="EA41">
        <v>1</v>
      </c>
      <c r="EB41">
        <v>0</v>
      </c>
      <c r="EC41">
        <v>0</v>
      </c>
      <c r="ED41">
        <v>0</v>
      </c>
      <c r="EE41">
        <v>1</v>
      </c>
      <c r="EF41">
        <v>1</v>
      </c>
      <c r="EG41">
        <v>1</v>
      </c>
      <c r="EH41">
        <v>0</v>
      </c>
      <c r="EI41">
        <v>1</v>
      </c>
      <c r="EJ41">
        <v>0</v>
      </c>
      <c r="EK41">
        <v>0</v>
      </c>
      <c r="EL41">
        <v>0</v>
      </c>
      <c r="EM41" t="s">
        <v>1809</v>
      </c>
      <c r="EN41" t="s">
        <v>1809</v>
      </c>
      <c r="EO41" t="s">
        <v>1809</v>
      </c>
      <c r="EP41" t="s">
        <v>1809</v>
      </c>
      <c r="EQ41" t="s">
        <v>1809</v>
      </c>
      <c r="ER41">
        <v>1</v>
      </c>
      <c r="ES41">
        <v>1</v>
      </c>
      <c r="ET41">
        <v>0</v>
      </c>
      <c r="EU41">
        <v>0</v>
      </c>
      <c r="EV41">
        <v>0</v>
      </c>
      <c r="EW41">
        <v>0</v>
      </c>
    </row>
    <row r="42" spans="1:153" x14ac:dyDescent="0.35">
      <c r="A42" t="s">
        <v>206</v>
      </c>
      <c r="B42" s="1">
        <v>42552</v>
      </c>
      <c r="C42" s="1">
        <v>42589</v>
      </c>
      <c r="D42">
        <v>1</v>
      </c>
      <c r="E42">
        <v>0</v>
      </c>
      <c r="F42">
        <v>0</v>
      </c>
      <c r="G42">
        <v>0</v>
      </c>
      <c r="H42">
        <v>1</v>
      </c>
      <c r="I42">
        <v>0</v>
      </c>
      <c r="J42">
        <v>1</v>
      </c>
      <c r="K42">
        <v>4</v>
      </c>
      <c r="L42">
        <v>0</v>
      </c>
      <c r="M42">
        <v>1</v>
      </c>
      <c r="N42">
        <v>1</v>
      </c>
      <c r="O42">
        <v>1</v>
      </c>
      <c r="P42">
        <v>0</v>
      </c>
      <c r="Q42">
        <v>0</v>
      </c>
      <c r="R42">
        <v>1</v>
      </c>
      <c r="S42">
        <v>1</v>
      </c>
      <c r="T42">
        <v>0</v>
      </c>
      <c r="U42">
        <v>0</v>
      </c>
      <c r="V42">
        <v>0</v>
      </c>
      <c r="W42">
        <v>0</v>
      </c>
      <c r="X42">
        <v>0</v>
      </c>
      <c r="Y42">
        <v>1</v>
      </c>
      <c r="Z42">
        <v>1</v>
      </c>
      <c r="AA42">
        <v>1</v>
      </c>
      <c r="AB42">
        <v>1</v>
      </c>
      <c r="AC42">
        <v>1</v>
      </c>
      <c r="AD42">
        <v>1</v>
      </c>
      <c r="AE42">
        <v>1</v>
      </c>
      <c r="AF42">
        <v>1</v>
      </c>
      <c r="AG42">
        <v>0</v>
      </c>
      <c r="AH42">
        <v>1</v>
      </c>
      <c r="AI42">
        <v>1</v>
      </c>
      <c r="AJ42">
        <v>0</v>
      </c>
      <c r="AK42">
        <v>0</v>
      </c>
      <c r="AL42">
        <v>0</v>
      </c>
      <c r="AM42">
        <v>0</v>
      </c>
      <c r="AN42">
        <v>0</v>
      </c>
      <c r="AO42">
        <v>0</v>
      </c>
      <c r="AP42" t="s">
        <v>1809</v>
      </c>
      <c r="AQ42" t="s">
        <v>1809</v>
      </c>
      <c r="AR42" t="s">
        <v>1809</v>
      </c>
      <c r="AS42" t="s">
        <v>1809</v>
      </c>
      <c r="AT42" t="s">
        <v>1809</v>
      </c>
      <c r="AU42" t="s">
        <v>1809</v>
      </c>
      <c r="AV42" t="s">
        <v>1809</v>
      </c>
      <c r="AW42" t="s">
        <v>1809</v>
      </c>
      <c r="AX42" t="s">
        <v>1809</v>
      </c>
      <c r="AY42" t="s">
        <v>1809</v>
      </c>
      <c r="AZ42">
        <v>0</v>
      </c>
      <c r="BA42" t="s">
        <v>1809</v>
      </c>
      <c r="BB42" t="s">
        <v>1809</v>
      </c>
      <c r="BC42" t="s">
        <v>1809</v>
      </c>
      <c r="BD42" t="s">
        <v>1809</v>
      </c>
      <c r="BE42" t="s">
        <v>1809</v>
      </c>
      <c r="BF42" t="s">
        <v>1809</v>
      </c>
      <c r="BG42" t="s">
        <v>1809</v>
      </c>
      <c r="BH42" t="s">
        <v>1809</v>
      </c>
      <c r="BI42" t="s">
        <v>1809</v>
      </c>
      <c r="BJ42" t="s">
        <v>1809</v>
      </c>
      <c r="BK42" t="s">
        <v>1809</v>
      </c>
      <c r="BL42" t="s">
        <v>1809</v>
      </c>
      <c r="BM42" t="s">
        <v>1809</v>
      </c>
      <c r="BN42" t="s">
        <v>1809</v>
      </c>
      <c r="BO42" t="s">
        <v>1809</v>
      </c>
      <c r="BP42" t="s">
        <v>1809</v>
      </c>
      <c r="BQ42" t="s">
        <v>1809</v>
      </c>
      <c r="BR42" t="s">
        <v>1809</v>
      </c>
      <c r="BS42" t="s">
        <v>1809</v>
      </c>
      <c r="BT42" t="s">
        <v>1809</v>
      </c>
      <c r="BU42" t="s">
        <v>1809</v>
      </c>
      <c r="BV42">
        <v>0</v>
      </c>
      <c r="BW42" t="s">
        <v>1809</v>
      </c>
      <c r="BX42" t="s">
        <v>1809</v>
      </c>
      <c r="BY42" t="s">
        <v>1809</v>
      </c>
      <c r="BZ42" t="s">
        <v>1809</v>
      </c>
      <c r="CA42" t="s">
        <v>1809</v>
      </c>
      <c r="CB42" t="s">
        <v>1809</v>
      </c>
      <c r="CC42" t="s">
        <v>1809</v>
      </c>
      <c r="CD42" t="s">
        <v>1809</v>
      </c>
      <c r="CE42" t="s">
        <v>1809</v>
      </c>
      <c r="CF42" t="s">
        <v>1809</v>
      </c>
      <c r="CG42" t="s">
        <v>1809</v>
      </c>
      <c r="CH42">
        <v>0</v>
      </c>
      <c r="CI42" t="s">
        <v>1809</v>
      </c>
      <c r="CJ42" t="s">
        <v>1809</v>
      </c>
      <c r="CK42" t="s">
        <v>1809</v>
      </c>
      <c r="CL42" t="s">
        <v>1809</v>
      </c>
      <c r="CM42" t="s">
        <v>1809</v>
      </c>
      <c r="CN42" t="s">
        <v>1809</v>
      </c>
      <c r="CO42" t="s">
        <v>1809</v>
      </c>
      <c r="CP42" t="s">
        <v>1809</v>
      </c>
      <c r="CQ42" t="s">
        <v>1809</v>
      </c>
      <c r="CR42" t="s">
        <v>1809</v>
      </c>
      <c r="CS42" t="s">
        <v>1809</v>
      </c>
      <c r="CT42" t="s">
        <v>1809</v>
      </c>
      <c r="CU42" t="s">
        <v>1809</v>
      </c>
      <c r="CV42" t="s">
        <v>1809</v>
      </c>
      <c r="CW42" t="s">
        <v>1809</v>
      </c>
      <c r="CX42" t="s">
        <v>1809</v>
      </c>
      <c r="CY42" t="s">
        <v>1809</v>
      </c>
      <c r="CZ42" t="s">
        <v>1809</v>
      </c>
      <c r="DA42" t="s">
        <v>1809</v>
      </c>
      <c r="DB42" t="s">
        <v>1809</v>
      </c>
      <c r="DC42" t="s">
        <v>1809</v>
      </c>
      <c r="DD42" t="s">
        <v>1809</v>
      </c>
      <c r="DE42" t="s">
        <v>1809</v>
      </c>
      <c r="DF42" t="s">
        <v>1809</v>
      </c>
      <c r="DG42" t="s">
        <v>1809</v>
      </c>
      <c r="DH42" t="s">
        <v>1809</v>
      </c>
      <c r="DI42" t="s">
        <v>1809</v>
      </c>
      <c r="DJ42" t="s">
        <v>1809</v>
      </c>
      <c r="DK42" t="s">
        <v>1809</v>
      </c>
      <c r="DL42" t="s">
        <v>1809</v>
      </c>
      <c r="DM42" t="s">
        <v>1809</v>
      </c>
      <c r="DN42" t="s">
        <v>1809</v>
      </c>
      <c r="DO42" t="s">
        <v>1809</v>
      </c>
      <c r="DP42" t="s">
        <v>1809</v>
      </c>
      <c r="DQ42" t="s">
        <v>1809</v>
      </c>
      <c r="DR42" t="s">
        <v>1809</v>
      </c>
      <c r="DS42" t="s">
        <v>1809</v>
      </c>
      <c r="DT42" t="s">
        <v>1809</v>
      </c>
      <c r="DU42" t="s">
        <v>1809</v>
      </c>
      <c r="DV42" t="s">
        <v>1809</v>
      </c>
      <c r="DW42">
        <v>0</v>
      </c>
      <c r="DX42">
        <v>0</v>
      </c>
      <c r="DY42">
        <v>0</v>
      </c>
      <c r="DZ42" t="s">
        <v>1809</v>
      </c>
      <c r="EA42">
        <v>1</v>
      </c>
      <c r="EB42">
        <v>0</v>
      </c>
      <c r="EC42">
        <v>0</v>
      </c>
      <c r="ED42">
        <v>0</v>
      </c>
      <c r="EE42">
        <v>1</v>
      </c>
      <c r="EF42">
        <v>1</v>
      </c>
      <c r="EG42">
        <v>1</v>
      </c>
      <c r="EH42">
        <v>0</v>
      </c>
      <c r="EI42">
        <v>1</v>
      </c>
      <c r="EJ42">
        <v>0</v>
      </c>
      <c r="EK42">
        <v>0</v>
      </c>
      <c r="EL42">
        <v>0</v>
      </c>
      <c r="EM42" t="s">
        <v>1809</v>
      </c>
      <c r="EN42" t="s">
        <v>1809</v>
      </c>
      <c r="EO42" t="s">
        <v>1809</v>
      </c>
      <c r="EP42" t="s">
        <v>1809</v>
      </c>
      <c r="EQ42" t="s">
        <v>1809</v>
      </c>
      <c r="ER42">
        <v>1</v>
      </c>
      <c r="ES42">
        <v>1</v>
      </c>
      <c r="ET42">
        <v>0</v>
      </c>
      <c r="EU42">
        <v>0</v>
      </c>
      <c r="EV42">
        <v>0</v>
      </c>
      <c r="EW42">
        <v>0</v>
      </c>
    </row>
    <row r="43" spans="1:153" x14ac:dyDescent="0.35">
      <c r="A43" t="s">
        <v>206</v>
      </c>
      <c r="B43" s="1">
        <v>42590</v>
      </c>
      <c r="C43" s="1">
        <v>42955</v>
      </c>
      <c r="D43">
        <v>1</v>
      </c>
      <c r="E43">
        <v>0</v>
      </c>
      <c r="F43">
        <v>0</v>
      </c>
      <c r="G43">
        <v>0</v>
      </c>
      <c r="H43">
        <v>1</v>
      </c>
      <c r="I43">
        <v>0</v>
      </c>
      <c r="J43">
        <v>1</v>
      </c>
      <c r="K43">
        <v>4</v>
      </c>
      <c r="L43">
        <v>0</v>
      </c>
      <c r="M43">
        <v>1</v>
      </c>
      <c r="N43">
        <v>1</v>
      </c>
      <c r="O43">
        <v>1</v>
      </c>
      <c r="P43">
        <v>0</v>
      </c>
      <c r="Q43">
        <v>0</v>
      </c>
      <c r="R43">
        <v>1</v>
      </c>
      <c r="S43">
        <v>1</v>
      </c>
      <c r="T43">
        <v>0</v>
      </c>
      <c r="U43">
        <v>0</v>
      </c>
      <c r="V43">
        <v>0</v>
      </c>
      <c r="W43">
        <v>0</v>
      </c>
      <c r="X43">
        <v>0</v>
      </c>
      <c r="Y43">
        <v>1</v>
      </c>
      <c r="Z43">
        <v>1</v>
      </c>
      <c r="AA43">
        <v>1</v>
      </c>
      <c r="AB43">
        <v>1</v>
      </c>
      <c r="AC43">
        <v>1</v>
      </c>
      <c r="AD43">
        <v>1</v>
      </c>
      <c r="AE43">
        <v>1</v>
      </c>
      <c r="AF43">
        <v>1</v>
      </c>
      <c r="AG43">
        <v>0</v>
      </c>
      <c r="AH43">
        <v>1</v>
      </c>
      <c r="AI43">
        <v>1</v>
      </c>
      <c r="AJ43">
        <v>0</v>
      </c>
      <c r="AK43">
        <v>0</v>
      </c>
      <c r="AL43">
        <v>0</v>
      </c>
      <c r="AM43">
        <v>0</v>
      </c>
      <c r="AN43">
        <v>0</v>
      </c>
      <c r="AO43">
        <v>0</v>
      </c>
      <c r="AP43" t="s">
        <v>1809</v>
      </c>
      <c r="AQ43" t="s">
        <v>1809</v>
      </c>
      <c r="AR43" t="s">
        <v>1809</v>
      </c>
      <c r="AS43" t="s">
        <v>1809</v>
      </c>
      <c r="AT43" t="s">
        <v>1809</v>
      </c>
      <c r="AU43" t="s">
        <v>1809</v>
      </c>
      <c r="AV43" t="s">
        <v>1809</v>
      </c>
      <c r="AW43" t="s">
        <v>1809</v>
      </c>
      <c r="AX43" t="s">
        <v>1809</v>
      </c>
      <c r="AY43" t="s">
        <v>1809</v>
      </c>
      <c r="AZ43">
        <v>0</v>
      </c>
      <c r="BA43" t="s">
        <v>1809</v>
      </c>
      <c r="BB43" t="s">
        <v>1809</v>
      </c>
      <c r="BC43" t="s">
        <v>1809</v>
      </c>
      <c r="BD43" t="s">
        <v>1809</v>
      </c>
      <c r="BE43" t="s">
        <v>1809</v>
      </c>
      <c r="BF43" t="s">
        <v>1809</v>
      </c>
      <c r="BG43" t="s">
        <v>1809</v>
      </c>
      <c r="BH43" t="s">
        <v>1809</v>
      </c>
      <c r="BI43" t="s">
        <v>1809</v>
      </c>
      <c r="BJ43" t="s">
        <v>1809</v>
      </c>
      <c r="BK43" t="s">
        <v>1809</v>
      </c>
      <c r="BL43" t="s">
        <v>1809</v>
      </c>
      <c r="BM43" t="s">
        <v>1809</v>
      </c>
      <c r="BN43" t="s">
        <v>1809</v>
      </c>
      <c r="BO43" t="s">
        <v>1809</v>
      </c>
      <c r="BP43" t="s">
        <v>1809</v>
      </c>
      <c r="BQ43" t="s">
        <v>1809</v>
      </c>
      <c r="BR43" t="s">
        <v>1809</v>
      </c>
      <c r="BS43" t="s">
        <v>1809</v>
      </c>
      <c r="BT43" t="s">
        <v>1809</v>
      </c>
      <c r="BU43" t="s">
        <v>1809</v>
      </c>
      <c r="BV43">
        <v>0</v>
      </c>
      <c r="BW43" t="s">
        <v>1809</v>
      </c>
      <c r="BX43" t="s">
        <v>1809</v>
      </c>
      <c r="BY43" t="s">
        <v>1809</v>
      </c>
      <c r="BZ43" t="s">
        <v>1809</v>
      </c>
      <c r="CA43" t="s">
        <v>1809</v>
      </c>
      <c r="CB43" t="s">
        <v>1809</v>
      </c>
      <c r="CC43" t="s">
        <v>1809</v>
      </c>
      <c r="CD43" t="s">
        <v>1809</v>
      </c>
      <c r="CE43" t="s">
        <v>1809</v>
      </c>
      <c r="CF43" t="s">
        <v>1809</v>
      </c>
      <c r="CG43" t="s">
        <v>1809</v>
      </c>
      <c r="CH43">
        <v>0</v>
      </c>
      <c r="CI43" t="s">
        <v>1809</v>
      </c>
      <c r="CJ43" t="s">
        <v>1809</v>
      </c>
      <c r="CK43" t="s">
        <v>1809</v>
      </c>
      <c r="CL43" t="s">
        <v>1809</v>
      </c>
      <c r="CM43" t="s">
        <v>1809</v>
      </c>
      <c r="CN43" t="s">
        <v>1809</v>
      </c>
      <c r="CO43" t="s">
        <v>1809</v>
      </c>
      <c r="CP43" t="s">
        <v>1809</v>
      </c>
      <c r="CQ43" t="s">
        <v>1809</v>
      </c>
      <c r="CR43" t="s">
        <v>1809</v>
      </c>
      <c r="CS43" t="s">
        <v>1809</v>
      </c>
      <c r="CT43" t="s">
        <v>1809</v>
      </c>
      <c r="CU43" t="s">
        <v>1809</v>
      </c>
      <c r="CV43" t="s">
        <v>1809</v>
      </c>
      <c r="CW43" t="s">
        <v>1809</v>
      </c>
      <c r="CX43" t="s">
        <v>1809</v>
      </c>
      <c r="CY43" t="s">
        <v>1809</v>
      </c>
      <c r="CZ43" t="s">
        <v>1809</v>
      </c>
      <c r="DA43" t="s">
        <v>1809</v>
      </c>
      <c r="DB43" t="s">
        <v>1809</v>
      </c>
      <c r="DC43" t="s">
        <v>1809</v>
      </c>
      <c r="DD43" t="s">
        <v>1809</v>
      </c>
      <c r="DE43" t="s">
        <v>1809</v>
      </c>
      <c r="DF43" t="s">
        <v>1809</v>
      </c>
      <c r="DG43" t="s">
        <v>1809</v>
      </c>
      <c r="DH43" t="s">
        <v>1809</v>
      </c>
      <c r="DI43" t="s">
        <v>1809</v>
      </c>
      <c r="DJ43" t="s">
        <v>1809</v>
      </c>
      <c r="DK43" t="s">
        <v>1809</v>
      </c>
      <c r="DL43" t="s">
        <v>1809</v>
      </c>
      <c r="DM43" t="s">
        <v>1809</v>
      </c>
      <c r="DN43" t="s">
        <v>1809</v>
      </c>
      <c r="DO43" t="s">
        <v>1809</v>
      </c>
      <c r="DP43" t="s">
        <v>1809</v>
      </c>
      <c r="DQ43" t="s">
        <v>1809</v>
      </c>
      <c r="DR43" t="s">
        <v>1809</v>
      </c>
      <c r="DS43" t="s">
        <v>1809</v>
      </c>
      <c r="DT43" t="s">
        <v>1809</v>
      </c>
      <c r="DU43" t="s">
        <v>1809</v>
      </c>
      <c r="DV43" t="s">
        <v>1809</v>
      </c>
      <c r="DW43">
        <v>0</v>
      </c>
      <c r="DX43">
        <v>0</v>
      </c>
      <c r="DY43">
        <v>0</v>
      </c>
      <c r="DZ43" t="s">
        <v>1809</v>
      </c>
      <c r="EA43">
        <v>1</v>
      </c>
      <c r="EB43">
        <v>0</v>
      </c>
      <c r="EC43">
        <v>0</v>
      </c>
      <c r="ED43">
        <v>0</v>
      </c>
      <c r="EE43">
        <v>1</v>
      </c>
      <c r="EF43">
        <v>1</v>
      </c>
      <c r="EG43">
        <v>1</v>
      </c>
      <c r="EH43">
        <v>0</v>
      </c>
      <c r="EI43">
        <v>1</v>
      </c>
      <c r="EJ43">
        <v>0</v>
      </c>
      <c r="EK43">
        <v>0</v>
      </c>
      <c r="EL43">
        <v>0</v>
      </c>
      <c r="EM43" t="s">
        <v>1809</v>
      </c>
      <c r="EN43" t="s">
        <v>1809</v>
      </c>
      <c r="EO43" t="s">
        <v>1809</v>
      </c>
      <c r="EP43" t="s">
        <v>1809</v>
      </c>
      <c r="EQ43" t="s">
        <v>1809</v>
      </c>
      <c r="ER43">
        <v>1</v>
      </c>
      <c r="ES43">
        <v>1</v>
      </c>
      <c r="ET43">
        <v>0</v>
      </c>
      <c r="EU43">
        <v>0</v>
      </c>
      <c r="EV43">
        <v>0</v>
      </c>
      <c r="EW43">
        <v>0</v>
      </c>
    </row>
    <row r="44" spans="1:153" x14ac:dyDescent="0.35">
      <c r="A44" t="s">
        <v>206</v>
      </c>
      <c r="B44" s="1">
        <v>42956</v>
      </c>
      <c r="C44" s="1">
        <v>43008</v>
      </c>
      <c r="D44">
        <v>1</v>
      </c>
      <c r="E44">
        <v>0</v>
      </c>
      <c r="F44">
        <v>0</v>
      </c>
      <c r="G44">
        <v>0</v>
      </c>
      <c r="H44">
        <v>1</v>
      </c>
      <c r="I44">
        <v>0</v>
      </c>
      <c r="J44">
        <v>1</v>
      </c>
      <c r="K44">
        <v>4</v>
      </c>
      <c r="L44">
        <v>0</v>
      </c>
      <c r="M44">
        <v>1</v>
      </c>
      <c r="N44">
        <v>1</v>
      </c>
      <c r="O44">
        <v>1</v>
      </c>
      <c r="P44">
        <v>1</v>
      </c>
      <c r="Q44">
        <v>0</v>
      </c>
      <c r="R44">
        <v>1</v>
      </c>
      <c r="S44">
        <v>1</v>
      </c>
      <c r="T44">
        <v>0</v>
      </c>
      <c r="U44">
        <v>0</v>
      </c>
      <c r="V44">
        <v>0</v>
      </c>
      <c r="W44">
        <v>0</v>
      </c>
      <c r="X44">
        <v>0</v>
      </c>
      <c r="Y44">
        <v>1</v>
      </c>
      <c r="Z44">
        <v>1</v>
      </c>
      <c r="AA44">
        <v>1</v>
      </c>
      <c r="AB44">
        <v>1</v>
      </c>
      <c r="AC44">
        <v>1</v>
      </c>
      <c r="AD44">
        <v>1</v>
      </c>
      <c r="AE44">
        <v>1</v>
      </c>
      <c r="AF44">
        <v>1</v>
      </c>
      <c r="AG44">
        <v>0</v>
      </c>
      <c r="AH44">
        <v>1</v>
      </c>
      <c r="AI44">
        <v>1</v>
      </c>
      <c r="AJ44">
        <v>0</v>
      </c>
      <c r="AK44">
        <v>0</v>
      </c>
      <c r="AL44">
        <v>0</v>
      </c>
      <c r="AM44">
        <v>0</v>
      </c>
      <c r="AN44">
        <v>0</v>
      </c>
      <c r="AO44">
        <v>0</v>
      </c>
      <c r="AP44" t="s">
        <v>1809</v>
      </c>
      <c r="AQ44" t="s">
        <v>1809</v>
      </c>
      <c r="AR44" t="s">
        <v>1809</v>
      </c>
      <c r="AS44" t="s">
        <v>1809</v>
      </c>
      <c r="AT44" t="s">
        <v>1809</v>
      </c>
      <c r="AU44" t="s">
        <v>1809</v>
      </c>
      <c r="AV44" t="s">
        <v>1809</v>
      </c>
      <c r="AW44" t="s">
        <v>1809</v>
      </c>
      <c r="AX44" t="s">
        <v>1809</v>
      </c>
      <c r="AY44" t="s">
        <v>1809</v>
      </c>
      <c r="AZ44">
        <v>0</v>
      </c>
      <c r="BA44" t="s">
        <v>1809</v>
      </c>
      <c r="BB44" t="s">
        <v>1809</v>
      </c>
      <c r="BC44" t="s">
        <v>1809</v>
      </c>
      <c r="BD44" t="s">
        <v>1809</v>
      </c>
      <c r="BE44" t="s">
        <v>1809</v>
      </c>
      <c r="BF44" t="s">
        <v>1809</v>
      </c>
      <c r="BG44" t="s">
        <v>1809</v>
      </c>
      <c r="BH44" t="s">
        <v>1809</v>
      </c>
      <c r="BI44" t="s">
        <v>1809</v>
      </c>
      <c r="BJ44" t="s">
        <v>1809</v>
      </c>
      <c r="BK44" t="s">
        <v>1809</v>
      </c>
      <c r="BL44" t="s">
        <v>1809</v>
      </c>
      <c r="BM44" t="s">
        <v>1809</v>
      </c>
      <c r="BN44" t="s">
        <v>1809</v>
      </c>
      <c r="BO44" t="s">
        <v>1809</v>
      </c>
      <c r="BP44" t="s">
        <v>1809</v>
      </c>
      <c r="BQ44" t="s">
        <v>1809</v>
      </c>
      <c r="BR44" t="s">
        <v>1809</v>
      </c>
      <c r="BS44" t="s">
        <v>1809</v>
      </c>
      <c r="BT44" t="s">
        <v>1809</v>
      </c>
      <c r="BU44" t="s">
        <v>1809</v>
      </c>
      <c r="BV44">
        <v>0</v>
      </c>
      <c r="BW44" t="s">
        <v>1809</v>
      </c>
      <c r="BX44" t="s">
        <v>1809</v>
      </c>
      <c r="BY44" t="s">
        <v>1809</v>
      </c>
      <c r="BZ44" t="s">
        <v>1809</v>
      </c>
      <c r="CA44" t="s">
        <v>1809</v>
      </c>
      <c r="CB44" t="s">
        <v>1809</v>
      </c>
      <c r="CC44" t="s">
        <v>1809</v>
      </c>
      <c r="CD44" t="s">
        <v>1809</v>
      </c>
      <c r="CE44" t="s">
        <v>1809</v>
      </c>
      <c r="CF44" t="s">
        <v>1809</v>
      </c>
      <c r="CG44" t="s">
        <v>1809</v>
      </c>
      <c r="CH44">
        <v>0</v>
      </c>
      <c r="CI44" t="s">
        <v>1809</v>
      </c>
      <c r="CJ44" t="s">
        <v>1809</v>
      </c>
      <c r="CK44" t="s">
        <v>1809</v>
      </c>
      <c r="CL44" t="s">
        <v>1809</v>
      </c>
      <c r="CM44" t="s">
        <v>1809</v>
      </c>
      <c r="CN44" t="s">
        <v>1809</v>
      </c>
      <c r="CO44" t="s">
        <v>1809</v>
      </c>
      <c r="CP44" t="s">
        <v>1809</v>
      </c>
      <c r="CQ44" t="s">
        <v>1809</v>
      </c>
      <c r="CR44" t="s">
        <v>1809</v>
      </c>
      <c r="CS44" t="s">
        <v>1809</v>
      </c>
      <c r="CT44" t="s">
        <v>1809</v>
      </c>
      <c r="CU44" t="s">
        <v>1809</v>
      </c>
      <c r="CV44" t="s">
        <v>1809</v>
      </c>
      <c r="CW44" t="s">
        <v>1809</v>
      </c>
      <c r="CX44" t="s">
        <v>1809</v>
      </c>
      <c r="CY44" t="s">
        <v>1809</v>
      </c>
      <c r="CZ44" t="s">
        <v>1809</v>
      </c>
      <c r="DA44" t="s">
        <v>1809</v>
      </c>
      <c r="DB44" t="s">
        <v>1809</v>
      </c>
      <c r="DC44" t="s">
        <v>1809</v>
      </c>
      <c r="DD44" t="s">
        <v>1809</v>
      </c>
      <c r="DE44" t="s">
        <v>1809</v>
      </c>
      <c r="DF44" t="s">
        <v>1809</v>
      </c>
      <c r="DG44" t="s">
        <v>1809</v>
      </c>
      <c r="DH44" t="s">
        <v>1809</v>
      </c>
      <c r="DI44" t="s">
        <v>1809</v>
      </c>
      <c r="DJ44" t="s">
        <v>1809</v>
      </c>
      <c r="DK44" t="s">
        <v>1809</v>
      </c>
      <c r="DL44" t="s">
        <v>1809</v>
      </c>
      <c r="DM44" t="s">
        <v>1809</v>
      </c>
      <c r="DN44" t="s">
        <v>1809</v>
      </c>
      <c r="DO44" t="s">
        <v>1809</v>
      </c>
      <c r="DP44" t="s">
        <v>1809</v>
      </c>
      <c r="DQ44" t="s">
        <v>1809</v>
      </c>
      <c r="DR44" t="s">
        <v>1809</v>
      </c>
      <c r="DS44" t="s">
        <v>1809</v>
      </c>
      <c r="DT44" t="s">
        <v>1809</v>
      </c>
      <c r="DU44" t="s">
        <v>1809</v>
      </c>
      <c r="DV44" t="s">
        <v>1809</v>
      </c>
      <c r="DW44">
        <v>0</v>
      </c>
      <c r="DX44">
        <v>0</v>
      </c>
      <c r="DY44">
        <v>0</v>
      </c>
      <c r="DZ44" t="s">
        <v>1809</v>
      </c>
      <c r="EA44">
        <v>1</v>
      </c>
      <c r="EB44">
        <v>0</v>
      </c>
      <c r="EC44">
        <v>0</v>
      </c>
      <c r="ED44">
        <v>0</v>
      </c>
      <c r="EE44">
        <v>1</v>
      </c>
      <c r="EF44">
        <v>1</v>
      </c>
      <c r="EG44">
        <v>1</v>
      </c>
      <c r="EH44">
        <v>0</v>
      </c>
      <c r="EI44">
        <v>1</v>
      </c>
      <c r="EJ44">
        <v>0</v>
      </c>
      <c r="EK44">
        <v>0</v>
      </c>
      <c r="EL44">
        <v>0</v>
      </c>
      <c r="EM44" t="s">
        <v>1809</v>
      </c>
      <c r="EN44" t="s">
        <v>1809</v>
      </c>
      <c r="EO44" t="s">
        <v>1809</v>
      </c>
      <c r="EP44" t="s">
        <v>1809</v>
      </c>
      <c r="EQ44" t="s">
        <v>1809</v>
      </c>
      <c r="ER44">
        <v>1</v>
      </c>
      <c r="ES44">
        <v>1</v>
      </c>
      <c r="ET44">
        <v>0</v>
      </c>
      <c r="EU44">
        <v>0</v>
      </c>
      <c r="EV44">
        <v>0</v>
      </c>
      <c r="EW44">
        <v>0</v>
      </c>
    </row>
    <row r="45" spans="1:153" x14ac:dyDescent="0.35">
      <c r="A45" t="s">
        <v>206</v>
      </c>
      <c r="B45" s="1">
        <v>43009</v>
      </c>
      <c r="C45" s="1">
        <v>43215</v>
      </c>
      <c r="D45">
        <v>1</v>
      </c>
      <c r="E45">
        <v>0</v>
      </c>
      <c r="F45">
        <v>0</v>
      </c>
      <c r="G45">
        <v>0</v>
      </c>
      <c r="H45">
        <v>1</v>
      </c>
      <c r="I45">
        <v>0</v>
      </c>
      <c r="J45">
        <v>1</v>
      </c>
      <c r="K45">
        <v>4</v>
      </c>
      <c r="L45">
        <v>0</v>
      </c>
      <c r="M45">
        <v>1</v>
      </c>
      <c r="N45">
        <v>1</v>
      </c>
      <c r="O45">
        <v>1</v>
      </c>
      <c r="P45">
        <v>1</v>
      </c>
      <c r="Q45">
        <v>0</v>
      </c>
      <c r="R45">
        <v>1</v>
      </c>
      <c r="S45">
        <v>1</v>
      </c>
      <c r="T45">
        <v>0</v>
      </c>
      <c r="U45">
        <v>0</v>
      </c>
      <c r="V45">
        <v>0</v>
      </c>
      <c r="W45">
        <v>0</v>
      </c>
      <c r="X45">
        <v>0</v>
      </c>
      <c r="Y45">
        <v>1</v>
      </c>
      <c r="Z45">
        <v>1</v>
      </c>
      <c r="AA45">
        <v>1</v>
      </c>
      <c r="AB45">
        <v>1</v>
      </c>
      <c r="AC45">
        <v>1</v>
      </c>
      <c r="AD45">
        <v>1</v>
      </c>
      <c r="AE45">
        <v>1</v>
      </c>
      <c r="AF45">
        <v>1</v>
      </c>
      <c r="AG45">
        <v>0</v>
      </c>
      <c r="AH45">
        <v>1</v>
      </c>
      <c r="AI45">
        <v>1</v>
      </c>
      <c r="AJ45">
        <v>0</v>
      </c>
      <c r="AK45">
        <v>0</v>
      </c>
      <c r="AL45">
        <v>0</v>
      </c>
      <c r="AM45">
        <v>0</v>
      </c>
      <c r="AN45">
        <v>1</v>
      </c>
      <c r="AO45">
        <v>0</v>
      </c>
      <c r="AP45" t="s">
        <v>1809</v>
      </c>
      <c r="AQ45" t="s">
        <v>1809</v>
      </c>
      <c r="AR45" t="s">
        <v>1809</v>
      </c>
      <c r="AS45" t="s">
        <v>1809</v>
      </c>
      <c r="AT45" t="s">
        <v>1809</v>
      </c>
      <c r="AU45" t="s">
        <v>1809</v>
      </c>
      <c r="AV45" t="s">
        <v>1809</v>
      </c>
      <c r="AW45" t="s">
        <v>1809</v>
      </c>
      <c r="AX45" t="s">
        <v>1809</v>
      </c>
      <c r="AY45" t="s">
        <v>1809</v>
      </c>
      <c r="AZ45">
        <v>1</v>
      </c>
      <c r="BA45">
        <v>0</v>
      </c>
      <c r="BB45">
        <v>0</v>
      </c>
      <c r="BC45">
        <v>1</v>
      </c>
      <c r="BD45">
        <v>0</v>
      </c>
      <c r="BE45">
        <v>0</v>
      </c>
      <c r="BF45">
        <v>0</v>
      </c>
      <c r="BG45">
        <v>0</v>
      </c>
      <c r="BH45">
        <v>0</v>
      </c>
      <c r="BI45">
        <v>0</v>
      </c>
      <c r="BJ45">
        <v>0</v>
      </c>
      <c r="BK45">
        <v>0</v>
      </c>
      <c r="BL45">
        <v>0</v>
      </c>
      <c r="BM45">
        <v>1</v>
      </c>
      <c r="BN45">
        <v>0</v>
      </c>
      <c r="BO45">
        <v>0</v>
      </c>
      <c r="BP45">
        <v>0</v>
      </c>
      <c r="BQ45">
        <v>0</v>
      </c>
      <c r="BR45">
        <v>1</v>
      </c>
      <c r="BS45">
        <v>1</v>
      </c>
      <c r="BT45">
        <v>1</v>
      </c>
      <c r="BU45">
        <v>0</v>
      </c>
      <c r="BV45">
        <v>1</v>
      </c>
      <c r="BW45">
        <v>1</v>
      </c>
      <c r="BX45">
        <v>0</v>
      </c>
      <c r="BY45">
        <v>0</v>
      </c>
      <c r="BZ45">
        <v>1</v>
      </c>
      <c r="CA45">
        <v>0</v>
      </c>
      <c r="CB45">
        <v>0</v>
      </c>
      <c r="CC45">
        <v>0</v>
      </c>
      <c r="CD45">
        <v>1</v>
      </c>
      <c r="CE45">
        <v>1</v>
      </c>
      <c r="CF45">
        <v>1</v>
      </c>
      <c r="CG45">
        <v>0</v>
      </c>
      <c r="CH45">
        <v>0</v>
      </c>
      <c r="CI45" t="s">
        <v>1809</v>
      </c>
      <c r="CJ45" t="s">
        <v>1809</v>
      </c>
      <c r="CK45" t="s">
        <v>1809</v>
      </c>
      <c r="CL45" t="s">
        <v>1809</v>
      </c>
      <c r="CM45" t="s">
        <v>1809</v>
      </c>
      <c r="CN45" t="s">
        <v>1809</v>
      </c>
      <c r="CO45" t="s">
        <v>1809</v>
      </c>
      <c r="CP45" t="s">
        <v>1809</v>
      </c>
      <c r="CQ45" t="s">
        <v>1809</v>
      </c>
      <c r="CR45" t="s">
        <v>1809</v>
      </c>
      <c r="CS45" t="s">
        <v>1809</v>
      </c>
      <c r="CT45" t="s">
        <v>1809</v>
      </c>
      <c r="CU45" t="s">
        <v>1809</v>
      </c>
      <c r="CV45" t="s">
        <v>1809</v>
      </c>
      <c r="CW45" t="s">
        <v>1809</v>
      </c>
      <c r="CX45" t="s">
        <v>1809</v>
      </c>
      <c r="CY45" t="s">
        <v>1809</v>
      </c>
      <c r="CZ45" t="s">
        <v>1809</v>
      </c>
      <c r="DA45" t="s">
        <v>1809</v>
      </c>
      <c r="DB45" t="s">
        <v>1809</v>
      </c>
      <c r="DC45" t="s">
        <v>1809</v>
      </c>
      <c r="DD45" t="s">
        <v>1809</v>
      </c>
      <c r="DE45" t="s">
        <v>1809</v>
      </c>
      <c r="DF45" t="s">
        <v>1809</v>
      </c>
      <c r="DG45" t="s">
        <v>1809</v>
      </c>
      <c r="DH45" t="s">
        <v>1809</v>
      </c>
      <c r="DI45" t="s">
        <v>1809</v>
      </c>
      <c r="DJ45" t="s">
        <v>1809</v>
      </c>
      <c r="DK45" t="s">
        <v>1809</v>
      </c>
      <c r="DL45" t="s">
        <v>1809</v>
      </c>
      <c r="DM45" t="s">
        <v>1809</v>
      </c>
      <c r="DN45" t="s">
        <v>1809</v>
      </c>
      <c r="DO45" t="s">
        <v>1809</v>
      </c>
      <c r="DP45" t="s">
        <v>1809</v>
      </c>
      <c r="DQ45" t="s">
        <v>1809</v>
      </c>
      <c r="DR45" t="s">
        <v>1809</v>
      </c>
      <c r="DS45" t="s">
        <v>1809</v>
      </c>
      <c r="DT45" t="s">
        <v>1809</v>
      </c>
      <c r="DU45" t="s">
        <v>1809</v>
      </c>
      <c r="DV45" t="s">
        <v>1809</v>
      </c>
      <c r="DW45">
        <v>0</v>
      </c>
      <c r="DX45">
        <v>0</v>
      </c>
      <c r="DY45">
        <v>0</v>
      </c>
      <c r="DZ45" t="s">
        <v>1809</v>
      </c>
      <c r="EA45">
        <v>1</v>
      </c>
      <c r="EB45">
        <v>0</v>
      </c>
      <c r="EC45">
        <v>0</v>
      </c>
      <c r="ED45">
        <v>0</v>
      </c>
      <c r="EE45">
        <v>1</v>
      </c>
      <c r="EF45">
        <v>1</v>
      </c>
      <c r="EG45">
        <v>1</v>
      </c>
      <c r="EH45">
        <v>0</v>
      </c>
      <c r="EI45">
        <v>1</v>
      </c>
      <c r="EJ45">
        <v>0</v>
      </c>
      <c r="EK45">
        <v>0</v>
      </c>
      <c r="EL45">
        <v>0</v>
      </c>
      <c r="EM45" t="s">
        <v>1809</v>
      </c>
      <c r="EN45" t="s">
        <v>1809</v>
      </c>
      <c r="EO45" t="s">
        <v>1809</v>
      </c>
      <c r="EP45" t="s">
        <v>1809</v>
      </c>
      <c r="EQ45" t="s">
        <v>1809</v>
      </c>
      <c r="ER45">
        <v>1</v>
      </c>
      <c r="ES45">
        <v>1</v>
      </c>
      <c r="ET45">
        <v>0</v>
      </c>
      <c r="EU45">
        <v>0</v>
      </c>
      <c r="EV45">
        <v>0</v>
      </c>
      <c r="EW45">
        <v>0</v>
      </c>
    </row>
    <row r="46" spans="1:153" x14ac:dyDescent="0.35">
      <c r="A46" t="s">
        <v>206</v>
      </c>
      <c r="B46" s="1">
        <v>43216</v>
      </c>
      <c r="C46" s="1">
        <v>43300</v>
      </c>
      <c r="D46">
        <v>1</v>
      </c>
      <c r="E46">
        <v>0</v>
      </c>
      <c r="F46">
        <v>0</v>
      </c>
      <c r="G46">
        <v>0</v>
      </c>
      <c r="H46">
        <v>1</v>
      </c>
      <c r="I46">
        <v>0</v>
      </c>
      <c r="J46">
        <v>1</v>
      </c>
      <c r="K46">
        <v>4</v>
      </c>
      <c r="L46">
        <v>0</v>
      </c>
      <c r="M46">
        <v>1</v>
      </c>
      <c r="N46">
        <v>1</v>
      </c>
      <c r="O46">
        <v>1</v>
      </c>
      <c r="P46">
        <v>1</v>
      </c>
      <c r="Q46">
        <v>0</v>
      </c>
      <c r="R46">
        <v>1</v>
      </c>
      <c r="S46">
        <v>1</v>
      </c>
      <c r="T46">
        <v>0</v>
      </c>
      <c r="U46">
        <v>0</v>
      </c>
      <c r="V46">
        <v>0</v>
      </c>
      <c r="W46">
        <v>0</v>
      </c>
      <c r="X46">
        <v>0</v>
      </c>
      <c r="Y46">
        <v>1</v>
      </c>
      <c r="Z46">
        <v>1</v>
      </c>
      <c r="AA46">
        <v>1</v>
      </c>
      <c r="AB46">
        <v>1</v>
      </c>
      <c r="AC46">
        <v>1</v>
      </c>
      <c r="AD46">
        <v>1</v>
      </c>
      <c r="AE46">
        <v>1</v>
      </c>
      <c r="AF46">
        <v>1</v>
      </c>
      <c r="AG46">
        <v>0</v>
      </c>
      <c r="AH46">
        <v>1</v>
      </c>
      <c r="AI46">
        <v>1</v>
      </c>
      <c r="AJ46">
        <v>0</v>
      </c>
      <c r="AK46">
        <v>0</v>
      </c>
      <c r="AL46">
        <v>0</v>
      </c>
      <c r="AM46">
        <v>0</v>
      </c>
      <c r="AN46">
        <v>1</v>
      </c>
      <c r="AO46">
        <v>0</v>
      </c>
      <c r="AP46" t="s">
        <v>1809</v>
      </c>
      <c r="AQ46" t="s">
        <v>1809</v>
      </c>
      <c r="AR46" t="s">
        <v>1809</v>
      </c>
      <c r="AS46" t="s">
        <v>1809</v>
      </c>
      <c r="AT46" t="s">
        <v>1809</v>
      </c>
      <c r="AU46" t="s">
        <v>1809</v>
      </c>
      <c r="AV46" t="s">
        <v>1809</v>
      </c>
      <c r="AW46" t="s">
        <v>1809</v>
      </c>
      <c r="AX46" t="s">
        <v>1809</v>
      </c>
      <c r="AY46" t="s">
        <v>1809</v>
      </c>
      <c r="AZ46">
        <v>1</v>
      </c>
      <c r="BA46">
        <v>0</v>
      </c>
      <c r="BB46">
        <v>0</v>
      </c>
      <c r="BC46">
        <v>1</v>
      </c>
      <c r="BD46">
        <v>0</v>
      </c>
      <c r="BE46">
        <v>0</v>
      </c>
      <c r="BF46">
        <v>0</v>
      </c>
      <c r="BG46">
        <v>0</v>
      </c>
      <c r="BH46">
        <v>0</v>
      </c>
      <c r="BI46">
        <v>0</v>
      </c>
      <c r="BJ46">
        <v>0</v>
      </c>
      <c r="BK46">
        <v>0</v>
      </c>
      <c r="BL46">
        <v>0</v>
      </c>
      <c r="BM46">
        <v>1</v>
      </c>
      <c r="BN46">
        <v>0</v>
      </c>
      <c r="BO46">
        <v>0</v>
      </c>
      <c r="BP46">
        <v>0</v>
      </c>
      <c r="BQ46">
        <v>0</v>
      </c>
      <c r="BR46">
        <v>1</v>
      </c>
      <c r="BS46">
        <v>1</v>
      </c>
      <c r="BT46">
        <v>1</v>
      </c>
      <c r="BU46">
        <v>0</v>
      </c>
      <c r="BV46">
        <v>1</v>
      </c>
      <c r="BW46">
        <v>1</v>
      </c>
      <c r="BX46">
        <v>0</v>
      </c>
      <c r="BY46">
        <v>0</v>
      </c>
      <c r="BZ46">
        <v>1</v>
      </c>
      <c r="CA46">
        <v>0</v>
      </c>
      <c r="CB46">
        <v>0</v>
      </c>
      <c r="CC46">
        <v>0</v>
      </c>
      <c r="CD46">
        <v>1</v>
      </c>
      <c r="CE46">
        <v>1</v>
      </c>
      <c r="CF46">
        <v>1</v>
      </c>
      <c r="CG46">
        <v>0</v>
      </c>
      <c r="CH46">
        <v>0</v>
      </c>
      <c r="CI46" t="s">
        <v>1809</v>
      </c>
      <c r="CJ46" t="s">
        <v>1809</v>
      </c>
      <c r="CK46" t="s">
        <v>1809</v>
      </c>
      <c r="CL46" t="s">
        <v>1809</v>
      </c>
      <c r="CM46" t="s">
        <v>1809</v>
      </c>
      <c r="CN46" t="s">
        <v>1809</v>
      </c>
      <c r="CO46" t="s">
        <v>1809</v>
      </c>
      <c r="CP46" t="s">
        <v>1809</v>
      </c>
      <c r="CQ46" t="s">
        <v>1809</v>
      </c>
      <c r="CR46" t="s">
        <v>1809</v>
      </c>
      <c r="CS46" t="s">
        <v>1809</v>
      </c>
      <c r="CT46" t="s">
        <v>1809</v>
      </c>
      <c r="CU46" t="s">
        <v>1809</v>
      </c>
      <c r="CV46" t="s">
        <v>1809</v>
      </c>
      <c r="CW46" t="s">
        <v>1809</v>
      </c>
      <c r="CX46" t="s">
        <v>1809</v>
      </c>
      <c r="CY46" t="s">
        <v>1809</v>
      </c>
      <c r="CZ46" t="s">
        <v>1809</v>
      </c>
      <c r="DA46" t="s">
        <v>1809</v>
      </c>
      <c r="DB46" t="s">
        <v>1809</v>
      </c>
      <c r="DC46" t="s">
        <v>1809</v>
      </c>
      <c r="DD46" t="s">
        <v>1809</v>
      </c>
      <c r="DE46" t="s">
        <v>1809</v>
      </c>
      <c r="DF46" t="s">
        <v>1809</v>
      </c>
      <c r="DG46" t="s">
        <v>1809</v>
      </c>
      <c r="DH46" t="s">
        <v>1809</v>
      </c>
      <c r="DI46" t="s">
        <v>1809</v>
      </c>
      <c r="DJ46" t="s">
        <v>1809</v>
      </c>
      <c r="DK46" t="s">
        <v>1809</v>
      </c>
      <c r="DL46" t="s">
        <v>1809</v>
      </c>
      <c r="DM46" t="s">
        <v>1809</v>
      </c>
      <c r="DN46" t="s">
        <v>1809</v>
      </c>
      <c r="DO46" t="s">
        <v>1809</v>
      </c>
      <c r="DP46" t="s">
        <v>1809</v>
      </c>
      <c r="DQ46" t="s">
        <v>1809</v>
      </c>
      <c r="DR46" t="s">
        <v>1809</v>
      </c>
      <c r="DS46" t="s">
        <v>1809</v>
      </c>
      <c r="DT46" t="s">
        <v>1809</v>
      </c>
      <c r="DU46" t="s">
        <v>1809</v>
      </c>
      <c r="DV46" t="s">
        <v>1809</v>
      </c>
      <c r="DW46">
        <v>0</v>
      </c>
      <c r="DX46">
        <v>0</v>
      </c>
      <c r="DY46">
        <v>1</v>
      </c>
      <c r="DZ46">
        <v>1</v>
      </c>
      <c r="EA46">
        <v>1</v>
      </c>
      <c r="EB46">
        <v>0</v>
      </c>
      <c r="EC46">
        <v>0</v>
      </c>
      <c r="ED46">
        <v>0</v>
      </c>
      <c r="EE46">
        <v>1</v>
      </c>
      <c r="EF46">
        <v>1</v>
      </c>
      <c r="EG46">
        <v>1</v>
      </c>
      <c r="EH46">
        <v>0</v>
      </c>
      <c r="EI46">
        <v>1</v>
      </c>
      <c r="EJ46">
        <v>0</v>
      </c>
      <c r="EK46">
        <v>0</v>
      </c>
      <c r="EL46">
        <v>0</v>
      </c>
      <c r="EM46" t="s">
        <v>1809</v>
      </c>
      <c r="EN46" t="s">
        <v>1809</v>
      </c>
      <c r="EO46" t="s">
        <v>1809</v>
      </c>
      <c r="EP46" t="s">
        <v>1809</v>
      </c>
      <c r="EQ46" t="s">
        <v>1809</v>
      </c>
      <c r="ER46">
        <v>1</v>
      </c>
      <c r="ES46">
        <v>1</v>
      </c>
      <c r="ET46">
        <v>0</v>
      </c>
      <c r="EU46">
        <v>0</v>
      </c>
      <c r="EV46">
        <v>0</v>
      </c>
      <c r="EW46">
        <v>0</v>
      </c>
    </row>
    <row r="47" spans="1:153" x14ac:dyDescent="0.35">
      <c r="A47" t="s">
        <v>206</v>
      </c>
      <c r="B47" s="1">
        <v>43301</v>
      </c>
      <c r="C47" s="1">
        <v>43314</v>
      </c>
      <c r="D47">
        <v>1</v>
      </c>
      <c r="E47">
        <v>0</v>
      </c>
      <c r="F47">
        <v>0</v>
      </c>
      <c r="G47">
        <v>0</v>
      </c>
      <c r="H47">
        <v>1</v>
      </c>
      <c r="I47">
        <v>0</v>
      </c>
      <c r="J47">
        <v>1</v>
      </c>
      <c r="K47">
        <v>4</v>
      </c>
      <c r="L47">
        <v>0</v>
      </c>
      <c r="M47">
        <v>1</v>
      </c>
      <c r="N47">
        <v>1</v>
      </c>
      <c r="O47">
        <v>1</v>
      </c>
      <c r="P47">
        <v>1</v>
      </c>
      <c r="Q47">
        <v>0</v>
      </c>
      <c r="R47">
        <v>1</v>
      </c>
      <c r="S47">
        <v>1</v>
      </c>
      <c r="T47">
        <v>0</v>
      </c>
      <c r="U47">
        <v>0</v>
      </c>
      <c r="V47">
        <v>0</v>
      </c>
      <c r="W47">
        <v>0</v>
      </c>
      <c r="X47">
        <v>0</v>
      </c>
      <c r="Y47">
        <v>1</v>
      </c>
      <c r="Z47">
        <v>1</v>
      </c>
      <c r="AA47">
        <v>1</v>
      </c>
      <c r="AB47">
        <v>1</v>
      </c>
      <c r="AC47">
        <v>1</v>
      </c>
      <c r="AD47">
        <v>1</v>
      </c>
      <c r="AE47">
        <v>1</v>
      </c>
      <c r="AF47">
        <v>1</v>
      </c>
      <c r="AG47">
        <v>0</v>
      </c>
      <c r="AH47">
        <v>1</v>
      </c>
      <c r="AI47">
        <v>1</v>
      </c>
      <c r="AJ47">
        <v>0</v>
      </c>
      <c r="AK47">
        <v>0</v>
      </c>
      <c r="AL47">
        <v>0</v>
      </c>
      <c r="AM47">
        <v>0</v>
      </c>
      <c r="AN47">
        <v>1</v>
      </c>
      <c r="AO47">
        <v>0</v>
      </c>
      <c r="AP47" t="s">
        <v>1809</v>
      </c>
      <c r="AQ47" t="s">
        <v>1809</v>
      </c>
      <c r="AR47" t="s">
        <v>1809</v>
      </c>
      <c r="AS47" t="s">
        <v>1809</v>
      </c>
      <c r="AT47" t="s">
        <v>1809</v>
      </c>
      <c r="AU47" t="s">
        <v>1809</v>
      </c>
      <c r="AV47" t="s">
        <v>1809</v>
      </c>
      <c r="AW47" t="s">
        <v>1809</v>
      </c>
      <c r="AX47" t="s">
        <v>1809</v>
      </c>
      <c r="AY47" t="s">
        <v>1809</v>
      </c>
      <c r="AZ47">
        <v>1</v>
      </c>
      <c r="BA47">
        <v>0</v>
      </c>
      <c r="BB47">
        <v>0</v>
      </c>
      <c r="BC47">
        <v>1</v>
      </c>
      <c r="BD47">
        <v>0</v>
      </c>
      <c r="BE47">
        <v>0</v>
      </c>
      <c r="BF47">
        <v>0</v>
      </c>
      <c r="BG47">
        <v>0</v>
      </c>
      <c r="BH47">
        <v>0</v>
      </c>
      <c r="BI47">
        <v>0</v>
      </c>
      <c r="BJ47">
        <v>0</v>
      </c>
      <c r="BK47">
        <v>0</v>
      </c>
      <c r="BL47">
        <v>0</v>
      </c>
      <c r="BM47">
        <v>1</v>
      </c>
      <c r="BN47">
        <v>0</v>
      </c>
      <c r="BO47">
        <v>0</v>
      </c>
      <c r="BP47">
        <v>0</v>
      </c>
      <c r="BQ47">
        <v>0</v>
      </c>
      <c r="BR47">
        <v>1</v>
      </c>
      <c r="BS47">
        <v>1</v>
      </c>
      <c r="BT47">
        <v>1</v>
      </c>
      <c r="BU47">
        <v>0</v>
      </c>
      <c r="BV47">
        <v>1</v>
      </c>
      <c r="BW47">
        <v>1</v>
      </c>
      <c r="BX47">
        <v>0</v>
      </c>
      <c r="BY47">
        <v>0</v>
      </c>
      <c r="BZ47">
        <v>1</v>
      </c>
      <c r="CA47">
        <v>0</v>
      </c>
      <c r="CB47">
        <v>0</v>
      </c>
      <c r="CC47">
        <v>0</v>
      </c>
      <c r="CD47">
        <v>1</v>
      </c>
      <c r="CE47">
        <v>1</v>
      </c>
      <c r="CF47">
        <v>1</v>
      </c>
      <c r="CG47">
        <v>0</v>
      </c>
      <c r="CH47">
        <v>0</v>
      </c>
      <c r="CI47" t="s">
        <v>1809</v>
      </c>
      <c r="CJ47" t="s">
        <v>1809</v>
      </c>
      <c r="CK47" t="s">
        <v>1809</v>
      </c>
      <c r="CL47" t="s">
        <v>1809</v>
      </c>
      <c r="CM47" t="s">
        <v>1809</v>
      </c>
      <c r="CN47" t="s">
        <v>1809</v>
      </c>
      <c r="CO47" t="s">
        <v>1809</v>
      </c>
      <c r="CP47" t="s">
        <v>1809</v>
      </c>
      <c r="CQ47" t="s">
        <v>1809</v>
      </c>
      <c r="CR47" t="s">
        <v>1809</v>
      </c>
      <c r="CS47" t="s">
        <v>1809</v>
      </c>
      <c r="CT47" t="s">
        <v>1809</v>
      </c>
      <c r="CU47" t="s">
        <v>1809</v>
      </c>
      <c r="CV47" t="s">
        <v>1809</v>
      </c>
      <c r="CW47" t="s">
        <v>1809</v>
      </c>
      <c r="CX47" t="s">
        <v>1809</v>
      </c>
      <c r="CY47" t="s">
        <v>1809</v>
      </c>
      <c r="CZ47" t="s">
        <v>1809</v>
      </c>
      <c r="DA47" t="s">
        <v>1809</v>
      </c>
      <c r="DB47" t="s">
        <v>1809</v>
      </c>
      <c r="DC47" t="s">
        <v>1809</v>
      </c>
      <c r="DD47" t="s">
        <v>1809</v>
      </c>
      <c r="DE47" t="s">
        <v>1809</v>
      </c>
      <c r="DF47" t="s">
        <v>1809</v>
      </c>
      <c r="DG47" t="s">
        <v>1809</v>
      </c>
      <c r="DH47" t="s">
        <v>1809</v>
      </c>
      <c r="DI47" t="s">
        <v>1809</v>
      </c>
      <c r="DJ47" t="s">
        <v>1809</v>
      </c>
      <c r="DK47" t="s">
        <v>1809</v>
      </c>
      <c r="DL47" t="s">
        <v>1809</v>
      </c>
      <c r="DM47" t="s">
        <v>1809</v>
      </c>
      <c r="DN47" t="s">
        <v>1809</v>
      </c>
      <c r="DO47" t="s">
        <v>1809</v>
      </c>
      <c r="DP47" t="s">
        <v>1809</v>
      </c>
      <c r="DQ47" t="s">
        <v>1809</v>
      </c>
      <c r="DR47" t="s">
        <v>1809</v>
      </c>
      <c r="DS47" t="s">
        <v>1809</v>
      </c>
      <c r="DT47" t="s">
        <v>1809</v>
      </c>
      <c r="DU47" t="s">
        <v>1809</v>
      </c>
      <c r="DV47" t="s">
        <v>1809</v>
      </c>
      <c r="DW47">
        <v>0</v>
      </c>
      <c r="DX47">
        <v>0</v>
      </c>
      <c r="DY47">
        <v>1</v>
      </c>
      <c r="DZ47">
        <v>1</v>
      </c>
      <c r="EA47">
        <v>1</v>
      </c>
      <c r="EB47">
        <v>0</v>
      </c>
      <c r="EC47">
        <v>0</v>
      </c>
      <c r="ED47">
        <v>0</v>
      </c>
      <c r="EE47">
        <v>1</v>
      </c>
      <c r="EF47">
        <v>1</v>
      </c>
      <c r="EG47">
        <v>1</v>
      </c>
      <c r="EH47">
        <v>0</v>
      </c>
      <c r="EI47">
        <v>1</v>
      </c>
      <c r="EJ47">
        <v>0</v>
      </c>
      <c r="EK47">
        <v>0</v>
      </c>
      <c r="EL47">
        <v>0</v>
      </c>
      <c r="EM47" t="s">
        <v>1809</v>
      </c>
      <c r="EN47" t="s">
        <v>1809</v>
      </c>
      <c r="EO47" t="s">
        <v>1809</v>
      </c>
      <c r="EP47" t="s">
        <v>1809</v>
      </c>
      <c r="EQ47" t="s">
        <v>1809</v>
      </c>
      <c r="ER47">
        <v>1</v>
      </c>
      <c r="ES47">
        <v>1</v>
      </c>
      <c r="ET47">
        <v>0</v>
      </c>
      <c r="EU47">
        <v>0</v>
      </c>
      <c r="EV47">
        <v>0</v>
      </c>
      <c r="EW47">
        <v>0</v>
      </c>
    </row>
    <row r="48" spans="1:153" x14ac:dyDescent="0.35">
      <c r="A48" t="s">
        <v>206</v>
      </c>
      <c r="B48" s="1">
        <v>43315</v>
      </c>
      <c r="C48" s="1">
        <v>43509</v>
      </c>
      <c r="D48">
        <v>1</v>
      </c>
      <c r="E48">
        <v>0</v>
      </c>
      <c r="F48">
        <v>0</v>
      </c>
      <c r="G48">
        <v>0</v>
      </c>
      <c r="H48">
        <v>1</v>
      </c>
      <c r="I48">
        <v>0</v>
      </c>
      <c r="J48">
        <v>1</v>
      </c>
      <c r="K48">
        <v>1</v>
      </c>
      <c r="L48">
        <v>0</v>
      </c>
      <c r="M48">
        <v>1</v>
      </c>
      <c r="N48">
        <v>1</v>
      </c>
      <c r="O48">
        <v>1</v>
      </c>
      <c r="P48">
        <v>1</v>
      </c>
      <c r="Q48">
        <v>0</v>
      </c>
      <c r="R48">
        <v>1</v>
      </c>
      <c r="S48">
        <v>1</v>
      </c>
      <c r="T48">
        <v>0</v>
      </c>
      <c r="U48">
        <v>0</v>
      </c>
      <c r="V48">
        <v>0</v>
      </c>
      <c r="W48">
        <v>0</v>
      </c>
      <c r="X48">
        <v>0</v>
      </c>
      <c r="Y48">
        <v>1</v>
      </c>
      <c r="Z48">
        <v>1</v>
      </c>
      <c r="AA48">
        <v>1</v>
      </c>
      <c r="AB48">
        <v>1</v>
      </c>
      <c r="AC48">
        <v>1</v>
      </c>
      <c r="AD48">
        <v>1</v>
      </c>
      <c r="AE48">
        <v>1</v>
      </c>
      <c r="AF48">
        <v>1</v>
      </c>
      <c r="AG48">
        <v>0</v>
      </c>
      <c r="AH48">
        <v>1</v>
      </c>
      <c r="AI48">
        <v>1</v>
      </c>
      <c r="AJ48">
        <v>0</v>
      </c>
      <c r="AK48">
        <v>0</v>
      </c>
      <c r="AL48">
        <v>0</v>
      </c>
      <c r="AM48">
        <v>0</v>
      </c>
      <c r="AN48">
        <v>1</v>
      </c>
      <c r="AO48">
        <v>0</v>
      </c>
      <c r="AP48" t="s">
        <v>1809</v>
      </c>
      <c r="AQ48" t="s">
        <v>1809</v>
      </c>
      <c r="AR48" t="s">
        <v>1809</v>
      </c>
      <c r="AS48" t="s">
        <v>1809</v>
      </c>
      <c r="AT48" t="s">
        <v>1809</v>
      </c>
      <c r="AU48" t="s">
        <v>1809</v>
      </c>
      <c r="AV48" t="s">
        <v>1809</v>
      </c>
      <c r="AW48" t="s">
        <v>1809</v>
      </c>
      <c r="AX48" t="s">
        <v>1809</v>
      </c>
      <c r="AY48" t="s">
        <v>1809</v>
      </c>
      <c r="AZ48">
        <v>1</v>
      </c>
      <c r="BA48">
        <v>0</v>
      </c>
      <c r="BB48">
        <v>0</v>
      </c>
      <c r="BC48">
        <v>1</v>
      </c>
      <c r="BD48">
        <v>0</v>
      </c>
      <c r="BE48">
        <v>0</v>
      </c>
      <c r="BF48">
        <v>0</v>
      </c>
      <c r="BG48">
        <v>0</v>
      </c>
      <c r="BH48">
        <v>0</v>
      </c>
      <c r="BI48">
        <v>0</v>
      </c>
      <c r="BJ48">
        <v>0</v>
      </c>
      <c r="BK48">
        <v>0</v>
      </c>
      <c r="BL48">
        <v>0</v>
      </c>
      <c r="BM48">
        <v>1</v>
      </c>
      <c r="BN48">
        <v>0</v>
      </c>
      <c r="BO48">
        <v>0</v>
      </c>
      <c r="BP48">
        <v>0</v>
      </c>
      <c r="BQ48">
        <v>0</v>
      </c>
      <c r="BR48">
        <v>1</v>
      </c>
      <c r="BS48">
        <v>1</v>
      </c>
      <c r="BT48">
        <v>1</v>
      </c>
      <c r="BU48">
        <v>0</v>
      </c>
      <c r="BV48">
        <v>1</v>
      </c>
      <c r="BW48">
        <v>1</v>
      </c>
      <c r="BX48">
        <v>0</v>
      </c>
      <c r="BY48">
        <v>0</v>
      </c>
      <c r="BZ48">
        <v>1</v>
      </c>
      <c r="CA48">
        <v>0</v>
      </c>
      <c r="CB48">
        <v>0</v>
      </c>
      <c r="CC48">
        <v>0</v>
      </c>
      <c r="CD48">
        <v>1</v>
      </c>
      <c r="CE48">
        <v>1</v>
      </c>
      <c r="CF48">
        <v>1</v>
      </c>
      <c r="CG48">
        <v>0</v>
      </c>
      <c r="CH48">
        <v>0</v>
      </c>
      <c r="CI48" t="s">
        <v>1809</v>
      </c>
      <c r="CJ48" t="s">
        <v>1809</v>
      </c>
      <c r="CK48" t="s">
        <v>1809</v>
      </c>
      <c r="CL48" t="s">
        <v>1809</v>
      </c>
      <c r="CM48" t="s">
        <v>1809</v>
      </c>
      <c r="CN48" t="s">
        <v>1809</v>
      </c>
      <c r="CO48" t="s">
        <v>1809</v>
      </c>
      <c r="CP48" t="s">
        <v>1809</v>
      </c>
      <c r="CQ48" t="s">
        <v>1809</v>
      </c>
      <c r="CR48" t="s">
        <v>1809</v>
      </c>
      <c r="CS48" t="s">
        <v>1809</v>
      </c>
      <c r="CT48" t="s">
        <v>1809</v>
      </c>
      <c r="CU48" t="s">
        <v>1809</v>
      </c>
      <c r="CV48" t="s">
        <v>1809</v>
      </c>
      <c r="CW48" t="s">
        <v>1809</v>
      </c>
      <c r="CX48" t="s">
        <v>1809</v>
      </c>
      <c r="CY48" t="s">
        <v>1809</v>
      </c>
      <c r="CZ48" t="s">
        <v>1809</v>
      </c>
      <c r="DA48" t="s">
        <v>1809</v>
      </c>
      <c r="DB48" t="s">
        <v>1809</v>
      </c>
      <c r="DC48" t="s">
        <v>1809</v>
      </c>
      <c r="DD48" t="s">
        <v>1809</v>
      </c>
      <c r="DE48" t="s">
        <v>1809</v>
      </c>
      <c r="DF48" t="s">
        <v>1809</v>
      </c>
      <c r="DG48" t="s">
        <v>1809</v>
      </c>
      <c r="DH48" t="s">
        <v>1809</v>
      </c>
      <c r="DI48" t="s">
        <v>1809</v>
      </c>
      <c r="DJ48" t="s">
        <v>1809</v>
      </c>
      <c r="DK48" t="s">
        <v>1809</v>
      </c>
      <c r="DL48" t="s">
        <v>1809</v>
      </c>
      <c r="DM48" t="s">
        <v>1809</v>
      </c>
      <c r="DN48" t="s">
        <v>1809</v>
      </c>
      <c r="DO48" t="s">
        <v>1809</v>
      </c>
      <c r="DP48" t="s">
        <v>1809</v>
      </c>
      <c r="DQ48" t="s">
        <v>1809</v>
      </c>
      <c r="DR48" t="s">
        <v>1809</v>
      </c>
      <c r="DS48" t="s">
        <v>1809</v>
      </c>
      <c r="DT48" t="s">
        <v>1809</v>
      </c>
      <c r="DU48" t="s">
        <v>1809</v>
      </c>
      <c r="DV48" t="s">
        <v>1809</v>
      </c>
      <c r="DW48">
        <v>0</v>
      </c>
      <c r="DX48">
        <v>0</v>
      </c>
      <c r="DY48">
        <v>1</v>
      </c>
      <c r="DZ48">
        <v>1</v>
      </c>
      <c r="EA48">
        <v>1</v>
      </c>
      <c r="EB48">
        <v>0</v>
      </c>
      <c r="EC48">
        <v>0</v>
      </c>
      <c r="ED48">
        <v>0</v>
      </c>
      <c r="EE48">
        <v>1</v>
      </c>
      <c r="EF48">
        <v>1</v>
      </c>
      <c r="EG48">
        <v>1</v>
      </c>
      <c r="EH48">
        <v>0</v>
      </c>
      <c r="EI48">
        <v>1</v>
      </c>
      <c r="EJ48">
        <v>0</v>
      </c>
      <c r="EK48">
        <v>0</v>
      </c>
      <c r="EL48">
        <v>0</v>
      </c>
      <c r="EM48" t="s">
        <v>1809</v>
      </c>
      <c r="EN48" t="s">
        <v>1809</v>
      </c>
      <c r="EO48" t="s">
        <v>1809</v>
      </c>
      <c r="EP48" t="s">
        <v>1809</v>
      </c>
      <c r="EQ48" t="s">
        <v>1809</v>
      </c>
      <c r="ER48">
        <v>1</v>
      </c>
      <c r="ES48">
        <v>1</v>
      </c>
      <c r="ET48">
        <v>0</v>
      </c>
      <c r="EU48">
        <v>0</v>
      </c>
      <c r="EV48">
        <v>0</v>
      </c>
      <c r="EW48">
        <v>0</v>
      </c>
    </row>
    <row r="49" spans="1:153" x14ac:dyDescent="0.35">
      <c r="A49" t="s">
        <v>206</v>
      </c>
      <c r="B49" s="1">
        <v>43510</v>
      </c>
      <c r="C49" s="1">
        <v>43703</v>
      </c>
      <c r="D49">
        <v>1</v>
      </c>
      <c r="E49">
        <v>0</v>
      </c>
      <c r="F49">
        <v>0</v>
      </c>
      <c r="G49">
        <v>0</v>
      </c>
      <c r="H49">
        <v>1</v>
      </c>
      <c r="I49">
        <v>0</v>
      </c>
      <c r="J49">
        <v>1</v>
      </c>
      <c r="K49">
        <v>1</v>
      </c>
      <c r="L49">
        <v>0</v>
      </c>
      <c r="M49">
        <v>1</v>
      </c>
      <c r="N49">
        <v>1</v>
      </c>
      <c r="O49">
        <v>1</v>
      </c>
      <c r="P49">
        <v>1</v>
      </c>
      <c r="Q49">
        <v>0</v>
      </c>
      <c r="R49">
        <v>1</v>
      </c>
      <c r="S49">
        <v>1</v>
      </c>
      <c r="T49">
        <v>0</v>
      </c>
      <c r="U49">
        <v>0</v>
      </c>
      <c r="V49">
        <v>0</v>
      </c>
      <c r="W49">
        <v>0</v>
      </c>
      <c r="X49">
        <v>0</v>
      </c>
      <c r="Y49">
        <v>1</v>
      </c>
      <c r="Z49">
        <v>1</v>
      </c>
      <c r="AA49">
        <v>1</v>
      </c>
      <c r="AB49">
        <v>1</v>
      </c>
      <c r="AC49">
        <v>1</v>
      </c>
      <c r="AD49">
        <v>1</v>
      </c>
      <c r="AE49">
        <v>1</v>
      </c>
      <c r="AF49">
        <v>1</v>
      </c>
      <c r="AG49">
        <v>0</v>
      </c>
      <c r="AH49">
        <v>1</v>
      </c>
      <c r="AI49">
        <v>1</v>
      </c>
      <c r="AJ49">
        <v>0</v>
      </c>
      <c r="AK49">
        <v>0</v>
      </c>
      <c r="AL49">
        <v>0</v>
      </c>
      <c r="AM49">
        <v>0</v>
      </c>
      <c r="AN49">
        <v>1</v>
      </c>
      <c r="AO49">
        <v>0</v>
      </c>
      <c r="AP49" t="s">
        <v>1809</v>
      </c>
      <c r="AQ49" t="s">
        <v>1809</v>
      </c>
      <c r="AR49" t="s">
        <v>1809</v>
      </c>
      <c r="AS49" t="s">
        <v>1809</v>
      </c>
      <c r="AT49" t="s">
        <v>1809</v>
      </c>
      <c r="AU49" t="s">
        <v>1809</v>
      </c>
      <c r="AV49" t="s">
        <v>1809</v>
      </c>
      <c r="AW49" t="s">
        <v>1809</v>
      </c>
      <c r="AX49" t="s">
        <v>1809</v>
      </c>
      <c r="AY49" t="s">
        <v>1809</v>
      </c>
      <c r="AZ49">
        <v>1</v>
      </c>
      <c r="BA49">
        <v>0</v>
      </c>
      <c r="BB49">
        <v>0</v>
      </c>
      <c r="BC49">
        <v>1</v>
      </c>
      <c r="BD49">
        <v>0</v>
      </c>
      <c r="BE49">
        <v>0</v>
      </c>
      <c r="BF49">
        <v>0</v>
      </c>
      <c r="BG49">
        <v>0</v>
      </c>
      <c r="BH49">
        <v>0</v>
      </c>
      <c r="BI49">
        <v>0</v>
      </c>
      <c r="BJ49">
        <v>0</v>
      </c>
      <c r="BK49">
        <v>0</v>
      </c>
      <c r="BL49">
        <v>0</v>
      </c>
      <c r="BM49">
        <v>1</v>
      </c>
      <c r="BN49">
        <v>0</v>
      </c>
      <c r="BO49">
        <v>0</v>
      </c>
      <c r="BP49">
        <v>0</v>
      </c>
      <c r="BQ49">
        <v>0</v>
      </c>
      <c r="BR49">
        <v>1</v>
      </c>
      <c r="BS49">
        <v>1</v>
      </c>
      <c r="BT49">
        <v>1</v>
      </c>
      <c r="BU49">
        <v>0</v>
      </c>
      <c r="BV49">
        <v>1</v>
      </c>
      <c r="BW49">
        <v>1</v>
      </c>
      <c r="BX49">
        <v>0</v>
      </c>
      <c r="BY49">
        <v>0</v>
      </c>
      <c r="BZ49">
        <v>1</v>
      </c>
      <c r="CA49">
        <v>0</v>
      </c>
      <c r="CB49">
        <v>0</v>
      </c>
      <c r="CC49">
        <v>0</v>
      </c>
      <c r="CD49">
        <v>1</v>
      </c>
      <c r="CE49">
        <v>1</v>
      </c>
      <c r="CF49">
        <v>1</v>
      </c>
      <c r="CG49">
        <v>0</v>
      </c>
      <c r="CH49">
        <v>0</v>
      </c>
      <c r="CI49" t="s">
        <v>1809</v>
      </c>
      <c r="CJ49" t="s">
        <v>1809</v>
      </c>
      <c r="CK49" t="s">
        <v>1809</v>
      </c>
      <c r="CL49" t="s">
        <v>1809</v>
      </c>
      <c r="CM49" t="s">
        <v>1809</v>
      </c>
      <c r="CN49" t="s">
        <v>1809</v>
      </c>
      <c r="CO49" t="s">
        <v>1809</v>
      </c>
      <c r="CP49" t="s">
        <v>1809</v>
      </c>
      <c r="CQ49" t="s">
        <v>1809</v>
      </c>
      <c r="CR49" t="s">
        <v>1809</v>
      </c>
      <c r="CS49" t="s">
        <v>1809</v>
      </c>
      <c r="CT49" t="s">
        <v>1809</v>
      </c>
      <c r="CU49" t="s">
        <v>1809</v>
      </c>
      <c r="CV49" t="s">
        <v>1809</v>
      </c>
      <c r="CW49" t="s">
        <v>1809</v>
      </c>
      <c r="CX49" t="s">
        <v>1809</v>
      </c>
      <c r="CY49" t="s">
        <v>1809</v>
      </c>
      <c r="CZ49" t="s">
        <v>1809</v>
      </c>
      <c r="DA49" t="s">
        <v>1809</v>
      </c>
      <c r="DB49" t="s">
        <v>1809</v>
      </c>
      <c r="DC49" t="s">
        <v>1809</v>
      </c>
      <c r="DD49" t="s">
        <v>1809</v>
      </c>
      <c r="DE49" t="s">
        <v>1809</v>
      </c>
      <c r="DF49" t="s">
        <v>1809</v>
      </c>
      <c r="DG49" t="s">
        <v>1809</v>
      </c>
      <c r="DH49" t="s">
        <v>1809</v>
      </c>
      <c r="DI49" t="s">
        <v>1809</v>
      </c>
      <c r="DJ49" t="s">
        <v>1809</v>
      </c>
      <c r="DK49" t="s">
        <v>1809</v>
      </c>
      <c r="DL49" t="s">
        <v>1809</v>
      </c>
      <c r="DM49" t="s">
        <v>1809</v>
      </c>
      <c r="DN49" t="s">
        <v>1809</v>
      </c>
      <c r="DO49" t="s">
        <v>1809</v>
      </c>
      <c r="DP49" t="s">
        <v>1809</v>
      </c>
      <c r="DQ49" t="s">
        <v>1809</v>
      </c>
      <c r="DR49" t="s">
        <v>1809</v>
      </c>
      <c r="DS49" t="s">
        <v>1809</v>
      </c>
      <c r="DT49" t="s">
        <v>1809</v>
      </c>
      <c r="DU49" t="s">
        <v>1809</v>
      </c>
      <c r="DV49" t="s">
        <v>1809</v>
      </c>
      <c r="DW49">
        <v>0</v>
      </c>
      <c r="DX49">
        <v>0</v>
      </c>
      <c r="DY49">
        <v>1</v>
      </c>
      <c r="DZ49">
        <v>1</v>
      </c>
      <c r="EA49">
        <v>1</v>
      </c>
      <c r="EB49">
        <v>0</v>
      </c>
      <c r="EC49">
        <v>0</v>
      </c>
      <c r="ED49">
        <v>0</v>
      </c>
      <c r="EE49">
        <v>1</v>
      </c>
      <c r="EF49">
        <v>1</v>
      </c>
      <c r="EG49">
        <v>1</v>
      </c>
      <c r="EH49">
        <v>0</v>
      </c>
      <c r="EI49">
        <v>1</v>
      </c>
      <c r="EJ49">
        <v>0</v>
      </c>
      <c r="EK49">
        <v>0</v>
      </c>
      <c r="EL49">
        <v>0</v>
      </c>
      <c r="EM49" t="s">
        <v>1809</v>
      </c>
      <c r="EN49" t="s">
        <v>1809</v>
      </c>
      <c r="EO49" t="s">
        <v>1809</v>
      </c>
      <c r="EP49" t="s">
        <v>1809</v>
      </c>
      <c r="EQ49" t="s">
        <v>1809</v>
      </c>
      <c r="ER49">
        <v>1</v>
      </c>
      <c r="ES49">
        <v>1</v>
      </c>
      <c r="ET49">
        <v>0</v>
      </c>
      <c r="EU49">
        <v>0</v>
      </c>
      <c r="EV49">
        <v>0</v>
      </c>
      <c r="EW49">
        <v>0</v>
      </c>
    </row>
    <row r="50" spans="1:153" x14ac:dyDescent="0.35">
      <c r="A50" t="s">
        <v>206</v>
      </c>
      <c r="B50" s="1">
        <v>43704</v>
      </c>
      <c r="C50" s="1">
        <v>43830</v>
      </c>
      <c r="D50">
        <v>1</v>
      </c>
      <c r="E50">
        <v>0</v>
      </c>
      <c r="F50">
        <v>0</v>
      </c>
      <c r="G50">
        <v>0</v>
      </c>
      <c r="H50">
        <v>1</v>
      </c>
      <c r="I50">
        <v>0</v>
      </c>
      <c r="J50">
        <v>1</v>
      </c>
      <c r="K50">
        <v>1</v>
      </c>
      <c r="L50">
        <v>0</v>
      </c>
      <c r="M50">
        <v>1</v>
      </c>
      <c r="N50">
        <v>1</v>
      </c>
      <c r="O50">
        <v>1</v>
      </c>
      <c r="P50">
        <v>1</v>
      </c>
      <c r="Q50">
        <v>0</v>
      </c>
      <c r="R50">
        <v>1</v>
      </c>
      <c r="S50">
        <v>1</v>
      </c>
      <c r="T50">
        <v>0</v>
      </c>
      <c r="U50">
        <v>0</v>
      </c>
      <c r="V50">
        <v>0</v>
      </c>
      <c r="W50">
        <v>0</v>
      </c>
      <c r="X50">
        <v>0</v>
      </c>
      <c r="Y50">
        <v>1</v>
      </c>
      <c r="Z50">
        <v>1</v>
      </c>
      <c r="AA50">
        <v>1</v>
      </c>
      <c r="AB50">
        <v>1</v>
      </c>
      <c r="AC50">
        <v>1</v>
      </c>
      <c r="AD50">
        <v>1</v>
      </c>
      <c r="AE50">
        <v>1</v>
      </c>
      <c r="AF50">
        <v>1</v>
      </c>
      <c r="AG50">
        <v>0</v>
      </c>
      <c r="AH50">
        <v>1</v>
      </c>
      <c r="AI50">
        <v>1</v>
      </c>
      <c r="AJ50">
        <v>0</v>
      </c>
      <c r="AK50">
        <v>0</v>
      </c>
      <c r="AL50">
        <v>0</v>
      </c>
      <c r="AM50">
        <v>0</v>
      </c>
      <c r="AN50">
        <v>1</v>
      </c>
      <c r="AO50">
        <v>0</v>
      </c>
      <c r="AP50" t="s">
        <v>1809</v>
      </c>
      <c r="AQ50" t="s">
        <v>1809</v>
      </c>
      <c r="AR50" t="s">
        <v>1809</v>
      </c>
      <c r="AS50" t="s">
        <v>1809</v>
      </c>
      <c r="AT50" t="s">
        <v>1809</v>
      </c>
      <c r="AU50" t="s">
        <v>1809</v>
      </c>
      <c r="AV50" t="s">
        <v>1809</v>
      </c>
      <c r="AW50" t="s">
        <v>1809</v>
      </c>
      <c r="AX50" t="s">
        <v>1809</v>
      </c>
      <c r="AY50" t="s">
        <v>1809</v>
      </c>
      <c r="AZ50">
        <v>1</v>
      </c>
      <c r="BA50">
        <v>0</v>
      </c>
      <c r="BB50">
        <v>0</v>
      </c>
      <c r="BC50">
        <v>1</v>
      </c>
      <c r="BD50">
        <v>0</v>
      </c>
      <c r="BE50">
        <v>0</v>
      </c>
      <c r="BF50">
        <v>0</v>
      </c>
      <c r="BG50">
        <v>0</v>
      </c>
      <c r="BH50">
        <v>0</v>
      </c>
      <c r="BI50">
        <v>0</v>
      </c>
      <c r="BJ50">
        <v>0</v>
      </c>
      <c r="BK50">
        <v>0</v>
      </c>
      <c r="BL50">
        <v>0</v>
      </c>
      <c r="BM50">
        <v>1</v>
      </c>
      <c r="BN50">
        <v>0</v>
      </c>
      <c r="BO50">
        <v>0</v>
      </c>
      <c r="BP50">
        <v>0</v>
      </c>
      <c r="BQ50">
        <v>0</v>
      </c>
      <c r="BR50">
        <v>1</v>
      </c>
      <c r="BS50">
        <v>1</v>
      </c>
      <c r="BT50">
        <v>1</v>
      </c>
      <c r="BU50">
        <v>0</v>
      </c>
      <c r="BV50">
        <v>1</v>
      </c>
      <c r="BW50">
        <v>1</v>
      </c>
      <c r="BX50">
        <v>0</v>
      </c>
      <c r="BY50">
        <v>0</v>
      </c>
      <c r="BZ50">
        <v>1</v>
      </c>
      <c r="CA50">
        <v>0</v>
      </c>
      <c r="CB50">
        <v>0</v>
      </c>
      <c r="CC50">
        <v>0</v>
      </c>
      <c r="CD50">
        <v>1</v>
      </c>
      <c r="CE50">
        <v>1</v>
      </c>
      <c r="CF50">
        <v>1</v>
      </c>
      <c r="CG50">
        <v>0</v>
      </c>
      <c r="CH50">
        <v>0</v>
      </c>
      <c r="CI50" t="s">
        <v>1809</v>
      </c>
      <c r="CJ50" t="s">
        <v>1809</v>
      </c>
      <c r="CK50" t="s">
        <v>1809</v>
      </c>
      <c r="CL50" t="s">
        <v>1809</v>
      </c>
      <c r="CM50" t="s">
        <v>1809</v>
      </c>
      <c r="CN50" t="s">
        <v>1809</v>
      </c>
      <c r="CO50" t="s">
        <v>1809</v>
      </c>
      <c r="CP50" t="s">
        <v>1809</v>
      </c>
      <c r="CQ50" t="s">
        <v>1809</v>
      </c>
      <c r="CR50" t="s">
        <v>1809</v>
      </c>
      <c r="CS50" t="s">
        <v>1809</v>
      </c>
      <c r="CT50" t="s">
        <v>1809</v>
      </c>
      <c r="CU50" t="s">
        <v>1809</v>
      </c>
      <c r="CV50" t="s">
        <v>1809</v>
      </c>
      <c r="CW50" t="s">
        <v>1809</v>
      </c>
      <c r="CX50" t="s">
        <v>1809</v>
      </c>
      <c r="CY50" t="s">
        <v>1809</v>
      </c>
      <c r="CZ50" t="s">
        <v>1809</v>
      </c>
      <c r="DA50" t="s">
        <v>1809</v>
      </c>
      <c r="DB50" t="s">
        <v>1809</v>
      </c>
      <c r="DC50" t="s">
        <v>1809</v>
      </c>
      <c r="DD50" t="s">
        <v>1809</v>
      </c>
      <c r="DE50" t="s">
        <v>1809</v>
      </c>
      <c r="DF50" t="s">
        <v>1809</v>
      </c>
      <c r="DG50" t="s">
        <v>1809</v>
      </c>
      <c r="DH50" t="s">
        <v>1809</v>
      </c>
      <c r="DI50" t="s">
        <v>1809</v>
      </c>
      <c r="DJ50" t="s">
        <v>1809</v>
      </c>
      <c r="DK50" t="s">
        <v>1809</v>
      </c>
      <c r="DL50" t="s">
        <v>1809</v>
      </c>
      <c r="DM50" t="s">
        <v>1809</v>
      </c>
      <c r="DN50" t="s">
        <v>1809</v>
      </c>
      <c r="DO50" t="s">
        <v>1809</v>
      </c>
      <c r="DP50" t="s">
        <v>1809</v>
      </c>
      <c r="DQ50" t="s">
        <v>1809</v>
      </c>
      <c r="DR50" t="s">
        <v>1809</v>
      </c>
      <c r="DS50" t="s">
        <v>1809</v>
      </c>
      <c r="DT50" t="s">
        <v>1809</v>
      </c>
      <c r="DU50" t="s">
        <v>1809</v>
      </c>
      <c r="DV50" t="s">
        <v>1809</v>
      </c>
      <c r="DW50">
        <v>0</v>
      </c>
      <c r="DX50">
        <v>0</v>
      </c>
      <c r="DY50">
        <v>1</v>
      </c>
      <c r="DZ50">
        <v>1</v>
      </c>
      <c r="EA50">
        <v>1</v>
      </c>
      <c r="EB50">
        <v>0</v>
      </c>
      <c r="EC50">
        <v>0</v>
      </c>
      <c r="ED50">
        <v>0</v>
      </c>
      <c r="EE50">
        <v>1</v>
      </c>
      <c r="EF50">
        <v>1</v>
      </c>
      <c r="EG50">
        <v>1</v>
      </c>
      <c r="EH50">
        <v>0</v>
      </c>
      <c r="EI50">
        <v>1</v>
      </c>
      <c r="EJ50">
        <v>0</v>
      </c>
      <c r="EK50">
        <v>0</v>
      </c>
      <c r="EL50">
        <v>0</v>
      </c>
      <c r="EM50" t="s">
        <v>1809</v>
      </c>
      <c r="EN50" t="s">
        <v>1809</v>
      </c>
      <c r="EO50" t="s">
        <v>1809</v>
      </c>
      <c r="EP50" t="s">
        <v>1809</v>
      </c>
      <c r="EQ50" t="s">
        <v>1809</v>
      </c>
      <c r="ER50">
        <v>1</v>
      </c>
      <c r="ES50">
        <v>1</v>
      </c>
      <c r="ET50">
        <v>0</v>
      </c>
      <c r="EU50">
        <v>0</v>
      </c>
      <c r="EV50">
        <v>0</v>
      </c>
      <c r="EW50">
        <v>0</v>
      </c>
    </row>
    <row r="51" spans="1:153" x14ac:dyDescent="0.35">
      <c r="A51" t="s">
        <v>248</v>
      </c>
      <c r="B51" s="1">
        <v>41640</v>
      </c>
      <c r="C51" s="1">
        <v>42206</v>
      </c>
      <c r="D51">
        <v>1</v>
      </c>
      <c r="E51">
        <v>0</v>
      </c>
      <c r="F51">
        <v>1</v>
      </c>
      <c r="G51">
        <v>0</v>
      </c>
      <c r="H51">
        <v>0</v>
      </c>
      <c r="I51">
        <v>0</v>
      </c>
      <c r="J51">
        <v>1</v>
      </c>
      <c r="K51">
        <v>4</v>
      </c>
      <c r="L51">
        <v>0</v>
      </c>
      <c r="M51">
        <v>1</v>
      </c>
      <c r="N51">
        <v>1</v>
      </c>
      <c r="O51">
        <v>1</v>
      </c>
      <c r="P51">
        <v>1</v>
      </c>
      <c r="Q51">
        <v>0</v>
      </c>
      <c r="R51">
        <v>0</v>
      </c>
      <c r="S51">
        <v>0</v>
      </c>
      <c r="T51">
        <v>1</v>
      </c>
      <c r="U51">
        <v>0</v>
      </c>
      <c r="V51">
        <v>0</v>
      </c>
      <c r="W51">
        <v>0</v>
      </c>
      <c r="X51">
        <v>0</v>
      </c>
      <c r="Y51">
        <v>0</v>
      </c>
      <c r="Z51" t="s">
        <v>1809</v>
      </c>
      <c r="AA51" t="s">
        <v>1809</v>
      </c>
      <c r="AB51" t="s">
        <v>1809</v>
      </c>
      <c r="AC51" t="s">
        <v>1809</v>
      </c>
      <c r="AD51" t="s">
        <v>1809</v>
      </c>
      <c r="AE51" t="s">
        <v>1809</v>
      </c>
      <c r="AF51" t="s">
        <v>1809</v>
      </c>
      <c r="AG51" t="s">
        <v>1809</v>
      </c>
      <c r="AH51" t="s">
        <v>1809</v>
      </c>
      <c r="AI51" t="s">
        <v>1809</v>
      </c>
      <c r="AJ51" t="s">
        <v>1809</v>
      </c>
      <c r="AK51" t="s">
        <v>1809</v>
      </c>
      <c r="AL51" t="s">
        <v>1809</v>
      </c>
      <c r="AM51" t="s">
        <v>1809</v>
      </c>
      <c r="AN51">
        <v>0</v>
      </c>
      <c r="AO51">
        <v>0</v>
      </c>
      <c r="AP51" t="s">
        <v>1809</v>
      </c>
      <c r="AQ51" t="s">
        <v>1809</v>
      </c>
      <c r="AR51" t="s">
        <v>1809</v>
      </c>
      <c r="AS51" t="s">
        <v>1809</v>
      </c>
      <c r="AT51" t="s">
        <v>1809</v>
      </c>
      <c r="AU51" t="s">
        <v>1809</v>
      </c>
      <c r="AV51" t="s">
        <v>1809</v>
      </c>
      <c r="AW51" t="s">
        <v>1809</v>
      </c>
      <c r="AX51" t="s">
        <v>1809</v>
      </c>
      <c r="AY51" t="s">
        <v>1809</v>
      </c>
      <c r="AZ51">
        <v>0</v>
      </c>
      <c r="BA51" t="s">
        <v>1809</v>
      </c>
      <c r="BB51" t="s">
        <v>1809</v>
      </c>
      <c r="BC51" t="s">
        <v>1809</v>
      </c>
      <c r="BD51" t="s">
        <v>1809</v>
      </c>
      <c r="BE51" t="s">
        <v>1809</v>
      </c>
      <c r="BF51" t="s">
        <v>1809</v>
      </c>
      <c r="BG51" t="s">
        <v>1809</v>
      </c>
      <c r="BH51" t="s">
        <v>1809</v>
      </c>
      <c r="BI51" t="s">
        <v>1809</v>
      </c>
      <c r="BJ51" t="s">
        <v>1809</v>
      </c>
      <c r="BK51" t="s">
        <v>1809</v>
      </c>
      <c r="BL51" t="s">
        <v>1809</v>
      </c>
      <c r="BM51" t="s">
        <v>1809</v>
      </c>
      <c r="BN51" t="s">
        <v>1809</v>
      </c>
      <c r="BO51" t="s">
        <v>1809</v>
      </c>
      <c r="BP51" t="s">
        <v>1809</v>
      </c>
      <c r="BQ51" t="s">
        <v>1809</v>
      </c>
      <c r="BR51" t="s">
        <v>1809</v>
      </c>
      <c r="BS51" t="s">
        <v>1809</v>
      </c>
      <c r="BT51" t="s">
        <v>1809</v>
      </c>
      <c r="BU51" t="s">
        <v>1809</v>
      </c>
      <c r="BV51">
        <v>0</v>
      </c>
      <c r="BW51" t="s">
        <v>1809</v>
      </c>
      <c r="BX51" t="s">
        <v>1809</v>
      </c>
      <c r="BY51" t="s">
        <v>1809</v>
      </c>
      <c r="BZ51" t="s">
        <v>1809</v>
      </c>
      <c r="CA51" t="s">
        <v>1809</v>
      </c>
      <c r="CB51" t="s">
        <v>1809</v>
      </c>
      <c r="CC51" t="s">
        <v>1809</v>
      </c>
      <c r="CD51" t="s">
        <v>1809</v>
      </c>
      <c r="CE51" t="s">
        <v>1809</v>
      </c>
      <c r="CF51" t="s">
        <v>1809</v>
      </c>
      <c r="CG51" t="s">
        <v>1809</v>
      </c>
      <c r="CH51">
        <v>0</v>
      </c>
      <c r="CI51" t="s">
        <v>1809</v>
      </c>
      <c r="CJ51" t="s">
        <v>1809</v>
      </c>
      <c r="CK51" t="s">
        <v>1809</v>
      </c>
      <c r="CL51" t="s">
        <v>1809</v>
      </c>
      <c r="CM51" t="s">
        <v>1809</v>
      </c>
      <c r="CN51" t="s">
        <v>1809</v>
      </c>
      <c r="CO51" t="s">
        <v>1809</v>
      </c>
      <c r="CP51" t="s">
        <v>1809</v>
      </c>
      <c r="CQ51" t="s">
        <v>1809</v>
      </c>
      <c r="CR51" t="s">
        <v>1809</v>
      </c>
      <c r="CS51" t="s">
        <v>1809</v>
      </c>
      <c r="CT51" t="s">
        <v>1809</v>
      </c>
      <c r="CU51" t="s">
        <v>1809</v>
      </c>
      <c r="CV51" t="s">
        <v>1809</v>
      </c>
      <c r="CW51" t="s">
        <v>1809</v>
      </c>
      <c r="CX51" t="s">
        <v>1809</v>
      </c>
      <c r="CY51" t="s">
        <v>1809</v>
      </c>
      <c r="CZ51" t="s">
        <v>1809</v>
      </c>
      <c r="DA51" t="s">
        <v>1809</v>
      </c>
      <c r="DB51" t="s">
        <v>1809</v>
      </c>
      <c r="DC51" t="s">
        <v>1809</v>
      </c>
      <c r="DD51" t="s">
        <v>1809</v>
      </c>
      <c r="DE51" t="s">
        <v>1809</v>
      </c>
      <c r="DF51" t="s">
        <v>1809</v>
      </c>
      <c r="DG51" t="s">
        <v>1809</v>
      </c>
      <c r="DH51" t="s">
        <v>1809</v>
      </c>
      <c r="DI51" t="s">
        <v>1809</v>
      </c>
      <c r="DJ51" t="s">
        <v>1809</v>
      </c>
      <c r="DK51" t="s">
        <v>1809</v>
      </c>
      <c r="DL51" t="s">
        <v>1809</v>
      </c>
      <c r="DM51" t="s">
        <v>1809</v>
      </c>
      <c r="DN51" t="s">
        <v>1809</v>
      </c>
      <c r="DO51" t="s">
        <v>1809</v>
      </c>
      <c r="DP51" t="s">
        <v>1809</v>
      </c>
      <c r="DQ51" t="s">
        <v>1809</v>
      </c>
      <c r="DR51" t="s">
        <v>1809</v>
      </c>
      <c r="DS51" t="s">
        <v>1809</v>
      </c>
      <c r="DT51" t="s">
        <v>1809</v>
      </c>
      <c r="DU51" t="s">
        <v>1809</v>
      </c>
      <c r="DV51" t="s">
        <v>1809</v>
      </c>
      <c r="DW51">
        <v>0</v>
      </c>
      <c r="DX51">
        <v>0</v>
      </c>
      <c r="DY51">
        <v>0</v>
      </c>
      <c r="DZ51" t="s">
        <v>1809</v>
      </c>
      <c r="EA51">
        <v>0</v>
      </c>
      <c r="EB51" t="s">
        <v>1809</v>
      </c>
      <c r="EC51" t="s">
        <v>1809</v>
      </c>
      <c r="ED51" t="s">
        <v>1809</v>
      </c>
      <c r="EE51" t="s">
        <v>1809</v>
      </c>
      <c r="EF51" t="s">
        <v>1809</v>
      </c>
      <c r="EG51" t="s">
        <v>1809</v>
      </c>
      <c r="EH51" t="s">
        <v>1809</v>
      </c>
      <c r="EI51">
        <v>0</v>
      </c>
      <c r="EJ51">
        <v>0</v>
      </c>
      <c r="EK51">
        <v>0</v>
      </c>
      <c r="EL51">
        <v>1</v>
      </c>
      <c r="EM51">
        <v>0</v>
      </c>
      <c r="EN51">
        <v>0</v>
      </c>
      <c r="EO51">
        <v>0</v>
      </c>
      <c r="EP51">
        <v>0</v>
      </c>
      <c r="EQ51">
        <v>1</v>
      </c>
      <c r="ER51">
        <v>1</v>
      </c>
      <c r="ES51">
        <v>0</v>
      </c>
      <c r="ET51">
        <v>0</v>
      </c>
      <c r="EU51">
        <v>1</v>
      </c>
      <c r="EV51">
        <v>0</v>
      </c>
      <c r="EW51">
        <v>0</v>
      </c>
    </row>
    <row r="52" spans="1:153" x14ac:dyDescent="0.35">
      <c r="A52" t="s">
        <v>248</v>
      </c>
      <c r="B52" s="1">
        <v>42207</v>
      </c>
      <c r="C52" s="1">
        <v>42429</v>
      </c>
      <c r="D52">
        <v>1</v>
      </c>
      <c r="E52">
        <v>0</v>
      </c>
      <c r="F52">
        <v>1</v>
      </c>
      <c r="G52">
        <v>0</v>
      </c>
      <c r="H52">
        <v>0</v>
      </c>
      <c r="I52">
        <v>0</v>
      </c>
      <c r="J52">
        <v>1</v>
      </c>
      <c r="K52">
        <v>4</v>
      </c>
      <c r="L52">
        <v>0</v>
      </c>
      <c r="M52">
        <v>1</v>
      </c>
      <c r="N52">
        <v>1</v>
      </c>
      <c r="O52">
        <v>1</v>
      </c>
      <c r="P52">
        <v>1</v>
      </c>
      <c r="Q52">
        <v>0</v>
      </c>
      <c r="R52">
        <v>0</v>
      </c>
      <c r="S52">
        <v>1</v>
      </c>
      <c r="T52">
        <v>1</v>
      </c>
      <c r="U52">
        <v>1</v>
      </c>
      <c r="V52">
        <v>1</v>
      </c>
      <c r="W52">
        <v>0</v>
      </c>
      <c r="X52">
        <v>0</v>
      </c>
      <c r="Y52">
        <v>0</v>
      </c>
      <c r="Z52" t="s">
        <v>1809</v>
      </c>
      <c r="AA52" t="s">
        <v>1809</v>
      </c>
      <c r="AB52" t="s">
        <v>1809</v>
      </c>
      <c r="AC52" t="s">
        <v>1809</v>
      </c>
      <c r="AD52" t="s">
        <v>1809</v>
      </c>
      <c r="AE52" t="s">
        <v>1809</v>
      </c>
      <c r="AF52" t="s">
        <v>1809</v>
      </c>
      <c r="AG52" t="s">
        <v>1809</v>
      </c>
      <c r="AH52" t="s">
        <v>1809</v>
      </c>
      <c r="AI52" t="s">
        <v>1809</v>
      </c>
      <c r="AJ52" t="s">
        <v>1809</v>
      </c>
      <c r="AK52" t="s">
        <v>1809</v>
      </c>
      <c r="AL52" t="s">
        <v>1809</v>
      </c>
      <c r="AM52" t="s">
        <v>1809</v>
      </c>
      <c r="AN52">
        <v>0</v>
      </c>
      <c r="AO52">
        <v>0</v>
      </c>
      <c r="AP52" t="s">
        <v>1809</v>
      </c>
      <c r="AQ52" t="s">
        <v>1809</v>
      </c>
      <c r="AR52" t="s">
        <v>1809</v>
      </c>
      <c r="AS52" t="s">
        <v>1809</v>
      </c>
      <c r="AT52" t="s">
        <v>1809</v>
      </c>
      <c r="AU52" t="s">
        <v>1809</v>
      </c>
      <c r="AV52" t="s">
        <v>1809</v>
      </c>
      <c r="AW52" t="s">
        <v>1809</v>
      </c>
      <c r="AX52" t="s">
        <v>1809</v>
      </c>
      <c r="AY52" t="s">
        <v>1809</v>
      </c>
      <c r="AZ52">
        <v>0</v>
      </c>
      <c r="BA52" t="s">
        <v>1809</v>
      </c>
      <c r="BB52" t="s">
        <v>1809</v>
      </c>
      <c r="BC52" t="s">
        <v>1809</v>
      </c>
      <c r="BD52" t="s">
        <v>1809</v>
      </c>
      <c r="BE52" t="s">
        <v>1809</v>
      </c>
      <c r="BF52" t="s">
        <v>1809</v>
      </c>
      <c r="BG52" t="s">
        <v>1809</v>
      </c>
      <c r="BH52" t="s">
        <v>1809</v>
      </c>
      <c r="BI52" t="s">
        <v>1809</v>
      </c>
      <c r="BJ52" t="s">
        <v>1809</v>
      </c>
      <c r="BK52" t="s">
        <v>1809</v>
      </c>
      <c r="BL52" t="s">
        <v>1809</v>
      </c>
      <c r="BM52" t="s">
        <v>1809</v>
      </c>
      <c r="BN52" t="s">
        <v>1809</v>
      </c>
      <c r="BO52" t="s">
        <v>1809</v>
      </c>
      <c r="BP52" t="s">
        <v>1809</v>
      </c>
      <c r="BQ52" t="s">
        <v>1809</v>
      </c>
      <c r="BR52" t="s">
        <v>1809</v>
      </c>
      <c r="BS52" t="s">
        <v>1809</v>
      </c>
      <c r="BT52" t="s">
        <v>1809</v>
      </c>
      <c r="BU52" t="s">
        <v>1809</v>
      </c>
      <c r="BV52">
        <v>0</v>
      </c>
      <c r="BW52" t="s">
        <v>1809</v>
      </c>
      <c r="BX52" t="s">
        <v>1809</v>
      </c>
      <c r="BY52" t="s">
        <v>1809</v>
      </c>
      <c r="BZ52" t="s">
        <v>1809</v>
      </c>
      <c r="CA52" t="s">
        <v>1809</v>
      </c>
      <c r="CB52" t="s">
        <v>1809</v>
      </c>
      <c r="CC52" t="s">
        <v>1809</v>
      </c>
      <c r="CD52" t="s">
        <v>1809</v>
      </c>
      <c r="CE52" t="s">
        <v>1809</v>
      </c>
      <c r="CF52" t="s">
        <v>1809</v>
      </c>
      <c r="CG52" t="s">
        <v>1809</v>
      </c>
      <c r="CH52">
        <v>0</v>
      </c>
      <c r="CI52" t="s">
        <v>1809</v>
      </c>
      <c r="CJ52" t="s">
        <v>1809</v>
      </c>
      <c r="CK52" t="s">
        <v>1809</v>
      </c>
      <c r="CL52" t="s">
        <v>1809</v>
      </c>
      <c r="CM52" t="s">
        <v>1809</v>
      </c>
      <c r="CN52" t="s">
        <v>1809</v>
      </c>
      <c r="CO52" t="s">
        <v>1809</v>
      </c>
      <c r="CP52" t="s">
        <v>1809</v>
      </c>
      <c r="CQ52" t="s">
        <v>1809</v>
      </c>
      <c r="CR52" t="s">
        <v>1809</v>
      </c>
      <c r="CS52" t="s">
        <v>1809</v>
      </c>
      <c r="CT52" t="s">
        <v>1809</v>
      </c>
      <c r="CU52" t="s">
        <v>1809</v>
      </c>
      <c r="CV52" t="s">
        <v>1809</v>
      </c>
      <c r="CW52" t="s">
        <v>1809</v>
      </c>
      <c r="CX52" t="s">
        <v>1809</v>
      </c>
      <c r="CY52" t="s">
        <v>1809</v>
      </c>
      <c r="CZ52" t="s">
        <v>1809</v>
      </c>
      <c r="DA52" t="s">
        <v>1809</v>
      </c>
      <c r="DB52" t="s">
        <v>1809</v>
      </c>
      <c r="DC52" t="s">
        <v>1809</v>
      </c>
      <c r="DD52" t="s">
        <v>1809</v>
      </c>
      <c r="DE52" t="s">
        <v>1809</v>
      </c>
      <c r="DF52" t="s">
        <v>1809</v>
      </c>
      <c r="DG52" t="s">
        <v>1809</v>
      </c>
      <c r="DH52" t="s">
        <v>1809</v>
      </c>
      <c r="DI52" t="s">
        <v>1809</v>
      </c>
      <c r="DJ52" t="s">
        <v>1809</v>
      </c>
      <c r="DK52" t="s">
        <v>1809</v>
      </c>
      <c r="DL52" t="s">
        <v>1809</v>
      </c>
      <c r="DM52" t="s">
        <v>1809</v>
      </c>
      <c r="DN52" t="s">
        <v>1809</v>
      </c>
      <c r="DO52" t="s">
        <v>1809</v>
      </c>
      <c r="DP52" t="s">
        <v>1809</v>
      </c>
      <c r="DQ52" t="s">
        <v>1809</v>
      </c>
      <c r="DR52" t="s">
        <v>1809</v>
      </c>
      <c r="DS52" t="s">
        <v>1809</v>
      </c>
      <c r="DT52" t="s">
        <v>1809</v>
      </c>
      <c r="DU52" t="s">
        <v>1809</v>
      </c>
      <c r="DV52" t="s">
        <v>1809</v>
      </c>
      <c r="DW52">
        <v>0</v>
      </c>
      <c r="DX52">
        <v>0</v>
      </c>
      <c r="DY52">
        <v>0</v>
      </c>
      <c r="DZ52" t="s">
        <v>1809</v>
      </c>
      <c r="EA52">
        <v>1</v>
      </c>
      <c r="EB52">
        <v>0</v>
      </c>
      <c r="EC52">
        <v>0</v>
      </c>
      <c r="ED52">
        <v>0</v>
      </c>
      <c r="EE52">
        <v>0</v>
      </c>
      <c r="EF52">
        <v>0</v>
      </c>
      <c r="EG52">
        <v>1</v>
      </c>
      <c r="EH52">
        <v>0</v>
      </c>
      <c r="EI52">
        <v>0</v>
      </c>
      <c r="EJ52">
        <v>0</v>
      </c>
      <c r="EK52">
        <v>0</v>
      </c>
      <c r="EL52">
        <v>1</v>
      </c>
      <c r="EM52">
        <v>0</v>
      </c>
      <c r="EN52">
        <v>0</v>
      </c>
      <c r="EO52">
        <v>0</v>
      </c>
      <c r="EP52">
        <v>0</v>
      </c>
      <c r="EQ52">
        <v>1</v>
      </c>
      <c r="ER52">
        <v>1</v>
      </c>
      <c r="ES52">
        <v>0</v>
      </c>
      <c r="ET52">
        <v>0</v>
      </c>
      <c r="EU52">
        <v>1</v>
      </c>
      <c r="EV52">
        <v>0</v>
      </c>
      <c r="EW52">
        <v>0</v>
      </c>
    </row>
    <row r="53" spans="1:153" x14ac:dyDescent="0.35">
      <c r="A53" t="s">
        <v>248</v>
      </c>
      <c r="B53" s="1">
        <v>42430</v>
      </c>
      <c r="C53" s="1">
        <v>42947</v>
      </c>
      <c r="D53">
        <v>1</v>
      </c>
      <c r="E53">
        <v>0</v>
      </c>
      <c r="F53">
        <v>1</v>
      </c>
      <c r="G53">
        <v>0</v>
      </c>
      <c r="H53">
        <v>0</v>
      </c>
      <c r="I53">
        <v>0</v>
      </c>
      <c r="J53">
        <v>1</v>
      </c>
      <c r="K53">
        <v>4</v>
      </c>
      <c r="L53">
        <v>0</v>
      </c>
      <c r="M53">
        <v>1</v>
      </c>
      <c r="N53">
        <v>1</v>
      </c>
      <c r="O53">
        <v>1</v>
      </c>
      <c r="P53">
        <v>1</v>
      </c>
      <c r="Q53">
        <v>0</v>
      </c>
      <c r="R53">
        <v>0</v>
      </c>
      <c r="S53">
        <v>1</v>
      </c>
      <c r="T53">
        <v>1</v>
      </c>
      <c r="U53">
        <v>1</v>
      </c>
      <c r="V53">
        <v>1</v>
      </c>
      <c r="W53">
        <v>0</v>
      </c>
      <c r="X53">
        <v>0</v>
      </c>
      <c r="Y53">
        <v>0</v>
      </c>
      <c r="Z53" t="s">
        <v>1809</v>
      </c>
      <c r="AA53" t="s">
        <v>1809</v>
      </c>
      <c r="AB53" t="s">
        <v>1809</v>
      </c>
      <c r="AC53" t="s">
        <v>1809</v>
      </c>
      <c r="AD53" t="s">
        <v>1809</v>
      </c>
      <c r="AE53" t="s">
        <v>1809</v>
      </c>
      <c r="AF53" t="s">
        <v>1809</v>
      </c>
      <c r="AG53" t="s">
        <v>1809</v>
      </c>
      <c r="AH53" t="s">
        <v>1809</v>
      </c>
      <c r="AI53" t="s">
        <v>1809</v>
      </c>
      <c r="AJ53" t="s">
        <v>1809</v>
      </c>
      <c r="AK53" t="s">
        <v>1809</v>
      </c>
      <c r="AL53" t="s">
        <v>1809</v>
      </c>
      <c r="AM53" t="s">
        <v>1809</v>
      </c>
      <c r="AN53">
        <v>0</v>
      </c>
      <c r="AO53">
        <v>0</v>
      </c>
      <c r="AP53" t="s">
        <v>1809</v>
      </c>
      <c r="AQ53" t="s">
        <v>1809</v>
      </c>
      <c r="AR53" t="s">
        <v>1809</v>
      </c>
      <c r="AS53" t="s">
        <v>1809</v>
      </c>
      <c r="AT53" t="s">
        <v>1809</v>
      </c>
      <c r="AU53" t="s">
        <v>1809</v>
      </c>
      <c r="AV53" t="s">
        <v>1809</v>
      </c>
      <c r="AW53" t="s">
        <v>1809</v>
      </c>
      <c r="AX53" t="s">
        <v>1809</v>
      </c>
      <c r="AY53" t="s">
        <v>1809</v>
      </c>
      <c r="AZ53">
        <v>0</v>
      </c>
      <c r="BA53" t="s">
        <v>1809</v>
      </c>
      <c r="BB53" t="s">
        <v>1809</v>
      </c>
      <c r="BC53" t="s">
        <v>1809</v>
      </c>
      <c r="BD53" t="s">
        <v>1809</v>
      </c>
      <c r="BE53" t="s">
        <v>1809</v>
      </c>
      <c r="BF53" t="s">
        <v>1809</v>
      </c>
      <c r="BG53" t="s">
        <v>1809</v>
      </c>
      <c r="BH53" t="s">
        <v>1809</v>
      </c>
      <c r="BI53" t="s">
        <v>1809</v>
      </c>
      <c r="BJ53" t="s">
        <v>1809</v>
      </c>
      <c r="BK53" t="s">
        <v>1809</v>
      </c>
      <c r="BL53" t="s">
        <v>1809</v>
      </c>
      <c r="BM53" t="s">
        <v>1809</v>
      </c>
      <c r="BN53" t="s">
        <v>1809</v>
      </c>
      <c r="BO53" t="s">
        <v>1809</v>
      </c>
      <c r="BP53" t="s">
        <v>1809</v>
      </c>
      <c r="BQ53" t="s">
        <v>1809</v>
      </c>
      <c r="BR53" t="s">
        <v>1809</v>
      </c>
      <c r="BS53" t="s">
        <v>1809</v>
      </c>
      <c r="BT53" t="s">
        <v>1809</v>
      </c>
      <c r="BU53" t="s">
        <v>1809</v>
      </c>
      <c r="BV53">
        <v>0</v>
      </c>
      <c r="BW53" t="s">
        <v>1809</v>
      </c>
      <c r="BX53" t="s">
        <v>1809</v>
      </c>
      <c r="BY53" t="s">
        <v>1809</v>
      </c>
      <c r="BZ53" t="s">
        <v>1809</v>
      </c>
      <c r="CA53" t="s">
        <v>1809</v>
      </c>
      <c r="CB53" t="s">
        <v>1809</v>
      </c>
      <c r="CC53" t="s">
        <v>1809</v>
      </c>
      <c r="CD53" t="s">
        <v>1809</v>
      </c>
      <c r="CE53" t="s">
        <v>1809</v>
      </c>
      <c r="CF53" t="s">
        <v>1809</v>
      </c>
      <c r="CG53" t="s">
        <v>1809</v>
      </c>
      <c r="CH53">
        <v>0</v>
      </c>
      <c r="CI53" t="s">
        <v>1809</v>
      </c>
      <c r="CJ53" t="s">
        <v>1809</v>
      </c>
      <c r="CK53" t="s">
        <v>1809</v>
      </c>
      <c r="CL53" t="s">
        <v>1809</v>
      </c>
      <c r="CM53" t="s">
        <v>1809</v>
      </c>
      <c r="CN53" t="s">
        <v>1809</v>
      </c>
      <c r="CO53" t="s">
        <v>1809</v>
      </c>
      <c r="CP53" t="s">
        <v>1809</v>
      </c>
      <c r="CQ53" t="s">
        <v>1809</v>
      </c>
      <c r="CR53" t="s">
        <v>1809</v>
      </c>
      <c r="CS53" t="s">
        <v>1809</v>
      </c>
      <c r="CT53" t="s">
        <v>1809</v>
      </c>
      <c r="CU53" t="s">
        <v>1809</v>
      </c>
      <c r="CV53" t="s">
        <v>1809</v>
      </c>
      <c r="CW53" t="s">
        <v>1809</v>
      </c>
      <c r="CX53" t="s">
        <v>1809</v>
      </c>
      <c r="CY53" t="s">
        <v>1809</v>
      </c>
      <c r="CZ53" t="s">
        <v>1809</v>
      </c>
      <c r="DA53" t="s">
        <v>1809</v>
      </c>
      <c r="DB53" t="s">
        <v>1809</v>
      </c>
      <c r="DC53" t="s">
        <v>1809</v>
      </c>
      <c r="DD53" t="s">
        <v>1809</v>
      </c>
      <c r="DE53" t="s">
        <v>1809</v>
      </c>
      <c r="DF53" t="s">
        <v>1809</v>
      </c>
      <c r="DG53" t="s">
        <v>1809</v>
      </c>
      <c r="DH53" t="s">
        <v>1809</v>
      </c>
      <c r="DI53" t="s">
        <v>1809</v>
      </c>
      <c r="DJ53" t="s">
        <v>1809</v>
      </c>
      <c r="DK53" t="s">
        <v>1809</v>
      </c>
      <c r="DL53" t="s">
        <v>1809</v>
      </c>
      <c r="DM53" t="s">
        <v>1809</v>
      </c>
      <c r="DN53" t="s">
        <v>1809</v>
      </c>
      <c r="DO53" t="s">
        <v>1809</v>
      </c>
      <c r="DP53" t="s">
        <v>1809</v>
      </c>
      <c r="DQ53" t="s">
        <v>1809</v>
      </c>
      <c r="DR53" t="s">
        <v>1809</v>
      </c>
      <c r="DS53" t="s">
        <v>1809</v>
      </c>
      <c r="DT53" t="s">
        <v>1809</v>
      </c>
      <c r="DU53" t="s">
        <v>1809</v>
      </c>
      <c r="DV53" t="s">
        <v>1809</v>
      </c>
      <c r="DW53">
        <v>0</v>
      </c>
      <c r="DX53">
        <v>0</v>
      </c>
      <c r="DY53">
        <v>0</v>
      </c>
      <c r="DZ53" t="s">
        <v>1809</v>
      </c>
      <c r="EA53">
        <v>1</v>
      </c>
      <c r="EB53">
        <v>0</v>
      </c>
      <c r="EC53">
        <v>0</v>
      </c>
      <c r="ED53">
        <v>0</v>
      </c>
      <c r="EE53">
        <v>0</v>
      </c>
      <c r="EF53">
        <v>0</v>
      </c>
      <c r="EG53">
        <v>1</v>
      </c>
      <c r="EH53">
        <v>0</v>
      </c>
      <c r="EI53">
        <v>0</v>
      </c>
      <c r="EJ53">
        <v>0</v>
      </c>
      <c r="EK53">
        <v>0</v>
      </c>
      <c r="EL53">
        <v>1</v>
      </c>
      <c r="EM53">
        <v>0</v>
      </c>
      <c r="EN53">
        <v>0</v>
      </c>
      <c r="EO53">
        <v>0</v>
      </c>
      <c r="EP53">
        <v>0</v>
      </c>
      <c r="EQ53">
        <v>1</v>
      </c>
      <c r="ER53">
        <v>1</v>
      </c>
      <c r="ES53">
        <v>0</v>
      </c>
      <c r="ET53">
        <v>0</v>
      </c>
      <c r="EU53">
        <v>1</v>
      </c>
      <c r="EV53">
        <v>0</v>
      </c>
      <c r="EW53">
        <v>0</v>
      </c>
    </row>
    <row r="54" spans="1:153" x14ac:dyDescent="0.35">
      <c r="A54" t="s">
        <v>248</v>
      </c>
      <c r="B54" s="1">
        <v>42948</v>
      </c>
      <c r="C54" s="1">
        <v>43023</v>
      </c>
      <c r="D54">
        <v>1</v>
      </c>
      <c r="E54">
        <v>0</v>
      </c>
      <c r="F54">
        <v>1</v>
      </c>
      <c r="G54">
        <v>0</v>
      </c>
      <c r="H54">
        <v>0</v>
      </c>
      <c r="I54">
        <v>0</v>
      </c>
      <c r="J54">
        <v>1</v>
      </c>
      <c r="K54">
        <v>4</v>
      </c>
      <c r="L54">
        <v>0</v>
      </c>
      <c r="M54">
        <v>1</v>
      </c>
      <c r="N54">
        <v>1</v>
      </c>
      <c r="O54">
        <v>1</v>
      </c>
      <c r="P54">
        <v>1</v>
      </c>
      <c r="Q54">
        <v>0</v>
      </c>
      <c r="R54">
        <v>0</v>
      </c>
      <c r="S54">
        <v>1</v>
      </c>
      <c r="T54">
        <v>1</v>
      </c>
      <c r="U54">
        <v>1</v>
      </c>
      <c r="V54">
        <v>1</v>
      </c>
      <c r="W54">
        <v>0</v>
      </c>
      <c r="X54">
        <v>0</v>
      </c>
      <c r="Y54">
        <v>0</v>
      </c>
      <c r="Z54" t="s">
        <v>1809</v>
      </c>
      <c r="AA54" t="s">
        <v>1809</v>
      </c>
      <c r="AB54" t="s">
        <v>1809</v>
      </c>
      <c r="AC54" t="s">
        <v>1809</v>
      </c>
      <c r="AD54" t="s">
        <v>1809</v>
      </c>
      <c r="AE54" t="s">
        <v>1809</v>
      </c>
      <c r="AF54" t="s">
        <v>1809</v>
      </c>
      <c r="AG54" t="s">
        <v>1809</v>
      </c>
      <c r="AH54" t="s">
        <v>1809</v>
      </c>
      <c r="AI54" t="s">
        <v>1809</v>
      </c>
      <c r="AJ54" t="s">
        <v>1809</v>
      </c>
      <c r="AK54" t="s">
        <v>1809</v>
      </c>
      <c r="AL54" t="s">
        <v>1809</v>
      </c>
      <c r="AM54" t="s">
        <v>1809</v>
      </c>
      <c r="AN54">
        <v>1</v>
      </c>
      <c r="AO54">
        <v>0</v>
      </c>
      <c r="AP54" t="s">
        <v>1809</v>
      </c>
      <c r="AQ54" t="s">
        <v>1809</v>
      </c>
      <c r="AR54" t="s">
        <v>1809</v>
      </c>
      <c r="AS54" t="s">
        <v>1809</v>
      </c>
      <c r="AT54" t="s">
        <v>1809</v>
      </c>
      <c r="AU54" t="s">
        <v>1809</v>
      </c>
      <c r="AV54" t="s">
        <v>1809</v>
      </c>
      <c r="AW54" t="s">
        <v>1809</v>
      </c>
      <c r="AX54" t="s">
        <v>1809</v>
      </c>
      <c r="AY54" t="s">
        <v>1809</v>
      </c>
      <c r="AZ54">
        <v>1</v>
      </c>
      <c r="BA54">
        <v>0</v>
      </c>
      <c r="BB54">
        <v>0</v>
      </c>
      <c r="BC54">
        <v>0</v>
      </c>
      <c r="BD54">
        <v>1</v>
      </c>
      <c r="BE54">
        <v>0</v>
      </c>
      <c r="BF54">
        <v>0</v>
      </c>
      <c r="BG54">
        <v>0</v>
      </c>
      <c r="BH54">
        <v>0</v>
      </c>
      <c r="BI54">
        <v>0</v>
      </c>
      <c r="BJ54">
        <v>0</v>
      </c>
      <c r="BK54">
        <v>1</v>
      </c>
      <c r="BL54">
        <v>0</v>
      </c>
      <c r="BM54">
        <v>0</v>
      </c>
      <c r="BN54">
        <v>0</v>
      </c>
      <c r="BO54">
        <v>0</v>
      </c>
      <c r="BP54">
        <v>0</v>
      </c>
      <c r="BQ54">
        <v>0</v>
      </c>
      <c r="BR54">
        <v>1</v>
      </c>
      <c r="BS54">
        <v>0</v>
      </c>
      <c r="BT54">
        <v>1</v>
      </c>
      <c r="BU54">
        <v>0</v>
      </c>
      <c r="BV54">
        <v>1</v>
      </c>
      <c r="BW54">
        <v>1</v>
      </c>
      <c r="BX54">
        <v>0</v>
      </c>
      <c r="BY54">
        <v>0</v>
      </c>
      <c r="BZ54">
        <v>0</v>
      </c>
      <c r="CA54">
        <v>0</v>
      </c>
      <c r="CB54">
        <v>0</v>
      </c>
      <c r="CC54">
        <v>0</v>
      </c>
      <c r="CD54">
        <v>1</v>
      </c>
      <c r="CE54">
        <v>0</v>
      </c>
      <c r="CF54">
        <v>1</v>
      </c>
      <c r="CG54">
        <v>0</v>
      </c>
      <c r="CH54">
        <v>0</v>
      </c>
      <c r="CI54" t="s">
        <v>1809</v>
      </c>
      <c r="CJ54" t="s">
        <v>1809</v>
      </c>
      <c r="CK54" t="s">
        <v>1809</v>
      </c>
      <c r="CL54" t="s">
        <v>1809</v>
      </c>
      <c r="CM54" t="s">
        <v>1809</v>
      </c>
      <c r="CN54" t="s">
        <v>1809</v>
      </c>
      <c r="CO54" t="s">
        <v>1809</v>
      </c>
      <c r="CP54" t="s">
        <v>1809</v>
      </c>
      <c r="CQ54" t="s">
        <v>1809</v>
      </c>
      <c r="CR54" t="s">
        <v>1809</v>
      </c>
      <c r="CS54" t="s">
        <v>1809</v>
      </c>
      <c r="CT54" t="s">
        <v>1809</v>
      </c>
      <c r="CU54" t="s">
        <v>1809</v>
      </c>
      <c r="CV54" t="s">
        <v>1809</v>
      </c>
      <c r="CW54" t="s">
        <v>1809</v>
      </c>
      <c r="CX54" t="s">
        <v>1809</v>
      </c>
      <c r="CY54" t="s">
        <v>1809</v>
      </c>
      <c r="CZ54" t="s">
        <v>1809</v>
      </c>
      <c r="DA54" t="s">
        <v>1809</v>
      </c>
      <c r="DB54" t="s">
        <v>1809</v>
      </c>
      <c r="DC54" t="s">
        <v>1809</v>
      </c>
      <c r="DD54" t="s">
        <v>1809</v>
      </c>
      <c r="DE54" t="s">
        <v>1809</v>
      </c>
      <c r="DF54" t="s">
        <v>1809</v>
      </c>
      <c r="DG54" t="s">
        <v>1809</v>
      </c>
      <c r="DH54" t="s">
        <v>1809</v>
      </c>
      <c r="DI54" t="s">
        <v>1809</v>
      </c>
      <c r="DJ54" t="s">
        <v>1809</v>
      </c>
      <c r="DK54" t="s">
        <v>1809</v>
      </c>
      <c r="DL54" t="s">
        <v>1809</v>
      </c>
      <c r="DM54" t="s">
        <v>1809</v>
      </c>
      <c r="DN54" t="s">
        <v>1809</v>
      </c>
      <c r="DO54" t="s">
        <v>1809</v>
      </c>
      <c r="DP54" t="s">
        <v>1809</v>
      </c>
      <c r="DQ54" t="s">
        <v>1809</v>
      </c>
      <c r="DR54" t="s">
        <v>1809</v>
      </c>
      <c r="DS54" t="s">
        <v>1809</v>
      </c>
      <c r="DT54" t="s">
        <v>1809</v>
      </c>
      <c r="DU54" t="s">
        <v>1809</v>
      </c>
      <c r="DV54" t="s">
        <v>1809</v>
      </c>
      <c r="DW54">
        <v>0</v>
      </c>
      <c r="DX54">
        <v>0</v>
      </c>
      <c r="DY54">
        <v>0</v>
      </c>
      <c r="DZ54" t="s">
        <v>1809</v>
      </c>
      <c r="EA54">
        <v>1</v>
      </c>
      <c r="EB54">
        <v>0</v>
      </c>
      <c r="EC54">
        <v>0</v>
      </c>
      <c r="ED54">
        <v>0</v>
      </c>
      <c r="EE54">
        <v>0</v>
      </c>
      <c r="EF54">
        <v>0</v>
      </c>
      <c r="EG54">
        <v>1</v>
      </c>
      <c r="EH54">
        <v>0</v>
      </c>
      <c r="EI54">
        <v>1</v>
      </c>
      <c r="EJ54">
        <v>0</v>
      </c>
      <c r="EK54">
        <v>0</v>
      </c>
      <c r="EL54">
        <v>1</v>
      </c>
      <c r="EM54">
        <v>0</v>
      </c>
      <c r="EN54">
        <v>0</v>
      </c>
      <c r="EO54">
        <v>0</v>
      </c>
      <c r="EP54">
        <v>0</v>
      </c>
      <c r="EQ54">
        <v>1</v>
      </c>
      <c r="ER54">
        <v>1</v>
      </c>
      <c r="ES54">
        <v>0</v>
      </c>
      <c r="ET54">
        <v>0</v>
      </c>
      <c r="EU54">
        <v>1</v>
      </c>
      <c r="EV54">
        <v>0</v>
      </c>
      <c r="EW54">
        <v>0</v>
      </c>
    </row>
    <row r="55" spans="1:153" x14ac:dyDescent="0.35">
      <c r="A55" t="s">
        <v>248</v>
      </c>
      <c r="B55" s="1">
        <v>43024</v>
      </c>
      <c r="C55" s="1">
        <v>43184</v>
      </c>
      <c r="D55">
        <v>1</v>
      </c>
      <c r="E55">
        <v>0</v>
      </c>
      <c r="F55">
        <v>1</v>
      </c>
      <c r="G55">
        <v>0</v>
      </c>
      <c r="H55">
        <v>0</v>
      </c>
      <c r="I55">
        <v>0</v>
      </c>
      <c r="J55">
        <v>1</v>
      </c>
      <c r="K55">
        <v>4</v>
      </c>
      <c r="L55">
        <v>0</v>
      </c>
      <c r="M55">
        <v>1</v>
      </c>
      <c r="N55">
        <v>1</v>
      </c>
      <c r="O55">
        <v>1</v>
      </c>
      <c r="P55">
        <v>1</v>
      </c>
      <c r="Q55">
        <v>0</v>
      </c>
      <c r="R55">
        <v>0</v>
      </c>
      <c r="S55">
        <v>1</v>
      </c>
      <c r="T55">
        <v>1</v>
      </c>
      <c r="U55">
        <v>1</v>
      </c>
      <c r="V55">
        <v>1</v>
      </c>
      <c r="W55">
        <v>0</v>
      </c>
      <c r="X55">
        <v>0</v>
      </c>
      <c r="Y55">
        <v>0</v>
      </c>
      <c r="Z55" t="s">
        <v>1809</v>
      </c>
      <c r="AA55" t="s">
        <v>1809</v>
      </c>
      <c r="AB55" t="s">
        <v>1809</v>
      </c>
      <c r="AC55" t="s">
        <v>1809</v>
      </c>
      <c r="AD55" t="s">
        <v>1809</v>
      </c>
      <c r="AE55" t="s">
        <v>1809</v>
      </c>
      <c r="AF55" t="s">
        <v>1809</v>
      </c>
      <c r="AG55" t="s">
        <v>1809</v>
      </c>
      <c r="AH55" t="s">
        <v>1809</v>
      </c>
      <c r="AI55" t="s">
        <v>1809</v>
      </c>
      <c r="AJ55" t="s">
        <v>1809</v>
      </c>
      <c r="AK55" t="s">
        <v>1809</v>
      </c>
      <c r="AL55" t="s">
        <v>1809</v>
      </c>
      <c r="AM55" t="s">
        <v>1809</v>
      </c>
      <c r="AN55">
        <v>1</v>
      </c>
      <c r="AO55">
        <v>0</v>
      </c>
      <c r="AP55" t="s">
        <v>1809</v>
      </c>
      <c r="AQ55" t="s">
        <v>1809</v>
      </c>
      <c r="AR55" t="s">
        <v>1809</v>
      </c>
      <c r="AS55" t="s">
        <v>1809</v>
      </c>
      <c r="AT55" t="s">
        <v>1809</v>
      </c>
      <c r="AU55" t="s">
        <v>1809</v>
      </c>
      <c r="AV55" t="s">
        <v>1809</v>
      </c>
      <c r="AW55" t="s">
        <v>1809</v>
      </c>
      <c r="AX55" t="s">
        <v>1809</v>
      </c>
      <c r="AY55" t="s">
        <v>1809</v>
      </c>
      <c r="AZ55">
        <v>1</v>
      </c>
      <c r="BA55">
        <v>0</v>
      </c>
      <c r="BB55">
        <v>0</v>
      </c>
      <c r="BC55">
        <v>0</v>
      </c>
      <c r="BD55">
        <v>1</v>
      </c>
      <c r="BE55">
        <v>0</v>
      </c>
      <c r="BF55">
        <v>0</v>
      </c>
      <c r="BG55">
        <v>0</v>
      </c>
      <c r="BH55">
        <v>0</v>
      </c>
      <c r="BI55">
        <v>0</v>
      </c>
      <c r="BJ55">
        <v>0</v>
      </c>
      <c r="BK55">
        <v>1</v>
      </c>
      <c r="BL55">
        <v>0</v>
      </c>
      <c r="BM55">
        <v>0</v>
      </c>
      <c r="BN55">
        <v>0</v>
      </c>
      <c r="BO55">
        <v>0</v>
      </c>
      <c r="BP55">
        <v>0</v>
      </c>
      <c r="BQ55">
        <v>0</v>
      </c>
      <c r="BR55">
        <v>1</v>
      </c>
      <c r="BS55">
        <v>0</v>
      </c>
      <c r="BT55">
        <v>1</v>
      </c>
      <c r="BU55">
        <v>0</v>
      </c>
      <c r="BV55">
        <v>1</v>
      </c>
      <c r="BW55">
        <v>1</v>
      </c>
      <c r="BX55">
        <v>0</v>
      </c>
      <c r="BY55">
        <v>0</v>
      </c>
      <c r="BZ55">
        <v>0</v>
      </c>
      <c r="CA55">
        <v>0</v>
      </c>
      <c r="CB55">
        <v>0</v>
      </c>
      <c r="CC55">
        <v>0</v>
      </c>
      <c r="CD55">
        <v>1</v>
      </c>
      <c r="CE55">
        <v>0</v>
      </c>
      <c r="CF55">
        <v>1</v>
      </c>
      <c r="CG55">
        <v>0</v>
      </c>
      <c r="CH55">
        <v>0</v>
      </c>
      <c r="CI55" t="s">
        <v>1809</v>
      </c>
      <c r="CJ55" t="s">
        <v>1809</v>
      </c>
      <c r="CK55" t="s">
        <v>1809</v>
      </c>
      <c r="CL55" t="s">
        <v>1809</v>
      </c>
      <c r="CM55" t="s">
        <v>1809</v>
      </c>
      <c r="CN55" t="s">
        <v>1809</v>
      </c>
      <c r="CO55" t="s">
        <v>1809</v>
      </c>
      <c r="CP55" t="s">
        <v>1809</v>
      </c>
      <c r="CQ55" t="s">
        <v>1809</v>
      </c>
      <c r="CR55" t="s">
        <v>1809</v>
      </c>
      <c r="CS55" t="s">
        <v>1809</v>
      </c>
      <c r="CT55" t="s">
        <v>1809</v>
      </c>
      <c r="CU55" t="s">
        <v>1809</v>
      </c>
      <c r="CV55" t="s">
        <v>1809</v>
      </c>
      <c r="CW55" t="s">
        <v>1809</v>
      </c>
      <c r="CX55" t="s">
        <v>1809</v>
      </c>
      <c r="CY55" t="s">
        <v>1809</v>
      </c>
      <c r="CZ55" t="s">
        <v>1809</v>
      </c>
      <c r="DA55" t="s">
        <v>1809</v>
      </c>
      <c r="DB55" t="s">
        <v>1809</v>
      </c>
      <c r="DC55" t="s">
        <v>1809</v>
      </c>
      <c r="DD55" t="s">
        <v>1809</v>
      </c>
      <c r="DE55" t="s">
        <v>1809</v>
      </c>
      <c r="DF55" t="s">
        <v>1809</v>
      </c>
      <c r="DG55" t="s">
        <v>1809</v>
      </c>
      <c r="DH55" t="s">
        <v>1809</v>
      </c>
      <c r="DI55" t="s">
        <v>1809</v>
      </c>
      <c r="DJ55" t="s">
        <v>1809</v>
      </c>
      <c r="DK55" t="s">
        <v>1809</v>
      </c>
      <c r="DL55" t="s">
        <v>1809</v>
      </c>
      <c r="DM55" t="s">
        <v>1809</v>
      </c>
      <c r="DN55" t="s">
        <v>1809</v>
      </c>
      <c r="DO55" t="s">
        <v>1809</v>
      </c>
      <c r="DP55" t="s">
        <v>1809</v>
      </c>
      <c r="DQ55" t="s">
        <v>1809</v>
      </c>
      <c r="DR55" t="s">
        <v>1809</v>
      </c>
      <c r="DS55" t="s">
        <v>1809</v>
      </c>
      <c r="DT55" t="s">
        <v>1809</v>
      </c>
      <c r="DU55" t="s">
        <v>1809</v>
      </c>
      <c r="DV55" t="s">
        <v>1809</v>
      </c>
      <c r="DW55">
        <v>0</v>
      </c>
      <c r="DX55">
        <v>0</v>
      </c>
      <c r="DY55">
        <v>0</v>
      </c>
      <c r="DZ55" t="s">
        <v>1809</v>
      </c>
      <c r="EA55">
        <v>1</v>
      </c>
      <c r="EB55">
        <v>0</v>
      </c>
      <c r="EC55">
        <v>0</v>
      </c>
      <c r="ED55">
        <v>0</v>
      </c>
      <c r="EE55">
        <v>0</v>
      </c>
      <c r="EF55">
        <v>0</v>
      </c>
      <c r="EG55">
        <v>1</v>
      </c>
      <c r="EH55">
        <v>0</v>
      </c>
      <c r="EI55">
        <v>1</v>
      </c>
      <c r="EJ55">
        <v>0</v>
      </c>
      <c r="EK55">
        <v>0</v>
      </c>
      <c r="EL55">
        <v>1</v>
      </c>
      <c r="EM55">
        <v>0</v>
      </c>
      <c r="EN55">
        <v>0</v>
      </c>
      <c r="EO55">
        <v>0</v>
      </c>
      <c r="EP55">
        <v>0</v>
      </c>
      <c r="EQ55">
        <v>1</v>
      </c>
      <c r="ER55">
        <v>1</v>
      </c>
      <c r="ES55">
        <v>0</v>
      </c>
      <c r="ET55">
        <v>0</v>
      </c>
      <c r="EU55">
        <v>1</v>
      </c>
      <c r="EV55">
        <v>0</v>
      </c>
      <c r="EW55">
        <v>0</v>
      </c>
    </row>
    <row r="56" spans="1:153" x14ac:dyDescent="0.35">
      <c r="A56" t="s">
        <v>248</v>
      </c>
      <c r="B56" s="1">
        <v>43185</v>
      </c>
      <c r="C56" s="1">
        <v>43278</v>
      </c>
      <c r="D56">
        <v>1</v>
      </c>
      <c r="E56">
        <v>0</v>
      </c>
      <c r="F56">
        <v>1</v>
      </c>
      <c r="G56">
        <v>0</v>
      </c>
      <c r="H56">
        <v>0</v>
      </c>
      <c r="I56">
        <v>0</v>
      </c>
      <c r="J56">
        <v>1</v>
      </c>
      <c r="K56">
        <v>2</v>
      </c>
      <c r="L56">
        <v>0</v>
      </c>
      <c r="M56">
        <v>1</v>
      </c>
      <c r="N56">
        <v>1</v>
      </c>
      <c r="O56">
        <v>1</v>
      </c>
      <c r="P56">
        <v>1</v>
      </c>
      <c r="Q56">
        <v>0</v>
      </c>
      <c r="R56">
        <v>0</v>
      </c>
      <c r="S56">
        <v>1</v>
      </c>
      <c r="T56">
        <v>1</v>
      </c>
      <c r="U56">
        <v>1</v>
      </c>
      <c r="V56">
        <v>1</v>
      </c>
      <c r="W56">
        <v>0</v>
      </c>
      <c r="X56">
        <v>0</v>
      </c>
      <c r="Y56">
        <v>0</v>
      </c>
      <c r="Z56" t="s">
        <v>1809</v>
      </c>
      <c r="AA56" t="s">
        <v>1809</v>
      </c>
      <c r="AB56" t="s">
        <v>1809</v>
      </c>
      <c r="AC56" t="s">
        <v>1809</v>
      </c>
      <c r="AD56" t="s">
        <v>1809</v>
      </c>
      <c r="AE56" t="s">
        <v>1809</v>
      </c>
      <c r="AF56" t="s">
        <v>1809</v>
      </c>
      <c r="AG56" t="s">
        <v>1809</v>
      </c>
      <c r="AH56" t="s">
        <v>1809</v>
      </c>
      <c r="AI56" t="s">
        <v>1809</v>
      </c>
      <c r="AJ56" t="s">
        <v>1809</v>
      </c>
      <c r="AK56" t="s">
        <v>1809</v>
      </c>
      <c r="AL56" t="s">
        <v>1809</v>
      </c>
      <c r="AM56" t="s">
        <v>1809</v>
      </c>
      <c r="AN56">
        <v>1</v>
      </c>
      <c r="AO56">
        <v>0</v>
      </c>
      <c r="AP56" t="s">
        <v>1809</v>
      </c>
      <c r="AQ56" t="s">
        <v>1809</v>
      </c>
      <c r="AR56" t="s">
        <v>1809</v>
      </c>
      <c r="AS56" t="s">
        <v>1809</v>
      </c>
      <c r="AT56" t="s">
        <v>1809</v>
      </c>
      <c r="AU56" t="s">
        <v>1809</v>
      </c>
      <c r="AV56" t="s">
        <v>1809</v>
      </c>
      <c r="AW56" t="s">
        <v>1809</v>
      </c>
      <c r="AX56" t="s">
        <v>1809</v>
      </c>
      <c r="AY56" t="s">
        <v>1809</v>
      </c>
      <c r="AZ56">
        <v>1</v>
      </c>
      <c r="BA56">
        <v>0</v>
      </c>
      <c r="BB56">
        <v>0</v>
      </c>
      <c r="BC56">
        <v>0</v>
      </c>
      <c r="BD56">
        <v>1</v>
      </c>
      <c r="BE56">
        <v>0</v>
      </c>
      <c r="BF56">
        <v>0</v>
      </c>
      <c r="BG56">
        <v>0</v>
      </c>
      <c r="BH56">
        <v>0</v>
      </c>
      <c r="BI56">
        <v>0</v>
      </c>
      <c r="BJ56">
        <v>0</v>
      </c>
      <c r="BK56">
        <v>1</v>
      </c>
      <c r="BL56">
        <v>0</v>
      </c>
      <c r="BM56">
        <v>0</v>
      </c>
      <c r="BN56">
        <v>0</v>
      </c>
      <c r="BO56">
        <v>0</v>
      </c>
      <c r="BP56">
        <v>0</v>
      </c>
      <c r="BQ56">
        <v>0</v>
      </c>
      <c r="BR56">
        <v>1</v>
      </c>
      <c r="BS56">
        <v>0</v>
      </c>
      <c r="BT56">
        <v>1</v>
      </c>
      <c r="BU56">
        <v>0</v>
      </c>
      <c r="BV56">
        <v>1</v>
      </c>
      <c r="BW56">
        <v>1</v>
      </c>
      <c r="BX56">
        <v>0</v>
      </c>
      <c r="BY56">
        <v>0</v>
      </c>
      <c r="BZ56">
        <v>0</v>
      </c>
      <c r="CA56">
        <v>0</v>
      </c>
      <c r="CB56">
        <v>0</v>
      </c>
      <c r="CC56">
        <v>0</v>
      </c>
      <c r="CD56">
        <v>1</v>
      </c>
      <c r="CE56">
        <v>0</v>
      </c>
      <c r="CF56">
        <v>1</v>
      </c>
      <c r="CG56">
        <v>0</v>
      </c>
      <c r="CH56">
        <v>0</v>
      </c>
      <c r="CI56" t="s">
        <v>1809</v>
      </c>
      <c r="CJ56" t="s">
        <v>1809</v>
      </c>
      <c r="CK56" t="s">
        <v>1809</v>
      </c>
      <c r="CL56" t="s">
        <v>1809</v>
      </c>
      <c r="CM56" t="s">
        <v>1809</v>
      </c>
      <c r="CN56" t="s">
        <v>1809</v>
      </c>
      <c r="CO56" t="s">
        <v>1809</v>
      </c>
      <c r="CP56" t="s">
        <v>1809</v>
      </c>
      <c r="CQ56" t="s">
        <v>1809</v>
      </c>
      <c r="CR56" t="s">
        <v>1809</v>
      </c>
      <c r="CS56" t="s">
        <v>1809</v>
      </c>
      <c r="CT56" t="s">
        <v>1809</v>
      </c>
      <c r="CU56" t="s">
        <v>1809</v>
      </c>
      <c r="CV56" t="s">
        <v>1809</v>
      </c>
      <c r="CW56" t="s">
        <v>1809</v>
      </c>
      <c r="CX56" t="s">
        <v>1809</v>
      </c>
      <c r="CY56" t="s">
        <v>1809</v>
      </c>
      <c r="CZ56" t="s">
        <v>1809</v>
      </c>
      <c r="DA56" t="s">
        <v>1809</v>
      </c>
      <c r="DB56" t="s">
        <v>1809</v>
      </c>
      <c r="DC56" t="s">
        <v>1809</v>
      </c>
      <c r="DD56" t="s">
        <v>1809</v>
      </c>
      <c r="DE56" t="s">
        <v>1809</v>
      </c>
      <c r="DF56" t="s">
        <v>1809</v>
      </c>
      <c r="DG56" t="s">
        <v>1809</v>
      </c>
      <c r="DH56" t="s">
        <v>1809</v>
      </c>
      <c r="DI56" t="s">
        <v>1809</v>
      </c>
      <c r="DJ56" t="s">
        <v>1809</v>
      </c>
      <c r="DK56" t="s">
        <v>1809</v>
      </c>
      <c r="DL56" t="s">
        <v>1809</v>
      </c>
      <c r="DM56" t="s">
        <v>1809</v>
      </c>
      <c r="DN56" t="s">
        <v>1809</v>
      </c>
      <c r="DO56" t="s">
        <v>1809</v>
      </c>
      <c r="DP56" t="s">
        <v>1809</v>
      </c>
      <c r="DQ56" t="s">
        <v>1809</v>
      </c>
      <c r="DR56" t="s">
        <v>1809</v>
      </c>
      <c r="DS56" t="s">
        <v>1809</v>
      </c>
      <c r="DT56" t="s">
        <v>1809</v>
      </c>
      <c r="DU56" t="s">
        <v>1809</v>
      </c>
      <c r="DV56" t="s">
        <v>1809</v>
      </c>
      <c r="DW56">
        <v>0</v>
      </c>
      <c r="DX56">
        <v>0</v>
      </c>
      <c r="DY56">
        <v>0</v>
      </c>
      <c r="DZ56" t="s">
        <v>1809</v>
      </c>
      <c r="EA56">
        <v>1</v>
      </c>
      <c r="EB56">
        <v>0</v>
      </c>
      <c r="EC56">
        <v>0</v>
      </c>
      <c r="ED56">
        <v>0</v>
      </c>
      <c r="EE56">
        <v>0</v>
      </c>
      <c r="EF56">
        <v>0</v>
      </c>
      <c r="EG56">
        <v>1</v>
      </c>
      <c r="EH56">
        <v>0</v>
      </c>
      <c r="EI56">
        <v>1</v>
      </c>
      <c r="EJ56">
        <v>0</v>
      </c>
      <c r="EK56">
        <v>0</v>
      </c>
      <c r="EL56">
        <v>1</v>
      </c>
      <c r="EM56">
        <v>0</v>
      </c>
      <c r="EN56">
        <v>0</v>
      </c>
      <c r="EO56">
        <v>0</v>
      </c>
      <c r="EP56">
        <v>0</v>
      </c>
      <c r="EQ56">
        <v>1</v>
      </c>
      <c r="ER56">
        <v>1</v>
      </c>
      <c r="ES56">
        <v>0</v>
      </c>
      <c r="ET56">
        <v>0</v>
      </c>
      <c r="EU56">
        <v>1</v>
      </c>
      <c r="EV56">
        <v>0</v>
      </c>
      <c r="EW56">
        <v>0</v>
      </c>
    </row>
    <row r="57" spans="1:153" x14ac:dyDescent="0.35">
      <c r="A57" t="s">
        <v>248</v>
      </c>
      <c r="B57" s="1">
        <v>43279</v>
      </c>
      <c r="C57" s="1">
        <v>43646</v>
      </c>
      <c r="D57">
        <v>1</v>
      </c>
      <c r="E57">
        <v>0</v>
      </c>
      <c r="F57">
        <v>1</v>
      </c>
      <c r="G57">
        <v>0</v>
      </c>
      <c r="H57">
        <v>0</v>
      </c>
      <c r="I57">
        <v>0</v>
      </c>
      <c r="J57">
        <v>1</v>
      </c>
      <c r="K57">
        <v>2</v>
      </c>
      <c r="L57">
        <v>0</v>
      </c>
      <c r="M57">
        <v>1</v>
      </c>
      <c r="N57">
        <v>1</v>
      </c>
      <c r="O57">
        <v>1</v>
      </c>
      <c r="P57">
        <v>1</v>
      </c>
      <c r="Q57">
        <v>0</v>
      </c>
      <c r="R57">
        <v>0</v>
      </c>
      <c r="S57">
        <v>1</v>
      </c>
      <c r="T57">
        <v>1</v>
      </c>
      <c r="U57">
        <v>1</v>
      </c>
      <c r="V57">
        <v>1</v>
      </c>
      <c r="W57">
        <v>0</v>
      </c>
      <c r="X57">
        <v>0</v>
      </c>
      <c r="Y57">
        <v>1</v>
      </c>
      <c r="Z57">
        <v>0</v>
      </c>
      <c r="AA57">
        <v>0</v>
      </c>
      <c r="AB57">
        <v>0</v>
      </c>
      <c r="AC57">
        <v>0</v>
      </c>
      <c r="AD57">
        <v>0</v>
      </c>
      <c r="AE57">
        <v>1</v>
      </c>
      <c r="AF57">
        <v>0</v>
      </c>
      <c r="AG57">
        <v>0</v>
      </c>
      <c r="AH57">
        <v>0</v>
      </c>
      <c r="AI57">
        <v>0</v>
      </c>
      <c r="AJ57">
        <v>0</v>
      </c>
      <c r="AK57">
        <v>0</v>
      </c>
      <c r="AL57">
        <v>0</v>
      </c>
      <c r="AM57">
        <v>1</v>
      </c>
      <c r="AN57">
        <v>1</v>
      </c>
      <c r="AO57">
        <v>0</v>
      </c>
      <c r="AP57" t="s">
        <v>1809</v>
      </c>
      <c r="AQ57" t="s">
        <v>1809</v>
      </c>
      <c r="AR57" t="s">
        <v>1809</v>
      </c>
      <c r="AS57" t="s">
        <v>1809</v>
      </c>
      <c r="AT57" t="s">
        <v>1809</v>
      </c>
      <c r="AU57" t="s">
        <v>1809</v>
      </c>
      <c r="AV57" t="s">
        <v>1809</v>
      </c>
      <c r="AW57" t="s">
        <v>1809</v>
      </c>
      <c r="AX57" t="s">
        <v>1809</v>
      </c>
      <c r="AY57" t="s">
        <v>1809</v>
      </c>
      <c r="AZ57">
        <v>1</v>
      </c>
      <c r="BA57">
        <v>0</v>
      </c>
      <c r="BB57">
        <v>0</v>
      </c>
      <c r="BC57">
        <v>0</v>
      </c>
      <c r="BD57">
        <v>1</v>
      </c>
      <c r="BE57">
        <v>0</v>
      </c>
      <c r="BF57">
        <v>0</v>
      </c>
      <c r="BG57">
        <v>0</v>
      </c>
      <c r="BH57">
        <v>0</v>
      </c>
      <c r="BI57">
        <v>0</v>
      </c>
      <c r="BJ57">
        <v>0</v>
      </c>
      <c r="BK57">
        <v>1</v>
      </c>
      <c r="BL57">
        <v>0</v>
      </c>
      <c r="BM57">
        <v>0</v>
      </c>
      <c r="BN57">
        <v>0</v>
      </c>
      <c r="BO57">
        <v>0</v>
      </c>
      <c r="BP57">
        <v>0</v>
      </c>
      <c r="BQ57">
        <v>0</v>
      </c>
      <c r="BR57">
        <v>1</v>
      </c>
      <c r="BS57">
        <v>0</v>
      </c>
      <c r="BT57">
        <v>1</v>
      </c>
      <c r="BU57">
        <v>0</v>
      </c>
      <c r="BV57">
        <v>1</v>
      </c>
      <c r="BW57">
        <v>1</v>
      </c>
      <c r="BX57">
        <v>0</v>
      </c>
      <c r="BY57">
        <v>0</v>
      </c>
      <c r="BZ57">
        <v>0</v>
      </c>
      <c r="CA57">
        <v>0</v>
      </c>
      <c r="CB57">
        <v>0</v>
      </c>
      <c r="CC57">
        <v>0</v>
      </c>
      <c r="CD57">
        <v>1</v>
      </c>
      <c r="CE57">
        <v>0</v>
      </c>
      <c r="CF57">
        <v>1</v>
      </c>
      <c r="CG57">
        <v>0</v>
      </c>
      <c r="CH57">
        <v>0</v>
      </c>
      <c r="CI57" t="s">
        <v>1809</v>
      </c>
      <c r="CJ57" t="s">
        <v>1809</v>
      </c>
      <c r="CK57" t="s">
        <v>1809</v>
      </c>
      <c r="CL57" t="s">
        <v>1809</v>
      </c>
      <c r="CM57" t="s">
        <v>1809</v>
      </c>
      <c r="CN57" t="s">
        <v>1809</v>
      </c>
      <c r="CO57" t="s">
        <v>1809</v>
      </c>
      <c r="CP57" t="s">
        <v>1809</v>
      </c>
      <c r="CQ57" t="s">
        <v>1809</v>
      </c>
      <c r="CR57" t="s">
        <v>1809</v>
      </c>
      <c r="CS57" t="s">
        <v>1809</v>
      </c>
      <c r="CT57" t="s">
        <v>1809</v>
      </c>
      <c r="CU57" t="s">
        <v>1809</v>
      </c>
      <c r="CV57" t="s">
        <v>1809</v>
      </c>
      <c r="CW57" t="s">
        <v>1809</v>
      </c>
      <c r="CX57" t="s">
        <v>1809</v>
      </c>
      <c r="CY57" t="s">
        <v>1809</v>
      </c>
      <c r="CZ57" t="s">
        <v>1809</v>
      </c>
      <c r="DA57" t="s">
        <v>1809</v>
      </c>
      <c r="DB57" t="s">
        <v>1809</v>
      </c>
      <c r="DC57" t="s">
        <v>1809</v>
      </c>
      <c r="DD57" t="s">
        <v>1809</v>
      </c>
      <c r="DE57" t="s">
        <v>1809</v>
      </c>
      <c r="DF57" t="s">
        <v>1809</v>
      </c>
      <c r="DG57" t="s">
        <v>1809</v>
      </c>
      <c r="DH57" t="s">
        <v>1809</v>
      </c>
      <c r="DI57" t="s">
        <v>1809</v>
      </c>
      <c r="DJ57" t="s">
        <v>1809</v>
      </c>
      <c r="DK57" t="s">
        <v>1809</v>
      </c>
      <c r="DL57" t="s">
        <v>1809</v>
      </c>
      <c r="DM57" t="s">
        <v>1809</v>
      </c>
      <c r="DN57" t="s">
        <v>1809</v>
      </c>
      <c r="DO57" t="s">
        <v>1809</v>
      </c>
      <c r="DP57" t="s">
        <v>1809</v>
      </c>
      <c r="DQ57" t="s">
        <v>1809</v>
      </c>
      <c r="DR57" t="s">
        <v>1809</v>
      </c>
      <c r="DS57" t="s">
        <v>1809</v>
      </c>
      <c r="DT57" t="s">
        <v>1809</v>
      </c>
      <c r="DU57" t="s">
        <v>1809</v>
      </c>
      <c r="DV57" t="s">
        <v>1809</v>
      </c>
      <c r="DW57">
        <v>0</v>
      </c>
      <c r="DX57">
        <v>0</v>
      </c>
      <c r="DY57">
        <v>0</v>
      </c>
      <c r="DZ57" t="s">
        <v>1809</v>
      </c>
      <c r="EA57">
        <v>1</v>
      </c>
      <c r="EB57">
        <v>0</v>
      </c>
      <c r="EC57">
        <v>0</v>
      </c>
      <c r="ED57">
        <v>0</v>
      </c>
      <c r="EE57">
        <v>0</v>
      </c>
      <c r="EF57">
        <v>0</v>
      </c>
      <c r="EG57">
        <v>1</v>
      </c>
      <c r="EH57">
        <v>0</v>
      </c>
      <c r="EI57">
        <v>1</v>
      </c>
      <c r="EJ57">
        <v>0</v>
      </c>
      <c r="EK57">
        <v>0</v>
      </c>
      <c r="EL57">
        <v>1</v>
      </c>
      <c r="EM57">
        <v>0</v>
      </c>
      <c r="EN57">
        <v>0</v>
      </c>
      <c r="EO57">
        <v>0</v>
      </c>
      <c r="EP57">
        <v>0</v>
      </c>
      <c r="EQ57">
        <v>1</v>
      </c>
      <c r="ER57">
        <v>1</v>
      </c>
      <c r="ES57">
        <v>0</v>
      </c>
      <c r="ET57">
        <v>0</v>
      </c>
      <c r="EU57">
        <v>1</v>
      </c>
      <c r="EV57">
        <v>0</v>
      </c>
      <c r="EW57">
        <v>0</v>
      </c>
    </row>
    <row r="58" spans="1:153" x14ac:dyDescent="0.35">
      <c r="A58" t="s">
        <v>248</v>
      </c>
      <c r="B58" s="1">
        <v>43647</v>
      </c>
      <c r="C58" s="1">
        <v>43669</v>
      </c>
      <c r="D58">
        <v>1</v>
      </c>
      <c r="E58">
        <v>0</v>
      </c>
      <c r="F58">
        <v>1</v>
      </c>
      <c r="G58">
        <v>0</v>
      </c>
      <c r="H58">
        <v>0</v>
      </c>
      <c r="I58">
        <v>0</v>
      </c>
      <c r="J58">
        <v>1</v>
      </c>
      <c r="K58">
        <v>2</v>
      </c>
      <c r="L58">
        <v>0</v>
      </c>
      <c r="M58">
        <v>1</v>
      </c>
      <c r="N58">
        <v>1</v>
      </c>
      <c r="O58">
        <v>1</v>
      </c>
      <c r="P58">
        <v>1</v>
      </c>
      <c r="Q58">
        <v>0</v>
      </c>
      <c r="R58">
        <v>0</v>
      </c>
      <c r="S58">
        <v>1</v>
      </c>
      <c r="T58">
        <v>1</v>
      </c>
      <c r="U58">
        <v>1</v>
      </c>
      <c r="V58">
        <v>1</v>
      </c>
      <c r="W58">
        <v>0</v>
      </c>
      <c r="X58">
        <v>0</v>
      </c>
      <c r="Y58">
        <v>1</v>
      </c>
      <c r="Z58">
        <v>0</v>
      </c>
      <c r="AA58">
        <v>0</v>
      </c>
      <c r="AB58">
        <v>0</v>
      </c>
      <c r="AC58">
        <v>0</v>
      </c>
      <c r="AD58">
        <v>0</v>
      </c>
      <c r="AE58">
        <v>1</v>
      </c>
      <c r="AF58">
        <v>0</v>
      </c>
      <c r="AG58">
        <v>0</v>
      </c>
      <c r="AH58">
        <v>0</v>
      </c>
      <c r="AI58">
        <v>0</v>
      </c>
      <c r="AJ58">
        <v>0</v>
      </c>
      <c r="AK58">
        <v>0</v>
      </c>
      <c r="AL58">
        <v>0</v>
      </c>
      <c r="AM58">
        <v>1</v>
      </c>
      <c r="AN58">
        <v>1</v>
      </c>
      <c r="AO58">
        <v>0</v>
      </c>
      <c r="AP58" t="s">
        <v>1809</v>
      </c>
      <c r="AQ58" t="s">
        <v>1809</v>
      </c>
      <c r="AR58" t="s">
        <v>1809</v>
      </c>
      <c r="AS58" t="s">
        <v>1809</v>
      </c>
      <c r="AT58" t="s">
        <v>1809</v>
      </c>
      <c r="AU58" t="s">
        <v>1809</v>
      </c>
      <c r="AV58" t="s">
        <v>1809</v>
      </c>
      <c r="AW58" t="s">
        <v>1809</v>
      </c>
      <c r="AX58" t="s">
        <v>1809</v>
      </c>
      <c r="AY58" t="s">
        <v>1809</v>
      </c>
      <c r="AZ58">
        <v>1</v>
      </c>
      <c r="BA58">
        <v>0</v>
      </c>
      <c r="BB58">
        <v>0</v>
      </c>
      <c r="BC58">
        <v>0</v>
      </c>
      <c r="BD58">
        <v>1</v>
      </c>
      <c r="BE58">
        <v>0</v>
      </c>
      <c r="BF58">
        <v>0</v>
      </c>
      <c r="BG58">
        <v>0</v>
      </c>
      <c r="BH58">
        <v>0</v>
      </c>
      <c r="BI58">
        <v>0</v>
      </c>
      <c r="BJ58">
        <v>0</v>
      </c>
      <c r="BK58">
        <v>1</v>
      </c>
      <c r="BL58">
        <v>0</v>
      </c>
      <c r="BM58">
        <v>0</v>
      </c>
      <c r="BN58">
        <v>0</v>
      </c>
      <c r="BO58">
        <v>0</v>
      </c>
      <c r="BP58">
        <v>0</v>
      </c>
      <c r="BQ58">
        <v>0</v>
      </c>
      <c r="BR58">
        <v>1</v>
      </c>
      <c r="BS58">
        <v>0</v>
      </c>
      <c r="BT58">
        <v>1</v>
      </c>
      <c r="BU58">
        <v>0</v>
      </c>
      <c r="BV58">
        <v>1</v>
      </c>
      <c r="BW58">
        <v>1</v>
      </c>
      <c r="BX58">
        <v>0</v>
      </c>
      <c r="BY58">
        <v>0</v>
      </c>
      <c r="BZ58">
        <v>0</v>
      </c>
      <c r="CA58">
        <v>0</v>
      </c>
      <c r="CB58">
        <v>0</v>
      </c>
      <c r="CC58">
        <v>0</v>
      </c>
      <c r="CD58">
        <v>1</v>
      </c>
      <c r="CE58">
        <v>0</v>
      </c>
      <c r="CF58">
        <v>1</v>
      </c>
      <c r="CG58">
        <v>0</v>
      </c>
      <c r="CH58">
        <v>0</v>
      </c>
      <c r="CI58" t="s">
        <v>1809</v>
      </c>
      <c r="CJ58" t="s">
        <v>1809</v>
      </c>
      <c r="CK58" t="s">
        <v>1809</v>
      </c>
      <c r="CL58" t="s">
        <v>1809</v>
      </c>
      <c r="CM58" t="s">
        <v>1809</v>
      </c>
      <c r="CN58" t="s">
        <v>1809</v>
      </c>
      <c r="CO58" t="s">
        <v>1809</v>
      </c>
      <c r="CP58" t="s">
        <v>1809</v>
      </c>
      <c r="CQ58" t="s">
        <v>1809</v>
      </c>
      <c r="CR58" t="s">
        <v>1809</v>
      </c>
      <c r="CS58" t="s">
        <v>1809</v>
      </c>
      <c r="CT58" t="s">
        <v>1809</v>
      </c>
      <c r="CU58" t="s">
        <v>1809</v>
      </c>
      <c r="CV58" t="s">
        <v>1809</v>
      </c>
      <c r="CW58" t="s">
        <v>1809</v>
      </c>
      <c r="CX58" t="s">
        <v>1809</v>
      </c>
      <c r="CY58" t="s">
        <v>1809</v>
      </c>
      <c r="CZ58" t="s">
        <v>1809</v>
      </c>
      <c r="DA58" t="s">
        <v>1809</v>
      </c>
      <c r="DB58" t="s">
        <v>1809</v>
      </c>
      <c r="DC58" t="s">
        <v>1809</v>
      </c>
      <c r="DD58" t="s">
        <v>1809</v>
      </c>
      <c r="DE58" t="s">
        <v>1809</v>
      </c>
      <c r="DF58" t="s">
        <v>1809</v>
      </c>
      <c r="DG58" t="s">
        <v>1809</v>
      </c>
      <c r="DH58" t="s">
        <v>1809</v>
      </c>
      <c r="DI58" t="s">
        <v>1809</v>
      </c>
      <c r="DJ58" t="s">
        <v>1809</v>
      </c>
      <c r="DK58" t="s">
        <v>1809</v>
      </c>
      <c r="DL58" t="s">
        <v>1809</v>
      </c>
      <c r="DM58" t="s">
        <v>1809</v>
      </c>
      <c r="DN58" t="s">
        <v>1809</v>
      </c>
      <c r="DO58" t="s">
        <v>1809</v>
      </c>
      <c r="DP58" t="s">
        <v>1809</v>
      </c>
      <c r="DQ58" t="s">
        <v>1809</v>
      </c>
      <c r="DR58" t="s">
        <v>1809</v>
      </c>
      <c r="DS58" t="s">
        <v>1809</v>
      </c>
      <c r="DT58" t="s">
        <v>1809</v>
      </c>
      <c r="DU58" t="s">
        <v>1809</v>
      </c>
      <c r="DV58" t="s">
        <v>1809</v>
      </c>
      <c r="DW58">
        <v>0</v>
      </c>
      <c r="DX58">
        <v>0</v>
      </c>
      <c r="DY58">
        <v>0</v>
      </c>
      <c r="DZ58" t="s">
        <v>1809</v>
      </c>
      <c r="EA58">
        <v>1</v>
      </c>
      <c r="EB58">
        <v>0</v>
      </c>
      <c r="EC58">
        <v>0</v>
      </c>
      <c r="ED58">
        <v>0</v>
      </c>
      <c r="EE58">
        <v>0</v>
      </c>
      <c r="EF58">
        <v>0</v>
      </c>
      <c r="EG58">
        <v>1</v>
      </c>
      <c r="EH58">
        <v>0</v>
      </c>
      <c r="EI58">
        <v>1</v>
      </c>
      <c r="EJ58">
        <v>0</v>
      </c>
      <c r="EK58">
        <v>0</v>
      </c>
      <c r="EL58">
        <v>1</v>
      </c>
      <c r="EM58">
        <v>0</v>
      </c>
      <c r="EN58">
        <v>0</v>
      </c>
      <c r="EO58">
        <v>0</v>
      </c>
      <c r="EP58">
        <v>0</v>
      </c>
      <c r="EQ58">
        <v>1</v>
      </c>
      <c r="ER58">
        <v>1</v>
      </c>
      <c r="ES58">
        <v>0</v>
      </c>
      <c r="ET58">
        <v>0</v>
      </c>
      <c r="EU58">
        <v>1</v>
      </c>
      <c r="EV58">
        <v>0</v>
      </c>
      <c r="EW58">
        <v>0</v>
      </c>
    </row>
    <row r="59" spans="1:153" x14ac:dyDescent="0.35">
      <c r="A59" t="s">
        <v>248</v>
      </c>
      <c r="B59" s="1">
        <v>43670</v>
      </c>
      <c r="C59" s="1">
        <v>43830</v>
      </c>
      <c r="D59">
        <v>1</v>
      </c>
      <c r="E59">
        <v>0</v>
      </c>
      <c r="F59">
        <v>1</v>
      </c>
      <c r="G59">
        <v>0</v>
      </c>
      <c r="H59">
        <v>0</v>
      </c>
      <c r="I59">
        <v>0</v>
      </c>
      <c r="J59">
        <v>1</v>
      </c>
      <c r="K59">
        <v>2</v>
      </c>
      <c r="L59">
        <v>0</v>
      </c>
      <c r="M59">
        <v>1</v>
      </c>
      <c r="N59">
        <v>1</v>
      </c>
      <c r="O59">
        <v>1</v>
      </c>
      <c r="P59">
        <v>1</v>
      </c>
      <c r="Q59">
        <v>0</v>
      </c>
      <c r="R59">
        <v>0</v>
      </c>
      <c r="S59">
        <v>1</v>
      </c>
      <c r="T59">
        <v>1</v>
      </c>
      <c r="U59">
        <v>1</v>
      </c>
      <c r="V59">
        <v>1</v>
      </c>
      <c r="W59">
        <v>0</v>
      </c>
      <c r="X59">
        <v>0</v>
      </c>
      <c r="Y59">
        <v>1</v>
      </c>
      <c r="Z59">
        <v>0</v>
      </c>
      <c r="AA59">
        <v>0</v>
      </c>
      <c r="AB59">
        <v>0</v>
      </c>
      <c r="AC59">
        <v>0</v>
      </c>
      <c r="AD59">
        <v>0</v>
      </c>
      <c r="AE59">
        <v>1</v>
      </c>
      <c r="AF59">
        <v>0</v>
      </c>
      <c r="AG59">
        <v>0</v>
      </c>
      <c r="AH59">
        <v>0</v>
      </c>
      <c r="AI59">
        <v>0</v>
      </c>
      <c r="AJ59">
        <v>0</v>
      </c>
      <c r="AK59">
        <v>0</v>
      </c>
      <c r="AL59">
        <v>0</v>
      </c>
      <c r="AM59">
        <v>1</v>
      </c>
      <c r="AN59">
        <v>1</v>
      </c>
      <c r="AO59">
        <v>0</v>
      </c>
      <c r="AP59" t="s">
        <v>1809</v>
      </c>
      <c r="AQ59" t="s">
        <v>1809</v>
      </c>
      <c r="AR59" t="s">
        <v>1809</v>
      </c>
      <c r="AS59" t="s">
        <v>1809</v>
      </c>
      <c r="AT59" t="s">
        <v>1809</v>
      </c>
      <c r="AU59" t="s">
        <v>1809</v>
      </c>
      <c r="AV59" t="s">
        <v>1809</v>
      </c>
      <c r="AW59" t="s">
        <v>1809</v>
      </c>
      <c r="AX59" t="s">
        <v>1809</v>
      </c>
      <c r="AY59" t="s">
        <v>1809</v>
      </c>
      <c r="AZ59">
        <v>1</v>
      </c>
      <c r="BA59">
        <v>0</v>
      </c>
      <c r="BB59">
        <v>0</v>
      </c>
      <c r="BC59">
        <v>0</v>
      </c>
      <c r="BD59">
        <v>1</v>
      </c>
      <c r="BE59">
        <v>0</v>
      </c>
      <c r="BF59">
        <v>0</v>
      </c>
      <c r="BG59">
        <v>0</v>
      </c>
      <c r="BH59">
        <v>0</v>
      </c>
      <c r="BI59">
        <v>0</v>
      </c>
      <c r="BJ59">
        <v>0</v>
      </c>
      <c r="BK59">
        <v>1</v>
      </c>
      <c r="BL59">
        <v>0</v>
      </c>
      <c r="BM59">
        <v>0</v>
      </c>
      <c r="BN59">
        <v>0</v>
      </c>
      <c r="BO59">
        <v>0</v>
      </c>
      <c r="BP59">
        <v>0</v>
      </c>
      <c r="BQ59">
        <v>0</v>
      </c>
      <c r="BR59">
        <v>1</v>
      </c>
      <c r="BS59">
        <v>0</v>
      </c>
      <c r="BT59">
        <v>1</v>
      </c>
      <c r="BU59">
        <v>0</v>
      </c>
      <c r="BV59">
        <v>1</v>
      </c>
      <c r="BW59">
        <v>1</v>
      </c>
      <c r="BX59">
        <v>0</v>
      </c>
      <c r="BY59">
        <v>0</v>
      </c>
      <c r="BZ59">
        <v>0</v>
      </c>
      <c r="CA59">
        <v>0</v>
      </c>
      <c r="CB59">
        <v>0</v>
      </c>
      <c r="CC59">
        <v>0</v>
      </c>
      <c r="CD59">
        <v>1</v>
      </c>
      <c r="CE59">
        <v>0</v>
      </c>
      <c r="CF59">
        <v>1</v>
      </c>
      <c r="CG59">
        <v>0</v>
      </c>
      <c r="CH59">
        <v>0</v>
      </c>
      <c r="CI59" t="s">
        <v>1809</v>
      </c>
      <c r="CJ59" t="s">
        <v>1809</v>
      </c>
      <c r="CK59" t="s">
        <v>1809</v>
      </c>
      <c r="CL59" t="s">
        <v>1809</v>
      </c>
      <c r="CM59" t="s">
        <v>1809</v>
      </c>
      <c r="CN59" t="s">
        <v>1809</v>
      </c>
      <c r="CO59" t="s">
        <v>1809</v>
      </c>
      <c r="CP59" t="s">
        <v>1809</v>
      </c>
      <c r="CQ59" t="s">
        <v>1809</v>
      </c>
      <c r="CR59" t="s">
        <v>1809</v>
      </c>
      <c r="CS59" t="s">
        <v>1809</v>
      </c>
      <c r="CT59" t="s">
        <v>1809</v>
      </c>
      <c r="CU59" t="s">
        <v>1809</v>
      </c>
      <c r="CV59" t="s">
        <v>1809</v>
      </c>
      <c r="CW59" t="s">
        <v>1809</v>
      </c>
      <c r="CX59" t="s">
        <v>1809</v>
      </c>
      <c r="CY59" t="s">
        <v>1809</v>
      </c>
      <c r="CZ59" t="s">
        <v>1809</v>
      </c>
      <c r="DA59" t="s">
        <v>1809</v>
      </c>
      <c r="DB59" t="s">
        <v>1809</v>
      </c>
      <c r="DC59" t="s">
        <v>1809</v>
      </c>
      <c r="DD59" t="s">
        <v>1809</v>
      </c>
      <c r="DE59" t="s">
        <v>1809</v>
      </c>
      <c r="DF59" t="s">
        <v>1809</v>
      </c>
      <c r="DG59" t="s">
        <v>1809</v>
      </c>
      <c r="DH59" t="s">
        <v>1809</v>
      </c>
      <c r="DI59" t="s">
        <v>1809</v>
      </c>
      <c r="DJ59" t="s">
        <v>1809</v>
      </c>
      <c r="DK59" t="s">
        <v>1809</v>
      </c>
      <c r="DL59" t="s">
        <v>1809</v>
      </c>
      <c r="DM59" t="s">
        <v>1809</v>
      </c>
      <c r="DN59" t="s">
        <v>1809</v>
      </c>
      <c r="DO59" t="s">
        <v>1809</v>
      </c>
      <c r="DP59" t="s">
        <v>1809</v>
      </c>
      <c r="DQ59" t="s">
        <v>1809</v>
      </c>
      <c r="DR59" t="s">
        <v>1809</v>
      </c>
      <c r="DS59" t="s">
        <v>1809</v>
      </c>
      <c r="DT59" t="s">
        <v>1809</v>
      </c>
      <c r="DU59" t="s">
        <v>1809</v>
      </c>
      <c r="DV59" t="s">
        <v>1809</v>
      </c>
      <c r="DW59">
        <v>0</v>
      </c>
      <c r="DX59">
        <v>0</v>
      </c>
      <c r="DY59">
        <v>0</v>
      </c>
      <c r="DZ59" t="s">
        <v>1809</v>
      </c>
      <c r="EA59">
        <v>1</v>
      </c>
      <c r="EB59">
        <v>0</v>
      </c>
      <c r="EC59">
        <v>0</v>
      </c>
      <c r="ED59">
        <v>0</v>
      </c>
      <c r="EE59">
        <v>0</v>
      </c>
      <c r="EF59">
        <v>0</v>
      </c>
      <c r="EG59">
        <v>1</v>
      </c>
      <c r="EH59">
        <v>0</v>
      </c>
      <c r="EI59">
        <v>1</v>
      </c>
      <c r="EJ59">
        <v>0</v>
      </c>
      <c r="EK59">
        <v>0</v>
      </c>
      <c r="EL59">
        <v>1</v>
      </c>
      <c r="EM59">
        <v>0</v>
      </c>
      <c r="EN59">
        <v>0</v>
      </c>
      <c r="EO59">
        <v>0</v>
      </c>
      <c r="EP59">
        <v>0</v>
      </c>
      <c r="EQ59">
        <v>1</v>
      </c>
      <c r="ER59">
        <v>1</v>
      </c>
      <c r="ES59">
        <v>0</v>
      </c>
      <c r="ET59">
        <v>0</v>
      </c>
      <c r="EU59">
        <v>1</v>
      </c>
      <c r="EV59">
        <v>0</v>
      </c>
      <c r="EW59">
        <v>0</v>
      </c>
    </row>
    <row r="60" spans="1:153" x14ac:dyDescent="0.35">
      <c r="A60" t="s">
        <v>270</v>
      </c>
      <c r="B60" s="1">
        <v>41640</v>
      </c>
      <c r="C60" s="1">
        <v>42004</v>
      </c>
      <c r="D60">
        <v>1</v>
      </c>
      <c r="E60">
        <v>0</v>
      </c>
      <c r="F60">
        <v>0</v>
      </c>
      <c r="G60">
        <v>0</v>
      </c>
      <c r="H60">
        <v>0</v>
      </c>
      <c r="I60">
        <v>1</v>
      </c>
      <c r="J60">
        <v>1</v>
      </c>
      <c r="K60">
        <v>4</v>
      </c>
      <c r="L60">
        <v>0</v>
      </c>
      <c r="M60">
        <v>1</v>
      </c>
      <c r="N60">
        <v>1</v>
      </c>
      <c r="O60">
        <v>1</v>
      </c>
      <c r="P60">
        <v>0</v>
      </c>
      <c r="Q60">
        <v>0</v>
      </c>
      <c r="R60">
        <v>0</v>
      </c>
      <c r="S60">
        <v>0</v>
      </c>
      <c r="T60">
        <v>0</v>
      </c>
      <c r="U60">
        <v>0</v>
      </c>
      <c r="V60">
        <v>0</v>
      </c>
      <c r="W60">
        <v>1</v>
      </c>
      <c r="X60">
        <v>0</v>
      </c>
      <c r="Y60">
        <v>0</v>
      </c>
      <c r="Z60" t="s">
        <v>1809</v>
      </c>
      <c r="AA60" t="s">
        <v>1809</v>
      </c>
      <c r="AB60" t="s">
        <v>1809</v>
      </c>
      <c r="AC60" t="s">
        <v>1809</v>
      </c>
      <c r="AD60" t="s">
        <v>1809</v>
      </c>
      <c r="AE60" t="s">
        <v>1809</v>
      </c>
      <c r="AF60" t="s">
        <v>1809</v>
      </c>
      <c r="AG60" t="s">
        <v>1809</v>
      </c>
      <c r="AH60" t="s">
        <v>1809</v>
      </c>
      <c r="AI60" t="s">
        <v>1809</v>
      </c>
      <c r="AJ60" t="s">
        <v>1809</v>
      </c>
      <c r="AK60" t="s">
        <v>1809</v>
      </c>
      <c r="AL60" t="s">
        <v>1809</v>
      </c>
      <c r="AM60" t="s">
        <v>1809</v>
      </c>
      <c r="AN60">
        <v>0</v>
      </c>
      <c r="AO60">
        <v>0</v>
      </c>
      <c r="AP60" t="s">
        <v>1809</v>
      </c>
      <c r="AQ60" t="s">
        <v>1809</v>
      </c>
      <c r="AR60" t="s">
        <v>1809</v>
      </c>
      <c r="AS60" t="s">
        <v>1809</v>
      </c>
      <c r="AT60" t="s">
        <v>1809</v>
      </c>
      <c r="AU60" t="s">
        <v>1809</v>
      </c>
      <c r="AV60" t="s">
        <v>1809</v>
      </c>
      <c r="AW60" t="s">
        <v>1809</v>
      </c>
      <c r="AX60" t="s">
        <v>1809</v>
      </c>
      <c r="AY60" t="s">
        <v>1809</v>
      </c>
      <c r="AZ60">
        <v>0</v>
      </c>
      <c r="BA60" t="s">
        <v>1809</v>
      </c>
      <c r="BB60" t="s">
        <v>1809</v>
      </c>
      <c r="BC60" t="s">
        <v>1809</v>
      </c>
      <c r="BD60" t="s">
        <v>1809</v>
      </c>
      <c r="BE60" t="s">
        <v>1809</v>
      </c>
      <c r="BF60" t="s">
        <v>1809</v>
      </c>
      <c r="BG60" t="s">
        <v>1809</v>
      </c>
      <c r="BH60" t="s">
        <v>1809</v>
      </c>
      <c r="BI60" t="s">
        <v>1809</v>
      </c>
      <c r="BJ60" t="s">
        <v>1809</v>
      </c>
      <c r="BK60" t="s">
        <v>1809</v>
      </c>
      <c r="BL60" t="s">
        <v>1809</v>
      </c>
      <c r="BM60" t="s">
        <v>1809</v>
      </c>
      <c r="BN60" t="s">
        <v>1809</v>
      </c>
      <c r="BO60" t="s">
        <v>1809</v>
      </c>
      <c r="BP60" t="s">
        <v>1809</v>
      </c>
      <c r="BQ60" t="s">
        <v>1809</v>
      </c>
      <c r="BR60" t="s">
        <v>1809</v>
      </c>
      <c r="BS60" t="s">
        <v>1809</v>
      </c>
      <c r="BT60" t="s">
        <v>1809</v>
      </c>
      <c r="BU60" t="s">
        <v>1809</v>
      </c>
      <c r="BV60">
        <v>0</v>
      </c>
      <c r="BW60" t="s">
        <v>1809</v>
      </c>
      <c r="BX60" t="s">
        <v>1809</v>
      </c>
      <c r="BY60" t="s">
        <v>1809</v>
      </c>
      <c r="BZ60" t="s">
        <v>1809</v>
      </c>
      <c r="CA60" t="s">
        <v>1809</v>
      </c>
      <c r="CB60" t="s">
        <v>1809</v>
      </c>
      <c r="CC60" t="s">
        <v>1809</v>
      </c>
      <c r="CD60" t="s">
        <v>1809</v>
      </c>
      <c r="CE60" t="s">
        <v>1809</v>
      </c>
      <c r="CF60" t="s">
        <v>1809</v>
      </c>
      <c r="CG60" t="s">
        <v>1809</v>
      </c>
      <c r="CH60">
        <v>0</v>
      </c>
      <c r="CI60" t="s">
        <v>1809</v>
      </c>
      <c r="CJ60" t="s">
        <v>1809</v>
      </c>
      <c r="CK60" t="s">
        <v>1809</v>
      </c>
      <c r="CL60" t="s">
        <v>1809</v>
      </c>
      <c r="CM60" t="s">
        <v>1809</v>
      </c>
      <c r="CN60" t="s">
        <v>1809</v>
      </c>
      <c r="CO60" t="s">
        <v>1809</v>
      </c>
      <c r="CP60" t="s">
        <v>1809</v>
      </c>
      <c r="CQ60" t="s">
        <v>1809</v>
      </c>
      <c r="CR60" t="s">
        <v>1809</v>
      </c>
      <c r="CS60" t="s">
        <v>1809</v>
      </c>
      <c r="CT60" t="s">
        <v>1809</v>
      </c>
      <c r="CU60" t="s">
        <v>1809</v>
      </c>
      <c r="CV60" t="s">
        <v>1809</v>
      </c>
      <c r="CW60" t="s">
        <v>1809</v>
      </c>
      <c r="CX60" t="s">
        <v>1809</v>
      </c>
      <c r="CY60" t="s">
        <v>1809</v>
      </c>
      <c r="CZ60" t="s">
        <v>1809</v>
      </c>
      <c r="DA60" t="s">
        <v>1809</v>
      </c>
      <c r="DB60" t="s">
        <v>1809</v>
      </c>
      <c r="DC60" t="s">
        <v>1809</v>
      </c>
      <c r="DD60" t="s">
        <v>1809</v>
      </c>
      <c r="DE60" t="s">
        <v>1809</v>
      </c>
      <c r="DF60" t="s">
        <v>1809</v>
      </c>
      <c r="DG60" t="s">
        <v>1809</v>
      </c>
      <c r="DH60" t="s">
        <v>1809</v>
      </c>
      <c r="DI60" t="s">
        <v>1809</v>
      </c>
      <c r="DJ60" t="s">
        <v>1809</v>
      </c>
      <c r="DK60" t="s">
        <v>1809</v>
      </c>
      <c r="DL60" t="s">
        <v>1809</v>
      </c>
      <c r="DM60" t="s">
        <v>1809</v>
      </c>
      <c r="DN60" t="s">
        <v>1809</v>
      </c>
      <c r="DO60" t="s">
        <v>1809</v>
      </c>
      <c r="DP60" t="s">
        <v>1809</v>
      </c>
      <c r="DQ60" t="s">
        <v>1809</v>
      </c>
      <c r="DR60" t="s">
        <v>1809</v>
      </c>
      <c r="DS60" t="s">
        <v>1809</v>
      </c>
      <c r="DT60" t="s">
        <v>1809</v>
      </c>
      <c r="DU60" t="s">
        <v>1809</v>
      </c>
      <c r="DV60" t="s">
        <v>1809</v>
      </c>
      <c r="DW60">
        <v>0</v>
      </c>
      <c r="DX60">
        <v>0</v>
      </c>
      <c r="DY60">
        <v>0</v>
      </c>
      <c r="DZ60" t="s">
        <v>1809</v>
      </c>
      <c r="EA60">
        <v>1</v>
      </c>
      <c r="EB60">
        <v>0</v>
      </c>
      <c r="EC60">
        <v>0</v>
      </c>
      <c r="ED60">
        <v>0</v>
      </c>
      <c r="EE60">
        <v>0</v>
      </c>
      <c r="EF60">
        <v>0</v>
      </c>
      <c r="EG60">
        <v>0</v>
      </c>
      <c r="EH60">
        <v>1</v>
      </c>
      <c r="EI60">
        <v>0</v>
      </c>
      <c r="EJ60">
        <v>0</v>
      </c>
      <c r="EK60">
        <v>0</v>
      </c>
      <c r="EL60">
        <v>0</v>
      </c>
      <c r="EM60" t="s">
        <v>1809</v>
      </c>
      <c r="EN60" t="s">
        <v>1809</v>
      </c>
      <c r="EO60" t="s">
        <v>1809</v>
      </c>
      <c r="EP60" t="s">
        <v>1809</v>
      </c>
      <c r="EQ60" t="s">
        <v>1809</v>
      </c>
      <c r="ER60">
        <v>1</v>
      </c>
      <c r="ES60">
        <v>0</v>
      </c>
      <c r="ET60">
        <v>0</v>
      </c>
      <c r="EU60">
        <v>0</v>
      </c>
      <c r="EV60">
        <v>0</v>
      </c>
      <c r="EW60">
        <v>1</v>
      </c>
    </row>
    <row r="61" spans="1:153" x14ac:dyDescent="0.35">
      <c r="A61" t="s">
        <v>270</v>
      </c>
      <c r="B61" s="1">
        <v>42005</v>
      </c>
      <c r="C61" s="1">
        <v>42287</v>
      </c>
      <c r="D61">
        <v>1</v>
      </c>
      <c r="E61">
        <v>0</v>
      </c>
      <c r="F61">
        <v>0</v>
      </c>
      <c r="G61">
        <v>1</v>
      </c>
      <c r="H61">
        <v>0</v>
      </c>
      <c r="I61">
        <v>1</v>
      </c>
      <c r="J61">
        <v>1</v>
      </c>
      <c r="K61">
        <v>4</v>
      </c>
      <c r="L61">
        <v>0</v>
      </c>
      <c r="M61">
        <v>1</v>
      </c>
      <c r="N61">
        <v>1</v>
      </c>
      <c r="O61">
        <v>1</v>
      </c>
      <c r="P61">
        <v>0</v>
      </c>
      <c r="Q61">
        <v>0</v>
      </c>
      <c r="R61">
        <v>0</v>
      </c>
      <c r="S61">
        <v>0</v>
      </c>
      <c r="T61">
        <v>0</v>
      </c>
      <c r="U61">
        <v>0</v>
      </c>
      <c r="V61">
        <v>0</v>
      </c>
      <c r="W61">
        <v>1</v>
      </c>
      <c r="X61">
        <v>0</v>
      </c>
      <c r="Y61">
        <v>0</v>
      </c>
      <c r="Z61" t="s">
        <v>1809</v>
      </c>
      <c r="AA61" t="s">
        <v>1809</v>
      </c>
      <c r="AB61" t="s">
        <v>1809</v>
      </c>
      <c r="AC61" t="s">
        <v>1809</v>
      </c>
      <c r="AD61" t="s">
        <v>1809</v>
      </c>
      <c r="AE61" t="s">
        <v>1809</v>
      </c>
      <c r="AF61" t="s">
        <v>1809</v>
      </c>
      <c r="AG61" t="s">
        <v>1809</v>
      </c>
      <c r="AH61" t="s">
        <v>1809</v>
      </c>
      <c r="AI61" t="s">
        <v>1809</v>
      </c>
      <c r="AJ61" t="s">
        <v>1809</v>
      </c>
      <c r="AK61" t="s">
        <v>1809</v>
      </c>
      <c r="AL61" t="s">
        <v>1809</v>
      </c>
      <c r="AM61" t="s">
        <v>1809</v>
      </c>
      <c r="AN61">
        <v>0</v>
      </c>
      <c r="AO61">
        <v>0</v>
      </c>
      <c r="AP61" t="s">
        <v>1809</v>
      </c>
      <c r="AQ61" t="s">
        <v>1809</v>
      </c>
      <c r="AR61" t="s">
        <v>1809</v>
      </c>
      <c r="AS61" t="s">
        <v>1809</v>
      </c>
      <c r="AT61" t="s">
        <v>1809</v>
      </c>
      <c r="AU61" t="s">
        <v>1809</v>
      </c>
      <c r="AV61" t="s">
        <v>1809</v>
      </c>
      <c r="AW61" t="s">
        <v>1809</v>
      </c>
      <c r="AX61" t="s">
        <v>1809</v>
      </c>
      <c r="AY61" t="s">
        <v>1809</v>
      </c>
      <c r="AZ61">
        <v>0</v>
      </c>
      <c r="BA61" t="s">
        <v>1809</v>
      </c>
      <c r="BB61" t="s">
        <v>1809</v>
      </c>
      <c r="BC61" t="s">
        <v>1809</v>
      </c>
      <c r="BD61" t="s">
        <v>1809</v>
      </c>
      <c r="BE61" t="s">
        <v>1809</v>
      </c>
      <c r="BF61" t="s">
        <v>1809</v>
      </c>
      <c r="BG61" t="s">
        <v>1809</v>
      </c>
      <c r="BH61" t="s">
        <v>1809</v>
      </c>
      <c r="BI61" t="s">
        <v>1809</v>
      </c>
      <c r="BJ61" t="s">
        <v>1809</v>
      </c>
      <c r="BK61" t="s">
        <v>1809</v>
      </c>
      <c r="BL61" t="s">
        <v>1809</v>
      </c>
      <c r="BM61" t="s">
        <v>1809</v>
      </c>
      <c r="BN61" t="s">
        <v>1809</v>
      </c>
      <c r="BO61" t="s">
        <v>1809</v>
      </c>
      <c r="BP61" t="s">
        <v>1809</v>
      </c>
      <c r="BQ61" t="s">
        <v>1809</v>
      </c>
      <c r="BR61" t="s">
        <v>1809</v>
      </c>
      <c r="BS61" t="s">
        <v>1809</v>
      </c>
      <c r="BT61" t="s">
        <v>1809</v>
      </c>
      <c r="BU61" t="s">
        <v>1809</v>
      </c>
      <c r="BV61">
        <v>0</v>
      </c>
      <c r="BW61" t="s">
        <v>1809</v>
      </c>
      <c r="BX61" t="s">
        <v>1809</v>
      </c>
      <c r="BY61" t="s">
        <v>1809</v>
      </c>
      <c r="BZ61" t="s">
        <v>1809</v>
      </c>
      <c r="CA61" t="s">
        <v>1809</v>
      </c>
      <c r="CB61" t="s">
        <v>1809</v>
      </c>
      <c r="CC61" t="s">
        <v>1809</v>
      </c>
      <c r="CD61" t="s">
        <v>1809</v>
      </c>
      <c r="CE61" t="s">
        <v>1809</v>
      </c>
      <c r="CF61" t="s">
        <v>1809</v>
      </c>
      <c r="CG61" t="s">
        <v>1809</v>
      </c>
      <c r="CH61">
        <v>0</v>
      </c>
      <c r="CI61" t="s">
        <v>1809</v>
      </c>
      <c r="CJ61" t="s">
        <v>1809</v>
      </c>
      <c r="CK61" t="s">
        <v>1809</v>
      </c>
      <c r="CL61" t="s">
        <v>1809</v>
      </c>
      <c r="CM61" t="s">
        <v>1809</v>
      </c>
      <c r="CN61" t="s">
        <v>1809</v>
      </c>
      <c r="CO61" t="s">
        <v>1809</v>
      </c>
      <c r="CP61" t="s">
        <v>1809</v>
      </c>
      <c r="CQ61" t="s">
        <v>1809</v>
      </c>
      <c r="CR61" t="s">
        <v>1809</v>
      </c>
      <c r="CS61" t="s">
        <v>1809</v>
      </c>
      <c r="CT61" t="s">
        <v>1809</v>
      </c>
      <c r="CU61" t="s">
        <v>1809</v>
      </c>
      <c r="CV61" t="s">
        <v>1809</v>
      </c>
      <c r="CW61" t="s">
        <v>1809</v>
      </c>
      <c r="CX61" t="s">
        <v>1809</v>
      </c>
      <c r="CY61" t="s">
        <v>1809</v>
      </c>
      <c r="CZ61" t="s">
        <v>1809</v>
      </c>
      <c r="DA61" t="s">
        <v>1809</v>
      </c>
      <c r="DB61" t="s">
        <v>1809</v>
      </c>
      <c r="DC61" t="s">
        <v>1809</v>
      </c>
      <c r="DD61" t="s">
        <v>1809</v>
      </c>
      <c r="DE61" t="s">
        <v>1809</v>
      </c>
      <c r="DF61" t="s">
        <v>1809</v>
      </c>
      <c r="DG61" t="s">
        <v>1809</v>
      </c>
      <c r="DH61" t="s">
        <v>1809</v>
      </c>
      <c r="DI61" t="s">
        <v>1809</v>
      </c>
      <c r="DJ61" t="s">
        <v>1809</v>
      </c>
      <c r="DK61" t="s">
        <v>1809</v>
      </c>
      <c r="DL61" t="s">
        <v>1809</v>
      </c>
      <c r="DM61" t="s">
        <v>1809</v>
      </c>
      <c r="DN61" t="s">
        <v>1809</v>
      </c>
      <c r="DO61" t="s">
        <v>1809</v>
      </c>
      <c r="DP61" t="s">
        <v>1809</v>
      </c>
      <c r="DQ61" t="s">
        <v>1809</v>
      </c>
      <c r="DR61" t="s">
        <v>1809</v>
      </c>
      <c r="DS61" t="s">
        <v>1809</v>
      </c>
      <c r="DT61" t="s">
        <v>1809</v>
      </c>
      <c r="DU61" t="s">
        <v>1809</v>
      </c>
      <c r="DV61" t="s">
        <v>1809</v>
      </c>
      <c r="DW61">
        <v>0</v>
      </c>
      <c r="DX61">
        <v>0</v>
      </c>
      <c r="DY61">
        <v>0</v>
      </c>
      <c r="DZ61" t="s">
        <v>1809</v>
      </c>
      <c r="EA61">
        <v>1</v>
      </c>
      <c r="EB61">
        <v>0</v>
      </c>
      <c r="EC61">
        <v>0</v>
      </c>
      <c r="ED61">
        <v>0</v>
      </c>
      <c r="EE61">
        <v>0</v>
      </c>
      <c r="EF61">
        <v>0</v>
      </c>
      <c r="EG61">
        <v>0</v>
      </c>
      <c r="EH61">
        <v>1</v>
      </c>
      <c r="EI61">
        <v>0</v>
      </c>
      <c r="EJ61">
        <v>0</v>
      </c>
      <c r="EK61">
        <v>0</v>
      </c>
      <c r="EL61">
        <v>0</v>
      </c>
      <c r="EM61" t="s">
        <v>1809</v>
      </c>
      <c r="EN61" t="s">
        <v>1809</v>
      </c>
      <c r="EO61" t="s">
        <v>1809</v>
      </c>
      <c r="EP61" t="s">
        <v>1809</v>
      </c>
      <c r="EQ61" t="s">
        <v>1809</v>
      </c>
      <c r="ER61">
        <v>1</v>
      </c>
      <c r="ES61">
        <v>0</v>
      </c>
      <c r="ET61">
        <v>0</v>
      </c>
      <c r="EU61">
        <v>0</v>
      </c>
      <c r="EV61">
        <v>0</v>
      </c>
      <c r="EW61">
        <v>1</v>
      </c>
    </row>
    <row r="62" spans="1:153" x14ac:dyDescent="0.35">
      <c r="A62" t="s">
        <v>270</v>
      </c>
      <c r="B62" s="1">
        <v>42288</v>
      </c>
      <c r="C62" s="1">
        <v>42369</v>
      </c>
      <c r="D62">
        <v>1</v>
      </c>
      <c r="E62">
        <v>0</v>
      </c>
      <c r="F62">
        <v>0</v>
      </c>
      <c r="G62">
        <v>1</v>
      </c>
      <c r="H62">
        <v>0</v>
      </c>
      <c r="I62">
        <v>1</v>
      </c>
      <c r="J62">
        <v>1</v>
      </c>
      <c r="K62">
        <v>4</v>
      </c>
      <c r="L62">
        <v>0</v>
      </c>
      <c r="M62">
        <v>1</v>
      </c>
      <c r="N62">
        <v>1</v>
      </c>
      <c r="O62">
        <v>1</v>
      </c>
      <c r="P62">
        <v>0</v>
      </c>
      <c r="Q62">
        <v>0</v>
      </c>
      <c r="R62">
        <v>0</v>
      </c>
      <c r="S62">
        <v>0</v>
      </c>
      <c r="T62">
        <v>0</v>
      </c>
      <c r="U62">
        <v>0</v>
      </c>
      <c r="V62">
        <v>0</v>
      </c>
      <c r="W62">
        <v>1</v>
      </c>
      <c r="X62">
        <v>0</v>
      </c>
      <c r="Y62">
        <v>0</v>
      </c>
      <c r="Z62" t="s">
        <v>1809</v>
      </c>
      <c r="AA62" t="s">
        <v>1809</v>
      </c>
      <c r="AB62" t="s">
        <v>1809</v>
      </c>
      <c r="AC62" t="s">
        <v>1809</v>
      </c>
      <c r="AD62" t="s">
        <v>1809</v>
      </c>
      <c r="AE62" t="s">
        <v>1809</v>
      </c>
      <c r="AF62" t="s">
        <v>1809</v>
      </c>
      <c r="AG62" t="s">
        <v>1809</v>
      </c>
      <c r="AH62" t="s">
        <v>1809</v>
      </c>
      <c r="AI62" t="s">
        <v>1809</v>
      </c>
      <c r="AJ62" t="s">
        <v>1809</v>
      </c>
      <c r="AK62" t="s">
        <v>1809</v>
      </c>
      <c r="AL62" t="s">
        <v>1809</v>
      </c>
      <c r="AM62" t="s">
        <v>1809</v>
      </c>
      <c r="AN62">
        <v>0</v>
      </c>
      <c r="AO62">
        <v>0</v>
      </c>
      <c r="AP62" t="s">
        <v>1809</v>
      </c>
      <c r="AQ62" t="s">
        <v>1809</v>
      </c>
      <c r="AR62" t="s">
        <v>1809</v>
      </c>
      <c r="AS62" t="s">
        <v>1809</v>
      </c>
      <c r="AT62" t="s">
        <v>1809</v>
      </c>
      <c r="AU62" t="s">
        <v>1809</v>
      </c>
      <c r="AV62" t="s">
        <v>1809</v>
      </c>
      <c r="AW62" t="s">
        <v>1809</v>
      </c>
      <c r="AX62" t="s">
        <v>1809</v>
      </c>
      <c r="AY62" t="s">
        <v>1809</v>
      </c>
      <c r="AZ62">
        <v>0</v>
      </c>
      <c r="BA62" t="s">
        <v>1809</v>
      </c>
      <c r="BB62" t="s">
        <v>1809</v>
      </c>
      <c r="BC62" t="s">
        <v>1809</v>
      </c>
      <c r="BD62" t="s">
        <v>1809</v>
      </c>
      <c r="BE62" t="s">
        <v>1809</v>
      </c>
      <c r="BF62" t="s">
        <v>1809</v>
      </c>
      <c r="BG62" t="s">
        <v>1809</v>
      </c>
      <c r="BH62" t="s">
        <v>1809</v>
      </c>
      <c r="BI62" t="s">
        <v>1809</v>
      </c>
      <c r="BJ62" t="s">
        <v>1809</v>
      </c>
      <c r="BK62" t="s">
        <v>1809</v>
      </c>
      <c r="BL62" t="s">
        <v>1809</v>
      </c>
      <c r="BM62" t="s">
        <v>1809</v>
      </c>
      <c r="BN62" t="s">
        <v>1809</v>
      </c>
      <c r="BO62" t="s">
        <v>1809</v>
      </c>
      <c r="BP62" t="s">
        <v>1809</v>
      </c>
      <c r="BQ62" t="s">
        <v>1809</v>
      </c>
      <c r="BR62" t="s">
        <v>1809</v>
      </c>
      <c r="BS62" t="s">
        <v>1809</v>
      </c>
      <c r="BT62" t="s">
        <v>1809</v>
      </c>
      <c r="BU62" t="s">
        <v>1809</v>
      </c>
      <c r="BV62">
        <v>0</v>
      </c>
      <c r="BW62" t="s">
        <v>1809</v>
      </c>
      <c r="BX62" t="s">
        <v>1809</v>
      </c>
      <c r="BY62" t="s">
        <v>1809</v>
      </c>
      <c r="BZ62" t="s">
        <v>1809</v>
      </c>
      <c r="CA62" t="s">
        <v>1809</v>
      </c>
      <c r="CB62" t="s">
        <v>1809</v>
      </c>
      <c r="CC62" t="s">
        <v>1809</v>
      </c>
      <c r="CD62" t="s">
        <v>1809</v>
      </c>
      <c r="CE62" t="s">
        <v>1809</v>
      </c>
      <c r="CF62" t="s">
        <v>1809</v>
      </c>
      <c r="CG62" t="s">
        <v>1809</v>
      </c>
      <c r="CH62">
        <v>0</v>
      </c>
      <c r="CI62" t="s">
        <v>1809</v>
      </c>
      <c r="CJ62" t="s">
        <v>1809</v>
      </c>
      <c r="CK62" t="s">
        <v>1809</v>
      </c>
      <c r="CL62" t="s">
        <v>1809</v>
      </c>
      <c r="CM62" t="s">
        <v>1809</v>
      </c>
      <c r="CN62" t="s">
        <v>1809</v>
      </c>
      <c r="CO62" t="s">
        <v>1809</v>
      </c>
      <c r="CP62" t="s">
        <v>1809</v>
      </c>
      <c r="CQ62" t="s">
        <v>1809</v>
      </c>
      <c r="CR62" t="s">
        <v>1809</v>
      </c>
      <c r="CS62" t="s">
        <v>1809</v>
      </c>
      <c r="CT62" t="s">
        <v>1809</v>
      </c>
      <c r="CU62" t="s">
        <v>1809</v>
      </c>
      <c r="CV62" t="s">
        <v>1809</v>
      </c>
      <c r="CW62" t="s">
        <v>1809</v>
      </c>
      <c r="CX62" t="s">
        <v>1809</v>
      </c>
      <c r="CY62" t="s">
        <v>1809</v>
      </c>
      <c r="CZ62" t="s">
        <v>1809</v>
      </c>
      <c r="DA62" t="s">
        <v>1809</v>
      </c>
      <c r="DB62" t="s">
        <v>1809</v>
      </c>
      <c r="DC62" t="s">
        <v>1809</v>
      </c>
      <c r="DD62" t="s">
        <v>1809</v>
      </c>
      <c r="DE62" t="s">
        <v>1809</v>
      </c>
      <c r="DF62" t="s">
        <v>1809</v>
      </c>
      <c r="DG62" t="s">
        <v>1809</v>
      </c>
      <c r="DH62" t="s">
        <v>1809</v>
      </c>
      <c r="DI62" t="s">
        <v>1809</v>
      </c>
      <c r="DJ62" t="s">
        <v>1809</v>
      </c>
      <c r="DK62" t="s">
        <v>1809</v>
      </c>
      <c r="DL62" t="s">
        <v>1809</v>
      </c>
      <c r="DM62" t="s">
        <v>1809</v>
      </c>
      <c r="DN62" t="s">
        <v>1809</v>
      </c>
      <c r="DO62" t="s">
        <v>1809</v>
      </c>
      <c r="DP62" t="s">
        <v>1809</v>
      </c>
      <c r="DQ62" t="s">
        <v>1809</v>
      </c>
      <c r="DR62" t="s">
        <v>1809</v>
      </c>
      <c r="DS62" t="s">
        <v>1809</v>
      </c>
      <c r="DT62" t="s">
        <v>1809</v>
      </c>
      <c r="DU62" t="s">
        <v>1809</v>
      </c>
      <c r="DV62" t="s">
        <v>1809</v>
      </c>
      <c r="DW62">
        <v>0</v>
      </c>
      <c r="DX62">
        <v>0</v>
      </c>
      <c r="DY62">
        <v>0</v>
      </c>
      <c r="DZ62" t="s">
        <v>1809</v>
      </c>
      <c r="EA62">
        <v>1</v>
      </c>
      <c r="EB62">
        <v>0</v>
      </c>
      <c r="EC62">
        <v>0</v>
      </c>
      <c r="ED62">
        <v>0</v>
      </c>
      <c r="EE62">
        <v>0</v>
      </c>
      <c r="EF62">
        <v>0</v>
      </c>
      <c r="EG62">
        <v>0</v>
      </c>
      <c r="EH62">
        <v>1</v>
      </c>
      <c r="EI62">
        <v>0</v>
      </c>
      <c r="EJ62">
        <v>0</v>
      </c>
      <c r="EK62">
        <v>0</v>
      </c>
      <c r="EL62">
        <v>0</v>
      </c>
      <c r="EM62" t="s">
        <v>1809</v>
      </c>
      <c r="EN62" t="s">
        <v>1809</v>
      </c>
      <c r="EO62" t="s">
        <v>1809</v>
      </c>
      <c r="EP62" t="s">
        <v>1809</v>
      </c>
      <c r="EQ62" t="s">
        <v>1809</v>
      </c>
      <c r="ER62">
        <v>1</v>
      </c>
      <c r="ES62">
        <v>0</v>
      </c>
      <c r="ET62">
        <v>0</v>
      </c>
      <c r="EU62">
        <v>0</v>
      </c>
      <c r="EV62">
        <v>0</v>
      </c>
      <c r="EW62">
        <v>1</v>
      </c>
    </row>
    <row r="63" spans="1:153" x14ac:dyDescent="0.35">
      <c r="A63" t="s">
        <v>270</v>
      </c>
      <c r="B63" s="1">
        <v>42370</v>
      </c>
      <c r="C63" s="1">
        <v>42735</v>
      </c>
      <c r="D63">
        <v>1</v>
      </c>
      <c r="E63">
        <v>0</v>
      </c>
      <c r="F63">
        <v>0</v>
      </c>
      <c r="G63">
        <v>1</v>
      </c>
      <c r="H63">
        <v>0</v>
      </c>
      <c r="I63">
        <v>1</v>
      </c>
      <c r="J63">
        <v>1</v>
      </c>
      <c r="K63">
        <v>4</v>
      </c>
      <c r="L63">
        <v>0</v>
      </c>
      <c r="M63">
        <v>1</v>
      </c>
      <c r="N63">
        <v>1</v>
      </c>
      <c r="O63">
        <v>1</v>
      </c>
      <c r="P63">
        <v>0</v>
      </c>
      <c r="Q63">
        <v>0</v>
      </c>
      <c r="R63">
        <v>0</v>
      </c>
      <c r="S63">
        <v>0</v>
      </c>
      <c r="T63">
        <v>0</v>
      </c>
      <c r="U63">
        <v>0</v>
      </c>
      <c r="V63">
        <v>0</v>
      </c>
      <c r="W63">
        <v>1</v>
      </c>
      <c r="X63">
        <v>0</v>
      </c>
      <c r="Y63">
        <v>1</v>
      </c>
      <c r="Z63">
        <v>1</v>
      </c>
      <c r="AA63">
        <v>1</v>
      </c>
      <c r="AB63">
        <v>1</v>
      </c>
      <c r="AC63">
        <v>1</v>
      </c>
      <c r="AD63">
        <v>1</v>
      </c>
      <c r="AE63">
        <v>1</v>
      </c>
      <c r="AF63">
        <v>1</v>
      </c>
      <c r="AG63">
        <v>0</v>
      </c>
      <c r="AH63">
        <v>0</v>
      </c>
      <c r="AI63">
        <v>1</v>
      </c>
      <c r="AJ63">
        <v>1</v>
      </c>
      <c r="AK63">
        <v>0</v>
      </c>
      <c r="AL63">
        <v>1</v>
      </c>
      <c r="AM63">
        <v>0</v>
      </c>
      <c r="AN63">
        <v>0</v>
      </c>
      <c r="AO63">
        <v>0</v>
      </c>
      <c r="AP63" t="s">
        <v>1809</v>
      </c>
      <c r="AQ63" t="s">
        <v>1809</v>
      </c>
      <c r="AR63" t="s">
        <v>1809</v>
      </c>
      <c r="AS63" t="s">
        <v>1809</v>
      </c>
      <c r="AT63" t="s">
        <v>1809</v>
      </c>
      <c r="AU63" t="s">
        <v>1809</v>
      </c>
      <c r="AV63" t="s">
        <v>1809</v>
      </c>
      <c r="AW63" t="s">
        <v>1809</v>
      </c>
      <c r="AX63" t="s">
        <v>1809</v>
      </c>
      <c r="AY63" t="s">
        <v>1809</v>
      </c>
      <c r="AZ63">
        <v>0</v>
      </c>
      <c r="BA63" t="s">
        <v>1809</v>
      </c>
      <c r="BB63" t="s">
        <v>1809</v>
      </c>
      <c r="BC63" t="s">
        <v>1809</v>
      </c>
      <c r="BD63" t="s">
        <v>1809</v>
      </c>
      <c r="BE63" t="s">
        <v>1809</v>
      </c>
      <c r="BF63" t="s">
        <v>1809</v>
      </c>
      <c r="BG63" t="s">
        <v>1809</v>
      </c>
      <c r="BH63" t="s">
        <v>1809</v>
      </c>
      <c r="BI63" t="s">
        <v>1809</v>
      </c>
      <c r="BJ63" t="s">
        <v>1809</v>
      </c>
      <c r="BK63" t="s">
        <v>1809</v>
      </c>
      <c r="BL63" t="s">
        <v>1809</v>
      </c>
      <c r="BM63" t="s">
        <v>1809</v>
      </c>
      <c r="BN63" t="s">
        <v>1809</v>
      </c>
      <c r="BO63" t="s">
        <v>1809</v>
      </c>
      <c r="BP63" t="s">
        <v>1809</v>
      </c>
      <c r="BQ63" t="s">
        <v>1809</v>
      </c>
      <c r="BR63" t="s">
        <v>1809</v>
      </c>
      <c r="BS63" t="s">
        <v>1809</v>
      </c>
      <c r="BT63" t="s">
        <v>1809</v>
      </c>
      <c r="BU63" t="s">
        <v>1809</v>
      </c>
      <c r="BV63">
        <v>0</v>
      </c>
      <c r="BW63" t="s">
        <v>1809</v>
      </c>
      <c r="BX63" t="s">
        <v>1809</v>
      </c>
      <c r="BY63" t="s">
        <v>1809</v>
      </c>
      <c r="BZ63" t="s">
        <v>1809</v>
      </c>
      <c r="CA63" t="s">
        <v>1809</v>
      </c>
      <c r="CB63" t="s">
        <v>1809</v>
      </c>
      <c r="CC63" t="s">
        <v>1809</v>
      </c>
      <c r="CD63" t="s">
        <v>1809</v>
      </c>
      <c r="CE63" t="s">
        <v>1809</v>
      </c>
      <c r="CF63" t="s">
        <v>1809</v>
      </c>
      <c r="CG63" t="s">
        <v>1809</v>
      </c>
      <c r="CH63">
        <v>0</v>
      </c>
      <c r="CI63" t="s">
        <v>1809</v>
      </c>
      <c r="CJ63" t="s">
        <v>1809</v>
      </c>
      <c r="CK63" t="s">
        <v>1809</v>
      </c>
      <c r="CL63" t="s">
        <v>1809</v>
      </c>
      <c r="CM63" t="s">
        <v>1809</v>
      </c>
      <c r="CN63" t="s">
        <v>1809</v>
      </c>
      <c r="CO63" t="s">
        <v>1809</v>
      </c>
      <c r="CP63" t="s">
        <v>1809</v>
      </c>
      <c r="CQ63" t="s">
        <v>1809</v>
      </c>
      <c r="CR63" t="s">
        <v>1809</v>
      </c>
      <c r="CS63" t="s">
        <v>1809</v>
      </c>
      <c r="CT63" t="s">
        <v>1809</v>
      </c>
      <c r="CU63" t="s">
        <v>1809</v>
      </c>
      <c r="CV63" t="s">
        <v>1809</v>
      </c>
      <c r="CW63" t="s">
        <v>1809</v>
      </c>
      <c r="CX63" t="s">
        <v>1809</v>
      </c>
      <c r="CY63" t="s">
        <v>1809</v>
      </c>
      <c r="CZ63" t="s">
        <v>1809</v>
      </c>
      <c r="DA63" t="s">
        <v>1809</v>
      </c>
      <c r="DB63" t="s">
        <v>1809</v>
      </c>
      <c r="DC63" t="s">
        <v>1809</v>
      </c>
      <c r="DD63" t="s">
        <v>1809</v>
      </c>
      <c r="DE63" t="s">
        <v>1809</v>
      </c>
      <c r="DF63" t="s">
        <v>1809</v>
      </c>
      <c r="DG63" t="s">
        <v>1809</v>
      </c>
      <c r="DH63" t="s">
        <v>1809</v>
      </c>
      <c r="DI63" t="s">
        <v>1809</v>
      </c>
      <c r="DJ63" t="s">
        <v>1809</v>
      </c>
      <c r="DK63" t="s">
        <v>1809</v>
      </c>
      <c r="DL63" t="s">
        <v>1809</v>
      </c>
      <c r="DM63" t="s">
        <v>1809</v>
      </c>
      <c r="DN63" t="s">
        <v>1809</v>
      </c>
      <c r="DO63" t="s">
        <v>1809</v>
      </c>
      <c r="DP63" t="s">
        <v>1809</v>
      </c>
      <c r="DQ63" t="s">
        <v>1809</v>
      </c>
      <c r="DR63" t="s">
        <v>1809</v>
      </c>
      <c r="DS63" t="s">
        <v>1809</v>
      </c>
      <c r="DT63" t="s">
        <v>1809</v>
      </c>
      <c r="DU63" t="s">
        <v>1809</v>
      </c>
      <c r="DV63" t="s">
        <v>1809</v>
      </c>
      <c r="DW63">
        <v>0</v>
      </c>
      <c r="DX63">
        <v>0</v>
      </c>
      <c r="DY63">
        <v>0</v>
      </c>
      <c r="DZ63" t="s">
        <v>1809</v>
      </c>
      <c r="EA63">
        <v>1</v>
      </c>
      <c r="EB63">
        <v>0</v>
      </c>
      <c r="EC63">
        <v>0</v>
      </c>
      <c r="ED63">
        <v>0</v>
      </c>
      <c r="EE63">
        <v>0</v>
      </c>
      <c r="EF63">
        <v>0</v>
      </c>
      <c r="EG63">
        <v>0</v>
      </c>
      <c r="EH63">
        <v>1</v>
      </c>
      <c r="EI63">
        <v>0</v>
      </c>
      <c r="EJ63">
        <v>0</v>
      </c>
      <c r="EK63">
        <v>0</v>
      </c>
      <c r="EL63">
        <v>0</v>
      </c>
      <c r="EM63" t="s">
        <v>1809</v>
      </c>
      <c r="EN63" t="s">
        <v>1809</v>
      </c>
      <c r="EO63" t="s">
        <v>1809</v>
      </c>
      <c r="EP63" t="s">
        <v>1809</v>
      </c>
      <c r="EQ63" t="s">
        <v>1809</v>
      </c>
      <c r="ER63">
        <v>1</v>
      </c>
      <c r="ES63">
        <v>0</v>
      </c>
      <c r="ET63">
        <v>0</v>
      </c>
      <c r="EU63">
        <v>0</v>
      </c>
      <c r="EV63">
        <v>0</v>
      </c>
      <c r="EW63">
        <v>1</v>
      </c>
    </row>
    <row r="64" spans="1:153" x14ac:dyDescent="0.35">
      <c r="A64" t="s">
        <v>270</v>
      </c>
      <c r="B64" s="1">
        <v>42736</v>
      </c>
      <c r="C64" s="1">
        <v>43016</v>
      </c>
      <c r="D64">
        <v>1</v>
      </c>
      <c r="E64">
        <v>0</v>
      </c>
      <c r="F64">
        <v>0</v>
      </c>
      <c r="G64">
        <v>1</v>
      </c>
      <c r="H64">
        <v>0</v>
      </c>
      <c r="I64">
        <v>1</v>
      </c>
      <c r="J64">
        <v>1</v>
      </c>
      <c r="K64">
        <v>4</v>
      </c>
      <c r="L64">
        <v>0</v>
      </c>
      <c r="M64">
        <v>1</v>
      </c>
      <c r="N64">
        <v>1</v>
      </c>
      <c r="O64">
        <v>1</v>
      </c>
      <c r="P64">
        <v>0</v>
      </c>
      <c r="Q64">
        <v>0</v>
      </c>
      <c r="R64">
        <v>0</v>
      </c>
      <c r="S64">
        <v>0</v>
      </c>
      <c r="T64">
        <v>0</v>
      </c>
      <c r="U64">
        <v>0</v>
      </c>
      <c r="V64">
        <v>0</v>
      </c>
      <c r="W64">
        <v>1</v>
      </c>
      <c r="X64">
        <v>0</v>
      </c>
      <c r="Y64">
        <v>1</v>
      </c>
      <c r="Z64">
        <v>1</v>
      </c>
      <c r="AA64">
        <v>1</v>
      </c>
      <c r="AB64">
        <v>1</v>
      </c>
      <c r="AC64">
        <v>1</v>
      </c>
      <c r="AD64">
        <v>1</v>
      </c>
      <c r="AE64">
        <v>1</v>
      </c>
      <c r="AF64">
        <v>1</v>
      </c>
      <c r="AG64">
        <v>0</v>
      </c>
      <c r="AH64">
        <v>0</v>
      </c>
      <c r="AI64">
        <v>1</v>
      </c>
      <c r="AJ64">
        <v>1</v>
      </c>
      <c r="AK64">
        <v>0</v>
      </c>
      <c r="AL64">
        <v>1</v>
      </c>
      <c r="AM64">
        <v>0</v>
      </c>
      <c r="AN64">
        <v>1</v>
      </c>
      <c r="AO64">
        <v>0</v>
      </c>
      <c r="AP64" t="s">
        <v>1809</v>
      </c>
      <c r="AQ64" t="s">
        <v>1809</v>
      </c>
      <c r="AR64" t="s">
        <v>1809</v>
      </c>
      <c r="AS64" t="s">
        <v>1809</v>
      </c>
      <c r="AT64" t="s">
        <v>1809</v>
      </c>
      <c r="AU64" t="s">
        <v>1809</v>
      </c>
      <c r="AV64" t="s">
        <v>1809</v>
      </c>
      <c r="AW64" t="s">
        <v>1809</v>
      </c>
      <c r="AX64" t="s">
        <v>1809</v>
      </c>
      <c r="AY64" t="s">
        <v>1809</v>
      </c>
      <c r="AZ64">
        <v>0</v>
      </c>
      <c r="BA64" t="s">
        <v>1809</v>
      </c>
      <c r="BB64" t="s">
        <v>1809</v>
      </c>
      <c r="BC64" t="s">
        <v>1809</v>
      </c>
      <c r="BD64" t="s">
        <v>1809</v>
      </c>
      <c r="BE64" t="s">
        <v>1809</v>
      </c>
      <c r="BF64" t="s">
        <v>1809</v>
      </c>
      <c r="BG64" t="s">
        <v>1809</v>
      </c>
      <c r="BH64" t="s">
        <v>1809</v>
      </c>
      <c r="BI64" t="s">
        <v>1809</v>
      </c>
      <c r="BJ64" t="s">
        <v>1809</v>
      </c>
      <c r="BK64" t="s">
        <v>1809</v>
      </c>
      <c r="BL64" t="s">
        <v>1809</v>
      </c>
      <c r="BM64" t="s">
        <v>1809</v>
      </c>
      <c r="BN64" t="s">
        <v>1809</v>
      </c>
      <c r="BO64" t="s">
        <v>1809</v>
      </c>
      <c r="BP64" t="s">
        <v>1809</v>
      </c>
      <c r="BQ64" t="s">
        <v>1809</v>
      </c>
      <c r="BR64" t="s">
        <v>1809</v>
      </c>
      <c r="BS64" t="s">
        <v>1809</v>
      </c>
      <c r="BT64" t="s">
        <v>1809</v>
      </c>
      <c r="BU64" t="s">
        <v>1809</v>
      </c>
      <c r="BV64">
        <v>0</v>
      </c>
      <c r="BW64" t="s">
        <v>1809</v>
      </c>
      <c r="BX64" t="s">
        <v>1809</v>
      </c>
      <c r="BY64" t="s">
        <v>1809</v>
      </c>
      <c r="BZ64" t="s">
        <v>1809</v>
      </c>
      <c r="CA64" t="s">
        <v>1809</v>
      </c>
      <c r="CB64" t="s">
        <v>1809</v>
      </c>
      <c r="CC64" t="s">
        <v>1809</v>
      </c>
      <c r="CD64" t="s">
        <v>1809</v>
      </c>
      <c r="CE64" t="s">
        <v>1809</v>
      </c>
      <c r="CF64" t="s">
        <v>1809</v>
      </c>
      <c r="CG64" t="s">
        <v>1809</v>
      </c>
      <c r="CH64">
        <v>1</v>
      </c>
      <c r="CI64">
        <v>1</v>
      </c>
      <c r="CJ64">
        <v>1</v>
      </c>
      <c r="CK64">
        <v>1</v>
      </c>
      <c r="CL64">
        <v>0</v>
      </c>
      <c r="CM64">
        <v>0</v>
      </c>
      <c r="CN64">
        <v>1</v>
      </c>
      <c r="CO64">
        <v>0</v>
      </c>
      <c r="CP64">
        <v>0</v>
      </c>
      <c r="CQ64">
        <v>0</v>
      </c>
      <c r="CR64">
        <v>1</v>
      </c>
      <c r="CS64">
        <v>0</v>
      </c>
      <c r="CT64">
        <v>0</v>
      </c>
      <c r="CU64">
        <v>0</v>
      </c>
      <c r="CV64">
        <v>0</v>
      </c>
      <c r="CW64">
        <v>1</v>
      </c>
      <c r="CX64">
        <v>0</v>
      </c>
      <c r="CY64">
        <v>0</v>
      </c>
      <c r="CZ64">
        <v>0</v>
      </c>
      <c r="DA64">
        <v>1</v>
      </c>
      <c r="DB64">
        <v>0</v>
      </c>
      <c r="DC64">
        <v>0</v>
      </c>
      <c r="DD64">
        <v>0</v>
      </c>
      <c r="DE64">
        <v>0</v>
      </c>
      <c r="DF64">
        <v>1</v>
      </c>
      <c r="DG64">
        <v>0</v>
      </c>
      <c r="DH64">
        <v>0</v>
      </c>
      <c r="DI64">
        <v>1</v>
      </c>
      <c r="DJ64">
        <v>0</v>
      </c>
      <c r="DK64">
        <v>0</v>
      </c>
      <c r="DL64">
        <v>0</v>
      </c>
      <c r="DM64">
        <v>0</v>
      </c>
      <c r="DN64">
        <v>0</v>
      </c>
      <c r="DO64">
        <v>0</v>
      </c>
      <c r="DP64">
        <v>0</v>
      </c>
      <c r="DQ64">
        <v>0</v>
      </c>
      <c r="DR64">
        <v>1</v>
      </c>
      <c r="DS64">
        <v>1</v>
      </c>
      <c r="DT64">
        <v>0</v>
      </c>
      <c r="DU64">
        <v>1</v>
      </c>
      <c r="DV64">
        <v>0</v>
      </c>
      <c r="DW64">
        <v>0</v>
      </c>
      <c r="DX64">
        <v>1</v>
      </c>
      <c r="DY64">
        <v>0</v>
      </c>
      <c r="DZ64" t="s">
        <v>1809</v>
      </c>
      <c r="EA64">
        <v>1</v>
      </c>
      <c r="EB64">
        <v>0</v>
      </c>
      <c r="EC64">
        <v>0</v>
      </c>
      <c r="ED64">
        <v>0</v>
      </c>
      <c r="EE64">
        <v>0</v>
      </c>
      <c r="EF64">
        <v>0</v>
      </c>
      <c r="EG64">
        <v>0</v>
      </c>
      <c r="EH64">
        <v>1</v>
      </c>
      <c r="EI64">
        <v>0</v>
      </c>
      <c r="EJ64">
        <v>0</v>
      </c>
      <c r="EK64">
        <v>0</v>
      </c>
      <c r="EL64">
        <v>0</v>
      </c>
      <c r="EM64" t="s">
        <v>1809</v>
      </c>
      <c r="EN64" t="s">
        <v>1809</v>
      </c>
      <c r="EO64" t="s">
        <v>1809</v>
      </c>
      <c r="EP64" t="s">
        <v>1809</v>
      </c>
      <c r="EQ64" t="s">
        <v>1809</v>
      </c>
      <c r="ER64">
        <v>1</v>
      </c>
      <c r="ES64">
        <v>0</v>
      </c>
      <c r="ET64">
        <v>0</v>
      </c>
      <c r="EU64">
        <v>0</v>
      </c>
      <c r="EV64">
        <v>0</v>
      </c>
      <c r="EW64">
        <v>1</v>
      </c>
    </row>
    <row r="65" spans="1:153" x14ac:dyDescent="0.35">
      <c r="A65" t="s">
        <v>270</v>
      </c>
      <c r="B65" s="1">
        <v>43017</v>
      </c>
      <c r="C65" s="1">
        <v>43465</v>
      </c>
      <c r="D65">
        <v>1</v>
      </c>
      <c r="E65">
        <v>0</v>
      </c>
      <c r="F65">
        <v>0</v>
      </c>
      <c r="G65">
        <v>1</v>
      </c>
      <c r="H65">
        <v>0</v>
      </c>
      <c r="I65">
        <v>1</v>
      </c>
      <c r="J65">
        <v>1</v>
      </c>
      <c r="K65">
        <v>4</v>
      </c>
      <c r="L65">
        <v>0</v>
      </c>
      <c r="M65">
        <v>1</v>
      </c>
      <c r="N65">
        <v>1</v>
      </c>
      <c r="O65">
        <v>1</v>
      </c>
      <c r="P65">
        <v>0</v>
      </c>
      <c r="Q65">
        <v>0</v>
      </c>
      <c r="R65">
        <v>0</v>
      </c>
      <c r="S65">
        <v>0</v>
      </c>
      <c r="T65">
        <v>0</v>
      </c>
      <c r="U65">
        <v>0</v>
      </c>
      <c r="V65">
        <v>0</v>
      </c>
      <c r="W65">
        <v>1</v>
      </c>
      <c r="X65">
        <v>0</v>
      </c>
      <c r="Y65">
        <v>1</v>
      </c>
      <c r="Z65">
        <v>1</v>
      </c>
      <c r="AA65">
        <v>1</v>
      </c>
      <c r="AB65">
        <v>1</v>
      </c>
      <c r="AC65">
        <v>1</v>
      </c>
      <c r="AD65">
        <v>1</v>
      </c>
      <c r="AE65">
        <v>1</v>
      </c>
      <c r="AF65">
        <v>1</v>
      </c>
      <c r="AG65">
        <v>0</v>
      </c>
      <c r="AH65">
        <v>0</v>
      </c>
      <c r="AI65">
        <v>1</v>
      </c>
      <c r="AJ65">
        <v>1</v>
      </c>
      <c r="AK65">
        <v>0</v>
      </c>
      <c r="AL65">
        <v>1</v>
      </c>
      <c r="AM65">
        <v>0</v>
      </c>
      <c r="AN65">
        <v>1</v>
      </c>
      <c r="AO65">
        <v>0</v>
      </c>
      <c r="AP65" t="s">
        <v>1809</v>
      </c>
      <c r="AQ65" t="s">
        <v>1809</v>
      </c>
      <c r="AR65" t="s">
        <v>1809</v>
      </c>
      <c r="AS65" t="s">
        <v>1809</v>
      </c>
      <c r="AT65" t="s">
        <v>1809</v>
      </c>
      <c r="AU65" t="s">
        <v>1809</v>
      </c>
      <c r="AV65" t="s">
        <v>1809</v>
      </c>
      <c r="AW65" t="s">
        <v>1809</v>
      </c>
      <c r="AX65" t="s">
        <v>1809</v>
      </c>
      <c r="AY65" t="s">
        <v>1809</v>
      </c>
      <c r="AZ65">
        <v>0</v>
      </c>
      <c r="BA65" t="s">
        <v>1809</v>
      </c>
      <c r="BB65" t="s">
        <v>1809</v>
      </c>
      <c r="BC65" t="s">
        <v>1809</v>
      </c>
      <c r="BD65" t="s">
        <v>1809</v>
      </c>
      <c r="BE65" t="s">
        <v>1809</v>
      </c>
      <c r="BF65" t="s">
        <v>1809</v>
      </c>
      <c r="BG65" t="s">
        <v>1809</v>
      </c>
      <c r="BH65" t="s">
        <v>1809</v>
      </c>
      <c r="BI65" t="s">
        <v>1809</v>
      </c>
      <c r="BJ65" t="s">
        <v>1809</v>
      </c>
      <c r="BK65" t="s">
        <v>1809</v>
      </c>
      <c r="BL65" t="s">
        <v>1809</v>
      </c>
      <c r="BM65" t="s">
        <v>1809</v>
      </c>
      <c r="BN65" t="s">
        <v>1809</v>
      </c>
      <c r="BO65" t="s">
        <v>1809</v>
      </c>
      <c r="BP65" t="s">
        <v>1809</v>
      </c>
      <c r="BQ65" t="s">
        <v>1809</v>
      </c>
      <c r="BR65" t="s">
        <v>1809</v>
      </c>
      <c r="BS65" t="s">
        <v>1809</v>
      </c>
      <c r="BT65" t="s">
        <v>1809</v>
      </c>
      <c r="BU65" t="s">
        <v>1809</v>
      </c>
      <c r="BV65">
        <v>0</v>
      </c>
      <c r="BW65" t="s">
        <v>1809</v>
      </c>
      <c r="BX65" t="s">
        <v>1809</v>
      </c>
      <c r="BY65" t="s">
        <v>1809</v>
      </c>
      <c r="BZ65" t="s">
        <v>1809</v>
      </c>
      <c r="CA65" t="s">
        <v>1809</v>
      </c>
      <c r="CB65" t="s">
        <v>1809</v>
      </c>
      <c r="CC65" t="s">
        <v>1809</v>
      </c>
      <c r="CD65" t="s">
        <v>1809</v>
      </c>
      <c r="CE65" t="s">
        <v>1809</v>
      </c>
      <c r="CF65" t="s">
        <v>1809</v>
      </c>
      <c r="CG65" t="s">
        <v>1809</v>
      </c>
      <c r="CH65">
        <v>1</v>
      </c>
      <c r="CI65">
        <v>1</v>
      </c>
      <c r="CJ65">
        <v>1</v>
      </c>
      <c r="CK65">
        <v>1</v>
      </c>
      <c r="CL65">
        <v>0</v>
      </c>
      <c r="CM65">
        <v>0</v>
      </c>
      <c r="CN65">
        <v>1</v>
      </c>
      <c r="CO65">
        <v>0</v>
      </c>
      <c r="CP65">
        <v>0</v>
      </c>
      <c r="CQ65">
        <v>0</v>
      </c>
      <c r="CR65">
        <v>1</v>
      </c>
      <c r="CS65">
        <v>0</v>
      </c>
      <c r="CT65">
        <v>0</v>
      </c>
      <c r="CU65">
        <v>0</v>
      </c>
      <c r="CV65">
        <v>0</v>
      </c>
      <c r="CW65">
        <v>1</v>
      </c>
      <c r="CX65">
        <v>0</v>
      </c>
      <c r="CY65">
        <v>0</v>
      </c>
      <c r="CZ65">
        <v>0</v>
      </c>
      <c r="DA65">
        <v>1</v>
      </c>
      <c r="DB65">
        <v>0</v>
      </c>
      <c r="DC65">
        <v>0</v>
      </c>
      <c r="DD65">
        <v>0</v>
      </c>
      <c r="DE65">
        <v>0</v>
      </c>
      <c r="DF65">
        <v>1</v>
      </c>
      <c r="DG65">
        <v>0</v>
      </c>
      <c r="DH65">
        <v>0</v>
      </c>
      <c r="DI65">
        <v>1</v>
      </c>
      <c r="DJ65">
        <v>0</v>
      </c>
      <c r="DK65">
        <v>0</v>
      </c>
      <c r="DL65">
        <v>0</v>
      </c>
      <c r="DM65">
        <v>0</v>
      </c>
      <c r="DN65">
        <v>0</v>
      </c>
      <c r="DO65">
        <v>0</v>
      </c>
      <c r="DP65">
        <v>0</v>
      </c>
      <c r="DQ65">
        <v>0</v>
      </c>
      <c r="DR65">
        <v>1</v>
      </c>
      <c r="DS65">
        <v>1</v>
      </c>
      <c r="DT65">
        <v>0</v>
      </c>
      <c r="DU65">
        <v>1</v>
      </c>
      <c r="DV65">
        <v>0</v>
      </c>
      <c r="DW65">
        <v>0</v>
      </c>
      <c r="DX65">
        <v>1</v>
      </c>
      <c r="DY65">
        <v>0</v>
      </c>
      <c r="DZ65" t="s">
        <v>1809</v>
      </c>
      <c r="EA65">
        <v>1</v>
      </c>
      <c r="EB65">
        <v>0</v>
      </c>
      <c r="EC65">
        <v>0</v>
      </c>
      <c r="ED65">
        <v>0</v>
      </c>
      <c r="EE65">
        <v>0</v>
      </c>
      <c r="EF65">
        <v>0</v>
      </c>
      <c r="EG65">
        <v>0</v>
      </c>
      <c r="EH65">
        <v>1</v>
      </c>
      <c r="EI65">
        <v>0</v>
      </c>
      <c r="EJ65">
        <v>0</v>
      </c>
      <c r="EK65">
        <v>0</v>
      </c>
      <c r="EL65">
        <v>0</v>
      </c>
      <c r="EM65" t="s">
        <v>1809</v>
      </c>
      <c r="EN65" t="s">
        <v>1809</v>
      </c>
      <c r="EO65" t="s">
        <v>1809</v>
      </c>
      <c r="EP65" t="s">
        <v>1809</v>
      </c>
      <c r="EQ65" t="s">
        <v>1809</v>
      </c>
      <c r="ER65">
        <v>1</v>
      </c>
      <c r="ES65">
        <v>0</v>
      </c>
      <c r="ET65">
        <v>0</v>
      </c>
      <c r="EU65">
        <v>0</v>
      </c>
      <c r="EV65">
        <v>0</v>
      </c>
      <c r="EW65">
        <v>1</v>
      </c>
    </row>
    <row r="66" spans="1:153" x14ac:dyDescent="0.35">
      <c r="A66" t="s">
        <v>270</v>
      </c>
      <c r="B66" s="1">
        <v>43466</v>
      </c>
      <c r="C66" s="1">
        <v>43830</v>
      </c>
      <c r="D66">
        <v>1</v>
      </c>
      <c r="E66">
        <v>1</v>
      </c>
      <c r="F66">
        <v>0</v>
      </c>
      <c r="G66">
        <v>1</v>
      </c>
      <c r="H66">
        <v>0</v>
      </c>
      <c r="I66">
        <v>1</v>
      </c>
      <c r="J66">
        <v>1</v>
      </c>
      <c r="K66">
        <v>4</v>
      </c>
      <c r="L66">
        <v>0</v>
      </c>
      <c r="M66">
        <v>1</v>
      </c>
      <c r="N66">
        <v>1</v>
      </c>
      <c r="O66">
        <v>1</v>
      </c>
      <c r="P66">
        <v>0</v>
      </c>
      <c r="Q66">
        <v>0</v>
      </c>
      <c r="R66">
        <v>0</v>
      </c>
      <c r="S66">
        <v>0</v>
      </c>
      <c r="T66">
        <v>0</v>
      </c>
      <c r="U66">
        <v>0</v>
      </c>
      <c r="V66">
        <v>0</v>
      </c>
      <c r="W66">
        <v>1</v>
      </c>
      <c r="X66">
        <v>0</v>
      </c>
      <c r="Y66">
        <v>1</v>
      </c>
      <c r="Z66">
        <v>1</v>
      </c>
      <c r="AA66">
        <v>1</v>
      </c>
      <c r="AB66">
        <v>1</v>
      </c>
      <c r="AC66">
        <v>1</v>
      </c>
      <c r="AD66">
        <v>1</v>
      </c>
      <c r="AE66">
        <v>1</v>
      </c>
      <c r="AF66">
        <v>1</v>
      </c>
      <c r="AG66">
        <v>0</v>
      </c>
      <c r="AH66">
        <v>0</v>
      </c>
      <c r="AI66">
        <v>1</v>
      </c>
      <c r="AJ66">
        <v>1</v>
      </c>
      <c r="AK66">
        <v>0</v>
      </c>
      <c r="AL66">
        <v>1</v>
      </c>
      <c r="AM66">
        <v>0</v>
      </c>
      <c r="AN66">
        <v>1</v>
      </c>
      <c r="AO66">
        <v>0</v>
      </c>
      <c r="AP66" t="s">
        <v>1809</v>
      </c>
      <c r="AQ66" t="s">
        <v>1809</v>
      </c>
      <c r="AR66" t="s">
        <v>1809</v>
      </c>
      <c r="AS66" t="s">
        <v>1809</v>
      </c>
      <c r="AT66" t="s">
        <v>1809</v>
      </c>
      <c r="AU66" t="s">
        <v>1809</v>
      </c>
      <c r="AV66" t="s">
        <v>1809</v>
      </c>
      <c r="AW66" t="s">
        <v>1809</v>
      </c>
      <c r="AX66" t="s">
        <v>1809</v>
      </c>
      <c r="AY66" t="s">
        <v>1809</v>
      </c>
      <c r="AZ66">
        <v>0</v>
      </c>
      <c r="BA66" t="s">
        <v>1809</v>
      </c>
      <c r="BB66" t="s">
        <v>1809</v>
      </c>
      <c r="BC66" t="s">
        <v>1809</v>
      </c>
      <c r="BD66" t="s">
        <v>1809</v>
      </c>
      <c r="BE66" t="s">
        <v>1809</v>
      </c>
      <c r="BF66" t="s">
        <v>1809</v>
      </c>
      <c r="BG66" t="s">
        <v>1809</v>
      </c>
      <c r="BH66" t="s">
        <v>1809</v>
      </c>
      <c r="BI66" t="s">
        <v>1809</v>
      </c>
      <c r="BJ66" t="s">
        <v>1809</v>
      </c>
      <c r="BK66" t="s">
        <v>1809</v>
      </c>
      <c r="BL66" t="s">
        <v>1809</v>
      </c>
      <c r="BM66" t="s">
        <v>1809</v>
      </c>
      <c r="BN66" t="s">
        <v>1809</v>
      </c>
      <c r="BO66" t="s">
        <v>1809</v>
      </c>
      <c r="BP66" t="s">
        <v>1809</v>
      </c>
      <c r="BQ66" t="s">
        <v>1809</v>
      </c>
      <c r="BR66" t="s">
        <v>1809</v>
      </c>
      <c r="BS66" t="s">
        <v>1809</v>
      </c>
      <c r="BT66" t="s">
        <v>1809</v>
      </c>
      <c r="BU66" t="s">
        <v>1809</v>
      </c>
      <c r="BV66">
        <v>0</v>
      </c>
      <c r="BW66" t="s">
        <v>1809</v>
      </c>
      <c r="BX66" t="s">
        <v>1809</v>
      </c>
      <c r="BY66" t="s">
        <v>1809</v>
      </c>
      <c r="BZ66" t="s">
        <v>1809</v>
      </c>
      <c r="CA66" t="s">
        <v>1809</v>
      </c>
      <c r="CB66" t="s">
        <v>1809</v>
      </c>
      <c r="CC66" t="s">
        <v>1809</v>
      </c>
      <c r="CD66" t="s">
        <v>1809</v>
      </c>
      <c r="CE66" t="s">
        <v>1809</v>
      </c>
      <c r="CF66" t="s">
        <v>1809</v>
      </c>
      <c r="CG66" t="s">
        <v>1809</v>
      </c>
      <c r="CH66">
        <v>1</v>
      </c>
      <c r="CI66">
        <v>1</v>
      </c>
      <c r="CJ66">
        <v>1</v>
      </c>
      <c r="CK66">
        <v>1</v>
      </c>
      <c r="CL66">
        <v>0</v>
      </c>
      <c r="CM66">
        <v>0</v>
      </c>
      <c r="CN66">
        <v>1</v>
      </c>
      <c r="CO66">
        <v>0</v>
      </c>
      <c r="CP66">
        <v>0</v>
      </c>
      <c r="CQ66">
        <v>0</v>
      </c>
      <c r="CR66">
        <v>1</v>
      </c>
      <c r="CS66">
        <v>0</v>
      </c>
      <c r="CT66">
        <v>0</v>
      </c>
      <c r="CU66">
        <v>0</v>
      </c>
      <c r="CV66">
        <v>0</v>
      </c>
      <c r="CW66">
        <v>1</v>
      </c>
      <c r="CX66">
        <v>0</v>
      </c>
      <c r="CY66">
        <v>0</v>
      </c>
      <c r="CZ66">
        <v>0</v>
      </c>
      <c r="DA66">
        <v>1</v>
      </c>
      <c r="DB66">
        <v>0</v>
      </c>
      <c r="DC66">
        <v>0</v>
      </c>
      <c r="DD66">
        <v>0</v>
      </c>
      <c r="DE66">
        <v>0</v>
      </c>
      <c r="DF66">
        <v>1</v>
      </c>
      <c r="DG66">
        <v>0</v>
      </c>
      <c r="DH66">
        <v>0</v>
      </c>
      <c r="DI66">
        <v>1</v>
      </c>
      <c r="DJ66">
        <v>0</v>
      </c>
      <c r="DK66">
        <v>0</v>
      </c>
      <c r="DL66">
        <v>0</v>
      </c>
      <c r="DM66">
        <v>0</v>
      </c>
      <c r="DN66">
        <v>0</v>
      </c>
      <c r="DO66">
        <v>0</v>
      </c>
      <c r="DP66">
        <v>0</v>
      </c>
      <c r="DQ66">
        <v>0</v>
      </c>
      <c r="DR66">
        <v>1</v>
      </c>
      <c r="DS66">
        <v>1</v>
      </c>
      <c r="DT66">
        <v>0</v>
      </c>
      <c r="DU66">
        <v>1</v>
      </c>
      <c r="DV66">
        <v>0</v>
      </c>
      <c r="DW66">
        <v>0</v>
      </c>
      <c r="DX66">
        <v>1</v>
      </c>
      <c r="DY66">
        <v>0</v>
      </c>
      <c r="DZ66" t="s">
        <v>1809</v>
      </c>
      <c r="EA66">
        <v>1</v>
      </c>
      <c r="EB66">
        <v>0</v>
      </c>
      <c r="EC66">
        <v>0</v>
      </c>
      <c r="ED66">
        <v>0</v>
      </c>
      <c r="EE66">
        <v>0</v>
      </c>
      <c r="EF66">
        <v>0</v>
      </c>
      <c r="EG66">
        <v>0</v>
      </c>
      <c r="EH66">
        <v>1</v>
      </c>
      <c r="EI66">
        <v>0</v>
      </c>
      <c r="EJ66">
        <v>0</v>
      </c>
      <c r="EK66">
        <v>0</v>
      </c>
      <c r="EL66">
        <v>1</v>
      </c>
      <c r="EM66">
        <v>0</v>
      </c>
      <c r="EN66">
        <v>0</v>
      </c>
      <c r="EO66">
        <v>1</v>
      </c>
      <c r="EP66">
        <v>0</v>
      </c>
      <c r="EQ66">
        <v>0</v>
      </c>
      <c r="ER66">
        <v>1</v>
      </c>
      <c r="ES66">
        <v>0</v>
      </c>
      <c r="ET66">
        <v>0</v>
      </c>
      <c r="EU66">
        <v>0</v>
      </c>
      <c r="EV66">
        <v>0</v>
      </c>
      <c r="EW66">
        <v>1</v>
      </c>
    </row>
    <row r="67" spans="1:153" x14ac:dyDescent="0.35">
      <c r="A67" t="s">
        <v>282</v>
      </c>
      <c r="B67" s="1">
        <v>41640</v>
      </c>
      <c r="C67" s="1">
        <v>41779</v>
      </c>
      <c r="D67">
        <v>1</v>
      </c>
      <c r="E67">
        <v>0</v>
      </c>
      <c r="F67">
        <v>0</v>
      </c>
      <c r="G67">
        <v>0</v>
      </c>
      <c r="H67">
        <v>1</v>
      </c>
      <c r="I67">
        <v>0</v>
      </c>
      <c r="J67">
        <v>1</v>
      </c>
      <c r="K67">
        <v>5</v>
      </c>
      <c r="L67">
        <v>0</v>
      </c>
      <c r="M67">
        <v>1</v>
      </c>
      <c r="N67">
        <v>1</v>
      </c>
      <c r="O67">
        <v>1</v>
      </c>
      <c r="P67">
        <v>1</v>
      </c>
      <c r="Q67">
        <v>0</v>
      </c>
      <c r="R67">
        <v>0</v>
      </c>
      <c r="S67">
        <v>0</v>
      </c>
      <c r="T67">
        <v>0</v>
      </c>
      <c r="U67">
        <v>0</v>
      </c>
      <c r="V67">
        <v>0</v>
      </c>
      <c r="W67">
        <v>0</v>
      </c>
      <c r="X67">
        <v>1</v>
      </c>
      <c r="Y67">
        <v>0</v>
      </c>
      <c r="Z67" t="s">
        <v>1809</v>
      </c>
      <c r="AA67" t="s">
        <v>1809</v>
      </c>
      <c r="AB67" t="s">
        <v>1809</v>
      </c>
      <c r="AC67" t="s">
        <v>1809</v>
      </c>
      <c r="AD67" t="s">
        <v>1809</v>
      </c>
      <c r="AE67" t="s">
        <v>1809</v>
      </c>
      <c r="AF67" t="s">
        <v>1809</v>
      </c>
      <c r="AG67" t="s">
        <v>1809</v>
      </c>
      <c r="AH67" t="s">
        <v>1809</v>
      </c>
      <c r="AI67" t="s">
        <v>1809</v>
      </c>
      <c r="AJ67" t="s">
        <v>1809</v>
      </c>
      <c r="AK67" t="s">
        <v>1809</v>
      </c>
      <c r="AL67" t="s">
        <v>1809</v>
      </c>
      <c r="AM67" t="s">
        <v>1809</v>
      </c>
      <c r="AN67">
        <v>0</v>
      </c>
      <c r="AO67">
        <v>0</v>
      </c>
      <c r="AP67" t="s">
        <v>1809</v>
      </c>
      <c r="AQ67" t="s">
        <v>1809</v>
      </c>
      <c r="AR67" t="s">
        <v>1809</v>
      </c>
      <c r="AS67" t="s">
        <v>1809</v>
      </c>
      <c r="AT67" t="s">
        <v>1809</v>
      </c>
      <c r="AU67" t="s">
        <v>1809</v>
      </c>
      <c r="AV67" t="s">
        <v>1809</v>
      </c>
      <c r="AW67" t="s">
        <v>1809</v>
      </c>
      <c r="AX67" t="s">
        <v>1809</v>
      </c>
      <c r="AY67" t="s">
        <v>1809</v>
      </c>
      <c r="AZ67">
        <v>0</v>
      </c>
      <c r="BA67" t="s">
        <v>1809</v>
      </c>
      <c r="BB67" t="s">
        <v>1809</v>
      </c>
      <c r="BC67" t="s">
        <v>1809</v>
      </c>
      <c r="BD67" t="s">
        <v>1809</v>
      </c>
      <c r="BE67" t="s">
        <v>1809</v>
      </c>
      <c r="BF67" t="s">
        <v>1809</v>
      </c>
      <c r="BG67" t="s">
        <v>1809</v>
      </c>
      <c r="BH67" t="s">
        <v>1809</v>
      </c>
      <c r="BI67" t="s">
        <v>1809</v>
      </c>
      <c r="BJ67" t="s">
        <v>1809</v>
      </c>
      <c r="BK67" t="s">
        <v>1809</v>
      </c>
      <c r="BL67" t="s">
        <v>1809</v>
      </c>
      <c r="BM67" t="s">
        <v>1809</v>
      </c>
      <c r="BN67" t="s">
        <v>1809</v>
      </c>
      <c r="BO67" t="s">
        <v>1809</v>
      </c>
      <c r="BP67" t="s">
        <v>1809</v>
      </c>
      <c r="BQ67" t="s">
        <v>1809</v>
      </c>
      <c r="BR67" t="s">
        <v>1809</v>
      </c>
      <c r="BS67" t="s">
        <v>1809</v>
      </c>
      <c r="BT67" t="s">
        <v>1809</v>
      </c>
      <c r="BU67" t="s">
        <v>1809</v>
      </c>
      <c r="BV67">
        <v>0</v>
      </c>
      <c r="BW67" t="s">
        <v>1809</v>
      </c>
      <c r="BX67" t="s">
        <v>1809</v>
      </c>
      <c r="BY67" t="s">
        <v>1809</v>
      </c>
      <c r="BZ67" t="s">
        <v>1809</v>
      </c>
      <c r="CA67" t="s">
        <v>1809</v>
      </c>
      <c r="CB67" t="s">
        <v>1809</v>
      </c>
      <c r="CC67" t="s">
        <v>1809</v>
      </c>
      <c r="CD67" t="s">
        <v>1809</v>
      </c>
      <c r="CE67" t="s">
        <v>1809</v>
      </c>
      <c r="CF67" t="s">
        <v>1809</v>
      </c>
      <c r="CG67" t="s">
        <v>1809</v>
      </c>
      <c r="CH67">
        <v>0</v>
      </c>
      <c r="CI67" t="s">
        <v>1809</v>
      </c>
      <c r="CJ67" t="s">
        <v>1809</v>
      </c>
      <c r="CK67" t="s">
        <v>1809</v>
      </c>
      <c r="CL67" t="s">
        <v>1809</v>
      </c>
      <c r="CM67" t="s">
        <v>1809</v>
      </c>
      <c r="CN67" t="s">
        <v>1809</v>
      </c>
      <c r="CO67" t="s">
        <v>1809</v>
      </c>
      <c r="CP67" t="s">
        <v>1809</v>
      </c>
      <c r="CQ67" t="s">
        <v>1809</v>
      </c>
      <c r="CR67" t="s">
        <v>1809</v>
      </c>
      <c r="CS67" t="s">
        <v>1809</v>
      </c>
      <c r="CT67" t="s">
        <v>1809</v>
      </c>
      <c r="CU67" t="s">
        <v>1809</v>
      </c>
      <c r="CV67" t="s">
        <v>1809</v>
      </c>
      <c r="CW67" t="s">
        <v>1809</v>
      </c>
      <c r="CX67" t="s">
        <v>1809</v>
      </c>
      <c r="CY67" t="s">
        <v>1809</v>
      </c>
      <c r="CZ67" t="s">
        <v>1809</v>
      </c>
      <c r="DA67" t="s">
        <v>1809</v>
      </c>
      <c r="DB67" t="s">
        <v>1809</v>
      </c>
      <c r="DC67" t="s">
        <v>1809</v>
      </c>
      <c r="DD67" t="s">
        <v>1809</v>
      </c>
      <c r="DE67" t="s">
        <v>1809</v>
      </c>
      <c r="DF67" t="s">
        <v>1809</v>
      </c>
      <c r="DG67" t="s">
        <v>1809</v>
      </c>
      <c r="DH67" t="s">
        <v>1809</v>
      </c>
      <c r="DI67" t="s">
        <v>1809</v>
      </c>
      <c r="DJ67" t="s">
        <v>1809</v>
      </c>
      <c r="DK67" t="s">
        <v>1809</v>
      </c>
      <c r="DL67" t="s">
        <v>1809</v>
      </c>
      <c r="DM67" t="s">
        <v>1809</v>
      </c>
      <c r="DN67" t="s">
        <v>1809</v>
      </c>
      <c r="DO67" t="s">
        <v>1809</v>
      </c>
      <c r="DP67" t="s">
        <v>1809</v>
      </c>
      <c r="DQ67" t="s">
        <v>1809</v>
      </c>
      <c r="DR67" t="s">
        <v>1809</v>
      </c>
      <c r="DS67" t="s">
        <v>1809</v>
      </c>
      <c r="DT67" t="s">
        <v>1809</v>
      </c>
      <c r="DU67" t="s">
        <v>1809</v>
      </c>
      <c r="DV67" t="s">
        <v>1809</v>
      </c>
      <c r="DW67">
        <v>0</v>
      </c>
      <c r="DX67">
        <v>0</v>
      </c>
      <c r="DY67">
        <v>0</v>
      </c>
      <c r="DZ67" t="s">
        <v>1809</v>
      </c>
      <c r="EA67">
        <v>0</v>
      </c>
      <c r="EB67" t="s">
        <v>1809</v>
      </c>
      <c r="EC67" t="s">
        <v>1809</v>
      </c>
      <c r="ED67" t="s">
        <v>1809</v>
      </c>
      <c r="EE67" t="s">
        <v>1809</v>
      </c>
      <c r="EF67" t="s">
        <v>1809</v>
      </c>
      <c r="EG67" t="s">
        <v>1809</v>
      </c>
      <c r="EH67" t="s">
        <v>1809</v>
      </c>
      <c r="EI67">
        <v>0</v>
      </c>
      <c r="EJ67">
        <v>0</v>
      </c>
      <c r="EK67">
        <v>0</v>
      </c>
      <c r="EL67">
        <v>0</v>
      </c>
      <c r="EM67" t="s">
        <v>1809</v>
      </c>
      <c r="EN67" t="s">
        <v>1809</v>
      </c>
      <c r="EO67" t="s">
        <v>1809</v>
      </c>
      <c r="EP67" t="s">
        <v>1809</v>
      </c>
      <c r="EQ67" t="s">
        <v>1809</v>
      </c>
      <c r="ER67">
        <v>1</v>
      </c>
      <c r="ES67">
        <v>1</v>
      </c>
      <c r="ET67">
        <v>1</v>
      </c>
      <c r="EU67">
        <v>0</v>
      </c>
      <c r="EV67">
        <v>0</v>
      </c>
      <c r="EW67">
        <v>0</v>
      </c>
    </row>
    <row r="68" spans="1:153" x14ac:dyDescent="0.35">
      <c r="A68" t="s">
        <v>282</v>
      </c>
      <c r="B68" s="1">
        <v>41780</v>
      </c>
      <c r="C68" s="1">
        <v>41789</v>
      </c>
      <c r="D68">
        <v>1</v>
      </c>
      <c r="E68">
        <v>0</v>
      </c>
      <c r="F68">
        <v>0</v>
      </c>
      <c r="G68">
        <v>0</v>
      </c>
      <c r="H68">
        <v>1</v>
      </c>
      <c r="I68">
        <v>0</v>
      </c>
      <c r="J68">
        <v>1</v>
      </c>
      <c r="K68">
        <v>5</v>
      </c>
      <c r="L68">
        <v>0</v>
      </c>
      <c r="M68">
        <v>1</v>
      </c>
      <c r="N68">
        <v>1</v>
      </c>
      <c r="O68">
        <v>1</v>
      </c>
      <c r="P68">
        <v>1</v>
      </c>
      <c r="Q68">
        <v>0</v>
      </c>
      <c r="R68">
        <v>0</v>
      </c>
      <c r="S68">
        <v>0</v>
      </c>
      <c r="T68">
        <v>1</v>
      </c>
      <c r="U68">
        <v>0</v>
      </c>
      <c r="V68">
        <v>0</v>
      </c>
      <c r="W68">
        <v>0</v>
      </c>
      <c r="X68">
        <v>0</v>
      </c>
      <c r="Y68">
        <v>0</v>
      </c>
      <c r="Z68" t="s">
        <v>1809</v>
      </c>
      <c r="AA68" t="s">
        <v>1809</v>
      </c>
      <c r="AB68" t="s">
        <v>1809</v>
      </c>
      <c r="AC68" t="s">
        <v>1809</v>
      </c>
      <c r="AD68" t="s">
        <v>1809</v>
      </c>
      <c r="AE68" t="s">
        <v>1809</v>
      </c>
      <c r="AF68" t="s">
        <v>1809</v>
      </c>
      <c r="AG68" t="s">
        <v>1809</v>
      </c>
      <c r="AH68" t="s">
        <v>1809</v>
      </c>
      <c r="AI68" t="s">
        <v>1809</v>
      </c>
      <c r="AJ68" t="s">
        <v>1809</v>
      </c>
      <c r="AK68" t="s">
        <v>1809</v>
      </c>
      <c r="AL68" t="s">
        <v>1809</v>
      </c>
      <c r="AM68" t="s">
        <v>1809</v>
      </c>
      <c r="AN68">
        <v>0</v>
      </c>
      <c r="AO68">
        <v>0</v>
      </c>
      <c r="AP68" t="s">
        <v>1809</v>
      </c>
      <c r="AQ68" t="s">
        <v>1809</v>
      </c>
      <c r="AR68" t="s">
        <v>1809</v>
      </c>
      <c r="AS68" t="s">
        <v>1809</v>
      </c>
      <c r="AT68" t="s">
        <v>1809</v>
      </c>
      <c r="AU68" t="s">
        <v>1809</v>
      </c>
      <c r="AV68" t="s">
        <v>1809</v>
      </c>
      <c r="AW68" t="s">
        <v>1809</v>
      </c>
      <c r="AX68" t="s">
        <v>1809</v>
      </c>
      <c r="AY68" t="s">
        <v>1809</v>
      </c>
      <c r="AZ68">
        <v>0</v>
      </c>
      <c r="BA68" t="s">
        <v>1809</v>
      </c>
      <c r="BB68" t="s">
        <v>1809</v>
      </c>
      <c r="BC68" t="s">
        <v>1809</v>
      </c>
      <c r="BD68" t="s">
        <v>1809</v>
      </c>
      <c r="BE68" t="s">
        <v>1809</v>
      </c>
      <c r="BF68" t="s">
        <v>1809</v>
      </c>
      <c r="BG68" t="s">
        <v>1809</v>
      </c>
      <c r="BH68" t="s">
        <v>1809</v>
      </c>
      <c r="BI68" t="s">
        <v>1809</v>
      </c>
      <c r="BJ68" t="s">
        <v>1809</v>
      </c>
      <c r="BK68" t="s">
        <v>1809</v>
      </c>
      <c r="BL68" t="s">
        <v>1809</v>
      </c>
      <c r="BM68" t="s">
        <v>1809</v>
      </c>
      <c r="BN68" t="s">
        <v>1809</v>
      </c>
      <c r="BO68" t="s">
        <v>1809</v>
      </c>
      <c r="BP68" t="s">
        <v>1809</v>
      </c>
      <c r="BQ68" t="s">
        <v>1809</v>
      </c>
      <c r="BR68" t="s">
        <v>1809</v>
      </c>
      <c r="BS68" t="s">
        <v>1809</v>
      </c>
      <c r="BT68" t="s">
        <v>1809</v>
      </c>
      <c r="BU68" t="s">
        <v>1809</v>
      </c>
      <c r="BV68">
        <v>0</v>
      </c>
      <c r="BW68" t="s">
        <v>1809</v>
      </c>
      <c r="BX68" t="s">
        <v>1809</v>
      </c>
      <c r="BY68" t="s">
        <v>1809</v>
      </c>
      <c r="BZ68" t="s">
        <v>1809</v>
      </c>
      <c r="CA68" t="s">
        <v>1809</v>
      </c>
      <c r="CB68" t="s">
        <v>1809</v>
      </c>
      <c r="CC68" t="s">
        <v>1809</v>
      </c>
      <c r="CD68" t="s">
        <v>1809</v>
      </c>
      <c r="CE68" t="s">
        <v>1809</v>
      </c>
      <c r="CF68" t="s">
        <v>1809</v>
      </c>
      <c r="CG68" t="s">
        <v>1809</v>
      </c>
      <c r="CH68">
        <v>0</v>
      </c>
      <c r="CI68" t="s">
        <v>1809</v>
      </c>
      <c r="CJ68" t="s">
        <v>1809</v>
      </c>
      <c r="CK68" t="s">
        <v>1809</v>
      </c>
      <c r="CL68" t="s">
        <v>1809</v>
      </c>
      <c r="CM68" t="s">
        <v>1809</v>
      </c>
      <c r="CN68" t="s">
        <v>1809</v>
      </c>
      <c r="CO68" t="s">
        <v>1809</v>
      </c>
      <c r="CP68" t="s">
        <v>1809</v>
      </c>
      <c r="CQ68" t="s">
        <v>1809</v>
      </c>
      <c r="CR68" t="s">
        <v>1809</v>
      </c>
      <c r="CS68" t="s">
        <v>1809</v>
      </c>
      <c r="CT68" t="s">
        <v>1809</v>
      </c>
      <c r="CU68" t="s">
        <v>1809</v>
      </c>
      <c r="CV68" t="s">
        <v>1809</v>
      </c>
      <c r="CW68" t="s">
        <v>1809</v>
      </c>
      <c r="CX68" t="s">
        <v>1809</v>
      </c>
      <c r="CY68" t="s">
        <v>1809</v>
      </c>
      <c r="CZ68" t="s">
        <v>1809</v>
      </c>
      <c r="DA68" t="s">
        <v>1809</v>
      </c>
      <c r="DB68" t="s">
        <v>1809</v>
      </c>
      <c r="DC68" t="s">
        <v>1809</v>
      </c>
      <c r="DD68" t="s">
        <v>1809</v>
      </c>
      <c r="DE68" t="s">
        <v>1809</v>
      </c>
      <c r="DF68" t="s">
        <v>1809</v>
      </c>
      <c r="DG68" t="s">
        <v>1809</v>
      </c>
      <c r="DH68" t="s">
        <v>1809</v>
      </c>
      <c r="DI68" t="s">
        <v>1809</v>
      </c>
      <c r="DJ68" t="s">
        <v>1809</v>
      </c>
      <c r="DK68" t="s">
        <v>1809</v>
      </c>
      <c r="DL68" t="s">
        <v>1809</v>
      </c>
      <c r="DM68" t="s">
        <v>1809</v>
      </c>
      <c r="DN68" t="s">
        <v>1809</v>
      </c>
      <c r="DO68" t="s">
        <v>1809</v>
      </c>
      <c r="DP68" t="s">
        <v>1809</v>
      </c>
      <c r="DQ68" t="s">
        <v>1809</v>
      </c>
      <c r="DR68" t="s">
        <v>1809</v>
      </c>
      <c r="DS68" t="s">
        <v>1809</v>
      </c>
      <c r="DT68" t="s">
        <v>1809</v>
      </c>
      <c r="DU68" t="s">
        <v>1809</v>
      </c>
      <c r="DV68" t="s">
        <v>1809</v>
      </c>
      <c r="DW68">
        <v>0</v>
      </c>
      <c r="DX68">
        <v>0</v>
      </c>
      <c r="DY68">
        <v>0</v>
      </c>
      <c r="DZ68" t="s">
        <v>1809</v>
      </c>
      <c r="EA68">
        <v>0</v>
      </c>
      <c r="EB68" t="s">
        <v>1809</v>
      </c>
      <c r="EC68" t="s">
        <v>1809</v>
      </c>
      <c r="ED68" t="s">
        <v>1809</v>
      </c>
      <c r="EE68" t="s">
        <v>1809</v>
      </c>
      <c r="EF68" t="s">
        <v>1809</v>
      </c>
      <c r="EG68" t="s">
        <v>1809</v>
      </c>
      <c r="EH68" t="s">
        <v>1809</v>
      </c>
      <c r="EI68">
        <v>0</v>
      </c>
      <c r="EJ68">
        <v>0</v>
      </c>
      <c r="EK68">
        <v>0</v>
      </c>
      <c r="EL68">
        <v>0</v>
      </c>
      <c r="EM68" t="s">
        <v>1809</v>
      </c>
      <c r="EN68" t="s">
        <v>1809</v>
      </c>
      <c r="EO68" t="s">
        <v>1809</v>
      </c>
      <c r="EP68" t="s">
        <v>1809</v>
      </c>
      <c r="EQ68" t="s">
        <v>1809</v>
      </c>
      <c r="ER68">
        <v>1</v>
      </c>
      <c r="ES68">
        <v>1</v>
      </c>
      <c r="ET68">
        <v>1</v>
      </c>
      <c r="EU68">
        <v>0</v>
      </c>
      <c r="EV68">
        <v>0</v>
      </c>
      <c r="EW68">
        <v>0</v>
      </c>
    </row>
    <row r="69" spans="1:153" x14ac:dyDescent="0.35">
      <c r="A69" t="s">
        <v>282</v>
      </c>
      <c r="B69" s="1">
        <v>41790</v>
      </c>
      <c r="C69" s="1">
        <v>41926</v>
      </c>
      <c r="D69">
        <v>1</v>
      </c>
      <c r="E69">
        <v>0</v>
      </c>
      <c r="F69">
        <v>0</v>
      </c>
      <c r="G69">
        <v>0</v>
      </c>
      <c r="H69">
        <v>1</v>
      </c>
      <c r="I69">
        <v>0</v>
      </c>
      <c r="J69">
        <v>1</v>
      </c>
      <c r="K69">
        <v>5</v>
      </c>
      <c r="L69">
        <v>0</v>
      </c>
      <c r="M69">
        <v>1</v>
      </c>
      <c r="N69">
        <v>1</v>
      </c>
      <c r="O69">
        <v>1</v>
      </c>
      <c r="P69">
        <v>1</v>
      </c>
      <c r="Q69">
        <v>0</v>
      </c>
      <c r="R69">
        <v>0</v>
      </c>
      <c r="S69">
        <v>0</v>
      </c>
      <c r="T69">
        <v>1</v>
      </c>
      <c r="U69">
        <v>0</v>
      </c>
      <c r="V69">
        <v>0</v>
      </c>
      <c r="W69">
        <v>0</v>
      </c>
      <c r="X69">
        <v>0</v>
      </c>
      <c r="Y69">
        <v>0</v>
      </c>
      <c r="Z69" t="s">
        <v>1809</v>
      </c>
      <c r="AA69" t="s">
        <v>1809</v>
      </c>
      <c r="AB69" t="s">
        <v>1809</v>
      </c>
      <c r="AC69" t="s">
        <v>1809</v>
      </c>
      <c r="AD69" t="s">
        <v>1809</v>
      </c>
      <c r="AE69" t="s">
        <v>1809</v>
      </c>
      <c r="AF69" t="s">
        <v>1809</v>
      </c>
      <c r="AG69" t="s">
        <v>1809</v>
      </c>
      <c r="AH69" t="s">
        <v>1809</v>
      </c>
      <c r="AI69" t="s">
        <v>1809</v>
      </c>
      <c r="AJ69" t="s">
        <v>1809</v>
      </c>
      <c r="AK69" t="s">
        <v>1809</v>
      </c>
      <c r="AL69" t="s">
        <v>1809</v>
      </c>
      <c r="AM69" t="s">
        <v>1809</v>
      </c>
      <c r="AN69">
        <v>0</v>
      </c>
      <c r="AO69">
        <v>0</v>
      </c>
      <c r="AP69" t="s">
        <v>1809</v>
      </c>
      <c r="AQ69" t="s">
        <v>1809</v>
      </c>
      <c r="AR69" t="s">
        <v>1809</v>
      </c>
      <c r="AS69" t="s">
        <v>1809</v>
      </c>
      <c r="AT69" t="s">
        <v>1809</v>
      </c>
      <c r="AU69" t="s">
        <v>1809</v>
      </c>
      <c r="AV69" t="s">
        <v>1809</v>
      </c>
      <c r="AW69" t="s">
        <v>1809</v>
      </c>
      <c r="AX69" t="s">
        <v>1809</v>
      </c>
      <c r="AY69" t="s">
        <v>1809</v>
      </c>
      <c r="AZ69">
        <v>0</v>
      </c>
      <c r="BA69" t="s">
        <v>1809</v>
      </c>
      <c r="BB69" t="s">
        <v>1809</v>
      </c>
      <c r="BC69" t="s">
        <v>1809</v>
      </c>
      <c r="BD69" t="s">
        <v>1809</v>
      </c>
      <c r="BE69" t="s">
        <v>1809</v>
      </c>
      <c r="BF69" t="s">
        <v>1809</v>
      </c>
      <c r="BG69" t="s">
        <v>1809</v>
      </c>
      <c r="BH69" t="s">
        <v>1809</v>
      </c>
      <c r="BI69" t="s">
        <v>1809</v>
      </c>
      <c r="BJ69" t="s">
        <v>1809</v>
      </c>
      <c r="BK69" t="s">
        <v>1809</v>
      </c>
      <c r="BL69" t="s">
        <v>1809</v>
      </c>
      <c r="BM69" t="s">
        <v>1809</v>
      </c>
      <c r="BN69" t="s">
        <v>1809</v>
      </c>
      <c r="BO69" t="s">
        <v>1809</v>
      </c>
      <c r="BP69" t="s">
        <v>1809</v>
      </c>
      <c r="BQ69" t="s">
        <v>1809</v>
      </c>
      <c r="BR69" t="s">
        <v>1809</v>
      </c>
      <c r="BS69" t="s">
        <v>1809</v>
      </c>
      <c r="BT69" t="s">
        <v>1809</v>
      </c>
      <c r="BU69" t="s">
        <v>1809</v>
      </c>
      <c r="BV69">
        <v>0</v>
      </c>
      <c r="BW69" t="s">
        <v>1809</v>
      </c>
      <c r="BX69" t="s">
        <v>1809</v>
      </c>
      <c r="BY69" t="s">
        <v>1809</v>
      </c>
      <c r="BZ69" t="s">
        <v>1809</v>
      </c>
      <c r="CA69" t="s">
        <v>1809</v>
      </c>
      <c r="CB69" t="s">
        <v>1809</v>
      </c>
      <c r="CC69" t="s">
        <v>1809</v>
      </c>
      <c r="CD69" t="s">
        <v>1809</v>
      </c>
      <c r="CE69" t="s">
        <v>1809</v>
      </c>
      <c r="CF69" t="s">
        <v>1809</v>
      </c>
      <c r="CG69" t="s">
        <v>1809</v>
      </c>
      <c r="CH69">
        <v>0</v>
      </c>
      <c r="CI69" t="s">
        <v>1809</v>
      </c>
      <c r="CJ69" t="s">
        <v>1809</v>
      </c>
      <c r="CK69" t="s">
        <v>1809</v>
      </c>
      <c r="CL69" t="s">
        <v>1809</v>
      </c>
      <c r="CM69" t="s">
        <v>1809</v>
      </c>
      <c r="CN69" t="s">
        <v>1809</v>
      </c>
      <c r="CO69" t="s">
        <v>1809</v>
      </c>
      <c r="CP69" t="s">
        <v>1809</v>
      </c>
      <c r="CQ69" t="s">
        <v>1809</v>
      </c>
      <c r="CR69" t="s">
        <v>1809</v>
      </c>
      <c r="CS69" t="s">
        <v>1809</v>
      </c>
      <c r="CT69" t="s">
        <v>1809</v>
      </c>
      <c r="CU69" t="s">
        <v>1809</v>
      </c>
      <c r="CV69" t="s">
        <v>1809</v>
      </c>
      <c r="CW69" t="s">
        <v>1809</v>
      </c>
      <c r="CX69" t="s">
        <v>1809</v>
      </c>
      <c r="CY69" t="s">
        <v>1809</v>
      </c>
      <c r="CZ69" t="s">
        <v>1809</v>
      </c>
      <c r="DA69" t="s">
        <v>1809</v>
      </c>
      <c r="DB69" t="s">
        <v>1809</v>
      </c>
      <c r="DC69" t="s">
        <v>1809</v>
      </c>
      <c r="DD69" t="s">
        <v>1809</v>
      </c>
      <c r="DE69" t="s">
        <v>1809</v>
      </c>
      <c r="DF69" t="s">
        <v>1809</v>
      </c>
      <c r="DG69" t="s">
        <v>1809</v>
      </c>
      <c r="DH69" t="s">
        <v>1809</v>
      </c>
      <c r="DI69" t="s">
        <v>1809</v>
      </c>
      <c r="DJ69" t="s">
        <v>1809</v>
      </c>
      <c r="DK69" t="s">
        <v>1809</v>
      </c>
      <c r="DL69" t="s">
        <v>1809</v>
      </c>
      <c r="DM69" t="s">
        <v>1809</v>
      </c>
      <c r="DN69" t="s">
        <v>1809</v>
      </c>
      <c r="DO69" t="s">
        <v>1809</v>
      </c>
      <c r="DP69" t="s">
        <v>1809</v>
      </c>
      <c r="DQ69" t="s">
        <v>1809</v>
      </c>
      <c r="DR69" t="s">
        <v>1809</v>
      </c>
      <c r="DS69" t="s">
        <v>1809</v>
      </c>
      <c r="DT69" t="s">
        <v>1809</v>
      </c>
      <c r="DU69" t="s">
        <v>1809</v>
      </c>
      <c r="DV69" t="s">
        <v>1809</v>
      </c>
      <c r="DW69">
        <v>0</v>
      </c>
      <c r="DX69">
        <v>0</v>
      </c>
      <c r="DY69">
        <v>0</v>
      </c>
      <c r="DZ69" t="s">
        <v>1809</v>
      </c>
      <c r="EA69">
        <v>0</v>
      </c>
      <c r="EB69" t="s">
        <v>1809</v>
      </c>
      <c r="EC69" t="s">
        <v>1809</v>
      </c>
      <c r="ED69" t="s">
        <v>1809</v>
      </c>
      <c r="EE69" t="s">
        <v>1809</v>
      </c>
      <c r="EF69" t="s">
        <v>1809</v>
      </c>
      <c r="EG69" t="s">
        <v>1809</v>
      </c>
      <c r="EH69" t="s">
        <v>1809</v>
      </c>
      <c r="EI69">
        <v>0</v>
      </c>
      <c r="EJ69">
        <v>0</v>
      </c>
      <c r="EK69">
        <v>0</v>
      </c>
      <c r="EL69">
        <v>0</v>
      </c>
      <c r="EM69" t="s">
        <v>1809</v>
      </c>
      <c r="EN69" t="s">
        <v>1809</v>
      </c>
      <c r="EO69" t="s">
        <v>1809</v>
      </c>
      <c r="EP69" t="s">
        <v>1809</v>
      </c>
      <c r="EQ69" t="s">
        <v>1809</v>
      </c>
      <c r="ER69">
        <v>1</v>
      </c>
      <c r="ES69">
        <v>1</v>
      </c>
      <c r="ET69">
        <v>1</v>
      </c>
      <c r="EU69">
        <v>0</v>
      </c>
      <c r="EV69">
        <v>0</v>
      </c>
      <c r="EW69">
        <v>0</v>
      </c>
    </row>
    <row r="70" spans="1:153" x14ac:dyDescent="0.35">
      <c r="A70" t="s">
        <v>282</v>
      </c>
      <c r="B70" s="1">
        <v>41927</v>
      </c>
      <c r="C70" s="1">
        <v>42004</v>
      </c>
      <c r="D70">
        <v>1</v>
      </c>
      <c r="E70">
        <v>0</v>
      </c>
      <c r="F70">
        <v>0</v>
      </c>
      <c r="G70">
        <v>0</v>
      </c>
      <c r="H70">
        <v>1</v>
      </c>
      <c r="I70">
        <v>0</v>
      </c>
      <c r="J70">
        <v>1</v>
      </c>
      <c r="K70">
        <v>2</v>
      </c>
      <c r="L70">
        <v>0</v>
      </c>
      <c r="M70">
        <v>1</v>
      </c>
      <c r="N70">
        <v>1</v>
      </c>
      <c r="O70">
        <v>1</v>
      </c>
      <c r="P70">
        <v>1</v>
      </c>
      <c r="Q70">
        <v>0</v>
      </c>
      <c r="R70">
        <v>0</v>
      </c>
      <c r="S70">
        <v>0</v>
      </c>
      <c r="T70">
        <v>1</v>
      </c>
      <c r="U70">
        <v>0</v>
      </c>
      <c r="V70">
        <v>0</v>
      </c>
      <c r="W70">
        <v>0</v>
      </c>
      <c r="X70">
        <v>0</v>
      </c>
      <c r="Y70">
        <v>0</v>
      </c>
      <c r="Z70" t="s">
        <v>1809</v>
      </c>
      <c r="AA70" t="s">
        <v>1809</v>
      </c>
      <c r="AB70" t="s">
        <v>1809</v>
      </c>
      <c r="AC70" t="s">
        <v>1809</v>
      </c>
      <c r="AD70" t="s">
        <v>1809</v>
      </c>
      <c r="AE70" t="s">
        <v>1809</v>
      </c>
      <c r="AF70" t="s">
        <v>1809</v>
      </c>
      <c r="AG70" t="s">
        <v>1809</v>
      </c>
      <c r="AH70" t="s">
        <v>1809</v>
      </c>
      <c r="AI70" t="s">
        <v>1809</v>
      </c>
      <c r="AJ70" t="s">
        <v>1809</v>
      </c>
      <c r="AK70" t="s">
        <v>1809</v>
      </c>
      <c r="AL70" t="s">
        <v>1809</v>
      </c>
      <c r="AM70" t="s">
        <v>1809</v>
      </c>
      <c r="AN70">
        <v>0</v>
      </c>
      <c r="AO70">
        <v>0</v>
      </c>
      <c r="AP70" t="s">
        <v>1809</v>
      </c>
      <c r="AQ70" t="s">
        <v>1809</v>
      </c>
      <c r="AR70" t="s">
        <v>1809</v>
      </c>
      <c r="AS70" t="s">
        <v>1809</v>
      </c>
      <c r="AT70" t="s">
        <v>1809</v>
      </c>
      <c r="AU70" t="s">
        <v>1809</v>
      </c>
      <c r="AV70" t="s">
        <v>1809</v>
      </c>
      <c r="AW70" t="s">
        <v>1809</v>
      </c>
      <c r="AX70" t="s">
        <v>1809</v>
      </c>
      <c r="AY70" t="s">
        <v>1809</v>
      </c>
      <c r="AZ70">
        <v>0</v>
      </c>
      <c r="BA70" t="s">
        <v>1809</v>
      </c>
      <c r="BB70" t="s">
        <v>1809</v>
      </c>
      <c r="BC70" t="s">
        <v>1809</v>
      </c>
      <c r="BD70" t="s">
        <v>1809</v>
      </c>
      <c r="BE70" t="s">
        <v>1809</v>
      </c>
      <c r="BF70" t="s">
        <v>1809</v>
      </c>
      <c r="BG70" t="s">
        <v>1809</v>
      </c>
      <c r="BH70" t="s">
        <v>1809</v>
      </c>
      <c r="BI70" t="s">
        <v>1809</v>
      </c>
      <c r="BJ70" t="s">
        <v>1809</v>
      </c>
      <c r="BK70" t="s">
        <v>1809</v>
      </c>
      <c r="BL70" t="s">
        <v>1809</v>
      </c>
      <c r="BM70" t="s">
        <v>1809</v>
      </c>
      <c r="BN70" t="s">
        <v>1809</v>
      </c>
      <c r="BO70" t="s">
        <v>1809</v>
      </c>
      <c r="BP70" t="s">
        <v>1809</v>
      </c>
      <c r="BQ70" t="s">
        <v>1809</v>
      </c>
      <c r="BR70" t="s">
        <v>1809</v>
      </c>
      <c r="BS70" t="s">
        <v>1809</v>
      </c>
      <c r="BT70" t="s">
        <v>1809</v>
      </c>
      <c r="BU70" t="s">
        <v>1809</v>
      </c>
      <c r="BV70">
        <v>0</v>
      </c>
      <c r="BW70" t="s">
        <v>1809</v>
      </c>
      <c r="BX70" t="s">
        <v>1809</v>
      </c>
      <c r="BY70" t="s">
        <v>1809</v>
      </c>
      <c r="BZ70" t="s">
        <v>1809</v>
      </c>
      <c r="CA70" t="s">
        <v>1809</v>
      </c>
      <c r="CB70" t="s">
        <v>1809</v>
      </c>
      <c r="CC70" t="s">
        <v>1809</v>
      </c>
      <c r="CD70" t="s">
        <v>1809</v>
      </c>
      <c r="CE70" t="s">
        <v>1809</v>
      </c>
      <c r="CF70" t="s">
        <v>1809</v>
      </c>
      <c r="CG70" t="s">
        <v>1809</v>
      </c>
      <c r="CH70">
        <v>0</v>
      </c>
      <c r="CI70" t="s">
        <v>1809</v>
      </c>
      <c r="CJ70" t="s">
        <v>1809</v>
      </c>
      <c r="CK70" t="s">
        <v>1809</v>
      </c>
      <c r="CL70" t="s">
        <v>1809</v>
      </c>
      <c r="CM70" t="s">
        <v>1809</v>
      </c>
      <c r="CN70" t="s">
        <v>1809</v>
      </c>
      <c r="CO70" t="s">
        <v>1809</v>
      </c>
      <c r="CP70" t="s">
        <v>1809</v>
      </c>
      <c r="CQ70" t="s">
        <v>1809</v>
      </c>
      <c r="CR70" t="s">
        <v>1809</v>
      </c>
      <c r="CS70" t="s">
        <v>1809</v>
      </c>
      <c r="CT70" t="s">
        <v>1809</v>
      </c>
      <c r="CU70" t="s">
        <v>1809</v>
      </c>
      <c r="CV70" t="s">
        <v>1809</v>
      </c>
      <c r="CW70" t="s">
        <v>1809</v>
      </c>
      <c r="CX70" t="s">
        <v>1809</v>
      </c>
      <c r="CY70" t="s">
        <v>1809</v>
      </c>
      <c r="CZ70" t="s">
        <v>1809</v>
      </c>
      <c r="DA70" t="s">
        <v>1809</v>
      </c>
      <c r="DB70" t="s">
        <v>1809</v>
      </c>
      <c r="DC70" t="s">
        <v>1809</v>
      </c>
      <c r="DD70" t="s">
        <v>1809</v>
      </c>
      <c r="DE70" t="s">
        <v>1809</v>
      </c>
      <c r="DF70" t="s">
        <v>1809</v>
      </c>
      <c r="DG70" t="s">
        <v>1809</v>
      </c>
      <c r="DH70" t="s">
        <v>1809</v>
      </c>
      <c r="DI70" t="s">
        <v>1809</v>
      </c>
      <c r="DJ70" t="s">
        <v>1809</v>
      </c>
      <c r="DK70" t="s">
        <v>1809</v>
      </c>
      <c r="DL70" t="s">
        <v>1809</v>
      </c>
      <c r="DM70" t="s">
        <v>1809</v>
      </c>
      <c r="DN70" t="s">
        <v>1809</v>
      </c>
      <c r="DO70" t="s">
        <v>1809</v>
      </c>
      <c r="DP70" t="s">
        <v>1809</v>
      </c>
      <c r="DQ70" t="s">
        <v>1809</v>
      </c>
      <c r="DR70" t="s">
        <v>1809</v>
      </c>
      <c r="DS70" t="s">
        <v>1809</v>
      </c>
      <c r="DT70" t="s">
        <v>1809</v>
      </c>
      <c r="DU70" t="s">
        <v>1809</v>
      </c>
      <c r="DV70" t="s">
        <v>1809</v>
      </c>
      <c r="DW70">
        <v>0</v>
      </c>
      <c r="DX70">
        <v>0</v>
      </c>
      <c r="DY70">
        <v>0</v>
      </c>
      <c r="DZ70" t="s">
        <v>1809</v>
      </c>
      <c r="EA70">
        <v>0</v>
      </c>
      <c r="EB70" t="s">
        <v>1809</v>
      </c>
      <c r="EC70" t="s">
        <v>1809</v>
      </c>
      <c r="ED70" t="s">
        <v>1809</v>
      </c>
      <c r="EE70" t="s">
        <v>1809</v>
      </c>
      <c r="EF70" t="s">
        <v>1809</v>
      </c>
      <c r="EG70" t="s">
        <v>1809</v>
      </c>
      <c r="EH70" t="s">
        <v>1809</v>
      </c>
      <c r="EI70">
        <v>0</v>
      </c>
      <c r="EJ70">
        <v>0</v>
      </c>
      <c r="EK70">
        <v>0</v>
      </c>
      <c r="EL70">
        <v>0</v>
      </c>
      <c r="EM70" t="s">
        <v>1809</v>
      </c>
      <c r="EN70" t="s">
        <v>1809</v>
      </c>
      <c r="EO70" t="s">
        <v>1809</v>
      </c>
      <c r="EP70" t="s">
        <v>1809</v>
      </c>
      <c r="EQ70" t="s">
        <v>1809</v>
      </c>
      <c r="ER70">
        <v>1</v>
      </c>
      <c r="ES70">
        <v>1</v>
      </c>
      <c r="ET70">
        <v>1</v>
      </c>
      <c r="EU70">
        <v>0</v>
      </c>
      <c r="EV70">
        <v>0</v>
      </c>
      <c r="EW70">
        <v>0</v>
      </c>
    </row>
    <row r="71" spans="1:153" x14ac:dyDescent="0.35">
      <c r="A71" t="s">
        <v>282</v>
      </c>
      <c r="B71" s="1">
        <v>42005</v>
      </c>
      <c r="C71" s="1">
        <v>42092</v>
      </c>
      <c r="D71">
        <v>1</v>
      </c>
      <c r="E71">
        <v>0</v>
      </c>
      <c r="F71">
        <v>0</v>
      </c>
      <c r="G71">
        <v>0</v>
      </c>
      <c r="H71">
        <v>1</v>
      </c>
      <c r="I71">
        <v>0</v>
      </c>
      <c r="J71">
        <v>1</v>
      </c>
      <c r="K71">
        <v>2</v>
      </c>
      <c r="L71">
        <v>0</v>
      </c>
      <c r="M71">
        <v>1</v>
      </c>
      <c r="N71">
        <v>1</v>
      </c>
      <c r="O71">
        <v>1</v>
      </c>
      <c r="P71">
        <v>1</v>
      </c>
      <c r="Q71">
        <v>0</v>
      </c>
      <c r="R71">
        <v>0</v>
      </c>
      <c r="S71">
        <v>0</v>
      </c>
      <c r="T71">
        <v>1</v>
      </c>
      <c r="U71">
        <v>0</v>
      </c>
      <c r="V71">
        <v>0</v>
      </c>
      <c r="W71">
        <v>0</v>
      </c>
      <c r="X71">
        <v>0</v>
      </c>
      <c r="Y71">
        <v>1</v>
      </c>
      <c r="Z71">
        <v>1</v>
      </c>
      <c r="AA71">
        <v>0</v>
      </c>
      <c r="AB71">
        <v>1</v>
      </c>
      <c r="AC71">
        <v>0</v>
      </c>
      <c r="AD71">
        <v>0</v>
      </c>
      <c r="AE71">
        <v>1</v>
      </c>
      <c r="AF71">
        <v>1</v>
      </c>
      <c r="AG71">
        <v>0</v>
      </c>
      <c r="AH71">
        <v>0</v>
      </c>
      <c r="AI71">
        <v>0</v>
      </c>
      <c r="AJ71">
        <v>1</v>
      </c>
      <c r="AK71">
        <v>0</v>
      </c>
      <c r="AL71">
        <v>0</v>
      </c>
      <c r="AM71">
        <v>0</v>
      </c>
      <c r="AN71">
        <v>0</v>
      </c>
      <c r="AO71">
        <v>0</v>
      </c>
      <c r="AP71" t="s">
        <v>1809</v>
      </c>
      <c r="AQ71" t="s">
        <v>1809</v>
      </c>
      <c r="AR71" t="s">
        <v>1809</v>
      </c>
      <c r="AS71" t="s">
        <v>1809</v>
      </c>
      <c r="AT71" t="s">
        <v>1809</v>
      </c>
      <c r="AU71" t="s">
        <v>1809</v>
      </c>
      <c r="AV71" t="s">
        <v>1809</v>
      </c>
      <c r="AW71" t="s">
        <v>1809</v>
      </c>
      <c r="AX71" t="s">
        <v>1809</v>
      </c>
      <c r="AY71" t="s">
        <v>1809</v>
      </c>
      <c r="AZ71">
        <v>0</v>
      </c>
      <c r="BA71" t="s">
        <v>1809</v>
      </c>
      <c r="BB71" t="s">
        <v>1809</v>
      </c>
      <c r="BC71" t="s">
        <v>1809</v>
      </c>
      <c r="BD71" t="s">
        <v>1809</v>
      </c>
      <c r="BE71" t="s">
        <v>1809</v>
      </c>
      <c r="BF71" t="s">
        <v>1809</v>
      </c>
      <c r="BG71" t="s">
        <v>1809</v>
      </c>
      <c r="BH71" t="s">
        <v>1809</v>
      </c>
      <c r="BI71" t="s">
        <v>1809</v>
      </c>
      <c r="BJ71" t="s">
        <v>1809</v>
      </c>
      <c r="BK71" t="s">
        <v>1809</v>
      </c>
      <c r="BL71" t="s">
        <v>1809</v>
      </c>
      <c r="BM71" t="s">
        <v>1809</v>
      </c>
      <c r="BN71" t="s">
        <v>1809</v>
      </c>
      <c r="BO71" t="s">
        <v>1809</v>
      </c>
      <c r="BP71" t="s">
        <v>1809</v>
      </c>
      <c r="BQ71" t="s">
        <v>1809</v>
      </c>
      <c r="BR71" t="s">
        <v>1809</v>
      </c>
      <c r="BS71" t="s">
        <v>1809</v>
      </c>
      <c r="BT71" t="s">
        <v>1809</v>
      </c>
      <c r="BU71" t="s">
        <v>1809</v>
      </c>
      <c r="BV71">
        <v>0</v>
      </c>
      <c r="BW71" t="s">
        <v>1809</v>
      </c>
      <c r="BX71" t="s">
        <v>1809</v>
      </c>
      <c r="BY71" t="s">
        <v>1809</v>
      </c>
      <c r="BZ71" t="s">
        <v>1809</v>
      </c>
      <c r="CA71" t="s">
        <v>1809</v>
      </c>
      <c r="CB71" t="s">
        <v>1809</v>
      </c>
      <c r="CC71" t="s">
        <v>1809</v>
      </c>
      <c r="CD71" t="s">
        <v>1809</v>
      </c>
      <c r="CE71" t="s">
        <v>1809</v>
      </c>
      <c r="CF71" t="s">
        <v>1809</v>
      </c>
      <c r="CG71" t="s">
        <v>1809</v>
      </c>
      <c r="CH71">
        <v>0</v>
      </c>
      <c r="CI71" t="s">
        <v>1809</v>
      </c>
      <c r="CJ71" t="s">
        <v>1809</v>
      </c>
      <c r="CK71" t="s">
        <v>1809</v>
      </c>
      <c r="CL71" t="s">
        <v>1809</v>
      </c>
      <c r="CM71" t="s">
        <v>1809</v>
      </c>
      <c r="CN71" t="s">
        <v>1809</v>
      </c>
      <c r="CO71" t="s">
        <v>1809</v>
      </c>
      <c r="CP71" t="s">
        <v>1809</v>
      </c>
      <c r="CQ71" t="s">
        <v>1809</v>
      </c>
      <c r="CR71" t="s">
        <v>1809</v>
      </c>
      <c r="CS71" t="s">
        <v>1809</v>
      </c>
      <c r="CT71" t="s">
        <v>1809</v>
      </c>
      <c r="CU71" t="s">
        <v>1809</v>
      </c>
      <c r="CV71" t="s">
        <v>1809</v>
      </c>
      <c r="CW71" t="s">
        <v>1809</v>
      </c>
      <c r="CX71" t="s">
        <v>1809</v>
      </c>
      <c r="CY71" t="s">
        <v>1809</v>
      </c>
      <c r="CZ71" t="s">
        <v>1809</v>
      </c>
      <c r="DA71" t="s">
        <v>1809</v>
      </c>
      <c r="DB71" t="s">
        <v>1809</v>
      </c>
      <c r="DC71" t="s">
        <v>1809</v>
      </c>
      <c r="DD71" t="s">
        <v>1809</v>
      </c>
      <c r="DE71" t="s">
        <v>1809</v>
      </c>
      <c r="DF71" t="s">
        <v>1809</v>
      </c>
      <c r="DG71" t="s">
        <v>1809</v>
      </c>
      <c r="DH71" t="s">
        <v>1809</v>
      </c>
      <c r="DI71" t="s">
        <v>1809</v>
      </c>
      <c r="DJ71" t="s">
        <v>1809</v>
      </c>
      <c r="DK71" t="s">
        <v>1809</v>
      </c>
      <c r="DL71" t="s">
        <v>1809</v>
      </c>
      <c r="DM71" t="s">
        <v>1809</v>
      </c>
      <c r="DN71" t="s">
        <v>1809</v>
      </c>
      <c r="DO71" t="s">
        <v>1809</v>
      </c>
      <c r="DP71" t="s">
        <v>1809</v>
      </c>
      <c r="DQ71" t="s">
        <v>1809</v>
      </c>
      <c r="DR71" t="s">
        <v>1809</v>
      </c>
      <c r="DS71" t="s">
        <v>1809</v>
      </c>
      <c r="DT71" t="s">
        <v>1809</v>
      </c>
      <c r="DU71" t="s">
        <v>1809</v>
      </c>
      <c r="DV71" t="s">
        <v>1809</v>
      </c>
      <c r="DW71">
        <v>0</v>
      </c>
      <c r="DX71">
        <v>0</v>
      </c>
      <c r="DY71">
        <v>0</v>
      </c>
      <c r="DZ71" t="s">
        <v>1809</v>
      </c>
      <c r="EA71">
        <v>1</v>
      </c>
      <c r="EB71">
        <v>0</v>
      </c>
      <c r="EC71">
        <v>0</v>
      </c>
      <c r="ED71">
        <v>0</v>
      </c>
      <c r="EE71">
        <v>0</v>
      </c>
      <c r="EF71">
        <v>0</v>
      </c>
      <c r="EG71">
        <v>1</v>
      </c>
      <c r="EH71">
        <v>0</v>
      </c>
      <c r="EI71">
        <v>0</v>
      </c>
      <c r="EJ71">
        <v>0</v>
      </c>
      <c r="EK71">
        <v>0</v>
      </c>
      <c r="EL71">
        <v>0</v>
      </c>
      <c r="EM71" t="s">
        <v>1809</v>
      </c>
      <c r="EN71" t="s">
        <v>1809</v>
      </c>
      <c r="EO71" t="s">
        <v>1809</v>
      </c>
      <c r="EP71" t="s">
        <v>1809</v>
      </c>
      <c r="EQ71" t="s">
        <v>1809</v>
      </c>
      <c r="ER71">
        <v>1</v>
      </c>
      <c r="ES71">
        <v>1</v>
      </c>
      <c r="ET71">
        <v>1</v>
      </c>
      <c r="EU71">
        <v>0</v>
      </c>
      <c r="EV71">
        <v>0</v>
      </c>
      <c r="EW71">
        <v>0</v>
      </c>
    </row>
    <row r="72" spans="1:153" x14ac:dyDescent="0.35">
      <c r="A72" t="s">
        <v>282</v>
      </c>
      <c r="B72" s="1">
        <v>42093</v>
      </c>
      <c r="C72" s="1">
        <v>42247</v>
      </c>
      <c r="D72">
        <v>1</v>
      </c>
      <c r="E72">
        <v>0</v>
      </c>
      <c r="F72">
        <v>0</v>
      </c>
      <c r="G72">
        <v>0</v>
      </c>
      <c r="H72">
        <v>1</v>
      </c>
      <c r="I72">
        <v>0</v>
      </c>
      <c r="J72">
        <v>1</v>
      </c>
      <c r="K72">
        <v>2</v>
      </c>
      <c r="L72">
        <v>0</v>
      </c>
      <c r="M72">
        <v>1</v>
      </c>
      <c r="N72">
        <v>1</v>
      </c>
      <c r="O72">
        <v>1</v>
      </c>
      <c r="P72">
        <v>1</v>
      </c>
      <c r="Q72">
        <v>0</v>
      </c>
      <c r="R72">
        <v>0</v>
      </c>
      <c r="S72">
        <v>0</v>
      </c>
      <c r="T72">
        <v>1</v>
      </c>
      <c r="U72">
        <v>0</v>
      </c>
      <c r="V72">
        <v>0</v>
      </c>
      <c r="W72">
        <v>0</v>
      </c>
      <c r="X72">
        <v>0</v>
      </c>
      <c r="Y72">
        <v>1</v>
      </c>
      <c r="Z72">
        <v>1</v>
      </c>
      <c r="AA72">
        <v>0</v>
      </c>
      <c r="AB72">
        <v>1</v>
      </c>
      <c r="AC72">
        <v>0</v>
      </c>
      <c r="AD72">
        <v>0</v>
      </c>
      <c r="AE72">
        <v>1</v>
      </c>
      <c r="AF72">
        <v>1</v>
      </c>
      <c r="AG72">
        <v>0</v>
      </c>
      <c r="AH72">
        <v>0</v>
      </c>
      <c r="AI72">
        <v>0</v>
      </c>
      <c r="AJ72">
        <v>1</v>
      </c>
      <c r="AK72">
        <v>0</v>
      </c>
      <c r="AL72">
        <v>0</v>
      </c>
      <c r="AM72">
        <v>0</v>
      </c>
      <c r="AN72">
        <v>0</v>
      </c>
      <c r="AO72">
        <v>0</v>
      </c>
      <c r="AP72" t="s">
        <v>1809</v>
      </c>
      <c r="AQ72" t="s">
        <v>1809</v>
      </c>
      <c r="AR72" t="s">
        <v>1809</v>
      </c>
      <c r="AS72" t="s">
        <v>1809</v>
      </c>
      <c r="AT72" t="s">
        <v>1809</v>
      </c>
      <c r="AU72" t="s">
        <v>1809</v>
      </c>
      <c r="AV72" t="s">
        <v>1809</v>
      </c>
      <c r="AW72" t="s">
        <v>1809</v>
      </c>
      <c r="AX72" t="s">
        <v>1809</v>
      </c>
      <c r="AY72" t="s">
        <v>1809</v>
      </c>
      <c r="AZ72">
        <v>0</v>
      </c>
      <c r="BA72" t="s">
        <v>1809</v>
      </c>
      <c r="BB72" t="s">
        <v>1809</v>
      </c>
      <c r="BC72" t="s">
        <v>1809</v>
      </c>
      <c r="BD72" t="s">
        <v>1809</v>
      </c>
      <c r="BE72" t="s">
        <v>1809</v>
      </c>
      <c r="BF72" t="s">
        <v>1809</v>
      </c>
      <c r="BG72" t="s">
        <v>1809</v>
      </c>
      <c r="BH72" t="s">
        <v>1809</v>
      </c>
      <c r="BI72" t="s">
        <v>1809</v>
      </c>
      <c r="BJ72" t="s">
        <v>1809</v>
      </c>
      <c r="BK72" t="s">
        <v>1809</v>
      </c>
      <c r="BL72" t="s">
        <v>1809</v>
      </c>
      <c r="BM72" t="s">
        <v>1809</v>
      </c>
      <c r="BN72" t="s">
        <v>1809</v>
      </c>
      <c r="BO72" t="s">
        <v>1809</v>
      </c>
      <c r="BP72" t="s">
        <v>1809</v>
      </c>
      <c r="BQ72" t="s">
        <v>1809</v>
      </c>
      <c r="BR72" t="s">
        <v>1809</v>
      </c>
      <c r="BS72" t="s">
        <v>1809</v>
      </c>
      <c r="BT72" t="s">
        <v>1809</v>
      </c>
      <c r="BU72" t="s">
        <v>1809</v>
      </c>
      <c r="BV72">
        <v>0</v>
      </c>
      <c r="BW72" t="s">
        <v>1809</v>
      </c>
      <c r="BX72" t="s">
        <v>1809</v>
      </c>
      <c r="BY72" t="s">
        <v>1809</v>
      </c>
      <c r="BZ72" t="s">
        <v>1809</v>
      </c>
      <c r="CA72" t="s">
        <v>1809</v>
      </c>
      <c r="CB72" t="s">
        <v>1809</v>
      </c>
      <c r="CC72" t="s">
        <v>1809</v>
      </c>
      <c r="CD72" t="s">
        <v>1809</v>
      </c>
      <c r="CE72" t="s">
        <v>1809</v>
      </c>
      <c r="CF72" t="s">
        <v>1809</v>
      </c>
      <c r="CG72" t="s">
        <v>1809</v>
      </c>
      <c r="CH72">
        <v>0</v>
      </c>
      <c r="CI72" t="s">
        <v>1809</v>
      </c>
      <c r="CJ72" t="s">
        <v>1809</v>
      </c>
      <c r="CK72" t="s">
        <v>1809</v>
      </c>
      <c r="CL72" t="s">
        <v>1809</v>
      </c>
      <c r="CM72" t="s">
        <v>1809</v>
      </c>
      <c r="CN72" t="s">
        <v>1809</v>
      </c>
      <c r="CO72" t="s">
        <v>1809</v>
      </c>
      <c r="CP72" t="s">
        <v>1809</v>
      </c>
      <c r="CQ72" t="s">
        <v>1809</v>
      </c>
      <c r="CR72" t="s">
        <v>1809</v>
      </c>
      <c r="CS72" t="s">
        <v>1809</v>
      </c>
      <c r="CT72" t="s">
        <v>1809</v>
      </c>
      <c r="CU72" t="s">
        <v>1809</v>
      </c>
      <c r="CV72" t="s">
        <v>1809</v>
      </c>
      <c r="CW72" t="s">
        <v>1809</v>
      </c>
      <c r="CX72" t="s">
        <v>1809</v>
      </c>
      <c r="CY72" t="s">
        <v>1809</v>
      </c>
      <c r="CZ72" t="s">
        <v>1809</v>
      </c>
      <c r="DA72" t="s">
        <v>1809</v>
      </c>
      <c r="DB72" t="s">
        <v>1809</v>
      </c>
      <c r="DC72" t="s">
        <v>1809</v>
      </c>
      <c r="DD72" t="s">
        <v>1809</v>
      </c>
      <c r="DE72" t="s">
        <v>1809</v>
      </c>
      <c r="DF72" t="s">
        <v>1809</v>
      </c>
      <c r="DG72" t="s">
        <v>1809</v>
      </c>
      <c r="DH72" t="s">
        <v>1809</v>
      </c>
      <c r="DI72" t="s">
        <v>1809</v>
      </c>
      <c r="DJ72" t="s">
        <v>1809</v>
      </c>
      <c r="DK72" t="s">
        <v>1809</v>
      </c>
      <c r="DL72" t="s">
        <v>1809</v>
      </c>
      <c r="DM72" t="s">
        <v>1809</v>
      </c>
      <c r="DN72" t="s">
        <v>1809</v>
      </c>
      <c r="DO72" t="s">
        <v>1809</v>
      </c>
      <c r="DP72" t="s">
        <v>1809</v>
      </c>
      <c r="DQ72" t="s">
        <v>1809</v>
      </c>
      <c r="DR72" t="s">
        <v>1809</v>
      </c>
      <c r="DS72" t="s">
        <v>1809</v>
      </c>
      <c r="DT72" t="s">
        <v>1809</v>
      </c>
      <c r="DU72" t="s">
        <v>1809</v>
      </c>
      <c r="DV72" t="s">
        <v>1809</v>
      </c>
      <c r="DW72">
        <v>0</v>
      </c>
      <c r="DX72">
        <v>0</v>
      </c>
      <c r="DY72">
        <v>0</v>
      </c>
      <c r="DZ72" t="s">
        <v>1809</v>
      </c>
      <c r="EA72">
        <v>1</v>
      </c>
      <c r="EB72">
        <v>0</v>
      </c>
      <c r="EC72">
        <v>0</v>
      </c>
      <c r="ED72">
        <v>0</v>
      </c>
      <c r="EE72">
        <v>0</v>
      </c>
      <c r="EF72">
        <v>0</v>
      </c>
      <c r="EG72">
        <v>1</v>
      </c>
      <c r="EH72">
        <v>0</v>
      </c>
      <c r="EI72">
        <v>0</v>
      </c>
      <c r="EJ72">
        <v>0</v>
      </c>
      <c r="EK72">
        <v>0</v>
      </c>
      <c r="EL72">
        <v>0</v>
      </c>
      <c r="EM72" t="s">
        <v>1809</v>
      </c>
      <c r="EN72" t="s">
        <v>1809</v>
      </c>
      <c r="EO72" t="s">
        <v>1809</v>
      </c>
      <c r="EP72" t="s">
        <v>1809</v>
      </c>
      <c r="EQ72" t="s">
        <v>1809</v>
      </c>
      <c r="ER72">
        <v>1</v>
      </c>
      <c r="ES72">
        <v>1</v>
      </c>
      <c r="ET72">
        <v>1</v>
      </c>
      <c r="EU72">
        <v>0</v>
      </c>
      <c r="EV72">
        <v>0</v>
      </c>
      <c r="EW72">
        <v>0</v>
      </c>
    </row>
    <row r="73" spans="1:153" x14ac:dyDescent="0.35">
      <c r="A73" t="s">
        <v>282</v>
      </c>
      <c r="B73" s="1">
        <v>42248</v>
      </c>
      <c r="C73" s="1">
        <v>42260</v>
      </c>
      <c r="D73">
        <v>1</v>
      </c>
      <c r="E73">
        <v>0</v>
      </c>
      <c r="F73">
        <v>0</v>
      </c>
      <c r="G73">
        <v>0</v>
      </c>
      <c r="H73">
        <v>1</v>
      </c>
      <c r="I73">
        <v>0</v>
      </c>
      <c r="J73">
        <v>1</v>
      </c>
      <c r="K73">
        <v>2</v>
      </c>
      <c r="L73">
        <v>0</v>
      </c>
      <c r="M73">
        <v>1</v>
      </c>
      <c r="N73">
        <v>1</v>
      </c>
      <c r="O73">
        <v>1</v>
      </c>
      <c r="P73">
        <v>1</v>
      </c>
      <c r="Q73">
        <v>0</v>
      </c>
      <c r="R73">
        <v>0</v>
      </c>
      <c r="S73">
        <v>0</v>
      </c>
      <c r="T73">
        <v>1</v>
      </c>
      <c r="U73">
        <v>0</v>
      </c>
      <c r="V73">
        <v>0</v>
      </c>
      <c r="W73">
        <v>0</v>
      </c>
      <c r="X73">
        <v>0</v>
      </c>
      <c r="Y73">
        <v>1</v>
      </c>
      <c r="Z73">
        <v>1</v>
      </c>
      <c r="AA73">
        <v>1</v>
      </c>
      <c r="AB73">
        <v>1</v>
      </c>
      <c r="AC73">
        <v>0</v>
      </c>
      <c r="AD73">
        <v>0</v>
      </c>
      <c r="AE73">
        <v>1</v>
      </c>
      <c r="AF73">
        <v>1</v>
      </c>
      <c r="AG73">
        <v>0</v>
      </c>
      <c r="AH73">
        <v>0</v>
      </c>
      <c r="AI73">
        <v>0</v>
      </c>
      <c r="AJ73">
        <v>1</v>
      </c>
      <c r="AK73">
        <v>0</v>
      </c>
      <c r="AL73">
        <v>0</v>
      </c>
      <c r="AM73">
        <v>0</v>
      </c>
      <c r="AN73">
        <v>0</v>
      </c>
      <c r="AO73">
        <v>0</v>
      </c>
      <c r="AP73" t="s">
        <v>1809</v>
      </c>
      <c r="AQ73" t="s">
        <v>1809</v>
      </c>
      <c r="AR73" t="s">
        <v>1809</v>
      </c>
      <c r="AS73" t="s">
        <v>1809</v>
      </c>
      <c r="AT73" t="s">
        <v>1809</v>
      </c>
      <c r="AU73" t="s">
        <v>1809</v>
      </c>
      <c r="AV73" t="s">
        <v>1809</v>
      </c>
      <c r="AW73" t="s">
        <v>1809</v>
      </c>
      <c r="AX73" t="s">
        <v>1809</v>
      </c>
      <c r="AY73" t="s">
        <v>1809</v>
      </c>
      <c r="AZ73">
        <v>0</v>
      </c>
      <c r="BA73" t="s">
        <v>1809</v>
      </c>
      <c r="BB73" t="s">
        <v>1809</v>
      </c>
      <c r="BC73" t="s">
        <v>1809</v>
      </c>
      <c r="BD73" t="s">
        <v>1809</v>
      </c>
      <c r="BE73" t="s">
        <v>1809</v>
      </c>
      <c r="BF73" t="s">
        <v>1809</v>
      </c>
      <c r="BG73" t="s">
        <v>1809</v>
      </c>
      <c r="BH73" t="s">
        <v>1809</v>
      </c>
      <c r="BI73" t="s">
        <v>1809</v>
      </c>
      <c r="BJ73" t="s">
        <v>1809</v>
      </c>
      <c r="BK73" t="s">
        <v>1809</v>
      </c>
      <c r="BL73" t="s">
        <v>1809</v>
      </c>
      <c r="BM73" t="s">
        <v>1809</v>
      </c>
      <c r="BN73" t="s">
        <v>1809</v>
      </c>
      <c r="BO73" t="s">
        <v>1809</v>
      </c>
      <c r="BP73" t="s">
        <v>1809</v>
      </c>
      <c r="BQ73" t="s">
        <v>1809</v>
      </c>
      <c r="BR73" t="s">
        <v>1809</v>
      </c>
      <c r="BS73" t="s">
        <v>1809</v>
      </c>
      <c r="BT73" t="s">
        <v>1809</v>
      </c>
      <c r="BU73" t="s">
        <v>1809</v>
      </c>
      <c r="BV73">
        <v>0</v>
      </c>
      <c r="BW73" t="s">
        <v>1809</v>
      </c>
      <c r="BX73" t="s">
        <v>1809</v>
      </c>
      <c r="BY73" t="s">
        <v>1809</v>
      </c>
      <c r="BZ73" t="s">
        <v>1809</v>
      </c>
      <c r="CA73" t="s">
        <v>1809</v>
      </c>
      <c r="CB73" t="s">
        <v>1809</v>
      </c>
      <c r="CC73" t="s">
        <v>1809</v>
      </c>
      <c r="CD73" t="s">
        <v>1809</v>
      </c>
      <c r="CE73" t="s">
        <v>1809</v>
      </c>
      <c r="CF73" t="s">
        <v>1809</v>
      </c>
      <c r="CG73" t="s">
        <v>1809</v>
      </c>
      <c r="CH73">
        <v>0</v>
      </c>
      <c r="CI73" t="s">
        <v>1809</v>
      </c>
      <c r="CJ73" t="s">
        <v>1809</v>
      </c>
      <c r="CK73" t="s">
        <v>1809</v>
      </c>
      <c r="CL73" t="s">
        <v>1809</v>
      </c>
      <c r="CM73" t="s">
        <v>1809</v>
      </c>
      <c r="CN73" t="s">
        <v>1809</v>
      </c>
      <c r="CO73" t="s">
        <v>1809</v>
      </c>
      <c r="CP73" t="s">
        <v>1809</v>
      </c>
      <c r="CQ73" t="s">
        <v>1809</v>
      </c>
      <c r="CR73" t="s">
        <v>1809</v>
      </c>
      <c r="CS73" t="s">
        <v>1809</v>
      </c>
      <c r="CT73" t="s">
        <v>1809</v>
      </c>
      <c r="CU73" t="s">
        <v>1809</v>
      </c>
      <c r="CV73" t="s">
        <v>1809</v>
      </c>
      <c r="CW73" t="s">
        <v>1809</v>
      </c>
      <c r="CX73" t="s">
        <v>1809</v>
      </c>
      <c r="CY73" t="s">
        <v>1809</v>
      </c>
      <c r="CZ73" t="s">
        <v>1809</v>
      </c>
      <c r="DA73" t="s">
        <v>1809</v>
      </c>
      <c r="DB73" t="s">
        <v>1809</v>
      </c>
      <c r="DC73" t="s">
        <v>1809</v>
      </c>
      <c r="DD73" t="s">
        <v>1809</v>
      </c>
      <c r="DE73" t="s">
        <v>1809</v>
      </c>
      <c r="DF73" t="s">
        <v>1809</v>
      </c>
      <c r="DG73" t="s">
        <v>1809</v>
      </c>
      <c r="DH73" t="s">
        <v>1809</v>
      </c>
      <c r="DI73" t="s">
        <v>1809</v>
      </c>
      <c r="DJ73" t="s">
        <v>1809</v>
      </c>
      <c r="DK73" t="s">
        <v>1809</v>
      </c>
      <c r="DL73" t="s">
        <v>1809</v>
      </c>
      <c r="DM73" t="s">
        <v>1809</v>
      </c>
      <c r="DN73" t="s">
        <v>1809</v>
      </c>
      <c r="DO73" t="s">
        <v>1809</v>
      </c>
      <c r="DP73" t="s">
        <v>1809</v>
      </c>
      <c r="DQ73" t="s">
        <v>1809</v>
      </c>
      <c r="DR73" t="s">
        <v>1809</v>
      </c>
      <c r="DS73" t="s">
        <v>1809</v>
      </c>
      <c r="DT73" t="s">
        <v>1809</v>
      </c>
      <c r="DU73" t="s">
        <v>1809</v>
      </c>
      <c r="DV73" t="s">
        <v>1809</v>
      </c>
      <c r="DW73">
        <v>0</v>
      </c>
      <c r="DX73">
        <v>0</v>
      </c>
      <c r="DY73">
        <v>0</v>
      </c>
      <c r="DZ73" t="s">
        <v>1809</v>
      </c>
      <c r="EA73">
        <v>1</v>
      </c>
      <c r="EB73">
        <v>0</v>
      </c>
      <c r="EC73">
        <v>0</v>
      </c>
      <c r="ED73">
        <v>0</v>
      </c>
      <c r="EE73">
        <v>0</v>
      </c>
      <c r="EF73">
        <v>0</v>
      </c>
      <c r="EG73">
        <v>1</v>
      </c>
      <c r="EH73">
        <v>0</v>
      </c>
      <c r="EI73">
        <v>0</v>
      </c>
      <c r="EJ73">
        <v>0</v>
      </c>
      <c r="EK73">
        <v>0</v>
      </c>
      <c r="EL73">
        <v>0</v>
      </c>
      <c r="EM73" t="s">
        <v>1809</v>
      </c>
      <c r="EN73" t="s">
        <v>1809</v>
      </c>
      <c r="EO73" t="s">
        <v>1809</v>
      </c>
      <c r="EP73" t="s">
        <v>1809</v>
      </c>
      <c r="EQ73" t="s">
        <v>1809</v>
      </c>
      <c r="ER73">
        <v>1</v>
      </c>
      <c r="ES73">
        <v>1</v>
      </c>
      <c r="ET73">
        <v>1</v>
      </c>
      <c r="EU73">
        <v>0</v>
      </c>
      <c r="EV73">
        <v>0</v>
      </c>
      <c r="EW73">
        <v>0</v>
      </c>
    </row>
    <row r="74" spans="1:153" x14ac:dyDescent="0.35">
      <c r="A74" t="s">
        <v>282</v>
      </c>
      <c r="B74" s="1">
        <v>42261</v>
      </c>
      <c r="C74" s="1">
        <v>42550</v>
      </c>
      <c r="D74">
        <v>1</v>
      </c>
      <c r="E74">
        <v>0</v>
      </c>
      <c r="F74">
        <v>0</v>
      </c>
      <c r="G74">
        <v>0</v>
      </c>
      <c r="H74">
        <v>1</v>
      </c>
      <c r="I74">
        <v>0</v>
      </c>
      <c r="J74">
        <v>1</v>
      </c>
      <c r="K74">
        <v>2</v>
      </c>
      <c r="L74">
        <v>0</v>
      </c>
      <c r="M74">
        <v>1</v>
      </c>
      <c r="N74">
        <v>1</v>
      </c>
      <c r="O74">
        <v>1</v>
      </c>
      <c r="P74">
        <v>1</v>
      </c>
      <c r="Q74">
        <v>0</v>
      </c>
      <c r="R74">
        <v>0</v>
      </c>
      <c r="S74">
        <v>0</v>
      </c>
      <c r="T74">
        <v>1</v>
      </c>
      <c r="U74">
        <v>0</v>
      </c>
      <c r="V74">
        <v>0</v>
      </c>
      <c r="W74">
        <v>0</v>
      </c>
      <c r="X74">
        <v>0</v>
      </c>
      <c r="Y74">
        <v>1</v>
      </c>
      <c r="Z74">
        <v>1</v>
      </c>
      <c r="AA74">
        <v>1</v>
      </c>
      <c r="AB74">
        <v>1</v>
      </c>
      <c r="AC74">
        <v>0</v>
      </c>
      <c r="AD74">
        <v>0</v>
      </c>
      <c r="AE74">
        <v>1</v>
      </c>
      <c r="AF74">
        <v>1</v>
      </c>
      <c r="AG74">
        <v>0</v>
      </c>
      <c r="AH74">
        <v>0</v>
      </c>
      <c r="AI74">
        <v>0</v>
      </c>
      <c r="AJ74">
        <v>1</v>
      </c>
      <c r="AK74">
        <v>0</v>
      </c>
      <c r="AL74">
        <v>0</v>
      </c>
      <c r="AM74">
        <v>0</v>
      </c>
      <c r="AN74">
        <v>0</v>
      </c>
      <c r="AO74">
        <v>0</v>
      </c>
      <c r="AP74" t="s">
        <v>1809</v>
      </c>
      <c r="AQ74" t="s">
        <v>1809</v>
      </c>
      <c r="AR74" t="s">
        <v>1809</v>
      </c>
      <c r="AS74" t="s">
        <v>1809</v>
      </c>
      <c r="AT74" t="s">
        <v>1809</v>
      </c>
      <c r="AU74" t="s">
        <v>1809</v>
      </c>
      <c r="AV74" t="s">
        <v>1809</v>
      </c>
      <c r="AW74" t="s">
        <v>1809</v>
      </c>
      <c r="AX74" t="s">
        <v>1809</v>
      </c>
      <c r="AY74" t="s">
        <v>1809</v>
      </c>
      <c r="AZ74">
        <v>0</v>
      </c>
      <c r="BA74" t="s">
        <v>1809</v>
      </c>
      <c r="BB74" t="s">
        <v>1809</v>
      </c>
      <c r="BC74" t="s">
        <v>1809</v>
      </c>
      <c r="BD74" t="s">
        <v>1809</v>
      </c>
      <c r="BE74" t="s">
        <v>1809</v>
      </c>
      <c r="BF74" t="s">
        <v>1809</v>
      </c>
      <c r="BG74" t="s">
        <v>1809</v>
      </c>
      <c r="BH74" t="s">
        <v>1809</v>
      </c>
      <c r="BI74" t="s">
        <v>1809</v>
      </c>
      <c r="BJ74" t="s">
        <v>1809</v>
      </c>
      <c r="BK74" t="s">
        <v>1809</v>
      </c>
      <c r="BL74" t="s">
        <v>1809</v>
      </c>
      <c r="BM74" t="s">
        <v>1809</v>
      </c>
      <c r="BN74" t="s">
        <v>1809</v>
      </c>
      <c r="BO74" t="s">
        <v>1809</v>
      </c>
      <c r="BP74" t="s">
        <v>1809</v>
      </c>
      <c r="BQ74" t="s">
        <v>1809</v>
      </c>
      <c r="BR74" t="s">
        <v>1809</v>
      </c>
      <c r="BS74" t="s">
        <v>1809</v>
      </c>
      <c r="BT74" t="s">
        <v>1809</v>
      </c>
      <c r="BU74" t="s">
        <v>1809</v>
      </c>
      <c r="BV74">
        <v>0</v>
      </c>
      <c r="BW74" t="s">
        <v>1809</v>
      </c>
      <c r="BX74" t="s">
        <v>1809</v>
      </c>
      <c r="BY74" t="s">
        <v>1809</v>
      </c>
      <c r="BZ74" t="s">
        <v>1809</v>
      </c>
      <c r="CA74" t="s">
        <v>1809</v>
      </c>
      <c r="CB74" t="s">
        <v>1809</v>
      </c>
      <c r="CC74" t="s">
        <v>1809</v>
      </c>
      <c r="CD74" t="s">
        <v>1809</v>
      </c>
      <c r="CE74" t="s">
        <v>1809</v>
      </c>
      <c r="CF74" t="s">
        <v>1809</v>
      </c>
      <c r="CG74" t="s">
        <v>1809</v>
      </c>
      <c r="CH74">
        <v>0</v>
      </c>
      <c r="CI74" t="s">
        <v>1809</v>
      </c>
      <c r="CJ74" t="s">
        <v>1809</v>
      </c>
      <c r="CK74" t="s">
        <v>1809</v>
      </c>
      <c r="CL74" t="s">
        <v>1809</v>
      </c>
      <c r="CM74" t="s">
        <v>1809</v>
      </c>
      <c r="CN74" t="s">
        <v>1809</v>
      </c>
      <c r="CO74" t="s">
        <v>1809</v>
      </c>
      <c r="CP74" t="s">
        <v>1809</v>
      </c>
      <c r="CQ74" t="s">
        <v>1809</v>
      </c>
      <c r="CR74" t="s">
        <v>1809</v>
      </c>
      <c r="CS74" t="s">
        <v>1809</v>
      </c>
      <c r="CT74" t="s">
        <v>1809</v>
      </c>
      <c r="CU74" t="s">
        <v>1809</v>
      </c>
      <c r="CV74" t="s">
        <v>1809</v>
      </c>
      <c r="CW74" t="s">
        <v>1809</v>
      </c>
      <c r="CX74" t="s">
        <v>1809</v>
      </c>
      <c r="CY74" t="s">
        <v>1809</v>
      </c>
      <c r="CZ74" t="s">
        <v>1809</v>
      </c>
      <c r="DA74" t="s">
        <v>1809</v>
      </c>
      <c r="DB74" t="s">
        <v>1809</v>
      </c>
      <c r="DC74" t="s">
        <v>1809</v>
      </c>
      <c r="DD74" t="s">
        <v>1809</v>
      </c>
      <c r="DE74" t="s">
        <v>1809</v>
      </c>
      <c r="DF74" t="s">
        <v>1809</v>
      </c>
      <c r="DG74" t="s">
        <v>1809</v>
      </c>
      <c r="DH74" t="s">
        <v>1809</v>
      </c>
      <c r="DI74" t="s">
        <v>1809</v>
      </c>
      <c r="DJ74" t="s">
        <v>1809</v>
      </c>
      <c r="DK74" t="s">
        <v>1809</v>
      </c>
      <c r="DL74" t="s">
        <v>1809</v>
      </c>
      <c r="DM74" t="s">
        <v>1809</v>
      </c>
      <c r="DN74" t="s">
        <v>1809</v>
      </c>
      <c r="DO74" t="s">
        <v>1809</v>
      </c>
      <c r="DP74" t="s">
        <v>1809</v>
      </c>
      <c r="DQ74" t="s">
        <v>1809</v>
      </c>
      <c r="DR74" t="s">
        <v>1809</v>
      </c>
      <c r="DS74" t="s">
        <v>1809</v>
      </c>
      <c r="DT74" t="s">
        <v>1809</v>
      </c>
      <c r="DU74" t="s">
        <v>1809</v>
      </c>
      <c r="DV74" t="s">
        <v>1809</v>
      </c>
      <c r="DW74">
        <v>0</v>
      </c>
      <c r="DX74">
        <v>0</v>
      </c>
      <c r="DY74">
        <v>0</v>
      </c>
      <c r="DZ74" t="s">
        <v>1809</v>
      </c>
      <c r="EA74">
        <v>1</v>
      </c>
      <c r="EB74">
        <v>0</v>
      </c>
      <c r="EC74">
        <v>0</v>
      </c>
      <c r="ED74">
        <v>0</v>
      </c>
      <c r="EE74">
        <v>0</v>
      </c>
      <c r="EF74">
        <v>0</v>
      </c>
      <c r="EG74">
        <v>1</v>
      </c>
      <c r="EH74">
        <v>0</v>
      </c>
      <c r="EI74">
        <v>0</v>
      </c>
      <c r="EJ74">
        <v>0</v>
      </c>
      <c r="EK74">
        <v>0</v>
      </c>
      <c r="EL74">
        <v>0</v>
      </c>
      <c r="EM74" t="s">
        <v>1809</v>
      </c>
      <c r="EN74" t="s">
        <v>1809</v>
      </c>
      <c r="EO74" t="s">
        <v>1809</v>
      </c>
      <c r="EP74" t="s">
        <v>1809</v>
      </c>
      <c r="EQ74" t="s">
        <v>1809</v>
      </c>
      <c r="ER74">
        <v>1</v>
      </c>
      <c r="ES74">
        <v>1</v>
      </c>
      <c r="ET74">
        <v>1</v>
      </c>
      <c r="EU74">
        <v>0</v>
      </c>
      <c r="EV74">
        <v>0</v>
      </c>
      <c r="EW74">
        <v>0</v>
      </c>
    </row>
    <row r="75" spans="1:153" x14ac:dyDescent="0.35">
      <c r="A75" t="s">
        <v>282</v>
      </c>
      <c r="B75" s="1">
        <v>42551</v>
      </c>
      <c r="C75" s="1">
        <v>42591</v>
      </c>
      <c r="D75">
        <v>1</v>
      </c>
      <c r="E75">
        <v>0</v>
      </c>
      <c r="F75">
        <v>0</v>
      </c>
      <c r="G75">
        <v>0</v>
      </c>
      <c r="H75">
        <v>1</v>
      </c>
      <c r="I75">
        <v>0</v>
      </c>
      <c r="J75">
        <v>1</v>
      </c>
      <c r="K75">
        <v>2</v>
      </c>
      <c r="L75">
        <v>0</v>
      </c>
      <c r="M75">
        <v>1</v>
      </c>
      <c r="N75">
        <v>1</v>
      </c>
      <c r="O75">
        <v>1</v>
      </c>
      <c r="P75">
        <v>1</v>
      </c>
      <c r="Q75">
        <v>0</v>
      </c>
      <c r="R75">
        <v>0</v>
      </c>
      <c r="S75">
        <v>0</v>
      </c>
      <c r="T75">
        <v>1</v>
      </c>
      <c r="U75">
        <v>0</v>
      </c>
      <c r="V75">
        <v>0</v>
      </c>
      <c r="W75">
        <v>0</v>
      </c>
      <c r="X75">
        <v>0</v>
      </c>
      <c r="Y75">
        <v>1</v>
      </c>
      <c r="Z75">
        <v>1</v>
      </c>
      <c r="AA75">
        <v>1</v>
      </c>
      <c r="AB75">
        <v>1</v>
      </c>
      <c r="AC75">
        <v>0</v>
      </c>
      <c r="AD75">
        <v>0</v>
      </c>
      <c r="AE75">
        <v>1</v>
      </c>
      <c r="AF75">
        <v>1</v>
      </c>
      <c r="AG75">
        <v>0</v>
      </c>
      <c r="AH75">
        <v>0</v>
      </c>
      <c r="AI75">
        <v>0</v>
      </c>
      <c r="AJ75">
        <v>1</v>
      </c>
      <c r="AK75">
        <v>0</v>
      </c>
      <c r="AL75">
        <v>0</v>
      </c>
      <c r="AM75">
        <v>0</v>
      </c>
      <c r="AN75">
        <v>0</v>
      </c>
      <c r="AO75">
        <v>0</v>
      </c>
      <c r="AP75" t="s">
        <v>1809</v>
      </c>
      <c r="AQ75" t="s">
        <v>1809</v>
      </c>
      <c r="AR75" t="s">
        <v>1809</v>
      </c>
      <c r="AS75" t="s">
        <v>1809</v>
      </c>
      <c r="AT75" t="s">
        <v>1809</v>
      </c>
      <c r="AU75" t="s">
        <v>1809</v>
      </c>
      <c r="AV75" t="s">
        <v>1809</v>
      </c>
      <c r="AW75" t="s">
        <v>1809</v>
      </c>
      <c r="AX75" t="s">
        <v>1809</v>
      </c>
      <c r="AY75" t="s">
        <v>1809</v>
      </c>
      <c r="AZ75">
        <v>0</v>
      </c>
      <c r="BA75" t="s">
        <v>1809</v>
      </c>
      <c r="BB75" t="s">
        <v>1809</v>
      </c>
      <c r="BC75" t="s">
        <v>1809</v>
      </c>
      <c r="BD75" t="s">
        <v>1809</v>
      </c>
      <c r="BE75" t="s">
        <v>1809</v>
      </c>
      <c r="BF75" t="s">
        <v>1809</v>
      </c>
      <c r="BG75" t="s">
        <v>1809</v>
      </c>
      <c r="BH75" t="s">
        <v>1809</v>
      </c>
      <c r="BI75" t="s">
        <v>1809</v>
      </c>
      <c r="BJ75" t="s">
        <v>1809</v>
      </c>
      <c r="BK75" t="s">
        <v>1809</v>
      </c>
      <c r="BL75" t="s">
        <v>1809</v>
      </c>
      <c r="BM75" t="s">
        <v>1809</v>
      </c>
      <c r="BN75" t="s">
        <v>1809</v>
      </c>
      <c r="BO75" t="s">
        <v>1809</v>
      </c>
      <c r="BP75" t="s">
        <v>1809</v>
      </c>
      <c r="BQ75" t="s">
        <v>1809</v>
      </c>
      <c r="BR75" t="s">
        <v>1809</v>
      </c>
      <c r="BS75" t="s">
        <v>1809</v>
      </c>
      <c r="BT75" t="s">
        <v>1809</v>
      </c>
      <c r="BU75" t="s">
        <v>1809</v>
      </c>
      <c r="BV75">
        <v>0</v>
      </c>
      <c r="BW75" t="s">
        <v>1809</v>
      </c>
      <c r="BX75" t="s">
        <v>1809</v>
      </c>
      <c r="BY75" t="s">
        <v>1809</v>
      </c>
      <c r="BZ75" t="s">
        <v>1809</v>
      </c>
      <c r="CA75" t="s">
        <v>1809</v>
      </c>
      <c r="CB75" t="s">
        <v>1809</v>
      </c>
      <c r="CC75" t="s">
        <v>1809</v>
      </c>
      <c r="CD75" t="s">
        <v>1809</v>
      </c>
      <c r="CE75" t="s">
        <v>1809</v>
      </c>
      <c r="CF75" t="s">
        <v>1809</v>
      </c>
      <c r="CG75" t="s">
        <v>1809</v>
      </c>
      <c r="CH75">
        <v>0</v>
      </c>
      <c r="CI75" t="s">
        <v>1809</v>
      </c>
      <c r="CJ75" t="s">
        <v>1809</v>
      </c>
      <c r="CK75" t="s">
        <v>1809</v>
      </c>
      <c r="CL75" t="s">
        <v>1809</v>
      </c>
      <c r="CM75" t="s">
        <v>1809</v>
      </c>
      <c r="CN75" t="s">
        <v>1809</v>
      </c>
      <c r="CO75" t="s">
        <v>1809</v>
      </c>
      <c r="CP75" t="s">
        <v>1809</v>
      </c>
      <c r="CQ75" t="s">
        <v>1809</v>
      </c>
      <c r="CR75" t="s">
        <v>1809</v>
      </c>
      <c r="CS75" t="s">
        <v>1809</v>
      </c>
      <c r="CT75" t="s">
        <v>1809</v>
      </c>
      <c r="CU75" t="s">
        <v>1809</v>
      </c>
      <c r="CV75" t="s">
        <v>1809</v>
      </c>
      <c r="CW75" t="s">
        <v>1809</v>
      </c>
      <c r="CX75" t="s">
        <v>1809</v>
      </c>
      <c r="CY75" t="s">
        <v>1809</v>
      </c>
      <c r="CZ75" t="s">
        <v>1809</v>
      </c>
      <c r="DA75" t="s">
        <v>1809</v>
      </c>
      <c r="DB75" t="s">
        <v>1809</v>
      </c>
      <c r="DC75" t="s">
        <v>1809</v>
      </c>
      <c r="DD75" t="s">
        <v>1809</v>
      </c>
      <c r="DE75" t="s">
        <v>1809</v>
      </c>
      <c r="DF75" t="s">
        <v>1809</v>
      </c>
      <c r="DG75" t="s">
        <v>1809</v>
      </c>
      <c r="DH75" t="s">
        <v>1809</v>
      </c>
      <c r="DI75" t="s">
        <v>1809</v>
      </c>
      <c r="DJ75" t="s">
        <v>1809</v>
      </c>
      <c r="DK75" t="s">
        <v>1809</v>
      </c>
      <c r="DL75" t="s">
        <v>1809</v>
      </c>
      <c r="DM75" t="s">
        <v>1809</v>
      </c>
      <c r="DN75" t="s">
        <v>1809</v>
      </c>
      <c r="DO75" t="s">
        <v>1809</v>
      </c>
      <c r="DP75" t="s">
        <v>1809</v>
      </c>
      <c r="DQ75" t="s">
        <v>1809</v>
      </c>
      <c r="DR75" t="s">
        <v>1809</v>
      </c>
      <c r="DS75" t="s">
        <v>1809</v>
      </c>
      <c r="DT75" t="s">
        <v>1809</v>
      </c>
      <c r="DU75" t="s">
        <v>1809</v>
      </c>
      <c r="DV75" t="s">
        <v>1809</v>
      </c>
      <c r="DW75">
        <v>0</v>
      </c>
      <c r="DX75">
        <v>0</v>
      </c>
      <c r="DY75">
        <v>0</v>
      </c>
      <c r="DZ75" t="s">
        <v>1809</v>
      </c>
      <c r="EA75">
        <v>1</v>
      </c>
      <c r="EB75">
        <v>0</v>
      </c>
      <c r="EC75">
        <v>0</v>
      </c>
      <c r="ED75">
        <v>0</v>
      </c>
      <c r="EE75">
        <v>0</v>
      </c>
      <c r="EF75">
        <v>0</v>
      </c>
      <c r="EG75">
        <v>1</v>
      </c>
      <c r="EH75">
        <v>0</v>
      </c>
      <c r="EI75">
        <v>0</v>
      </c>
      <c r="EJ75">
        <v>0</v>
      </c>
      <c r="EK75">
        <v>0</v>
      </c>
      <c r="EL75">
        <v>0</v>
      </c>
      <c r="EM75" t="s">
        <v>1809</v>
      </c>
      <c r="EN75" t="s">
        <v>1809</v>
      </c>
      <c r="EO75" t="s">
        <v>1809</v>
      </c>
      <c r="EP75" t="s">
        <v>1809</v>
      </c>
      <c r="EQ75" t="s">
        <v>1809</v>
      </c>
      <c r="ER75">
        <v>1</v>
      </c>
      <c r="ES75">
        <v>1</v>
      </c>
      <c r="ET75">
        <v>1</v>
      </c>
      <c r="EU75">
        <v>0</v>
      </c>
      <c r="EV75">
        <v>0</v>
      </c>
      <c r="EW75">
        <v>0</v>
      </c>
    </row>
    <row r="76" spans="1:153" x14ac:dyDescent="0.35">
      <c r="A76" t="s">
        <v>282</v>
      </c>
      <c r="B76" s="1">
        <v>42592</v>
      </c>
      <c r="C76" s="1">
        <v>42705</v>
      </c>
      <c r="D76">
        <v>1</v>
      </c>
      <c r="E76">
        <v>0</v>
      </c>
      <c r="F76">
        <v>0</v>
      </c>
      <c r="G76">
        <v>0</v>
      </c>
      <c r="H76">
        <v>1</v>
      </c>
      <c r="I76">
        <v>0</v>
      </c>
      <c r="J76">
        <v>1</v>
      </c>
      <c r="K76">
        <v>2</v>
      </c>
      <c r="L76">
        <v>0</v>
      </c>
      <c r="M76">
        <v>1</v>
      </c>
      <c r="N76">
        <v>1</v>
      </c>
      <c r="O76">
        <v>1</v>
      </c>
      <c r="P76">
        <v>1</v>
      </c>
      <c r="Q76">
        <v>0</v>
      </c>
      <c r="R76">
        <v>0</v>
      </c>
      <c r="S76">
        <v>0</v>
      </c>
      <c r="T76">
        <v>1</v>
      </c>
      <c r="U76">
        <v>0</v>
      </c>
      <c r="V76">
        <v>0</v>
      </c>
      <c r="W76">
        <v>0</v>
      </c>
      <c r="X76">
        <v>0</v>
      </c>
      <c r="Y76">
        <v>1</v>
      </c>
      <c r="Z76">
        <v>1</v>
      </c>
      <c r="AA76">
        <v>1</v>
      </c>
      <c r="AB76">
        <v>1</v>
      </c>
      <c r="AC76">
        <v>0</v>
      </c>
      <c r="AD76">
        <v>0</v>
      </c>
      <c r="AE76">
        <v>1</v>
      </c>
      <c r="AF76">
        <v>1</v>
      </c>
      <c r="AG76">
        <v>0</v>
      </c>
      <c r="AH76">
        <v>0</v>
      </c>
      <c r="AI76">
        <v>0</v>
      </c>
      <c r="AJ76">
        <v>1</v>
      </c>
      <c r="AK76">
        <v>0</v>
      </c>
      <c r="AL76">
        <v>0</v>
      </c>
      <c r="AM76">
        <v>0</v>
      </c>
      <c r="AN76">
        <v>0</v>
      </c>
      <c r="AO76">
        <v>0</v>
      </c>
      <c r="AP76" t="s">
        <v>1809</v>
      </c>
      <c r="AQ76" t="s">
        <v>1809</v>
      </c>
      <c r="AR76" t="s">
        <v>1809</v>
      </c>
      <c r="AS76" t="s">
        <v>1809</v>
      </c>
      <c r="AT76" t="s">
        <v>1809</v>
      </c>
      <c r="AU76" t="s">
        <v>1809</v>
      </c>
      <c r="AV76" t="s">
        <v>1809</v>
      </c>
      <c r="AW76" t="s">
        <v>1809</v>
      </c>
      <c r="AX76" t="s">
        <v>1809</v>
      </c>
      <c r="AY76" t="s">
        <v>1809</v>
      </c>
      <c r="AZ76">
        <v>0</v>
      </c>
      <c r="BA76" t="s">
        <v>1809</v>
      </c>
      <c r="BB76" t="s">
        <v>1809</v>
      </c>
      <c r="BC76" t="s">
        <v>1809</v>
      </c>
      <c r="BD76" t="s">
        <v>1809</v>
      </c>
      <c r="BE76" t="s">
        <v>1809</v>
      </c>
      <c r="BF76" t="s">
        <v>1809</v>
      </c>
      <c r="BG76" t="s">
        <v>1809</v>
      </c>
      <c r="BH76" t="s">
        <v>1809</v>
      </c>
      <c r="BI76" t="s">
        <v>1809</v>
      </c>
      <c r="BJ76" t="s">
        <v>1809</v>
      </c>
      <c r="BK76" t="s">
        <v>1809</v>
      </c>
      <c r="BL76" t="s">
        <v>1809</v>
      </c>
      <c r="BM76" t="s">
        <v>1809</v>
      </c>
      <c r="BN76" t="s">
        <v>1809</v>
      </c>
      <c r="BO76" t="s">
        <v>1809</v>
      </c>
      <c r="BP76" t="s">
        <v>1809</v>
      </c>
      <c r="BQ76" t="s">
        <v>1809</v>
      </c>
      <c r="BR76" t="s">
        <v>1809</v>
      </c>
      <c r="BS76" t="s">
        <v>1809</v>
      </c>
      <c r="BT76" t="s">
        <v>1809</v>
      </c>
      <c r="BU76" t="s">
        <v>1809</v>
      </c>
      <c r="BV76">
        <v>0</v>
      </c>
      <c r="BW76" t="s">
        <v>1809</v>
      </c>
      <c r="BX76" t="s">
        <v>1809</v>
      </c>
      <c r="BY76" t="s">
        <v>1809</v>
      </c>
      <c r="BZ76" t="s">
        <v>1809</v>
      </c>
      <c r="CA76" t="s">
        <v>1809</v>
      </c>
      <c r="CB76" t="s">
        <v>1809</v>
      </c>
      <c r="CC76" t="s">
        <v>1809</v>
      </c>
      <c r="CD76" t="s">
        <v>1809</v>
      </c>
      <c r="CE76" t="s">
        <v>1809</v>
      </c>
      <c r="CF76" t="s">
        <v>1809</v>
      </c>
      <c r="CG76" t="s">
        <v>1809</v>
      </c>
      <c r="CH76">
        <v>0</v>
      </c>
      <c r="CI76" t="s">
        <v>1809</v>
      </c>
      <c r="CJ76" t="s">
        <v>1809</v>
      </c>
      <c r="CK76" t="s">
        <v>1809</v>
      </c>
      <c r="CL76" t="s">
        <v>1809</v>
      </c>
      <c r="CM76" t="s">
        <v>1809</v>
      </c>
      <c r="CN76" t="s">
        <v>1809</v>
      </c>
      <c r="CO76" t="s">
        <v>1809</v>
      </c>
      <c r="CP76" t="s">
        <v>1809</v>
      </c>
      <c r="CQ76" t="s">
        <v>1809</v>
      </c>
      <c r="CR76" t="s">
        <v>1809</v>
      </c>
      <c r="CS76" t="s">
        <v>1809</v>
      </c>
      <c r="CT76" t="s">
        <v>1809</v>
      </c>
      <c r="CU76" t="s">
        <v>1809</v>
      </c>
      <c r="CV76" t="s">
        <v>1809</v>
      </c>
      <c r="CW76" t="s">
        <v>1809</v>
      </c>
      <c r="CX76" t="s">
        <v>1809</v>
      </c>
      <c r="CY76" t="s">
        <v>1809</v>
      </c>
      <c r="CZ76" t="s">
        <v>1809</v>
      </c>
      <c r="DA76" t="s">
        <v>1809</v>
      </c>
      <c r="DB76" t="s">
        <v>1809</v>
      </c>
      <c r="DC76" t="s">
        <v>1809</v>
      </c>
      <c r="DD76" t="s">
        <v>1809</v>
      </c>
      <c r="DE76" t="s">
        <v>1809</v>
      </c>
      <c r="DF76" t="s">
        <v>1809</v>
      </c>
      <c r="DG76" t="s">
        <v>1809</v>
      </c>
      <c r="DH76" t="s">
        <v>1809</v>
      </c>
      <c r="DI76" t="s">
        <v>1809</v>
      </c>
      <c r="DJ76" t="s">
        <v>1809</v>
      </c>
      <c r="DK76" t="s">
        <v>1809</v>
      </c>
      <c r="DL76" t="s">
        <v>1809</v>
      </c>
      <c r="DM76" t="s">
        <v>1809</v>
      </c>
      <c r="DN76" t="s">
        <v>1809</v>
      </c>
      <c r="DO76" t="s">
        <v>1809</v>
      </c>
      <c r="DP76" t="s">
        <v>1809</v>
      </c>
      <c r="DQ76" t="s">
        <v>1809</v>
      </c>
      <c r="DR76" t="s">
        <v>1809</v>
      </c>
      <c r="DS76" t="s">
        <v>1809</v>
      </c>
      <c r="DT76" t="s">
        <v>1809</v>
      </c>
      <c r="DU76" t="s">
        <v>1809</v>
      </c>
      <c r="DV76" t="s">
        <v>1809</v>
      </c>
      <c r="DW76">
        <v>0</v>
      </c>
      <c r="DX76">
        <v>0</v>
      </c>
      <c r="DY76">
        <v>0</v>
      </c>
      <c r="DZ76" t="s">
        <v>1809</v>
      </c>
      <c r="EA76">
        <v>1</v>
      </c>
      <c r="EB76">
        <v>0</v>
      </c>
      <c r="EC76">
        <v>0</v>
      </c>
      <c r="ED76">
        <v>0</v>
      </c>
      <c r="EE76">
        <v>0</v>
      </c>
      <c r="EF76">
        <v>0</v>
      </c>
      <c r="EG76">
        <v>1</v>
      </c>
      <c r="EH76">
        <v>0</v>
      </c>
      <c r="EI76">
        <v>0</v>
      </c>
      <c r="EJ76">
        <v>0</v>
      </c>
      <c r="EK76">
        <v>0</v>
      </c>
      <c r="EL76">
        <v>0</v>
      </c>
      <c r="EM76" t="s">
        <v>1809</v>
      </c>
      <c r="EN76" t="s">
        <v>1809</v>
      </c>
      <c r="EO76" t="s">
        <v>1809</v>
      </c>
      <c r="EP76" t="s">
        <v>1809</v>
      </c>
      <c r="EQ76" t="s">
        <v>1809</v>
      </c>
      <c r="ER76">
        <v>1</v>
      </c>
      <c r="ES76">
        <v>1</v>
      </c>
      <c r="ET76">
        <v>1</v>
      </c>
      <c r="EU76">
        <v>0</v>
      </c>
      <c r="EV76">
        <v>0</v>
      </c>
      <c r="EW76">
        <v>0</v>
      </c>
    </row>
    <row r="77" spans="1:153" x14ac:dyDescent="0.35">
      <c r="A77" t="s">
        <v>282</v>
      </c>
      <c r="B77" s="1">
        <v>42706</v>
      </c>
      <c r="C77" s="1">
        <v>42764</v>
      </c>
      <c r="D77">
        <v>1</v>
      </c>
      <c r="E77">
        <v>0</v>
      </c>
      <c r="F77">
        <v>0</v>
      </c>
      <c r="G77">
        <v>0</v>
      </c>
      <c r="H77">
        <v>1</v>
      </c>
      <c r="I77">
        <v>0</v>
      </c>
      <c r="J77">
        <v>1</v>
      </c>
      <c r="K77">
        <v>2</v>
      </c>
      <c r="L77">
        <v>0</v>
      </c>
      <c r="M77">
        <v>1</v>
      </c>
      <c r="N77">
        <v>1</v>
      </c>
      <c r="O77">
        <v>1</v>
      </c>
      <c r="P77">
        <v>1</v>
      </c>
      <c r="Q77">
        <v>0</v>
      </c>
      <c r="R77">
        <v>0</v>
      </c>
      <c r="S77">
        <v>0</v>
      </c>
      <c r="T77">
        <v>1</v>
      </c>
      <c r="U77">
        <v>0</v>
      </c>
      <c r="V77">
        <v>0</v>
      </c>
      <c r="W77">
        <v>0</v>
      </c>
      <c r="X77">
        <v>0</v>
      </c>
      <c r="Y77">
        <v>1</v>
      </c>
      <c r="Z77">
        <v>1</v>
      </c>
      <c r="AA77">
        <v>1</v>
      </c>
      <c r="AB77">
        <v>1</v>
      </c>
      <c r="AC77">
        <v>0</v>
      </c>
      <c r="AD77">
        <v>0</v>
      </c>
      <c r="AE77">
        <v>1</v>
      </c>
      <c r="AF77">
        <v>1</v>
      </c>
      <c r="AG77">
        <v>0</v>
      </c>
      <c r="AH77">
        <v>0</v>
      </c>
      <c r="AI77">
        <v>0</v>
      </c>
      <c r="AJ77">
        <v>1</v>
      </c>
      <c r="AK77">
        <v>0</v>
      </c>
      <c r="AL77">
        <v>0</v>
      </c>
      <c r="AM77">
        <v>0</v>
      </c>
      <c r="AN77">
        <v>0</v>
      </c>
      <c r="AO77">
        <v>0</v>
      </c>
      <c r="AP77" t="s">
        <v>1809</v>
      </c>
      <c r="AQ77" t="s">
        <v>1809</v>
      </c>
      <c r="AR77" t="s">
        <v>1809</v>
      </c>
      <c r="AS77" t="s">
        <v>1809</v>
      </c>
      <c r="AT77" t="s">
        <v>1809</v>
      </c>
      <c r="AU77" t="s">
        <v>1809</v>
      </c>
      <c r="AV77" t="s">
        <v>1809</v>
      </c>
      <c r="AW77" t="s">
        <v>1809</v>
      </c>
      <c r="AX77" t="s">
        <v>1809</v>
      </c>
      <c r="AY77" t="s">
        <v>1809</v>
      </c>
      <c r="AZ77">
        <v>0</v>
      </c>
      <c r="BA77" t="s">
        <v>1809</v>
      </c>
      <c r="BB77" t="s">
        <v>1809</v>
      </c>
      <c r="BC77" t="s">
        <v>1809</v>
      </c>
      <c r="BD77" t="s">
        <v>1809</v>
      </c>
      <c r="BE77" t="s">
        <v>1809</v>
      </c>
      <c r="BF77" t="s">
        <v>1809</v>
      </c>
      <c r="BG77" t="s">
        <v>1809</v>
      </c>
      <c r="BH77" t="s">
        <v>1809</v>
      </c>
      <c r="BI77" t="s">
        <v>1809</v>
      </c>
      <c r="BJ77" t="s">
        <v>1809</v>
      </c>
      <c r="BK77" t="s">
        <v>1809</v>
      </c>
      <c r="BL77" t="s">
        <v>1809</v>
      </c>
      <c r="BM77" t="s">
        <v>1809</v>
      </c>
      <c r="BN77" t="s">
        <v>1809</v>
      </c>
      <c r="BO77" t="s">
        <v>1809</v>
      </c>
      <c r="BP77" t="s">
        <v>1809</v>
      </c>
      <c r="BQ77" t="s">
        <v>1809</v>
      </c>
      <c r="BR77" t="s">
        <v>1809</v>
      </c>
      <c r="BS77" t="s">
        <v>1809</v>
      </c>
      <c r="BT77" t="s">
        <v>1809</v>
      </c>
      <c r="BU77" t="s">
        <v>1809</v>
      </c>
      <c r="BV77">
        <v>0</v>
      </c>
      <c r="BW77" t="s">
        <v>1809</v>
      </c>
      <c r="BX77" t="s">
        <v>1809</v>
      </c>
      <c r="BY77" t="s">
        <v>1809</v>
      </c>
      <c r="BZ77" t="s">
        <v>1809</v>
      </c>
      <c r="CA77" t="s">
        <v>1809</v>
      </c>
      <c r="CB77" t="s">
        <v>1809</v>
      </c>
      <c r="CC77" t="s">
        <v>1809</v>
      </c>
      <c r="CD77" t="s">
        <v>1809</v>
      </c>
      <c r="CE77" t="s">
        <v>1809</v>
      </c>
      <c r="CF77" t="s">
        <v>1809</v>
      </c>
      <c r="CG77" t="s">
        <v>1809</v>
      </c>
      <c r="CH77">
        <v>0</v>
      </c>
      <c r="CI77" t="s">
        <v>1809</v>
      </c>
      <c r="CJ77" t="s">
        <v>1809</v>
      </c>
      <c r="CK77" t="s">
        <v>1809</v>
      </c>
      <c r="CL77" t="s">
        <v>1809</v>
      </c>
      <c r="CM77" t="s">
        <v>1809</v>
      </c>
      <c r="CN77" t="s">
        <v>1809</v>
      </c>
      <c r="CO77" t="s">
        <v>1809</v>
      </c>
      <c r="CP77" t="s">
        <v>1809</v>
      </c>
      <c r="CQ77" t="s">
        <v>1809</v>
      </c>
      <c r="CR77" t="s">
        <v>1809</v>
      </c>
      <c r="CS77" t="s">
        <v>1809</v>
      </c>
      <c r="CT77" t="s">
        <v>1809</v>
      </c>
      <c r="CU77" t="s">
        <v>1809</v>
      </c>
      <c r="CV77" t="s">
        <v>1809</v>
      </c>
      <c r="CW77" t="s">
        <v>1809</v>
      </c>
      <c r="CX77" t="s">
        <v>1809</v>
      </c>
      <c r="CY77" t="s">
        <v>1809</v>
      </c>
      <c r="CZ77" t="s">
        <v>1809</v>
      </c>
      <c r="DA77" t="s">
        <v>1809</v>
      </c>
      <c r="DB77" t="s">
        <v>1809</v>
      </c>
      <c r="DC77" t="s">
        <v>1809</v>
      </c>
      <c r="DD77" t="s">
        <v>1809</v>
      </c>
      <c r="DE77" t="s">
        <v>1809</v>
      </c>
      <c r="DF77" t="s">
        <v>1809</v>
      </c>
      <c r="DG77" t="s">
        <v>1809</v>
      </c>
      <c r="DH77" t="s">
        <v>1809</v>
      </c>
      <c r="DI77" t="s">
        <v>1809</v>
      </c>
      <c r="DJ77" t="s">
        <v>1809</v>
      </c>
      <c r="DK77" t="s">
        <v>1809</v>
      </c>
      <c r="DL77" t="s">
        <v>1809</v>
      </c>
      <c r="DM77" t="s">
        <v>1809</v>
      </c>
      <c r="DN77" t="s">
        <v>1809</v>
      </c>
      <c r="DO77" t="s">
        <v>1809</v>
      </c>
      <c r="DP77" t="s">
        <v>1809</v>
      </c>
      <c r="DQ77" t="s">
        <v>1809</v>
      </c>
      <c r="DR77" t="s">
        <v>1809</v>
      </c>
      <c r="DS77" t="s">
        <v>1809</v>
      </c>
      <c r="DT77" t="s">
        <v>1809</v>
      </c>
      <c r="DU77" t="s">
        <v>1809</v>
      </c>
      <c r="DV77" t="s">
        <v>1809</v>
      </c>
      <c r="DW77">
        <v>0</v>
      </c>
      <c r="DX77">
        <v>0</v>
      </c>
      <c r="DY77">
        <v>0</v>
      </c>
      <c r="DZ77" t="s">
        <v>1809</v>
      </c>
      <c r="EA77">
        <v>1</v>
      </c>
      <c r="EB77">
        <v>0</v>
      </c>
      <c r="EC77">
        <v>0</v>
      </c>
      <c r="ED77">
        <v>0</v>
      </c>
      <c r="EE77">
        <v>0</v>
      </c>
      <c r="EF77">
        <v>0</v>
      </c>
      <c r="EG77">
        <v>1</v>
      </c>
      <c r="EH77">
        <v>0</v>
      </c>
      <c r="EI77">
        <v>0</v>
      </c>
      <c r="EJ77">
        <v>0</v>
      </c>
      <c r="EK77">
        <v>0</v>
      </c>
      <c r="EL77">
        <v>0</v>
      </c>
      <c r="EM77" t="s">
        <v>1809</v>
      </c>
      <c r="EN77" t="s">
        <v>1809</v>
      </c>
      <c r="EO77" t="s">
        <v>1809</v>
      </c>
      <c r="EP77" t="s">
        <v>1809</v>
      </c>
      <c r="EQ77" t="s">
        <v>1809</v>
      </c>
      <c r="ER77">
        <v>1</v>
      </c>
      <c r="ES77">
        <v>1</v>
      </c>
      <c r="ET77">
        <v>1</v>
      </c>
      <c r="EU77">
        <v>0</v>
      </c>
      <c r="EV77">
        <v>0</v>
      </c>
      <c r="EW77">
        <v>0</v>
      </c>
    </row>
    <row r="78" spans="1:153" x14ac:dyDescent="0.35">
      <c r="A78" t="s">
        <v>282</v>
      </c>
      <c r="B78" s="1">
        <v>42765</v>
      </c>
      <c r="C78" s="1">
        <v>42830</v>
      </c>
      <c r="D78">
        <v>1</v>
      </c>
      <c r="E78">
        <v>0</v>
      </c>
      <c r="F78">
        <v>0</v>
      </c>
      <c r="G78">
        <v>0</v>
      </c>
      <c r="H78">
        <v>1</v>
      </c>
      <c r="I78">
        <v>0</v>
      </c>
      <c r="J78">
        <v>1</v>
      </c>
      <c r="K78">
        <v>2</v>
      </c>
      <c r="L78">
        <v>0</v>
      </c>
      <c r="M78">
        <v>1</v>
      </c>
      <c r="N78">
        <v>1</v>
      </c>
      <c r="O78">
        <v>1</v>
      </c>
      <c r="P78">
        <v>1</v>
      </c>
      <c r="Q78">
        <v>0</v>
      </c>
      <c r="R78">
        <v>0</v>
      </c>
      <c r="S78">
        <v>0</v>
      </c>
      <c r="T78">
        <v>1</v>
      </c>
      <c r="U78">
        <v>0</v>
      </c>
      <c r="V78">
        <v>0</v>
      </c>
      <c r="W78">
        <v>0</v>
      </c>
      <c r="X78">
        <v>0</v>
      </c>
      <c r="Y78">
        <v>1</v>
      </c>
      <c r="Z78">
        <v>1</v>
      </c>
      <c r="AA78">
        <v>1</v>
      </c>
      <c r="AB78">
        <v>1</v>
      </c>
      <c r="AC78">
        <v>0</v>
      </c>
      <c r="AD78">
        <v>0</v>
      </c>
      <c r="AE78">
        <v>1</v>
      </c>
      <c r="AF78">
        <v>1</v>
      </c>
      <c r="AG78">
        <v>0</v>
      </c>
      <c r="AH78">
        <v>0</v>
      </c>
      <c r="AI78">
        <v>0</v>
      </c>
      <c r="AJ78">
        <v>1</v>
      </c>
      <c r="AK78">
        <v>0</v>
      </c>
      <c r="AL78">
        <v>0</v>
      </c>
      <c r="AM78">
        <v>0</v>
      </c>
      <c r="AN78">
        <v>0</v>
      </c>
      <c r="AO78">
        <v>0</v>
      </c>
      <c r="AP78" t="s">
        <v>1809</v>
      </c>
      <c r="AQ78" t="s">
        <v>1809</v>
      </c>
      <c r="AR78" t="s">
        <v>1809</v>
      </c>
      <c r="AS78" t="s">
        <v>1809</v>
      </c>
      <c r="AT78" t="s">
        <v>1809</v>
      </c>
      <c r="AU78" t="s">
        <v>1809</v>
      </c>
      <c r="AV78" t="s">
        <v>1809</v>
      </c>
      <c r="AW78" t="s">
        <v>1809</v>
      </c>
      <c r="AX78" t="s">
        <v>1809</v>
      </c>
      <c r="AY78" t="s">
        <v>1809</v>
      </c>
      <c r="AZ78">
        <v>0</v>
      </c>
      <c r="BA78" t="s">
        <v>1809</v>
      </c>
      <c r="BB78" t="s">
        <v>1809</v>
      </c>
      <c r="BC78" t="s">
        <v>1809</v>
      </c>
      <c r="BD78" t="s">
        <v>1809</v>
      </c>
      <c r="BE78" t="s">
        <v>1809</v>
      </c>
      <c r="BF78" t="s">
        <v>1809</v>
      </c>
      <c r="BG78" t="s">
        <v>1809</v>
      </c>
      <c r="BH78" t="s">
        <v>1809</v>
      </c>
      <c r="BI78" t="s">
        <v>1809</v>
      </c>
      <c r="BJ78" t="s">
        <v>1809</v>
      </c>
      <c r="BK78" t="s">
        <v>1809</v>
      </c>
      <c r="BL78" t="s">
        <v>1809</v>
      </c>
      <c r="BM78" t="s">
        <v>1809</v>
      </c>
      <c r="BN78" t="s">
        <v>1809</v>
      </c>
      <c r="BO78" t="s">
        <v>1809</v>
      </c>
      <c r="BP78" t="s">
        <v>1809</v>
      </c>
      <c r="BQ78" t="s">
        <v>1809</v>
      </c>
      <c r="BR78" t="s">
        <v>1809</v>
      </c>
      <c r="BS78" t="s">
        <v>1809</v>
      </c>
      <c r="BT78" t="s">
        <v>1809</v>
      </c>
      <c r="BU78" t="s">
        <v>1809</v>
      </c>
      <c r="BV78">
        <v>0</v>
      </c>
      <c r="BW78" t="s">
        <v>1809</v>
      </c>
      <c r="BX78" t="s">
        <v>1809</v>
      </c>
      <c r="BY78" t="s">
        <v>1809</v>
      </c>
      <c r="BZ78" t="s">
        <v>1809</v>
      </c>
      <c r="CA78" t="s">
        <v>1809</v>
      </c>
      <c r="CB78" t="s">
        <v>1809</v>
      </c>
      <c r="CC78" t="s">
        <v>1809</v>
      </c>
      <c r="CD78" t="s">
        <v>1809</v>
      </c>
      <c r="CE78" t="s">
        <v>1809</v>
      </c>
      <c r="CF78" t="s">
        <v>1809</v>
      </c>
      <c r="CG78" t="s">
        <v>1809</v>
      </c>
      <c r="CH78">
        <v>0</v>
      </c>
      <c r="CI78" t="s">
        <v>1809</v>
      </c>
      <c r="CJ78" t="s">
        <v>1809</v>
      </c>
      <c r="CK78" t="s">
        <v>1809</v>
      </c>
      <c r="CL78" t="s">
        <v>1809</v>
      </c>
      <c r="CM78" t="s">
        <v>1809</v>
      </c>
      <c r="CN78" t="s">
        <v>1809</v>
      </c>
      <c r="CO78" t="s">
        <v>1809</v>
      </c>
      <c r="CP78" t="s">
        <v>1809</v>
      </c>
      <c r="CQ78" t="s">
        <v>1809</v>
      </c>
      <c r="CR78" t="s">
        <v>1809</v>
      </c>
      <c r="CS78" t="s">
        <v>1809</v>
      </c>
      <c r="CT78" t="s">
        <v>1809</v>
      </c>
      <c r="CU78" t="s">
        <v>1809</v>
      </c>
      <c r="CV78" t="s">
        <v>1809</v>
      </c>
      <c r="CW78" t="s">
        <v>1809</v>
      </c>
      <c r="CX78" t="s">
        <v>1809</v>
      </c>
      <c r="CY78" t="s">
        <v>1809</v>
      </c>
      <c r="CZ78" t="s">
        <v>1809</v>
      </c>
      <c r="DA78" t="s">
        <v>1809</v>
      </c>
      <c r="DB78" t="s">
        <v>1809</v>
      </c>
      <c r="DC78" t="s">
        <v>1809</v>
      </c>
      <c r="DD78" t="s">
        <v>1809</v>
      </c>
      <c r="DE78" t="s">
        <v>1809</v>
      </c>
      <c r="DF78" t="s">
        <v>1809</v>
      </c>
      <c r="DG78" t="s">
        <v>1809</v>
      </c>
      <c r="DH78" t="s">
        <v>1809</v>
      </c>
      <c r="DI78" t="s">
        <v>1809</v>
      </c>
      <c r="DJ78" t="s">
        <v>1809</v>
      </c>
      <c r="DK78" t="s">
        <v>1809</v>
      </c>
      <c r="DL78" t="s">
        <v>1809</v>
      </c>
      <c r="DM78" t="s">
        <v>1809</v>
      </c>
      <c r="DN78" t="s">
        <v>1809</v>
      </c>
      <c r="DO78" t="s">
        <v>1809</v>
      </c>
      <c r="DP78" t="s">
        <v>1809</v>
      </c>
      <c r="DQ78" t="s">
        <v>1809</v>
      </c>
      <c r="DR78" t="s">
        <v>1809</v>
      </c>
      <c r="DS78" t="s">
        <v>1809</v>
      </c>
      <c r="DT78" t="s">
        <v>1809</v>
      </c>
      <c r="DU78" t="s">
        <v>1809</v>
      </c>
      <c r="DV78" t="s">
        <v>1809</v>
      </c>
      <c r="DW78">
        <v>0</v>
      </c>
      <c r="DX78">
        <v>0</v>
      </c>
      <c r="DY78">
        <v>0</v>
      </c>
      <c r="DZ78" t="s">
        <v>1809</v>
      </c>
      <c r="EA78">
        <v>1</v>
      </c>
      <c r="EB78">
        <v>0</v>
      </c>
      <c r="EC78">
        <v>0</v>
      </c>
      <c r="ED78">
        <v>0</v>
      </c>
      <c r="EE78">
        <v>0</v>
      </c>
      <c r="EF78">
        <v>0</v>
      </c>
      <c r="EG78">
        <v>1</v>
      </c>
      <c r="EH78">
        <v>0</v>
      </c>
      <c r="EI78">
        <v>0</v>
      </c>
      <c r="EJ78">
        <v>0</v>
      </c>
      <c r="EK78">
        <v>0</v>
      </c>
      <c r="EL78">
        <v>0</v>
      </c>
      <c r="EM78" t="s">
        <v>1809</v>
      </c>
      <c r="EN78" t="s">
        <v>1809</v>
      </c>
      <c r="EO78" t="s">
        <v>1809</v>
      </c>
      <c r="EP78" t="s">
        <v>1809</v>
      </c>
      <c r="EQ78" t="s">
        <v>1809</v>
      </c>
      <c r="ER78">
        <v>1</v>
      </c>
      <c r="ES78">
        <v>1</v>
      </c>
      <c r="ET78">
        <v>1</v>
      </c>
      <c r="EU78">
        <v>0</v>
      </c>
      <c r="EV78">
        <v>0</v>
      </c>
      <c r="EW78">
        <v>0</v>
      </c>
    </row>
    <row r="79" spans="1:153" x14ac:dyDescent="0.35">
      <c r="A79" t="s">
        <v>282</v>
      </c>
      <c r="B79" s="1">
        <v>42831</v>
      </c>
      <c r="C79" s="1">
        <v>42879</v>
      </c>
      <c r="D79">
        <v>1</v>
      </c>
      <c r="E79">
        <v>0</v>
      </c>
      <c r="F79">
        <v>0</v>
      </c>
      <c r="G79">
        <v>0</v>
      </c>
      <c r="H79">
        <v>1</v>
      </c>
      <c r="I79">
        <v>0</v>
      </c>
      <c r="J79">
        <v>1</v>
      </c>
      <c r="K79">
        <v>2</v>
      </c>
      <c r="L79">
        <v>0</v>
      </c>
      <c r="M79">
        <v>1</v>
      </c>
      <c r="N79">
        <v>1</v>
      </c>
      <c r="O79">
        <v>1</v>
      </c>
      <c r="P79">
        <v>1</v>
      </c>
      <c r="Q79">
        <v>0</v>
      </c>
      <c r="R79">
        <v>0</v>
      </c>
      <c r="S79">
        <v>0</v>
      </c>
      <c r="T79">
        <v>1</v>
      </c>
      <c r="U79">
        <v>0</v>
      </c>
      <c r="V79">
        <v>0</v>
      </c>
      <c r="W79">
        <v>0</v>
      </c>
      <c r="X79">
        <v>0</v>
      </c>
      <c r="Y79">
        <v>1</v>
      </c>
      <c r="Z79">
        <v>1</v>
      </c>
      <c r="AA79">
        <v>1</v>
      </c>
      <c r="AB79">
        <v>1</v>
      </c>
      <c r="AC79">
        <v>0</v>
      </c>
      <c r="AD79">
        <v>0</v>
      </c>
      <c r="AE79">
        <v>1</v>
      </c>
      <c r="AF79">
        <v>1</v>
      </c>
      <c r="AG79">
        <v>0</v>
      </c>
      <c r="AH79">
        <v>0</v>
      </c>
      <c r="AI79">
        <v>0</v>
      </c>
      <c r="AJ79">
        <v>1</v>
      </c>
      <c r="AK79">
        <v>0</v>
      </c>
      <c r="AL79">
        <v>0</v>
      </c>
      <c r="AM79">
        <v>0</v>
      </c>
      <c r="AN79">
        <v>0</v>
      </c>
      <c r="AO79">
        <v>0</v>
      </c>
      <c r="AP79" t="s">
        <v>1809</v>
      </c>
      <c r="AQ79" t="s">
        <v>1809</v>
      </c>
      <c r="AR79" t="s">
        <v>1809</v>
      </c>
      <c r="AS79" t="s">
        <v>1809</v>
      </c>
      <c r="AT79" t="s">
        <v>1809</v>
      </c>
      <c r="AU79" t="s">
        <v>1809</v>
      </c>
      <c r="AV79" t="s">
        <v>1809</v>
      </c>
      <c r="AW79" t="s">
        <v>1809</v>
      </c>
      <c r="AX79" t="s">
        <v>1809</v>
      </c>
      <c r="AY79" t="s">
        <v>1809</v>
      </c>
      <c r="AZ79">
        <v>0</v>
      </c>
      <c r="BA79" t="s">
        <v>1809</v>
      </c>
      <c r="BB79" t="s">
        <v>1809</v>
      </c>
      <c r="BC79" t="s">
        <v>1809</v>
      </c>
      <c r="BD79" t="s">
        <v>1809</v>
      </c>
      <c r="BE79" t="s">
        <v>1809</v>
      </c>
      <c r="BF79" t="s">
        <v>1809</v>
      </c>
      <c r="BG79" t="s">
        <v>1809</v>
      </c>
      <c r="BH79" t="s">
        <v>1809</v>
      </c>
      <c r="BI79" t="s">
        <v>1809</v>
      </c>
      <c r="BJ79" t="s">
        <v>1809</v>
      </c>
      <c r="BK79" t="s">
        <v>1809</v>
      </c>
      <c r="BL79" t="s">
        <v>1809</v>
      </c>
      <c r="BM79" t="s">
        <v>1809</v>
      </c>
      <c r="BN79" t="s">
        <v>1809</v>
      </c>
      <c r="BO79" t="s">
        <v>1809</v>
      </c>
      <c r="BP79" t="s">
        <v>1809</v>
      </c>
      <c r="BQ79" t="s">
        <v>1809</v>
      </c>
      <c r="BR79" t="s">
        <v>1809</v>
      </c>
      <c r="BS79" t="s">
        <v>1809</v>
      </c>
      <c r="BT79" t="s">
        <v>1809</v>
      </c>
      <c r="BU79" t="s">
        <v>1809</v>
      </c>
      <c r="BV79">
        <v>0</v>
      </c>
      <c r="BW79" t="s">
        <v>1809</v>
      </c>
      <c r="BX79" t="s">
        <v>1809</v>
      </c>
      <c r="BY79" t="s">
        <v>1809</v>
      </c>
      <c r="BZ79" t="s">
        <v>1809</v>
      </c>
      <c r="CA79" t="s">
        <v>1809</v>
      </c>
      <c r="CB79" t="s">
        <v>1809</v>
      </c>
      <c r="CC79" t="s">
        <v>1809</v>
      </c>
      <c r="CD79" t="s">
        <v>1809</v>
      </c>
      <c r="CE79" t="s">
        <v>1809</v>
      </c>
      <c r="CF79" t="s">
        <v>1809</v>
      </c>
      <c r="CG79" t="s">
        <v>1809</v>
      </c>
      <c r="CH79">
        <v>0</v>
      </c>
      <c r="CI79" t="s">
        <v>1809</v>
      </c>
      <c r="CJ79" t="s">
        <v>1809</v>
      </c>
      <c r="CK79" t="s">
        <v>1809</v>
      </c>
      <c r="CL79" t="s">
        <v>1809</v>
      </c>
      <c r="CM79" t="s">
        <v>1809</v>
      </c>
      <c r="CN79" t="s">
        <v>1809</v>
      </c>
      <c r="CO79" t="s">
        <v>1809</v>
      </c>
      <c r="CP79" t="s">
        <v>1809</v>
      </c>
      <c r="CQ79" t="s">
        <v>1809</v>
      </c>
      <c r="CR79" t="s">
        <v>1809</v>
      </c>
      <c r="CS79" t="s">
        <v>1809</v>
      </c>
      <c r="CT79" t="s">
        <v>1809</v>
      </c>
      <c r="CU79" t="s">
        <v>1809</v>
      </c>
      <c r="CV79" t="s">
        <v>1809</v>
      </c>
      <c r="CW79" t="s">
        <v>1809</v>
      </c>
      <c r="CX79" t="s">
        <v>1809</v>
      </c>
      <c r="CY79" t="s">
        <v>1809</v>
      </c>
      <c r="CZ79" t="s">
        <v>1809</v>
      </c>
      <c r="DA79" t="s">
        <v>1809</v>
      </c>
      <c r="DB79" t="s">
        <v>1809</v>
      </c>
      <c r="DC79" t="s">
        <v>1809</v>
      </c>
      <c r="DD79" t="s">
        <v>1809</v>
      </c>
      <c r="DE79" t="s">
        <v>1809</v>
      </c>
      <c r="DF79" t="s">
        <v>1809</v>
      </c>
      <c r="DG79" t="s">
        <v>1809</v>
      </c>
      <c r="DH79" t="s">
        <v>1809</v>
      </c>
      <c r="DI79" t="s">
        <v>1809</v>
      </c>
      <c r="DJ79" t="s">
        <v>1809</v>
      </c>
      <c r="DK79" t="s">
        <v>1809</v>
      </c>
      <c r="DL79" t="s">
        <v>1809</v>
      </c>
      <c r="DM79" t="s">
        <v>1809</v>
      </c>
      <c r="DN79" t="s">
        <v>1809</v>
      </c>
      <c r="DO79" t="s">
        <v>1809</v>
      </c>
      <c r="DP79" t="s">
        <v>1809</v>
      </c>
      <c r="DQ79" t="s">
        <v>1809</v>
      </c>
      <c r="DR79" t="s">
        <v>1809</v>
      </c>
      <c r="DS79" t="s">
        <v>1809</v>
      </c>
      <c r="DT79" t="s">
        <v>1809</v>
      </c>
      <c r="DU79" t="s">
        <v>1809</v>
      </c>
      <c r="DV79" t="s">
        <v>1809</v>
      </c>
      <c r="DW79">
        <v>0</v>
      </c>
      <c r="DX79">
        <v>0</v>
      </c>
      <c r="DY79">
        <v>0</v>
      </c>
      <c r="DZ79" t="s">
        <v>1809</v>
      </c>
      <c r="EA79">
        <v>1</v>
      </c>
      <c r="EB79">
        <v>0</v>
      </c>
      <c r="EC79">
        <v>0</v>
      </c>
      <c r="ED79">
        <v>0</v>
      </c>
      <c r="EE79">
        <v>0</v>
      </c>
      <c r="EF79">
        <v>0</v>
      </c>
      <c r="EG79">
        <v>1</v>
      </c>
      <c r="EH79">
        <v>0</v>
      </c>
      <c r="EI79">
        <v>0</v>
      </c>
      <c r="EJ79">
        <v>0</v>
      </c>
      <c r="EK79">
        <v>0</v>
      </c>
      <c r="EL79">
        <v>0</v>
      </c>
      <c r="EM79" t="s">
        <v>1809</v>
      </c>
      <c r="EN79" t="s">
        <v>1809</v>
      </c>
      <c r="EO79" t="s">
        <v>1809</v>
      </c>
      <c r="EP79" t="s">
        <v>1809</v>
      </c>
      <c r="EQ79" t="s">
        <v>1809</v>
      </c>
      <c r="ER79">
        <v>1</v>
      </c>
      <c r="ES79">
        <v>1</v>
      </c>
      <c r="ET79">
        <v>1</v>
      </c>
      <c r="EU79">
        <v>0</v>
      </c>
      <c r="EV79">
        <v>0</v>
      </c>
      <c r="EW79">
        <v>0</v>
      </c>
    </row>
    <row r="80" spans="1:153" x14ac:dyDescent="0.35">
      <c r="A80" t="s">
        <v>282</v>
      </c>
      <c r="B80" s="1">
        <v>42880</v>
      </c>
      <c r="C80" s="1">
        <v>42991</v>
      </c>
      <c r="D80">
        <v>1</v>
      </c>
      <c r="E80">
        <v>0</v>
      </c>
      <c r="F80">
        <v>0</v>
      </c>
      <c r="G80">
        <v>0</v>
      </c>
      <c r="H80">
        <v>1</v>
      </c>
      <c r="I80">
        <v>0</v>
      </c>
      <c r="J80">
        <v>1</v>
      </c>
      <c r="K80">
        <v>2</v>
      </c>
      <c r="L80">
        <v>0</v>
      </c>
      <c r="M80">
        <v>1</v>
      </c>
      <c r="N80">
        <v>1</v>
      </c>
      <c r="O80">
        <v>1</v>
      </c>
      <c r="P80">
        <v>1</v>
      </c>
      <c r="Q80">
        <v>0</v>
      </c>
      <c r="R80">
        <v>0</v>
      </c>
      <c r="S80">
        <v>0</v>
      </c>
      <c r="T80">
        <v>1</v>
      </c>
      <c r="U80">
        <v>0</v>
      </c>
      <c r="V80">
        <v>0</v>
      </c>
      <c r="W80">
        <v>0</v>
      </c>
      <c r="X80">
        <v>0</v>
      </c>
      <c r="Y80">
        <v>1</v>
      </c>
      <c r="Z80">
        <v>1</v>
      </c>
      <c r="AA80">
        <v>1</v>
      </c>
      <c r="AB80">
        <v>1</v>
      </c>
      <c r="AC80">
        <v>0</v>
      </c>
      <c r="AD80">
        <v>0</v>
      </c>
      <c r="AE80">
        <v>1</v>
      </c>
      <c r="AF80">
        <v>1</v>
      </c>
      <c r="AG80">
        <v>0</v>
      </c>
      <c r="AH80">
        <v>0</v>
      </c>
      <c r="AI80">
        <v>0</v>
      </c>
      <c r="AJ80">
        <v>1</v>
      </c>
      <c r="AK80">
        <v>0</v>
      </c>
      <c r="AL80">
        <v>0</v>
      </c>
      <c r="AM80">
        <v>0</v>
      </c>
      <c r="AN80">
        <v>0</v>
      </c>
      <c r="AO80">
        <v>0</v>
      </c>
      <c r="AP80" t="s">
        <v>1809</v>
      </c>
      <c r="AQ80" t="s">
        <v>1809</v>
      </c>
      <c r="AR80" t="s">
        <v>1809</v>
      </c>
      <c r="AS80" t="s">
        <v>1809</v>
      </c>
      <c r="AT80" t="s">
        <v>1809</v>
      </c>
      <c r="AU80" t="s">
        <v>1809</v>
      </c>
      <c r="AV80" t="s">
        <v>1809</v>
      </c>
      <c r="AW80" t="s">
        <v>1809</v>
      </c>
      <c r="AX80" t="s">
        <v>1809</v>
      </c>
      <c r="AY80" t="s">
        <v>1809</v>
      </c>
      <c r="AZ80">
        <v>0</v>
      </c>
      <c r="BA80" t="s">
        <v>1809</v>
      </c>
      <c r="BB80" t="s">
        <v>1809</v>
      </c>
      <c r="BC80" t="s">
        <v>1809</v>
      </c>
      <c r="BD80" t="s">
        <v>1809</v>
      </c>
      <c r="BE80" t="s">
        <v>1809</v>
      </c>
      <c r="BF80" t="s">
        <v>1809</v>
      </c>
      <c r="BG80" t="s">
        <v>1809</v>
      </c>
      <c r="BH80" t="s">
        <v>1809</v>
      </c>
      <c r="BI80" t="s">
        <v>1809</v>
      </c>
      <c r="BJ80" t="s">
        <v>1809</v>
      </c>
      <c r="BK80" t="s">
        <v>1809</v>
      </c>
      <c r="BL80" t="s">
        <v>1809</v>
      </c>
      <c r="BM80" t="s">
        <v>1809</v>
      </c>
      <c r="BN80" t="s">
        <v>1809</v>
      </c>
      <c r="BO80" t="s">
        <v>1809</v>
      </c>
      <c r="BP80" t="s">
        <v>1809</v>
      </c>
      <c r="BQ80" t="s">
        <v>1809</v>
      </c>
      <c r="BR80" t="s">
        <v>1809</v>
      </c>
      <c r="BS80" t="s">
        <v>1809</v>
      </c>
      <c r="BT80" t="s">
        <v>1809</v>
      </c>
      <c r="BU80" t="s">
        <v>1809</v>
      </c>
      <c r="BV80">
        <v>0</v>
      </c>
      <c r="BW80" t="s">
        <v>1809</v>
      </c>
      <c r="BX80" t="s">
        <v>1809</v>
      </c>
      <c r="BY80" t="s">
        <v>1809</v>
      </c>
      <c r="BZ80" t="s">
        <v>1809</v>
      </c>
      <c r="CA80" t="s">
        <v>1809</v>
      </c>
      <c r="CB80" t="s">
        <v>1809</v>
      </c>
      <c r="CC80" t="s">
        <v>1809</v>
      </c>
      <c r="CD80" t="s">
        <v>1809</v>
      </c>
      <c r="CE80" t="s">
        <v>1809</v>
      </c>
      <c r="CF80" t="s">
        <v>1809</v>
      </c>
      <c r="CG80" t="s">
        <v>1809</v>
      </c>
      <c r="CH80">
        <v>0</v>
      </c>
      <c r="CI80" t="s">
        <v>1809</v>
      </c>
      <c r="CJ80" t="s">
        <v>1809</v>
      </c>
      <c r="CK80" t="s">
        <v>1809</v>
      </c>
      <c r="CL80" t="s">
        <v>1809</v>
      </c>
      <c r="CM80" t="s">
        <v>1809</v>
      </c>
      <c r="CN80" t="s">
        <v>1809</v>
      </c>
      <c r="CO80" t="s">
        <v>1809</v>
      </c>
      <c r="CP80" t="s">
        <v>1809</v>
      </c>
      <c r="CQ80" t="s">
        <v>1809</v>
      </c>
      <c r="CR80" t="s">
        <v>1809</v>
      </c>
      <c r="CS80" t="s">
        <v>1809</v>
      </c>
      <c r="CT80" t="s">
        <v>1809</v>
      </c>
      <c r="CU80" t="s">
        <v>1809</v>
      </c>
      <c r="CV80" t="s">
        <v>1809</v>
      </c>
      <c r="CW80" t="s">
        <v>1809</v>
      </c>
      <c r="CX80" t="s">
        <v>1809</v>
      </c>
      <c r="CY80" t="s">
        <v>1809</v>
      </c>
      <c r="CZ80" t="s">
        <v>1809</v>
      </c>
      <c r="DA80" t="s">
        <v>1809</v>
      </c>
      <c r="DB80" t="s">
        <v>1809</v>
      </c>
      <c r="DC80" t="s">
        <v>1809</v>
      </c>
      <c r="DD80" t="s">
        <v>1809</v>
      </c>
      <c r="DE80" t="s">
        <v>1809</v>
      </c>
      <c r="DF80" t="s">
        <v>1809</v>
      </c>
      <c r="DG80" t="s">
        <v>1809</v>
      </c>
      <c r="DH80" t="s">
        <v>1809</v>
      </c>
      <c r="DI80" t="s">
        <v>1809</v>
      </c>
      <c r="DJ80" t="s">
        <v>1809</v>
      </c>
      <c r="DK80" t="s">
        <v>1809</v>
      </c>
      <c r="DL80" t="s">
        <v>1809</v>
      </c>
      <c r="DM80" t="s">
        <v>1809</v>
      </c>
      <c r="DN80" t="s">
        <v>1809</v>
      </c>
      <c r="DO80" t="s">
        <v>1809</v>
      </c>
      <c r="DP80" t="s">
        <v>1809</v>
      </c>
      <c r="DQ80" t="s">
        <v>1809</v>
      </c>
      <c r="DR80" t="s">
        <v>1809</v>
      </c>
      <c r="DS80" t="s">
        <v>1809</v>
      </c>
      <c r="DT80" t="s">
        <v>1809</v>
      </c>
      <c r="DU80" t="s">
        <v>1809</v>
      </c>
      <c r="DV80" t="s">
        <v>1809</v>
      </c>
      <c r="DW80">
        <v>0</v>
      </c>
      <c r="DX80">
        <v>0</v>
      </c>
      <c r="DY80">
        <v>0</v>
      </c>
      <c r="DZ80" t="s">
        <v>1809</v>
      </c>
      <c r="EA80">
        <v>1</v>
      </c>
      <c r="EB80">
        <v>0</v>
      </c>
      <c r="EC80">
        <v>0</v>
      </c>
      <c r="ED80">
        <v>0</v>
      </c>
      <c r="EE80">
        <v>0</v>
      </c>
      <c r="EF80">
        <v>0</v>
      </c>
      <c r="EG80">
        <v>1</v>
      </c>
      <c r="EH80">
        <v>0</v>
      </c>
      <c r="EI80">
        <v>0</v>
      </c>
      <c r="EJ80">
        <v>0</v>
      </c>
      <c r="EK80">
        <v>0</v>
      </c>
      <c r="EL80">
        <v>0</v>
      </c>
      <c r="EM80" t="s">
        <v>1809</v>
      </c>
      <c r="EN80" t="s">
        <v>1809</v>
      </c>
      <c r="EO80" t="s">
        <v>1809</v>
      </c>
      <c r="EP80" t="s">
        <v>1809</v>
      </c>
      <c r="EQ80" t="s">
        <v>1809</v>
      </c>
      <c r="ER80">
        <v>1</v>
      </c>
      <c r="ES80">
        <v>1</v>
      </c>
      <c r="ET80">
        <v>1</v>
      </c>
      <c r="EU80">
        <v>0</v>
      </c>
      <c r="EV80">
        <v>0</v>
      </c>
      <c r="EW80">
        <v>0</v>
      </c>
    </row>
    <row r="81" spans="1:153" x14ac:dyDescent="0.35">
      <c r="A81" t="s">
        <v>282</v>
      </c>
      <c r="B81" s="1">
        <v>42992</v>
      </c>
      <c r="C81" s="1">
        <v>43052</v>
      </c>
      <c r="D81">
        <v>1</v>
      </c>
      <c r="E81">
        <v>0</v>
      </c>
      <c r="F81">
        <v>0</v>
      </c>
      <c r="G81">
        <v>0</v>
      </c>
      <c r="H81">
        <v>1</v>
      </c>
      <c r="I81">
        <v>0</v>
      </c>
      <c r="J81">
        <v>1</v>
      </c>
      <c r="K81">
        <v>2</v>
      </c>
      <c r="L81">
        <v>0</v>
      </c>
      <c r="M81">
        <v>1</v>
      </c>
      <c r="N81">
        <v>1</v>
      </c>
      <c r="O81">
        <v>1</v>
      </c>
      <c r="P81">
        <v>1</v>
      </c>
      <c r="Q81">
        <v>0</v>
      </c>
      <c r="R81">
        <v>0</v>
      </c>
      <c r="S81">
        <v>0</v>
      </c>
      <c r="T81">
        <v>1</v>
      </c>
      <c r="U81">
        <v>0</v>
      </c>
      <c r="V81">
        <v>0</v>
      </c>
      <c r="W81">
        <v>0</v>
      </c>
      <c r="X81">
        <v>0</v>
      </c>
      <c r="Y81">
        <v>1</v>
      </c>
      <c r="Z81">
        <v>1</v>
      </c>
      <c r="AA81">
        <v>1</v>
      </c>
      <c r="AB81">
        <v>1</v>
      </c>
      <c r="AC81">
        <v>0</v>
      </c>
      <c r="AD81">
        <v>0</v>
      </c>
      <c r="AE81">
        <v>1</v>
      </c>
      <c r="AF81">
        <v>1</v>
      </c>
      <c r="AG81">
        <v>0</v>
      </c>
      <c r="AH81">
        <v>0</v>
      </c>
      <c r="AI81">
        <v>0</v>
      </c>
      <c r="AJ81">
        <v>1</v>
      </c>
      <c r="AK81">
        <v>0</v>
      </c>
      <c r="AL81">
        <v>0</v>
      </c>
      <c r="AM81">
        <v>0</v>
      </c>
      <c r="AN81">
        <v>0</v>
      </c>
      <c r="AO81">
        <v>0</v>
      </c>
      <c r="AP81" t="s">
        <v>1809</v>
      </c>
      <c r="AQ81" t="s">
        <v>1809</v>
      </c>
      <c r="AR81" t="s">
        <v>1809</v>
      </c>
      <c r="AS81" t="s">
        <v>1809</v>
      </c>
      <c r="AT81" t="s">
        <v>1809</v>
      </c>
      <c r="AU81" t="s">
        <v>1809</v>
      </c>
      <c r="AV81" t="s">
        <v>1809</v>
      </c>
      <c r="AW81" t="s">
        <v>1809</v>
      </c>
      <c r="AX81" t="s">
        <v>1809</v>
      </c>
      <c r="AY81" t="s">
        <v>1809</v>
      </c>
      <c r="AZ81">
        <v>0</v>
      </c>
      <c r="BA81" t="s">
        <v>1809</v>
      </c>
      <c r="BB81" t="s">
        <v>1809</v>
      </c>
      <c r="BC81" t="s">
        <v>1809</v>
      </c>
      <c r="BD81" t="s">
        <v>1809</v>
      </c>
      <c r="BE81" t="s">
        <v>1809</v>
      </c>
      <c r="BF81" t="s">
        <v>1809</v>
      </c>
      <c r="BG81" t="s">
        <v>1809</v>
      </c>
      <c r="BH81" t="s">
        <v>1809</v>
      </c>
      <c r="BI81" t="s">
        <v>1809</v>
      </c>
      <c r="BJ81" t="s">
        <v>1809</v>
      </c>
      <c r="BK81" t="s">
        <v>1809</v>
      </c>
      <c r="BL81" t="s">
        <v>1809</v>
      </c>
      <c r="BM81" t="s">
        <v>1809</v>
      </c>
      <c r="BN81" t="s">
        <v>1809</v>
      </c>
      <c r="BO81" t="s">
        <v>1809</v>
      </c>
      <c r="BP81" t="s">
        <v>1809</v>
      </c>
      <c r="BQ81" t="s">
        <v>1809</v>
      </c>
      <c r="BR81" t="s">
        <v>1809</v>
      </c>
      <c r="BS81" t="s">
        <v>1809</v>
      </c>
      <c r="BT81" t="s">
        <v>1809</v>
      </c>
      <c r="BU81" t="s">
        <v>1809</v>
      </c>
      <c r="BV81">
        <v>0</v>
      </c>
      <c r="BW81" t="s">
        <v>1809</v>
      </c>
      <c r="BX81" t="s">
        <v>1809</v>
      </c>
      <c r="BY81" t="s">
        <v>1809</v>
      </c>
      <c r="BZ81" t="s">
        <v>1809</v>
      </c>
      <c r="CA81" t="s">
        <v>1809</v>
      </c>
      <c r="CB81" t="s">
        <v>1809</v>
      </c>
      <c r="CC81" t="s">
        <v>1809</v>
      </c>
      <c r="CD81" t="s">
        <v>1809</v>
      </c>
      <c r="CE81" t="s">
        <v>1809</v>
      </c>
      <c r="CF81" t="s">
        <v>1809</v>
      </c>
      <c r="CG81" t="s">
        <v>1809</v>
      </c>
      <c r="CH81">
        <v>0</v>
      </c>
      <c r="CI81" t="s">
        <v>1809</v>
      </c>
      <c r="CJ81" t="s">
        <v>1809</v>
      </c>
      <c r="CK81" t="s">
        <v>1809</v>
      </c>
      <c r="CL81" t="s">
        <v>1809</v>
      </c>
      <c r="CM81" t="s">
        <v>1809</v>
      </c>
      <c r="CN81" t="s">
        <v>1809</v>
      </c>
      <c r="CO81" t="s">
        <v>1809</v>
      </c>
      <c r="CP81" t="s">
        <v>1809</v>
      </c>
      <c r="CQ81" t="s">
        <v>1809</v>
      </c>
      <c r="CR81" t="s">
        <v>1809</v>
      </c>
      <c r="CS81" t="s">
        <v>1809</v>
      </c>
      <c r="CT81" t="s">
        <v>1809</v>
      </c>
      <c r="CU81" t="s">
        <v>1809</v>
      </c>
      <c r="CV81" t="s">
        <v>1809</v>
      </c>
      <c r="CW81" t="s">
        <v>1809</v>
      </c>
      <c r="CX81" t="s">
        <v>1809</v>
      </c>
      <c r="CY81" t="s">
        <v>1809</v>
      </c>
      <c r="CZ81" t="s">
        <v>1809</v>
      </c>
      <c r="DA81" t="s">
        <v>1809</v>
      </c>
      <c r="DB81" t="s">
        <v>1809</v>
      </c>
      <c r="DC81" t="s">
        <v>1809</v>
      </c>
      <c r="DD81" t="s">
        <v>1809</v>
      </c>
      <c r="DE81" t="s">
        <v>1809</v>
      </c>
      <c r="DF81" t="s">
        <v>1809</v>
      </c>
      <c r="DG81" t="s">
        <v>1809</v>
      </c>
      <c r="DH81" t="s">
        <v>1809</v>
      </c>
      <c r="DI81" t="s">
        <v>1809</v>
      </c>
      <c r="DJ81" t="s">
        <v>1809</v>
      </c>
      <c r="DK81" t="s">
        <v>1809</v>
      </c>
      <c r="DL81" t="s">
        <v>1809</v>
      </c>
      <c r="DM81" t="s">
        <v>1809</v>
      </c>
      <c r="DN81" t="s">
        <v>1809</v>
      </c>
      <c r="DO81" t="s">
        <v>1809</v>
      </c>
      <c r="DP81" t="s">
        <v>1809</v>
      </c>
      <c r="DQ81" t="s">
        <v>1809</v>
      </c>
      <c r="DR81" t="s">
        <v>1809</v>
      </c>
      <c r="DS81" t="s">
        <v>1809</v>
      </c>
      <c r="DT81" t="s">
        <v>1809</v>
      </c>
      <c r="DU81" t="s">
        <v>1809</v>
      </c>
      <c r="DV81" t="s">
        <v>1809</v>
      </c>
      <c r="DW81">
        <v>0</v>
      </c>
      <c r="DX81">
        <v>0</v>
      </c>
      <c r="DY81">
        <v>0</v>
      </c>
      <c r="DZ81" t="s">
        <v>1809</v>
      </c>
      <c r="EA81">
        <v>1</v>
      </c>
      <c r="EB81">
        <v>0</v>
      </c>
      <c r="EC81">
        <v>0</v>
      </c>
      <c r="ED81">
        <v>0</v>
      </c>
      <c r="EE81">
        <v>0</v>
      </c>
      <c r="EF81">
        <v>0</v>
      </c>
      <c r="EG81">
        <v>1</v>
      </c>
      <c r="EH81">
        <v>0</v>
      </c>
      <c r="EI81">
        <v>0</v>
      </c>
      <c r="EJ81">
        <v>0</v>
      </c>
      <c r="EK81">
        <v>0</v>
      </c>
      <c r="EL81">
        <v>0</v>
      </c>
      <c r="EM81" t="s">
        <v>1809</v>
      </c>
      <c r="EN81" t="s">
        <v>1809</v>
      </c>
      <c r="EO81" t="s">
        <v>1809</v>
      </c>
      <c r="EP81" t="s">
        <v>1809</v>
      </c>
      <c r="EQ81" t="s">
        <v>1809</v>
      </c>
      <c r="ER81">
        <v>1</v>
      </c>
      <c r="ES81">
        <v>1</v>
      </c>
      <c r="ET81">
        <v>1</v>
      </c>
      <c r="EU81">
        <v>0</v>
      </c>
      <c r="EV81">
        <v>0</v>
      </c>
      <c r="EW81">
        <v>0</v>
      </c>
    </row>
    <row r="82" spans="1:153" x14ac:dyDescent="0.35">
      <c r="A82" t="s">
        <v>282</v>
      </c>
      <c r="B82" s="1">
        <v>43053</v>
      </c>
      <c r="C82" s="1">
        <v>43240</v>
      </c>
      <c r="D82">
        <v>1</v>
      </c>
      <c r="E82">
        <v>0</v>
      </c>
      <c r="F82">
        <v>0</v>
      </c>
      <c r="G82">
        <v>0</v>
      </c>
      <c r="H82">
        <v>1</v>
      </c>
      <c r="I82">
        <v>0</v>
      </c>
      <c r="J82">
        <v>1</v>
      </c>
      <c r="K82">
        <v>2</v>
      </c>
      <c r="L82">
        <v>0</v>
      </c>
      <c r="M82">
        <v>1</v>
      </c>
      <c r="N82">
        <v>1</v>
      </c>
      <c r="O82">
        <v>1</v>
      </c>
      <c r="P82">
        <v>1</v>
      </c>
      <c r="Q82">
        <v>0</v>
      </c>
      <c r="R82">
        <v>0</v>
      </c>
      <c r="S82">
        <v>0</v>
      </c>
      <c r="T82">
        <v>1</v>
      </c>
      <c r="U82">
        <v>0</v>
      </c>
      <c r="V82">
        <v>0</v>
      </c>
      <c r="W82">
        <v>0</v>
      </c>
      <c r="X82">
        <v>0</v>
      </c>
      <c r="Y82">
        <v>1</v>
      </c>
      <c r="Z82">
        <v>1</v>
      </c>
      <c r="AA82">
        <v>1</v>
      </c>
      <c r="AB82">
        <v>1</v>
      </c>
      <c r="AC82">
        <v>0</v>
      </c>
      <c r="AD82">
        <v>0</v>
      </c>
      <c r="AE82">
        <v>1</v>
      </c>
      <c r="AF82">
        <v>1</v>
      </c>
      <c r="AG82">
        <v>0</v>
      </c>
      <c r="AH82">
        <v>0</v>
      </c>
      <c r="AI82">
        <v>0</v>
      </c>
      <c r="AJ82">
        <v>1</v>
      </c>
      <c r="AK82">
        <v>0</v>
      </c>
      <c r="AL82">
        <v>0</v>
      </c>
      <c r="AM82">
        <v>0</v>
      </c>
      <c r="AN82">
        <v>0</v>
      </c>
      <c r="AO82">
        <v>0</v>
      </c>
      <c r="AP82" t="s">
        <v>1809</v>
      </c>
      <c r="AQ82" t="s">
        <v>1809</v>
      </c>
      <c r="AR82" t="s">
        <v>1809</v>
      </c>
      <c r="AS82" t="s">
        <v>1809</v>
      </c>
      <c r="AT82" t="s">
        <v>1809</v>
      </c>
      <c r="AU82" t="s">
        <v>1809</v>
      </c>
      <c r="AV82" t="s">
        <v>1809</v>
      </c>
      <c r="AW82" t="s">
        <v>1809</v>
      </c>
      <c r="AX82" t="s">
        <v>1809</v>
      </c>
      <c r="AY82" t="s">
        <v>1809</v>
      </c>
      <c r="AZ82">
        <v>0</v>
      </c>
      <c r="BA82" t="s">
        <v>1809</v>
      </c>
      <c r="BB82" t="s">
        <v>1809</v>
      </c>
      <c r="BC82" t="s">
        <v>1809</v>
      </c>
      <c r="BD82" t="s">
        <v>1809</v>
      </c>
      <c r="BE82" t="s">
        <v>1809</v>
      </c>
      <c r="BF82" t="s">
        <v>1809</v>
      </c>
      <c r="BG82" t="s">
        <v>1809</v>
      </c>
      <c r="BH82" t="s">
        <v>1809</v>
      </c>
      <c r="BI82" t="s">
        <v>1809</v>
      </c>
      <c r="BJ82" t="s">
        <v>1809</v>
      </c>
      <c r="BK82" t="s">
        <v>1809</v>
      </c>
      <c r="BL82" t="s">
        <v>1809</v>
      </c>
      <c r="BM82" t="s">
        <v>1809</v>
      </c>
      <c r="BN82" t="s">
        <v>1809</v>
      </c>
      <c r="BO82" t="s">
        <v>1809</v>
      </c>
      <c r="BP82" t="s">
        <v>1809</v>
      </c>
      <c r="BQ82" t="s">
        <v>1809</v>
      </c>
      <c r="BR82" t="s">
        <v>1809</v>
      </c>
      <c r="BS82" t="s">
        <v>1809</v>
      </c>
      <c r="BT82" t="s">
        <v>1809</v>
      </c>
      <c r="BU82" t="s">
        <v>1809</v>
      </c>
      <c r="BV82">
        <v>0</v>
      </c>
      <c r="BW82" t="s">
        <v>1809</v>
      </c>
      <c r="BX82" t="s">
        <v>1809</v>
      </c>
      <c r="BY82" t="s">
        <v>1809</v>
      </c>
      <c r="BZ82" t="s">
        <v>1809</v>
      </c>
      <c r="CA82" t="s">
        <v>1809</v>
      </c>
      <c r="CB82" t="s">
        <v>1809</v>
      </c>
      <c r="CC82" t="s">
        <v>1809</v>
      </c>
      <c r="CD82" t="s">
        <v>1809</v>
      </c>
      <c r="CE82" t="s">
        <v>1809</v>
      </c>
      <c r="CF82" t="s">
        <v>1809</v>
      </c>
      <c r="CG82" t="s">
        <v>1809</v>
      </c>
      <c r="CH82">
        <v>0</v>
      </c>
      <c r="CI82" t="s">
        <v>1809</v>
      </c>
      <c r="CJ82" t="s">
        <v>1809</v>
      </c>
      <c r="CK82" t="s">
        <v>1809</v>
      </c>
      <c r="CL82" t="s">
        <v>1809</v>
      </c>
      <c r="CM82" t="s">
        <v>1809</v>
      </c>
      <c r="CN82" t="s">
        <v>1809</v>
      </c>
      <c r="CO82" t="s">
        <v>1809</v>
      </c>
      <c r="CP82" t="s">
        <v>1809</v>
      </c>
      <c r="CQ82" t="s">
        <v>1809</v>
      </c>
      <c r="CR82" t="s">
        <v>1809</v>
      </c>
      <c r="CS82" t="s">
        <v>1809</v>
      </c>
      <c r="CT82" t="s">
        <v>1809</v>
      </c>
      <c r="CU82" t="s">
        <v>1809</v>
      </c>
      <c r="CV82" t="s">
        <v>1809</v>
      </c>
      <c r="CW82" t="s">
        <v>1809</v>
      </c>
      <c r="CX82" t="s">
        <v>1809</v>
      </c>
      <c r="CY82" t="s">
        <v>1809</v>
      </c>
      <c r="CZ82" t="s">
        <v>1809</v>
      </c>
      <c r="DA82" t="s">
        <v>1809</v>
      </c>
      <c r="DB82" t="s">
        <v>1809</v>
      </c>
      <c r="DC82" t="s">
        <v>1809</v>
      </c>
      <c r="DD82" t="s">
        <v>1809</v>
      </c>
      <c r="DE82" t="s">
        <v>1809</v>
      </c>
      <c r="DF82" t="s">
        <v>1809</v>
      </c>
      <c r="DG82" t="s">
        <v>1809</v>
      </c>
      <c r="DH82" t="s">
        <v>1809</v>
      </c>
      <c r="DI82" t="s">
        <v>1809</v>
      </c>
      <c r="DJ82" t="s">
        <v>1809</v>
      </c>
      <c r="DK82" t="s">
        <v>1809</v>
      </c>
      <c r="DL82" t="s">
        <v>1809</v>
      </c>
      <c r="DM82" t="s">
        <v>1809</v>
      </c>
      <c r="DN82" t="s">
        <v>1809</v>
      </c>
      <c r="DO82" t="s">
        <v>1809</v>
      </c>
      <c r="DP82" t="s">
        <v>1809</v>
      </c>
      <c r="DQ82" t="s">
        <v>1809</v>
      </c>
      <c r="DR82" t="s">
        <v>1809</v>
      </c>
      <c r="DS82" t="s">
        <v>1809</v>
      </c>
      <c r="DT82" t="s">
        <v>1809</v>
      </c>
      <c r="DU82" t="s">
        <v>1809</v>
      </c>
      <c r="DV82" t="s">
        <v>1809</v>
      </c>
      <c r="DW82">
        <v>0</v>
      </c>
      <c r="DX82">
        <v>0</v>
      </c>
      <c r="DY82">
        <v>0</v>
      </c>
      <c r="DZ82" t="s">
        <v>1809</v>
      </c>
      <c r="EA82">
        <v>1</v>
      </c>
      <c r="EB82">
        <v>0</v>
      </c>
      <c r="EC82">
        <v>0</v>
      </c>
      <c r="ED82">
        <v>0</v>
      </c>
      <c r="EE82">
        <v>0</v>
      </c>
      <c r="EF82">
        <v>0</v>
      </c>
      <c r="EG82">
        <v>1</v>
      </c>
      <c r="EH82">
        <v>0</v>
      </c>
      <c r="EI82">
        <v>0</v>
      </c>
      <c r="EJ82">
        <v>0</v>
      </c>
      <c r="EK82">
        <v>0</v>
      </c>
      <c r="EL82">
        <v>0</v>
      </c>
      <c r="EM82" t="s">
        <v>1809</v>
      </c>
      <c r="EN82" t="s">
        <v>1809</v>
      </c>
      <c r="EO82" t="s">
        <v>1809</v>
      </c>
      <c r="EP82" t="s">
        <v>1809</v>
      </c>
      <c r="EQ82" t="s">
        <v>1809</v>
      </c>
      <c r="ER82">
        <v>1</v>
      </c>
      <c r="ES82">
        <v>1</v>
      </c>
      <c r="ET82">
        <v>1</v>
      </c>
      <c r="EU82">
        <v>0</v>
      </c>
      <c r="EV82">
        <v>0</v>
      </c>
      <c r="EW82">
        <v>0</v>
      </c>
    </row>
    <row r="83" spans="1:153" x14ac:dyDescent="0.35">
      <c r="A83" t="s">
        <v>282</v>
      </c>
      <c r="B83" s="1">
        <v>43241</v>
      </c>
      <c r="C83" s="1">
        <v>43738</v>
      </c>
      <c r="D83">
        <v>1</v>
      </c>
      <c r="E83">
        <v>0</v>
      </c>
      <c r="F83">
        <v>0</v>
      </c>
      <c r="G83">
        <v>0</v>
      </c>
      <c r="H83">
        <v>1</v>
      </c>
      <c r="I83">
        <v>0</v>
      </c>
      <c r="J83">
        <v>1</v>
      </c>
      <c r="K83">
        <v>2</v>
      </c>
      <c r="L83">
        <v>0</v>
      </c>
      <c r="M83">
        <v>1</v>
      </c>
      <c r="N83">
        <v>1</v>
      </c>
      <c r="O83">
        <v>1</v>
      </c>
      <c r="P83">
        <v>1</v>
      </c>
      <c r="Q83">
        <v>0</v>
      </c>
      <c r="R83">
        <v>0</v>
      </c>
      <c r="S83">
        <v>0</v>
      </c>
      <c r="T83">
        <v>1</v>
      </c>
      <c r="U83">
        <v>0</v>
      </c>
      <c r="V83">
        <v>0</v>
      </c>
      <c r="W83">
        <v>0</v>
      </c>
      <c r="X83">
        <v>0</v>
      </c>
      <c r="Y83">
        <v>1</v>
      </c>
      <c r="Z83">
        <v>1</v>
      </c>
      <c r="AA83">
        <v>1</v>
      </c>
      <c r="AB83">
        <v>1</v>
      </c>
      <c r="AC83">
        <v>0</v>
      </c>
      <c r="AD83">
        <v>0</v>
      </c>
      <c r="AE83">
        <v>1</v>
      </c>
      <c r="AF83">
        <v>1</v>
      </c>
      <c r="AG83">
        <v>0</v>
      </c>
      <c r="AH83">
        <v>0</v>
      </c>
      <c r="AI83">
        <v>0</v>
      </c>
      <c r="AJ83">
        <v>1</v>
      </c>
      <c r="AK83">
        <v>0</v>
      </c>
      <c r="AL83">
        <v>0</v>
      </c>
      <c r="AM83">
        <v>0</v>
      </c>
      <c r="AN83">
        <v>1</v>
      </c>
      <c r="AO83">
        <v>0</v>
      </c>
      <c r="AP83" t="s">
        <v>1809</v>
      </c>
      <c r="AQ83" t="s">
        <v>1809</v>
      </c>
      <c r="AR83" t="s">
        <v>1809</v>
      </c>
      <c r="AS83" t="s">
        <v>1809</v>
      </c>
      <c r="AT83" t="s">
        <v>1809</v>
      </c>
      <c r="AU83" t="s">
        <v>1809</v>
      </c>
      <c r="AV83" t="s">
        <v>1809</v>
      </c>
      <c r="AW83" t="s">
        <v>1809</v>
      </c>
      <c r="AX83" t="s">
        <v>1809</v>
      </c>
      <c r="AY83" t="s">
        <v>1809</v>
      </c>
      <c r="AZ83">
        <v>1</v>
      </c>
      <c r="BA83">
        <v>0</v>
      </c>
      <c r="BB83">
        <v>0</v>
      </c>
      <c r="BC83">
        <v>0</v>
      </c>
      <c r="BD83">
        <v>0</v>
      </c>
      <c r="BE83">
        <v>0</v>
      </c>
      <c r="BF83">
        <v>1</v>
      </c>
      <c r="BG83">
        <v>0</v>
      </c>
      <c r="BH83">
        <v>0</v>
      </c>
      <c r="BI83">
        <v>0</v>
      </c>
      <c r="BJ83">
        <v>0</v>
      </c>
      <c r="BK83">
        <v>0</v>
      </c>
      <c r="BL83">
        <v>0</v>
      </c>
      <c r="BM83">
        <v>0</v>
      </c>
      <c r="BN83">
        <v>0</v>
      </c>
      <c r="BO83">
        <v>0</v>
      </c>
      <c r="BP83">
        <v>1</v>
      </c>
      <c r="BQ83">
        <v>0</v>
      </c>
      <c r="BR83">
        <v>1</v>
      </c>
      <c r="BS83">
        <v>1</v>
      </c>
      <c r="BT83">
        <v>1</v>
      </c>
      <c r="BU83">
        <v>0</v>
      </c>
      <c r="BV83">
        <v>0</v>
      </c>
      <c r="BW83" t="s">
        <v>1809</v>
      </c>
      <c r="BX83" t="s">
        <v>1809</v>
      </c>
      <c r="BY83" t="s">
        <v>1809</v>
      </c>
      <c r="BZ83" t="s">
        <v>1809</v>
      </c>
      <c r="CA83" t="s">
        <v>1809</v>
      </c>
      <c r="CB83" t="s">
        <v>1809</v>
      </c>
      <c r="CC83" t="s">
        <v>1809</v>
      </c>
      <c r="CD83" t="s">
        <v>1809</v>
      </c>
      <c r="CE83" t="s">
        <v>1809</v>
      </c>
      <c r="CF83" t="s">
        <v>1809</v>
      </c>
      <c r="CG83" t="s">
        <v>1809</v>
      </c>
      <c r="CH83">
        <v>0</v>
      </c>
      <c r="CI83" t="s">
        <v>1809</v>
      </c>
      <c r="CJ83" t="s">
        <v>1809</v>
      </c>
      <c r="CK83" t="s">
        <v>1809</v>
      </c>
      <c r="CL83" t="s">
        <v>1809</v>
      </c>
      <c r="CM83" t="s">
        <v>1809</v>
      </c>
      <c r="CN83" t="s">
        <v>1809</v>
      </c>
      <c r="CO83" t="s">
        <v>1809</v>
      </c>
      <c r="CP83" t="s">
        <v>1809</v>
      </c>
      <c r="CQ83" t="s">
        <v>1809</v>
      </c>
      <c r="CR83" t="s">
        <v>1809</v>
      </c>
      <c r="CS83" t="s">
        <v>1809</v>
      </c>
      <c r="CT83" t="s">
        <v>1809</v>
      </c>
      <c r="CU83" t="s">
        <v>1809</v>
      </c>
      <c r="CV83" t="s">
        <v>1809</v>
      </c>
      <c r="CW83" t="s">
        <v>1809</v>
      </c>
      <c r="CX83" t="s">
        <v>1809</v>
      </c>
      <c r="CY83" t="s">
        <v>1809</v>
      </c>
      <c r="CZ83" t="s">
        <v>1809</v>
      </c>
      <c r="DA83" t="s">
        <v>1809</v>
      </c>
      <c r="DB83" t="s">
        <v>1809</v>
      </c>
      <c r="DC83" t="s">
        <v>1809</v>
      </c>
      <c r="DD83" t="s">
        <v>1809</v>
      </c>
      <c r="DE83" t="s">
        <v>1809</v>
      </c>
      <c r="DF83" t="s">
        <v>1809</v>
      </c>
      <c r="DG83" t="s">
        <v>1809</v>
      </c>
      <c r="DH83" t="s">
        <v>1809</v>
      </c>
      <c r="DI83" t="s">
        <v>1809</v>
      </c>
      <c r="DJ83" t="s">
        <v>1809</v>
      </c>
      <c r="DK83" t="s">
        <v>1809</v>
      </c>
      <c r="DL83" t="s">
        <v>1809</v>
      </c>
      <c r="DM83" t="s">
        <v>1809</v>
      </c>
      <c r="DN83" t="s">
        <v>1809</v>
      </c>
      <c r="DO83" t="s">
        <v>1809</v>
      </c>
      <c r="DP83" t="s">
        <v>1809</v>
      </c>
      <c r="DQ83" t="s">
        <v>1809</v>
      </c>
      <c r="DR83" t="s">
        <v>1809</v>
      </c>
      <c r="DS83" t="s">
        <v>1809</v>
      </c>
      <c r="DT83" t="s">
        <v>1809</v>
      </c>
      <c r="DU83" t="s">
        <v>1809</v>
      </c>
      <c r="DV83" t="s">
        <v>1809</v>
      </c>
      <c r="DW83">
        <v>0</v>
      </c>
      <c r="DX83">
        <v>0</v>
      </c>
      <c r="DY83">
        <v>0</v>
      </c>
      <c r="DZ83" t="s">
        <v>1809</v>
      </c>
      <c r="EA83">
        <v>1</v>
      </c>
      <c r="EB83">
        <v>0</v>
      </c>
      <c r="EC83">
        <v>0</v>
      </c>
      <c r="ED83">
        <v>0</v>
      </c>
      <c r="EE83">
        <v>0</v>
      </c>
      <c r="EF83">
        <v>0</v>
      </c>
      <c r="EG83">
        <v>1</v>
      </c>
      <c r="EH83">
        <v>0</v>
      </c>
      <c r="EI83">
        <v>0</v>
      </c>
      <c r="EJ83">
        <v>0</v>
      </c>
      <c r="EK83">
        <v>0</v>
      </c>
      <c r="EL83">
        <v>0</v>
      </c>
      <c r="EM83" t="s">
        <v>1809</v>
      </c>
      <c r="EN83" t="s">
        <v>1809</v>
      </c>
      <c r="EO83" t="s">
        <v>1809</v>
      </c>
      <c r="EP83" t="s">
        <v>1809</v>
      </c>
      <c r="EQ83" t="s">
        <v>1809</v>
      </c>
      <c r="ER83">
        <v>1</v>
      </c>
      <c r="ES83">
        <v>1</v>
      </c>
      <c r="ET83">
        <v>1</v>
      </c>
      <c r="EU83">
        <v>0</v>
      </c>
      <c r="EV83">
        <v>0</v>
      </c>
      <c r="EW83">
        <v>0</v>
      </c>
    </row>
    <row r="84" spans="1:153" x14ac:dyDescent="0.35">
      <c r="A84" t="s">
        <v>282</v>
      </c>
      <c r="B84" s="1">
        <v>43739</v>
      </c>
      <c r="C84" s="1">
        <v>43798</v>
      </c>
      <c r="D84">
        <v>1</v>
      </c>
      <c r="E84">
        <v>0</v>
      </c>
      <c r="F84">
        <v>0</v>
      </c>
      <c r="G84">
        <v>0</v>
      </c>
      <c r="H84">
        <v>1</v>
      </c>
      <c r="I84">
        <v>0</v>
      </c>
      <c r="J84">
        <v>1</v>
      </c>
      <c r="K84">
        <v>2</v>
      </c>
      <c r="L84">
        <v>0</v>
      </c>
      <c r="M84">
        <v>1</v>
      </c>
      <c r="N84">
        <v>1</v>
      </c>
      <c r="O84">
        <v>1</v>
      </c>
      <c r="P84">
        <v>1</v>
      </c>
      <c r="Q84">
        <v>0</v>
      </c>
      <c r="R84">
        <v>0</v>
      </c>
      <c r="S84">
        <v>0</v>
      </c>
      <c r="T84">
        <v>1</v>
      </c>
      <c r="U84">
        <v>0</v>
      </c>
      <c r="V84">
        <v>0</v>
      </c>
      <c r="W84">
        <v>0</v>
      </c>
      <c r="X84">
        <v>0</v>
      </c>
      <c r="Y84">
        <v>1</v>
      </c>
      <c r="Z84">
        <v>1</v>
      </c>
      <c r="AA84">
        <v>1</v>
      </c>
      <c r="AB84">
        <v>1</v>
      </c>
      <c r="AC84">
        <v>0</v>
      </c>
      <c r="AD84">
        <v>0</v>
      </c>
      <c r="AE84">
        <v>1</v>
      </c>
      <c r="AF84">
        <v>1</v>
      </c>
      <c r="AG84">
        <v>0</v>
      </c>
      <c r="AH84">
        <v>0</v>
      </c>
      <c r="AI84">
        <v>0</v>
      </c>
      <c r="AJ84">
        <v>1</v>
      </c>
      <c r="AK84">
        <v>0</v>
      </c>
      <c r="AL84">
        <v>0</v>
      </c>
      <c r="AM84">
        <v>0</v>
      </c>
      <c r="AN84">
        <v>1</v>
      </c>
      <c r="AO84">
        <v>0</v>
      </c>
      <c r="AP84" t="s">
        <v>1809</v>
      </c>
      <c r="AQ84" t="s">
        <v>1809</v>
      </c>
      <c r="AR84" t="s">
        <v>1809</v>
      </c>
      <c r="AS84" t="s">
        <v>1809</v>
      </c>
      <c r="AT84" t="s">
        <v>1809</v>
      </c>
      <c r="AU84" t="s">
        <v>1809</v>
      </c>
      <c r="AV84" t="s">
        <v>1809</v>
      </c>
      <c r="AW84" t="s">
        <v>1809</v>
      </c>
      <c r="AX84" t="s">
        <v>1809</v>
      </c>
      <c r="AY84" t="s">
        <v>1809</v>
      </c>
      <c r="AZ84">
        <v>1</v>
      </c>
      <c r="BA84">
        <v>0</v>
      </c>
      <c r="BB84">
        <v>0</v>
      </c>
      <c r="BC84">
        <v>0</v>
      </c>
      <c r="BD84">
        <v>0</v>
      </c>
      <c r="BE84">
        <v>0</v>
      </c>
      <c r="BF84">
        <v>1</v>
      </c>
      <c r="BG84">
        <v>0</v>
      </c>
      <c r="BH84">
        <v>0</v>
      </c>
      <c r="BI84">
        <v>0</v>
      </c>
      <c r="BJ84">
        <v>0</v>
      </c>
      <c r="BK84">
        <v>0</v>
      </c>
      <c r="BL84">
        <v>0</v>
      </c>
      <c r="BM84">
        <v>0</v>
      </c>
      <c r="BN84">
        <v>0</v>
      </c>
      <c r="BO84">
        <v>0</v>
      </c>
      <c r="BP84">
        <v>1</v>
      </c>
      <c r="BQ84">
        <v>0</v>
      </c>
      <c r="BR84">
        <v>1</v>
      </c>
      <c r="BS84">
        <v>1</v>
      </c>
      <c r="BT84">
        <v>1</v>
      </c>
      <c r="BU84">
        <v>0</v>
      </c>
      <c r="BV84">
        <v>0</v>
      </c>
      <c r="BW84" t="s">
        <v>1809</v>
      </c>
      <c r="BX84" t="s">
        <v>1809</v>
      </c>
      <c r="BY84" t="s">
        <v>1809</v>
      </c>
      <c r="BZ84" t="s">
        <v>1809</v>
      </c>
      <c r="CA84" t="s">
        <v>1809</v>
      </c>
      <c r="CB84" t="s">
        <v>1809</v>
      </c>
      <c r="CC84" t="s">
        <v>1809</v>
      </c>
      <c r="CD84" t="s">
        <v>1809</v>
      </c>
      <c r="CE84" t="s">
        <v>1809</v>
      </c>
      <c r="CF84" t="s">
        <v>1809</v>
      </c>
      <c r="CG84" t="s">
        <v>1809</v>
      </c>
      <c r="CH84">
        <v>0</v>
      </c>
      <c r="CI84" t="s">
        <v>1809</v>
      </c>
      <c r="CJ84" t="s">
        <v>1809</v>
      </c>
      <c r="CK84" t="s">
        <v>1809</v>
      </c>
      <c r="CL84" t="s">
        <v>1809</v>
      </c>
      <c r="CM84" t="s">
        <v>1809</v>
      </c>
      <c r="CN84" t="s">
        <v>1809</v>
      </c>
      <c r="CO84" t="s">
        <v>1809</v>
      </c>
      <c r="CP84" t="s">
        <v>1809</v>
      </c>
      <c r="CQ84" t="s">
        <v>1809</v>
      </c>
      <c r="CR84" t="s">
        <v>1809</v>
      </c>
      <c r="CS84" t="s">
        <v>1809</v>
      </c>
      <c r="CT84" t="s">
        <v>1809</v>
      </c>
      <c r="CU84" t="s">
        <v>1809</v>
      </c>
      <c r="CV84" t="s">
        <v>1809</v>
      </c>
      <c r="CW84" t="s">
        <v>1809</v>
      </c>
      <c r="CX84" t="s">
        <v>1809</v>
      </c>
      <c r="CY84" t="s">
        <v>1809</v>
      </c>
      <c r="CZ84" t="s">
        <v>1809</v>
      </c>
      <c r="DA84" t="s">
        <v>1809</v>
      </c>
      <c r="DB84" t="s">
        <v>1809</v>
      </c>
      <c r="DC84" t="s">
        <v>1809</v>
      </c>
      <c r="DD84" t="s">
        <v>1809</v>
      </c>
      <c r="DE84" t="s">
        <v>1809</v>
      </c>
      <c r="DF84" t="s">
        <v>1809</v>
      </c>
      <c r="DG84" t="s">
        <v>1809</v>
      </c>
      <c r="DH84" t="s">
        <v>1809</v>
      </c>
      <c r="DI84" t="s">
        <v>1809</v>
      </c>
      <c r="DJ84" t="s">
        <v>1809</v>
      </c>
      <c r="DK84" t="s">
        <v>1809</v>
      </c>
      <c r="DL84" t="s">
        <v>1809</v>
      </c>
      <c r="DM84" t="s">
        <v>1809</v>
      </c>
      <c r="DN84" t="s">
        <v>1809</v>
      </c>
      <c r="DO84" t="s">
        <v>1809</v>
      </c>
      <c r="DP84" t="s">
        <v>1809</v>
      </c>
      <c r="DQ84" t="s">
        <v>1809</v>
      </c>
      <c r="DR84" t="s">
        <v>1809</v>
      </c>
      <c r="DS84" t="s">
        <v>1809</v>
      </c>
      <c r="DT84" t="s">
        <v>1809</v>
      </c>
      <c r="DU84" t="s">
        <v>1809</v>
      </c>
      <c r="DV84" t="s">
        <v>1809</v>
      </c>
      <c r="DW84">
        <v>0</v>
      </c>
      <c r="DX84">
        <v>0</v>
      </c>
      <c r="DY84">
        <v>0</v>
      </c>
      <c r="DZ84" t="s">
        <v>1809</v>
      </c>
      <c r="EA84">
        <v>1</v>
      </c>
      <c r="EB84">
        <v>0</v>
      </c>
      <c r="EC84">
        <v>0</v>
      </c>
      <c r="ED84">
        <v>0</v>
      </c>
      <c r="EE84">
        <v>0</v>
      </c>
      <c r="EF84">
        <v>0</v>
      </c>
      <c r="EG84">
        <v>1</v>
      </c>
      <c r="EH84">
        <v>0</v>
      </c>
      <c r="EI84">
        <v>0</v>
      </c>
      <c r="EJ84">
        <v>0</v>
      </c>
      <c r="EK84">
        <v>0</v>
      </c>
      <c r="EL84">
        <v>0</v>
      </c>
      <c r="EM84" t="s">
        <v>1809</v>
      </c>
      <c r="EN84" t="s">
        <v>1809</v>
      </c>
      <c r="EO84" t="s">
        <v>1809</v>
      </c>
      <c r="EP84" t="s">
        <v>1809</v>
      </c>
      <c r="EQ84" t="s">
        <v>1809</v>
      </c>
      <c r="ER84">
        <v>1</v>
      </c>
      <c r="ES84">
        <v>1</v>
      </c>
      <c r="ET84">
        <v>1</v>
      </c>
      <c r="EU84">
        <v>0</v>
      </c>
      <c r="EV84">
        <v>0</v>
      </c>
      <c r="EW84">
        <v>0</v>
      </c>
    </row>
    <row r="85" spans="1:153" x14ac:dyDescent="0.35">
      <c r="A85" t="s">
        <v>282</v>
      </c>
      <c r="B85" s="1">
        <v>43799</v>
      </c>
      <c r="C85" s="1">
        <v>43830</v>
      </c>
      <c r="D85">
        <v>1</v>
      </c>
      <c r="E85">
        <v>0</v>
      </c>
      <c r="F85">
        <v>0</v>
      </c>
      <c r="G85">
        <v>0</v>
      </c>
      <c r="H85">
        <v>1</v>
      </c>
      <c r="I85">
        <v>0</v>
      </c>
      <c r="J85">
        <v>1</v>
      </c>
      <c r="K85">
        <v>2</v>
      </c>
      <c r="L85">
        <v>0</v>
      </c>
      <c r="M85">
        <v>1</v>
      </c>
      <c r="N85">
        <v>1</v>
      </c>
      <c r="O85">
        <v>1</v>
      </c>
      <c r="P85">
        <v>1</v>
      </c>
      <c r="Q85">
        <v>0</v>
      </c>
      <c r="R85">
        <v>0</v>
      </c>
      <c r="S85">
        <v>0</v>
      </c>
      <c r="T85">
        <v>1</v>
      </c>
      <c r="U85">
        <v>0</v>
      </c>
      <c r="V85">
        <v>0</v>
      </c>
      <c r="W85">
        <v>0</v>
      </c>
      <c r="X85">
        <v>0</v>
      </c>
      <c r="Y85">
        <v>1</v>
      </c>
      <c r="Z85">
        <v>1</v>
      </c>
      <c r="AA85">
        <v>1</v>
      </c>
      <c r="AB85">
        <v>1</v>
      </c>
      <c r="AC85">
        <v>0</v>
      </c>
      <c r="AD85">
        <v>0</v>
      </c>
      <c r="AE85">
        <v>1</v>
      </c>
      <c r="AF85">
        <v>1</v>
      </c>
      <c r="AG85">
        <v>0</v>
      </c>
      <c r="AH85">
        <v>0</v>
      </c>
      <c r="AI85">
        <v>0</v>
      </c>
      <c r="AJ85">
        <v>1</v>
      </c>
      <c r="AK85">
        <v>0</v>
      </c>
      <c r="AL85">
        <v>0</v>
      </c>
      <c r="AM85">
        <v>0</v>
      </c>
      <c r="AN85">
        <v>1</v>
      </c>
      <c r="AO85">
        <v>0</v>
      </c>
      <c r="AP85" t="s">
        <v>1809</v>
      </c>
      <c r="AQ85" t="s">
        <v>1809</v>
      </c>
      <c r="AR85" t="s">
        <v>1809</v>
      </c>
      <c r="AS85" t="s">
        <v>1809</v>
      </c>
      <c r="AT85" t="s">
        <v>1809</v>
      </c>
      <c r="AU85" t="s">
        <v>1809</v>
      </c>
      <c r="AV85" t="s">
        <v>1809</v>
      </c>
      <c r="AW85" t="s">
        <v>1809</v>
      </c>
      <c r="AX85" t="s">
        <v>1809</v>
      </c>
      <c r="AY85" t="s">
        <v>1809</v>
      </c>
      <c r="AZ85">
        <v>1</v>
      </c>
      <c r="BA85">
        <v>0</v>
      </c>
      <c r="BB85">
        <v>0</v>
      </c>
      <c r="BC85">
        <v>0</v>
      </c>
      <c r="BD85">
        <v>0</v>
      </c>
      <c r="BE85">
        <v>0</v>
      </c>
      <c r="BF85">
        <v>1</v>
      </c>
      <c r="BG85">
        <v>0</v>
      </c>
      <c r="BH85">
        <v>0</v>
      </c>
      <c r="BI85">
        <v>0</v>
      </c>
      <c r="BJ85">
        <v>0</v>
      </c>
      <c r="BK85">
        <v>0</v>
      </c>
      <c r="BL85">
        <v>0</v>
      </c>
      <c r="BM85">
        <v>0</v>
      </c>
      <c r="BN85">
        <v>0</v>
      </c>
      <c r="BO85">
        <v>0</v>
      </c>
      <c r="BP85">
        <v>1</v>
      </c>
      <c r="BQ85">
        <v>0</v>
      </c>
      <c r="BR85">
        <v>1</v>
      </c>
      <c r="BS85">
        <v>1</v>
      </c>
      <c r="BT85">
        <v>1</v>
      </c>
      <c r="BU85">
        <v>0</v>
      </c>
      <c r="BV85">
        <v>0</v>
      </c>
      <c r="BW85" t="s">
        <v>1809</v>
      </c>
      <c r="BX85" t="s">
        <v>1809</v>
      </c>
      <c r="BY85" t="s">
        <v>1809</v>
      </c>
      <c r="BZ85" t="s">
        <v>1809</v>
      </c>
      <c r="CA85" t="s">
        <v>1809</v>
      </c>
      <c r="CB85" t="s">
        <v>1809</v>
      </c>
      <c r="CC85" t="s">
        <v>1809</v>
      </c>
      <c r="CD85" t="s">
        <v>1809</v>
      </c>
      <c r="CE85" t="s">
        <v>1809</v>
      </c>
      <c r="CF85" t="s">
        <v>1809</v>
      </c>
      <c r="CG85" t="s">
        <v>1809</v>
      </c>
      <c r="CH85">
        <v>0</v>
      </c>
      <c r="CI85" t="s">
        <v>1809</v>
      </c>
      <c r="CJ85" t="s">
        <v>1809</v>
      </c>
      <c r="CK85" t="s">
        <v>1809</v>
      </c>
      <c r="CL85" t="s">
        <v>1809</v>
      </c>
      <c r="CM85" t="s">
        <v>1809</v>
      </c>
      <c r="CN85" t="s">
        <v>1809</v>
      </c>
      <c r="CO85" t="s">
        <v>1809</v>
      </c>
      <c r="CP85" t="s">
        <v>1809</v>
      </c>
      <c r="CQ85" t="s">
        <v>1809</v>
      </c>
      <c r="CR85" t="s">
        <v>1809</v>
      </c>
      <c r="CS85" t="s">
        <v>1809</v>
      </c>
      <c r="CT85" t="s">
        <v>1809</v>
      </c>
      <c r="CU85" t="s">
        <v>1809</v>
      </c>
      <c r="CV85" t="s">
        <v>1809</v>
      </c>
      <c r="CW85" t="s">
        <v>1809</v>
      </c>
      <c r="CX85" t="s">
        <v>1809</v>
      </c>
      <c r="CY85" t="s">
        <v>1809</v>
      </c>
      <c r="CZ85" t="s">
        <v>1809</v>
      </c>
      <c r="DA85" t="s">
        <v>1809</v>
      </c>
      <c r="DB85" t="s">
        <v>1809</v>
      </c>
      <c r="DC85" t="s">
        <v>1809</v>
      </c>
      <c r="DD85" t="s">
        <v>1809</v>
      </c>
      <c r="DE85" t="s">
        <v>1809</v>
      </c>
      <c r="DF85" t="s">
        <v>1809</v>
      </c>
      <c r="DG85" t="s">
        <v>1809</v>
      </c>
      <c r="DH85" t="s">
        <v>1809</v>
      </c>
      <c r="DI85" t="s">
        <v>1809</v>
      </c>
      <c r="DJ85" t="s">
        <v>1809</v>
      </c>
      <c r="DK85" t="s">
        <v>1809</v>
      </c>
      <c r="DL85" t="s">
        <v>1809</v>
      </c>
      <c r="DM85" t="s">
        <v>1809</v>
      </c>
      <c r="DN85" t="s">
        <v>1809</v>
      </c>
      <c r="DO85" t="s">
        <v>1809</v>
      </c>
      <c r="DP85" t="s">
        <v>1809</v>
      </c>
      <c r="DQ85" t="s">
        <v>1809</v>
      </c>
      <c r="DR85" t="s">
        <v>1809</v>
      </c>
      <c r="DS85" t="s">
        <v>1809</v>
      </c>
      <c r="DT85" t="s">
        <v>1809</v>
      </c>
      <c r="DU85" t="s">
        <v>1809</v>
      </c>
      <c r="DV85" t="s">
        <v>1809</v>
      </c>
      <c r="DW85">
        <v>0</v>
      </c>
      <c r="DX85">
        <v>0</v>
      </c>
      <c r="DY85">
        <v>0</v>
      </c>
      <c r="DZ85" t="s">
        <v>1809</v>
      </c>
      <c r="EA85">
        <v>1</v>
      </c>
      <c r="EB85">
        <v>0</v>
      </c>
      <c r="EC85">
        <v>0</v>
      </c>
      <c r="ED85">
        <v>0</v>
      </c>
      <c r="EE85">
        <v>0</v>
      </c>
      <c r="EF85">
        <v>0</v>
      </c>
      <c r="EG85">
        <v>1</v>
      </c>
      <c r="EH85">
        <v>0</v>
      </c>
      <c r="EI85">
        <v>0</v>
      </c>
      <c r="EJ85">
        <v>0</v>
      </c>
      <c r="EK85">
        <v>0</v>
      </c>
      <c r="EL85">
        <v>0</v>
      </c>
      <c r="EM85" t="s">
        <v>1809</v>
      </c>
      <c r="EN85" t="s">
        <v>1809</v>
      </c>
      <c r="EO85" t="s">
        <v>1809</v>
      </c>
      <c r="EP85" t="s">
        <v>1809</v>
      </c>
      <c r="EQ85" t="s">
        <v>1809</v>
      </c>
      <c r="ER85">
        <v>1</v>
      </c>
      <c r="ES85">
        <v>1</v>
      </c>
      <c r="ET85">
        <v>1</v>
      </c>
      <c r="EU85">
        <v>0</v>
      </c>
      <c r="EV85">
        <v>0</v>
      </c>
      <c r="EW85">
        <v>0</v>
      </c>
    </row>
    <row r="86" spans="1:153" x14ac:dyDescent="0.35">
      <c r="A86" t="s">
        <v>319</v>
      </c>
      <c r="B86" s="1">
        <v>41640</v>
      </c>
      <c r="C86" s="1">
        <v>42185</v>
      </c>
      <c r="D86">
        <v>1</v>
      </c>
      <c r="E86">
        <v>0</v>
      </c>
      <c r="F86">
        <v>0</v>
      </c>
      <c r="G86">
        <v>1</v>
      </c>
      <c r="H86">
        <v>0</v>
      </c>
      <c r="I86">
        <v>0</v>
      </c>
      <c r="J86">
        <v>1</v>
      </c>
      <c r="K86">
        <v>4</v>
      </c>
      <c r="L86">
        <v>0</v>
      </c>
      <c r="M86">
        <v>1</v>
      </c>
      <c r="N86">
        <v>1</v>
      </c>
      <c r="O86">
        <v>1</v>
      </c>
      <c r="P86">
        <v>1</v>
      </c>
      <c r="Q86">
        <v>0</v>
      </c>
      <c r="R86">
        <v>0</v>
      </c>
      <c r="S86">
        <v>0</v>
      </c>
      <c r="T86">
        <v>0</v>
      </c>
      <c r="U86">
        <v>0</v>
      </c>
      <c r="V86">
        <v>0</v>
      </c>
      <c r="W86">
        <v>0</v>
      </c>
      <c r="X86">
        <v>1</v>
      </c>
      <c r="Y86">
        <v>1</v>
      </c>
      <c r="Z86">
        <v>1</v>
      </c>
      <c r="AA86">
        <v>1</v>
      </c>
      <c r="AB86">
        <v>1</v>
      </c>
      <c r="AC86">
        <v>1</v>
      </c>
      <c r="AD86">
        <v>1</v>
      </c>
      <c r="AE86">
        <v>1</v>
      </c>
      <c r="AF86">
        <v>1</v>
      </c>
      <c r="AG86">
        <v>0</v>
      </c>
      <c r="AH86">
        <v>0</v>
      </c>
      <c r="AI86">
        <v>0</v>
      </c>
      <c r="AJ86">
        <v>0</v>
      </c>
      <c r="AK86">
        <v>0</v>
      </c>
      <c r="AL86">
        <v>0</v>
      </c>
      <c r="AM86">
        <v>1</v>
      </c>
      <c r="AN86">
        <v>0</v>
      </c>
      <c r="AO86">
        <v>0</v>
      </c>
      <c r="AP86" t="s">
        <v>1809</v>
      </c>
      <c r="AQ86" t="s">
        <v>1809</v>
      </c>
      <c r="AR86" t="s">
        <v>1809</v>
      </c>
      <c r="AS86" t="s">
        <v>1809</v>
      </c>
      <c r="AT86" t="s">
        <v>1809</v>
      </c>
      <c r="AU86" t="s">
        <v>1809</v>
      </c>
      <c r="AV86" t="s">
        <v>1809</v>
      </c>
      <c r="AW86" t="s">
        <v>1809</v>
      </c>
      <c r="AX86" t="s">
        <v>1809</v>
      </c>
      <c r="AY86" t="s">
        <v>1809</v>
      </c>
      <c r="AZ86">
        <v>0</v>
      </c>
      <c r="BA86" t="s">
        <v>1809</v>
      </c>
      <c r="BB86" t="s">
        <v>1809</v>
      </c>
      <c r="BC86" t="s">
        <v>1809</v>
      </c>
      <c r="BD86" t="s">
        <v>1809</v>
      </c>
      <c r="BE86" t="s">
        <v>1809</v>
      </c>
      <c r="BF86" t="s">
        <v>1809</v>
      </c>
      <c r="BG86" t="s">
        <v>1809</v>
      </c>
      <c r="BH86" t="s">
        <v>1809</v>
      </c>
      <c r="BI86" t="s">
        <v>1809</v>
      </c>
      <c r="BJ86" t="s">
        <v>1809</v>
      </c>
      <c r="BK86" t="s">
        <v>1809</v>
      </c>
      <c r="BL86" t="s">
        <v>1809</v>
      </c>
      <c r="BM86" t="s">
        <v>1809</v>
      </c>
      <c r="BN86" t="s">
        <v>1809</v>
      </c>
      <c r="BO86" t="s">
        <v>1809</v>
      </c>
      <c r="BP86" t="s">
        <v>1809</v>
      </c>
      <c r="BQ86" t="s">
        <v>1809</v>
      </c>
      <c r="BR86" t="s">
        <v>1809</v>
      </c>
      <c r="BS86" t="s">
        <v>1809</v>
      </c>
      <c r="BT86" t="s">
        <v>1809</v>
      </c>
      <c r="BU86" t="s">
        <v>1809</v>
      </c>
      <c r="BV86">
        <v>0</v>
      </c>
      <c r="BW86" t="s">
        <v>1809</v>
      </c>
      <c r="BX86" t="s">
        <v>1809</v>
      </c>
      <c r="BY86" t="s">
        <v>1809</v>
      </c>
      <c r="BZ86" t="s">
        <v>1809</v>
      </c>
      <c r="CA86" t="s">
        <v>1809</v>
      </c>
      <c r="CB86" t="s">
        <v>1809</v>
      </c>
      <c r="CC86" t="s">
        <v>1809</v>
      </c>
      <c r="CD86" t="s">
        <v>1809</v>
      </c>
      <c r="CE86" t="s">
        <v>1809</v>
      </c>
      <c r="CF86" t="s">
        <v>1809</v>
      </c>
      <c r="CG86" t="s">
        <v>1809</v>
      </c>
      <c r="CH86">
        <v>0</v>
      </c>
      <c r="CI86" t="s">
        <v>1809</v>
      </c>
      <c r="CJ86" t="s">
        <v>1809</v>
      </c>
      <c r="CK86" t="s">
        <v>1809</v>
      </c>
      <c r="CL86" t="s">
        <v>1809</v>
      </c>
      <c r="CM86" t="s">
        <v>1809</v>
      </c>
      <c r="CN86" t="s">
        <v>1809</v>
      </c>
      <c r="CO86" t="s">
        <v>1809</v>
      </c>
      <c r="CP86" t="s">
        <v>1809</v>
      </c>
      <c r="CQ86" t="s">
        <v>1809</v>
      </c>
      <c r="CR86" t="s">
        <v>1809</v>
      </c>
      <c r="CS86" t="s">
        <v>1809</v>
      </c>
      <c r="CT86" t="s">
        <v>1809</v>
      </c>
      <c r="CU86" t="s">
        <v>1809</v>
      </c>
      <c r="CV86" t="s">
        <v>1809</v>
      </c>
      <c r="CW86" t="s">
        <v>1809</v>
      </c>
      <c r="CX86" t="s">
        <v>1809</v>
      </c>
      <c r="CY86" t="s">
        <v>1809</v>
      </c>
      <c r="CZ86" t="s">
        <v>1809</v>
      </c>
      <c r="DA86" t="s">
        <v>1809</v>
      </c>
      <c r="DB86" t="s">
        <v>1809</v>
      </c>
      <c r="DC86" t="s">
        <v>1809</v>
      </c>
      <c r="DD86" t="s">
        <v>1809</v>
      </c>
      <c r="DE86" t="s">
        <v>1809</v>
      </c>
      <c r="DF86" t="s">
        <v>1809</v>
      </c>
      <c r="DG86" t="s">
        <v>1809</v>
      </c>
      <c r="DH86" t="s">
        <v>1809</v>
      </c>
      <c r="DI86" t="s">
        <v>1809</v>
      </c>
      <c r="DJ86" t="s">
        <v>1809</v>
      </c>
      <c r="DK86" t="s">
        <v>1809</v>
      </c>
      <c r="DL86" t="s">
        <v>1809</v>
      </c>
      <c r="DM86" t="s">
        <v>1809</v>
      </c>
      <c r="DN86" t="s">
        <v>1809</v>
      </c>
      <c r="DO86" t="s">
        <v>1809</v>
      </c>
      <c r="DP86" t="s">
        <v>1809</v>
      </c>
      <c r="DQ86" t="s">
        <v>1809</v>
      </c>
      <c r="DR86" t="s">
        <v>1809</v>
      </c>
      <c r="DS86" t="s">
        <v>1809</v>
      </c>
      <c r="DT86" t="s">
        <v>1809</v>
      </c>
      <c r="DU86" t="s">
        <v>1809</v>
      </c>
      <c r="DV86" t="s">
        <v>1809</v>
      </c>
      <c r="DW86">
        <v>0</v>
      </c>
      <c r="DX86">
        <v>0</v>
      </c>
      <c r="DY86">
        <v>0</v>
      </c>
      <c r="DZ86" t="s">
        <v>1809</v>
      </c>
      <c r="EA86">
        <v>0</v>
      </c>
      <c r="EB86" t="s">
        <v>1809</v>
      </c>
      <c r="EC86" t="s">
        <v>1809</v>
      </c>
      <c r="ED86" t="s">
        <v>1809</v>
      </c>
      <c r="EE86" t="s">
        <v>1809</v>
      </c>
      <c r="EF86" t="s">
        <v>1809</v>
      </c>
      <c r="EG86" t="s">
        <v>1809</v>
      </c>
      <c r="EH86" t="s">
        <v>1809</v>
      </c>
      <c r="EI86">
        <v>0</v>
      </c>
      <c r="EJ86">
        <v>0</v>
      </c>
      <c r="EK86">
        <v>0</v>
      </c>
      <c r="EL86">
        <v>0</v>
      </c>
      <c r="EM86" t="s">
        <v>1809</v>
      </c>
      <c r="EN86" t="s">
        <v>1809</v>
      </c>
      <c r="EO86" t="s">
        <v>1809</v>
      </c>
      <c r="EP86" t="s">
        <v>1809</v>
      </c>
      <c r="EQ86" t="s">
        <v>1809</v>
      </c>
      <c r="ER86">
        <v>1</v>
      </c>
      <c r="ES86">
        <v>0</v>
      </c>
      <c r="ET86">
        <v>0</v>
      </c>
      <c r="EU86">
        <v>0</v>
      </c>
      <c r="EV86">
        <v>0</v>
      </c>
      <c r="EW86">
        <v>1</v>
      </c>
    </row>
    <row r="87" spans="1:153" x14ac:dyDescent="0.35">
      <c r="A87" t="s">
        <v>319</v>
      </c>
      <c r="B87" s="1">
        <v>42186</v>
      </c>
      <c r="C87" s="1">
        <v>42277</v>
      </c>
      <c r="D87">
        <v>1</v>
      </c>
      <c r="E87">
        <v>0</v>
      </c>
      <c r="F87">
        <v>0</v>
      </c>
      <c r="G87">
        <v>1</v>
      </c>
      <c r="H87">
        <v>0</v>
      </c>
      <c r="I87">
        <v>0</v>
      </c>
      <c r="J87">
        <v>1</v>
      </c>
      <c r="K87">
        <v>4</v>
      </c>
      <c r="L87">
        <v>0</v>
      </c>
      <c r="M87">
        <v>1</v>
      </c>
      <c r="N87">
        <v>1</v>
      </c>
      <c r="O87">
        <v>1</v>
      </c>
      <c r="P87">
        <v>1</v>
      </c>
      <c r="Q87">
        <v>0</v>
      </c>
      <c r="R87">
        <v>0</v>
      </c>
      <c r="S87">
        <v>0</v>
      </c>
      <c r="T87">
        <v>0</v>
      </c>
      <c r="U87">
        <v>0</v>
      </c>
      <c r="V87">
        <v>0</v>
      </c>
      <c r="W87">
        <v>0</v>
      </c>
      <c r="X87">
        <v>1</v>
      </c>
      <c r="Y87">
        <v>1</v>
      </c>
      <c r="Z87">
        <v>1</v>
      </c>
      <c r="AA87">
        <v>1</v>
      </c>
      <c r="AB87">
        <v>1</v>
      </c>
      <c r="AC87">
        <v>1</v>
      </c>
      <c r="AD87">
        <v>1</v>
      </c>
      <c r="AE87">
        <v>1</v>
      </c>
      <c r="AF87">
        <v>1</v>
      </c>
      <c r="AG87">
        <v>0</v>
      </c>
      <c r="AH87">
        <v>0</v>
      </c>
      <c r="AI87">
        <v>0</v>
      </c>
      <c r="AJ87">
        <v>0</v>
      </c>
      <c r="AK87">
        <v>0</v>
      </c>
      <c r="AL87">
        <v>0</v>
      </c>
      <c r="AM87">
        <v>1</v>
      </c>
      <c r="AN87">
        <v>0</v>
      </c>
      <c r="AO87">
        <v>0</v>
      </c>
      <c r="AP87" t="s">
        <v>1809</v>
      </c>
      <c r="AQ87" t="s">
        <v>1809</v>
      </c>
      <c r="AR87" t="s">
        <v>1809</v>
      </c>
      <c r="AS87" t="s">
        <v>1809</v>
      </c>
      <c r="AT87" t="s">
        <v>1809</v>
      </c>
      <c r="AU87" t="s">
        <v>1809</v>
      </c>
      <c r="AV87" t="s">
        <v>1809</v>
      </c>
      <c r="AW87" t="s">
        <v>1809</v>
      </c>
      <c r="AX87" t="s">
        <v>1809</v>
      </c>
      <c r="AY87" t="s">
        <v>1809</v>
      </c>
      <c r="AZ87">
        <v>0</v>
      </c>
      <c r="BA87" t="s">
        <v>1809</v>
      </c>
      <c r="BB87" t="s">
        <v>1809</v>
      </c>
      <c r="BC87" t="s">
        <v>1809</v>
      </c>
      <c r="BD87" t="s">
        <v>1809</v>
      </c>
      <c r="BE87" t="s">
        <v>1809</v>
      </c>
      <c r="BF87" t="s">
        <v>1809</v>
      </c>
      <c r="BG87" t="s">
        <v>1809</v>
      </c>
      <c r="BH87" t="s">
        <v>1809</v>
      </c>
      <c r="BI87" t="s">
        <v>1809</v>
      </c>
      <c r="BJ87" t="s">
        <v>1809</v>
      </c>
      <c r="BK87" t="s">
        <v>1809</v>
      </c>
      <c r="BL87" t="s">
        <v>1809</v>
      </c>
      <c r="BM87" t="s">
        <v>1809</v>
      </c>
      <c r="BN87" t="s">
        <v>1809</v>
      </c>
      <c r="BO87" t="s">
        <v>1809</v>
      </c>
      <c r="BP87" t="s">
        <v>1809</v>
      </c>
      <c r="BQ87" t="s">
        <v>1809</v>
      </c>
      <c r="BR87" t="s">
        <v>1809</v>
      </c>
      <c r="BS87" t="s">
        <v>1809</v>
      </c>
      <c r="BT87" t="s">
        <v>1809</v>
      </c>
      <c r="BU87" t="s">
        <v>1809</v>
      </c>
      <c r="BV87">
        <v>0</v>
      </c>
      <c r="BW87" t="s">
        <v>1809</v>
      </c>
      <c r="BX87" t="s">
        <v>1809</v>
      </c>
      <c r="BY87" t="s">
        <v>1809</v>
      </c>
      <c r="BZ87" t="s">
        <v>1809</v>
      </c>
      <c r="CA87" t="s">
        <v>1809</v>
      </c>
      <c r="CB87" t="s">
        <v>1809</v>
      </c>
      <c r="CC87" t="s">
        <v>1809</v>
      </c>
      <c r="CD87" t="s">
        <v>1809</v>
      </c>
      <c r="CE87" t="s">
        <v>1809</v>
      </c>
      <c r="CF87" t="s">
        <v>1809</v>
      </c>
      <c r="CG87" t="s">
        <v>1809</v>
      </c>
      <c r="CH87">
        <v>0</v>
      </c>
      <c r="CI87" t="s">
        <v>1809</v>
      </c>
      <c r="CJ87" t="s">
        <v>1809</v>
      </c>
      <c r="CK87" t="s">
        <v>1809</v>
      </c>
      <c r="CL87" t="s">
        <v>1809</v>
      </c>
      <c r="CM87" t="s">
        <v>1809</v>
      </c>
      <c r="CN87" t="s">
        <v>1809</v>
      </c>
      <c r="CO87" t="s">
        <v>1809</v>
      </c>
      <c r="CP87" t="s">
        <v>1809</v>
      </c>
      <c r="CQ87" t="s">
        <v>1809</v>
      </c>
      <c r="CR87" t="s">
        <v>1809</v>
      </c>
      <c r="CS87" t="s">
        <v>1809</v>
      </c>
      <c r="CT87" t="s">
        <v>1809</v>
      </c>
      <c r="CU87" t="s">
        <v>1809</v>
      </c>
      <c r="CV87" t="s">
        <v>1809</v>
      </c>
      <c r="CW87" t="s">
        <v>1809</v>
      </c>
      <c r="CX87" t="s">
        <v>1809</v>
      </c>
      <c r="CY87" t="s">
        <v>1809</v>
      </c>
      <c r="CZ87" t="s">
        <v>1809</v>
      </c>
      <c r="DA87" t="s">
        <v>1809</v>
      </c>
      <c r="DB87" t="s">
        <v>1809</v>
      </c>
      <c r="DC87" t="s">
        <v>1809</v>
      </c>
      <c r="DD87" t="s">
        <v>1809</v>
      </c>
      <c r="DE87" t="s">
        <v>1809</v>
      </c>
      <c r="DF87" t="s">
        <v>1809</v>
      </c>
      <c r="DG87" t="s">
        <v>1809</v>
      </c>
      <c r="DH87" t="s">
        <v>1809</v>
      </c>
      <c r="DI87" t="s">
        <v>1809</v>
      </c>
      <c r="DJ87" t="s">
        <v>1809</v>
      </c>
      <c r="DK87" t="s">
        <v>1809</v>
      </c>
      <c r="DL87" t="s">
        <v>1809</v>
      </c>
      <c r="DM87" t="s">
        <v>1809</v>
      </c>
      <c r="DN87" t="s">
        <v>1809</v>
      </c>
      <c r="DO87" t="s">
        <v>1809</v>
      </c>
      <c r="DP87" t="s">
        <v>1809</v>
      </c>
      <c r="DQ87" t="s">
        <v>1809</v>
      </c>
      <c r="DR87" t="s">
        <v>1809</v>
      </c>
      <c r="DS87" t="s">
        <v>1809</v>
      </c>
      <c r="DT87" t="s">
        <v>1809</v>
      </c>
      <c r="DU87" t="s">
        <v>1809</v>
      </c>
      <c r="DV87" t="s">
        <v>1809</v>
      </c>
      <c r="DW87">
        <v>0</v>
      </c>
      <c r="DX87">
        <v>0</v>
      </c>
      <c r="DY87">
        <v>0</v>
      </c>
      <c r="DZ87" t="s">
        <v>1809</v>
      </c>
      <c r="EA87">
        <v>0</v>
      </c>
      <c r="EB87" t="s">
        <v>1809</v>
      </c>
      <c r="EC87" t="s">
        <v>1809</v>
      </c>
      <c r="ED87" t="s">
        <v>1809</v>
      </c>
      <c r="EE87" t="s">
        <v>1809</v>
      </c>
      <c r="EF87" t="s">
        <v>1809</v>
      </c>
      <c r="EG87" t="s">
        <v>1809</v>
      </c>
      <c r="EH87" t="s">
        <v>1809</v>
      </c>
      <c r="EI87">
        <v>0</v>
      </c>
      <c r="EJ87">
        <v>0</v>
      </c>
      <c r="EK87">
        <v>0</v>
      </c>
      <c r="EL87">
        <v>0</v>
      </c>
      <c r="EM87" t="s">
        <v>1809</v>
      </c>
      <c r="EN87" t="s">
        <v>1809</v>
      </c>
      <c r="EO87" t="s">
        <v>1809</v>
      </c>
      <c r="EP87" t="s">
        <v>1809</v>
      </c>
      <c r="EQ87" t="s">
        <v>1809</v>
      </c>
      <c r="ER87">
        <v>1</v>
      </c>
      <c r="ES87">
        <v>0</v>
      </c>
      <c r="ET87">
        <v>0</v>
      </c>
      <c r="EU87">
        <v>0</v>
      </c>
      <c r="EV87">
        <v>0</v>
      </c>
      <c r="EW87">
        <v>1</v>
      </c>
    </row>
    <row r="88" spans="1:153" x14ac:dyDescent="0.35">
      <c r="A88" t="s">
        <v>319</v>
      </c>
      <c r="B88" s="1">
        <v>42278</v>
      </c>
      <c r="C88" s="1">
        <v>42551</v>
      </c>
      <c r="D88">
        <v>1</v>
      </c>
      <c r="E88">
        <v>0</v>
      </c>
      <c r="F88">
        <v>0</v>
      </c>
      <c r="G88">
        <v>1</v>
      </c>
      <c r="H88">
        <v>0</v>
      </c>
      <c r="I88">
        <v>0</v>
      </c>
      <c r="J88">
        <v>1</v>
      </c>
      <c r="K88">
        <v>4</v>
      </c>
      <c r="L88">
        <v>0</v>
      </c>
      <c r="M88">
        <v>1</v>
      </c>
      <c r="N88">
        <v>1</v>
      </c>
      <c r="O88">
        <v>1</v>
      </c>
      <c r="P88">
        <v>1</v>
      </c>
      <c r="Q88">
        <v>0</v>
      </c>
      <c r="R88">
        <v>0</v>
      </c>
      <c r="S88">
        <v>0</v>
      </c>
      <c r="T88">
        <v>0</v>
      </c>
      <c r="U88">
        <v>0</v>
      </c>
      <c r="V88">
        <v>0</v>
      </c>
      <c r="W88">
        <v>0</v>
      </c>
      <c r="X88">
        <v>1</v>
      </c>
      <c r="Y88">
        <v>1</v>
      </c>
      <c r="Z88">
        <v>1</v>
      </c>
      <c r="AA88">
        <v>1</v>
      </c>
      <c r="AB88">
        <v>1</v>
      </c>
      <c r="AC88">
        <v>1</v>
      </c>
      <c r="AD88">
        <v>1</v>
      </c>
      <c r="AE88">
        <v>1</v>
      </c>
      <c r="AF88">
        <v>1</v>
      </c>
      <c r="AG88">
        <v>0</v>
      </c>
      <c r="AH88">
        <v>0</v>
      </c>
      <c r="AI88">
        <v>0</v>
      </c>
      <c r="AJ88">
        <v>0</v>
      </c>
      <c r="AK88">
        <v>0</v>
      </c>
      <c r="AL88">
        <v>0</v>
      </c>
      <c r="AM88">
        <v>1</v>
      </c>
      <c r="AN88">
        <v>1</v>
      </c>
      <c r="AO88">
        <v>1</v>
      </c>
      <c r="AP88">
        <v>0</v>
      </c>
      <c r="AQ88">
        <v>0</v>
      </c>
      <c r="AR88">
        <v>1</v>
      </c>
      <c r="AS88">
        <v>0</v>
      </c>
      <c r="AT88">
        <v>0</v>
      </c>
      <c r="AU88">
        <v>1</v>
      </c>
      <c r="AV88">
        <v>0</v>
      </c>
      <c r="AW88">
        <v>0</v>
      </c>
      <c r="AX88">
        <v>0</v>
      </c>
      <c r="AY88">
        <v>1</v>
      </c>
      <c r="AZ88">
        <v>0</v>
      </c>
      <c r="BA88" t="s">
        <v>1809</v>
      </c>
      <c r="BB88" t="s">
        <v>1809</v>
      </c>
      <c r="BC88" t="s">
        <v>1809</v>
      </c>
      <c r="BD88" t="s">
        <v>1809</v>
      </c>
      <c r="BE88" t="s">
        <v>1809</v>
      </c>
      <c r="BF88" t="s">
        <v>1809</v>
      </c>
      <c r="BG88" t="s">
        <v>1809</v>
      </c>
      <c r="BH88" t="s">
        <v>1809</v>
      </c>
      <c r="BI88" t="s">
        <v>1809</v>
      </c>
      <c r="BJ88" t="s">
        <v>1809</v>
      </c>
      <c r="BK88" t="s">
        <v>1809</v>
      </c>
      <c r="BL88" t="s">
        <v>1809</v>
      </c>
      <c r="BM88" t="s">
        <v>1809</v>
      </c>
      <c r="BN88" t="s">
        <v>1809</v>
      </c>
      <c r="BO88" t="s">
        <v>1809</v>
      </c>
      <c r="BP88" t="s">
        <v>1809</v>
      </c>
      <c r="BQ88" t="s">
        <v>1809</v>
      </c>
      <c r="BR88" t="s">
        <v>1809</v>
      </c>
      <c r="BS88" t="s">
        <v>1809</v>
      </c>
      <c r="BT88" t="s">
        <v>1809</v>
      </c>
      <c r="BU88" t="s">
        <v>1809</v>
      </c>
      <c r="BV88">
        <v>0</v>
      </c>
      <c r="BW88" t="s">
        <v>1809</v>
      </c>
      <c r="BX88" t="s">
        <v>1809</v>
      </c>
      <c r="BY88" t="s">
        <v>1809</v>
      </c>
      <c r="BZ88" t="s">
        <v>1809</v>
      </c>
      <c r="CA88" t="s">
        <v>1809</v>
      </c>
      <c r="CB88" t="s">
        <v>1809</v>
      </c>
      <c r="CC88" t="s">
        <v>1809</v>
      </c>
      <c r="CD88" t="s">
        <v>1809</v>
      </c>
      <c r="CE88" t="s">
        <v>1809</v>
      </c>
      <c r="CF88" t="s">
        <v>1809</v>
      </c>
      <c r="CG88" t="s">
        <v>1809</v>
      </c>
      <c r="CH88">
        <v>0</v>
      </c>
      <c r="CI88" t="s">
        <v>1809</v>
      </c>
      <c r="CJ88" t="s">
        <v>1809</v>
      </c>
      <c r="CK88" t="s">
        <v>1809</v>
      </c>
      <c r="CL88" t="s">
        <v>1809</v>
      </c>
      <c r="CM88" t="s">
        <v>1809</v>
      </c>
      <c r="CN88" t="s">
        <v>1809</v>
      </c>
      <c r="CO88" t="s">
        <v>1809</v>
      </c>
      <c r="CP88" t="s">
        <v>1809</v>
      </c>
      <c r="CQ88" t="s">
        <v>1809</v>
      </c>
      <c r="CR88" t="s">
        <v>1809</v>
      </c>
      <c r="CS88" t="s">
        <v>1809</v>
      </c>
      <c r="CT88" t="s">
        <v>1809</v>
      </c>
      <c r="CU88" t="s">
        <v>1809</v>
      </c>
      <c r="CV88" t="s">
        <v>1809</v>
      </c>
      <c r="CW88" t="s">
        <v>1809</v>
      </c>
      <c r="CX88" t="s">
        <v>1809</v>
      </c>
      <c r="CY88" t="s">
        <v>1809</v>
      </c>
      <c r="CZ88" t="s">
        <v>1809</v>
      </c>
      <c r="DA88" t="s">
        <v>1809</v>
      </c>
      <c r="DB88" t="s">
        <v>1809</v>
      </c>
      <c r="DC88" t="s">
        <v>1809</v>
      </c>
      <c r="DD88" t="s">
        <v>1809</v>
      </c>
      <c r="DE88" t="s">
        <v>1809</v>
      </c>
      <c r="DF88" t="s">
        <v>1809</v>
      </c>
      <c r="DG88" t="s">
        <v>1809</v>
      </c>
      <c r="DH88" t="s">
        <v>1809</v>
      </c>
      <c r="DI88" t="s">
        <v>1809</v>
      </c>
      <c r="DJ88" t="s">
        <v>1809</v>
      </c>
      <c r="DK88" t="s">
        <v>1809</v>
      </c>
      <c r="DL88" t="s">
        <v>1809</v>
      </c>
      <c r="DM88" t="s">
        <v>1809</v>
      </c>
      <c r="DN88" t="s">
        <v>1809</v>
      </c>
      <c r="DO88" t="s">
        <v>1809</v>
      </c>
      <c r="DP88" t="s">
        <v>1809</v>
      </c>
      <c r="DQ88" t="s">
        <v>1809</v>
      </c>
      <c r="DR88" t="s">
        <v>1809</v>
      </c>
      <c r="DS88" t="s">
        <v>1809</v>
      </c>
      <c r="DT88" t="s">
        <v>1809</v>
      </c>
      <c r="DU88" t="s">
        <v>1809</v>
      </c>
      <c r="DV88" t="s">
        <v>1809</v>
      </c>
      <c r="DW88">
        <v>0</v>
      </c>
      <c r="DX88">
        <v>0</v>
      </c>
      <c r="DY88">
        <v>0</v>
      </c>
      <c r="DZ88" t="s">
        <v>1809</v>
      </c>
      <c r="EA88">
        <v>1</v>
      </c>
      <c r="EB88">
        <v>0</v>
      </c>
      <c r="EC88">
        <v>0</v>
      </c>
      <c r="ED88">
        <v>0</v>
      </c>
      <c r="EE88">
        <v>0</v>
      </c>
      <c r="EF88">
        <v>0</v>
      </c>
      <c r="EG88">
        <v>1</v>
      </c>
      <c r="EH88">
        <v>0</v>
      </c>
      <c r="EI88">
        <v>0</v>
      </c>
      <c r="EJ88">
        <v>0</v>
      </c>
      <c r="EK88">
        <v>0</v>
      </c>
      <c r="EL88">
        <v>0</v>
      </c>
      <c r="EM88" t="s">
        <v>1809</v>
      </c>
      <c r="EN88" t="s">
        <v>1809</v>
      </c>
      <c r="EO88" t="s">
        <v>1809</v>
      </c>
      <c r="EP88" t="s">
        <v>1809</v>
      </c>
      <c r="EQ88" t="s">
        <v>1809</v>
      </c>
      <c r="ER88">
        <v>1</v>
      </c>
      <c r="ES88">
        <v>0</v>
      </c>
      <c r="ET88">
        <v>0</v>
      </c>
      <c r="EU88">
        <v>0</v>
      </c>
      <c r="EV88">
        <v>0</v>
      </c>
      <c r="EW88">
        <v>1</v>
      </c>
    </row>
    <row r="89" spans="1:153" x14ac:dyDescent="0.35">
      <c r="A89" t="s">
        <v>319</v>
      </c>
      <c r="B89" s="1">
        <v>42552</v>
      </c>
      <c r="C89" s="1">
        <v>42643</v>
      </c>
      <c r="D89">
        <v>1</v>
      </c>
      <c r="E89">
        <v>0</v>
      </c>
      <c r="F89">
        <v>0</v>
      </c>
      <c r="G89">
        <v>1</v>
      </c>
      <c r="H89">
        <v>0</v>
      </c>
      <c r="I89">
        <v>0</v>
      </c>
      <c r="J89">
        <v>1</v>
      </c>
      <c r="K89">
        <v>2</v>
      </c>
      <c r="L89">
        <v>0</v>
      </c>
      <c r="M89">
        <v>1</v>
      </c>
      <c r="N89">
        <v>1</v>
      </c>
      <c r="O89">
        <v>1</v>
      </c>
      <c r="P89">
        <v>1</v>
      </c>
      <c r="Q89">
        <v>0</v>
      </c>
      <c r="R89">
        <v>0</v>
      </c>
      <c r="S89">
        <v>0</v>
      </c>
      <c r="T89">
        <v>0</v>
      </c>
      <c r="U89">
        <v>0</v>
      </c>
      <c r="V89">
        <v>0</v>
      </c>
      <c r="W89">
        <v>0</v>
      </c>
      <c r="X89">
        <v>1</v>
      </c>
      <c r="Y89">
        <v>1</v>
      </c>
      <c r="Z89">
        <v>1</v>
      </c>
      <c r="AA89">
        <v>1</v>
      </c>
      <c r="AB89">
        <v>1</v>
      </c>
      <c r="AC89">
        <v>1</v>
      </c>
      <c r="AD89">
        <v>1</v>
      </c>
      <c r="AE89">
        <v>1</v>
      </c>
      <c r="AF89">
        <v>1</v>
      </c>
      <c r="AG89">
        <v>0</v>
      </c>
      <c r="AH89">
        <v>0</v>
      </c>
      <c r="AI89">
        <v>0</v>
      </c>
      <c r="AJ89">
        <v>0</v>
      </c>
      <c r="AK89">
        <v>0</v>
      </c>
      <c r="AL89">
        <v>0</v>
      </c>
      <c r="AM89">
        <v>1</v>
      </c>
      <c r="AN89">
        <v>1</v>
      </c>
      <c r="AO89">
        <v>1</v>
      </c>
      <c r="AP89">
        <v>0</v>
      </c>
      <c r="AQ89">
        <v>0</v>
      </c>
      <c r="AR89">
        <v>1</v>
      </c>
      <c r="AS89">
        <v>0</v>
      </c>
      <c r="AT89">
        <v>0</v>
      </c>
      <c r="AU89">
        <v>1</v>
      </c>
      <c r="AV89">
        <v>0</v>
      </c>
      <c r="AW89">
        <v>0</v>
      </c>
      <c r="AX89">
        <v>0</v>
      </c>
      <c r="AY89">
        <v>1</v>
      </c>
      <c r="AZ89">
        <v>0</v>
      </c>
      <c r="BA89" t="s">
        <v>1809</v>
      </c>
      <c r="BB89" t="s">
        <v>1809</v>
      </c>
      <c r="BC89" t="s">
        <v>1809</v>
      </c>
      <c r="BD89" t="s">
        <v>1809</v>
      </c>
      <c r="BE89" t="s">
        <v>1809</v>
      </c>
      <c r="BF89" t="s">
        <v>1809</v>
      </c>
      <c r="BG89" t="s">
        <v>1809</v>
      </c>
      <c r="BH89" t="s">
        <v>1809</v>
      </c>
      <c r="BI89" t="s">
        <v>1809</v>
      </c>
      <c r="BJ89" t="s">
        <v>1809</v>
      </c>
      <c r="BK89" t="s">
        <v>1809</v>
      </c>
      <c r="BL89" t="s">
        <v>1809</v>
      </c>
      <c r="BM89" t="s">
        <v>1809</v>
      </c>
      <c r="BN89" t="s">
        <v>1809</v>
      </c>
      <c r="BO89" t="s">
        <v>1809</v>
      </c>
      <c r="BP89" t="s">
        <v>1809</v>
      </c>
      <c r="BQ89" t="s">
        <v>1809</v>
      </c>
      <c r="BR89" t="s">
        <v>1809</v>
      </c>
      <c r="BS89" t="s">
        <v>1809</v>
      </c>
      <c r="BT89" t="s">
        <v>1809</v>
      </c>
      <c r="BU89" t="s">
        <v>1809</v>
      </c>
      <c r="BV89">
        <v>0</v>
      </c>
      <c r="BW89" t="s">
        <v>1809</v>
      </c>
      <c r="BX89" t="s">
        <v>1809</v>
      </c>
      <c r="BY89" t="s">
        <v>1809</v>
      </c>
      <c r="BZ89" t="s">
        <v>1809</v>
      </c>
      <c r="CA89" t="s">
        <v>1809</v>
      </c>
      <c r="CB89" t="s">
        <v>1809</v>
      </c>
      <c r="CC89" t="s">
        <v>1809</v>
      </c>
      <c r="CD89" t="s">
        <v>1809</v>
      </c>
      <c r="CE89" t="s">
        <v>1809</v>
      </c>
      <c r="CF89" t="s">
        <v>1809</v>
      </c>
      <c r="CG89" t="s">
        <v>1809</v>
      </c>
      <c r="CH89">
        <v>1</v>
      </c>
      <c r="CI89">
        <v>0</v>
      </c>
      <c r="CJ89">
        <v>0</v>
      </c>
      <c r="CK89">
        <v>0</v>
      </c>
      <c r="CL89">
        <v>1</v>
      </c>
      <c r="CM89">
        <v>0</v>
      </c>
      <c r="CN89">
        <v>0</v>
      </c>
      <c r="CO89">
        <v>0</v>
      </c>
      <c r="CP89">
        <v>0</v>
      </c>
      <c r="CQ89">
        <v>0</v>
      </c>
      <c r="CR89">
        <v>0</v>
      </c>
      <c r="CS89">
        <v>0</v>
      </c>
      <c r="CT89">
        <v>0</v>
      </c>
      <c r="CU89">
        <v>1</v>
      </c>
      <c r="CV89">
        <v>0</v>
      </c>
      <c r="CW89">
        <v>0</v>
      </c>
      <c r="CX89">
        <v>0</v>
      </c>
      <c r="CY89">
        <v>0</v>
      </c>
      <c r="CZ89">
        <v>0</v>
      </c>
      <c r="DA89">
        <v>0</v>
      </c>
      <c r="DB89">
        <v>0</v>
      </c>
      <c r="DC89">
        <v>0</v>
      </c>
      <c r="DD89">
        <v>1</v>
      </c>
      <c r="DE89">
        <v>0</v>
      </c>
      <c r="DF89">
        <v>0</v>
      </c>
      <c r="DG89">
        <v>0</v>
      </c>
      <c r="DH89">
        <v>0</v>
      </c>
      <c r="DI89">
        <v>0</v>
      </c>
      <c r="DJ89">
        <v>0</v>
      </c>
      <c r="DK89">
        <v>0</v>
      </c>
      <c r="DL89">
        <v>1</v>
      </c>
      <c r="DM89">
        <v>0</v>
      </c>
      <c r="DN89">
        <v>0</v>
      </c>
      <c r="DO89">
        <v>0</v>
      </c>
      <c r="DP89">
        <v>1</v>
      </c>
      <c r="DQ89">
        <v>0</v>
      </c>
      <c r="DR89">
        <v>0</v>
      </c>
      <c r="DS89">
        <v>0</v>
      </c>
      <c r="DT89">
        <v>0</v>
      </c>
      <c r="DU89">
        <v>0</v>
      </c>
      <c r="DV89">
        <v>1</v>
      </c>
      <c r="DW89">
        <v>0</v>
      </c>
      <c r="DX89">
        <v>0</v>
      </c>
      <c r="DY89">
        <v>0</v>
      </c>
      <c r="DZ89" t="s">
        <v>1809</v>
      </c>
      <c r="EA89">
        <v>1</v>
      </c>
      <c r="EB89">
        <v>0</v>
      </c>
      <c r="EC89">
        <v>0</v>
      </c>
      <c r="ED89">
        <v>0</v>
      </c>
      <c r="EE89">
        <v>0</v>
      </c>
      <c r="EF89">
        <v>0</v>
      </c>
      <c r="EG89">
        <v>1</v>
      </c>
      <c r="EH89">
        <v>0</v>
      </c>
      <c r="EI89">
        <v>0</v>
      </c>
      <c r="EJ89">
        <v>0</v>
      </c>
      <c r="EK89">
        <v>0</v>
      </c>
      <c r="EL89">
        <v>0</v>
      </c>
      <c r="EM89" t="s">
        <v>1809</v>
      </c>
      <c r="EN89" t="s">
        <v>1809</v>
      </c>
      <c r="EO89" t="s">
        <v>1809</v>
      </c>
      <c r="EP89" t="s">
        <v>1809</v>
      </c>
      <c r="EQ89" t="s">
        <v>1809</v>
      </c>
      <c r="ER89">
        <v>1</v>
      </c>
      <c r="ES89">
        <v>0</v>
      </c>
      <c r="ET89">
        <v>0</v>
      </c>
      <c r="EU89">
        <v>0</v>
      </c>
      <c r="EV89">
        <v>0</v>
      </c>
      <c r="EW89">
        <v>1</v>
      </c>
    </row>
    <row r="90" spans="1:153" x14ac:dyDescent="0.35">
      <c r="A90" t="s">
        <v>319</v>
      </c>
      <c r="B90" s="1">
        <v>42644</v>
      </c>
      <c r="C90" s="1">
        <v>42915</v>
      </c>
      <c r="D90">
        <v>1</v>
      </c>
      <c r="E90">
        <v>0</v>
      </c>
      <c r="F90">
        <v>0</v>
      </c>
      <c r="G90">
        <v>1</v>
      </c>
      <c r="H90">
        <v>0</v>
      </c>
      <c r="I90">
        <v>0</v>
      </c>
      <c r="J90">
        <v>1</v>
      </c>
      <c r="K90">
        <v>2</v>
      </c>
      <c r="L90">
        <v>0</v>
      </c>
      <c r="M90">
        <v>1</v>
      </c>
      <c r="N90">
        <v>1</v>
      </c>
      <c r="O90">
        <v>1</v>
      </c>
      <c r="P90">
        <v>1</v>
      </c>
      <c r="Q90">
        <v>0</v>
      </c>
      <c r="R90">
        <v>0</v>
      </c>
      <c r="S90">
        <v>0</v>
      </c>
      <c r="T90">
        <v>0</v>
      </c>
      <c r="U90">
        <v>0</v>
      </c>
      <c r="V90">
        <v>0</v>
      </c>
      <c r="W90">
        <v>0</v>
      </c>
      <c r="X90">
        <v>1</v>
      </c>
      <c r="Y90">
        <v>1</v>
      </c>
      <c r="Z90">
        <v>1</v>
      </c>
      <c r="AA90">
        <v>1</v>
      </c>
      <c r="AB90">
        <v>1</v>
      </c>
      <c r="AC90">
        <v>1</v>
      </c>
      <c r="AD90">
        <v>1</v>
      </c>
      <c r="AE90">
        <v>1</v>
      </c>
      <c r="AF90">
        <v>1</v>
      </c>
      <c r="AG90">
        <v>0</v>
      </c>
      <c r="AH90">
        <v>0</v>
      </c>
      <c r="AI90">
        <v>0</v>
      </c>
      <c r="AJ90">
        <v>0</v>
      </c>
      <c r="AK90">
        <v>0</v>
      </c>
      <c r="AL90">
        <v>0</v>
      </c>
      <c r="AM90">
        <v>1</v>
      </c>
      <c r="AN90">
        <v>1</v>
      </c>
      <c r="AO90">
        <v>1</v>
      </c>
      <c r="AP90">
        <v>0</v>
      </c>
      <c r="AQ90">
        <v>0</v>
      </c>
      <c r="AR90">
        <v>1</v>
      </c>
      <c r="AS90">
        <v>0</v>
      </c>
      <c r="AT90">
        <v>0</v>
      </c>
      <c r="AU90">
        <v>1</v>
      </c>
      <c r="AV90">
        <v>0</v>
      </c>
      <c r="AW90">
        <v>0</v>
      </c>
      <c r="AX90">
        <v>0</v>
      </c>
      <c r="AY90">
        <v>1</v>
      </c>
      <c r="AZ90">
        <v>0</v>
      </c>
      <c r="BA90" t="s">
        <v>1809</v>
      </c>
      <c r="BB90" t="s">
        <v>1809</v>
      </c>
      <c r="BC90" t="s">
        <v>1809</v>
      </c>
      <c r="BD90" t="s">
        <v>1809</v>
      </c>
      <c r="BE90" t="s">
        <v>1809</v>
      </c>
      <c r="BF90" t="s">
        <v>1809</v>
      </c>
      <c r="BG90" t="s">
        <v>1809</v>
      </c>
      <c r="BH90" t="s">
        <v>1809</v>
      </c>
      <c r="BI90" t="s">
        <v>1809</v>
      </c>
      <c r="BJ90" t="s">
        <v>1809</v>
      </c>
      <c r="BK90" t="s">
        <v>1809</v>
      </c>
      <c r="BL90" t="s">
        <v>1809</v>
      </c>
      <c r="BM90" t="s">
        <v>1809</v>
      </c>
      <c r="BN90" t="s">
        <v>1809</v>
      </c>
      <c r="BO90" t="s">
        <v>1809</v>
      </c>
      <c r="BP90" t="s">
        <v>1809</v>
      </c>
      <c r="BQ90" t="s">
        <v>1809</v>
      </c>
      <c r="BR90" t="s">
        <v>1809</v>
      </c>
      <c r="BS90" t="s">
        <v>1809</v>
      </c>
      <c r="BT90" t="s">
        <v>1809</v>
      </c>
      <c r="BU90" t="s">
        <v>1809</v>
      </c>
      <c r="BV90">
        <v>0</v>
      </c>
      <c r="BW90" t="s">
        <v>1809</v>
      </c>
      <c r="BX90" t="s">
        <v>1809</v>
      </c>
      <c r="BY90" t="s">
        <v>1809</v>
      </c>
      <c r="BZ90" t="s">
        <v>1809</v>
      </c>
      <c r="CA90" t="s">
        <v>1809</v>
      </c>
      <c r="CB90" t="s">
        <v>1809</v>
      </c>
      <c r="CC90" t="s">
        <v>1809</v>
      </c>
      <c r="CD90" t="s">
        <v>1809</v>
      </c>
      <c r="CE90" t="s">
        <v>1809</v>
      </c>
      <c r="CF90" t="s">
        <v>1809</v>
      </c>
      <c r="CG90" t="s">
        <v>1809</v>
      </c>
      <c r="CH90">
        <v>1</v>
      </c>
      <c r="CI90">
        <v>0</v>
      </c>
      <c r="CJ90">
        <v>0</v>
      </c>
      <c r="CK90">
        <v>0</v>
      </c>
      <c r="CL90">
        <v>1</v>
      </c>
      <c r="CM90">
        <v>0</v>
      </c>
      <c r="CN90">
        <v>0</v>
      </c>
      <c r="CO90">
        <v>0</v>
      </c>
      <c r="CP90">
        <v>0</v>
      </c>
      <c r="CQ90">
        <v>0</v>
      </c>
      <c r="CR90">
        <v>0</v>
      </c>
      <c r="CS90">
        <v>0</v>
      </c>
      <c r="CT90">
        <v>0</v>
      </c>
      <c r="CU90">
        <v>1</v>
      </c>
      <c r="CV90">
        <v>0</v>
      </c>
      <c r="CW90">
        <v>0</v>
      </c>
      <c r="CX90">
        <v>0</v>
      </c>
      <c r="CY90">
        <v>0</v>
      </c>
      <c r="CZ90">
        <v>0</v>
      </c>
      <c r="DA90">
        <v>0</v>
      </c>
      <c r="DB90">
        <v>0</v>
      </c>
      <c r="DC90">
        <v>0</v>
      </c>
      <c r="DD90">
        <v>1</v>
      </c>
      <c r="DE90">
        <v>0</v>
      </c>
      <c r="DF90">
        <v>0</v>
      </c>
      <c r="DG90">
        <v>0</v>
      </c>
      <c r="DH90">
        <v>0</v>
      </c>
      <c r="DI90">
        <v>0</v>
      </c>
      <c r="DJ90">
        <v>0</v>
      </c>
      <c r="DK90">
        <v>0</v>
      </c>
      <c r="DL90">
        <v>1</v>
      </c>
      <c r="DM90">
        <v>0</v>
      </c>
      <c r="DN90">
        <v>0</v>
      </c>
      <c r="DO90">
        <v>0</v>
      </c>
      <c r="DP90">
        <v>1</v>
      </c>
      <c r="DQ90">
        <v>0</v>
      </c>
      <c r="DR90">
        <v>0</v>
      </c>
      <c r="DS90">
        <v>0</v>
      </c>
      <c r="DT90">
        <v>0</v>
      </c>
      <c r="DU90">
        <v>0</v>
      </c>
      <c r="DV90">
        <v>1</v>
      </c>
      <c r="DW90">
        <v>0</v>
      </c>
      <c r="DX90">
        <v>0</v>
      </c>
      <c r="DY90">
        <v>0</v>
      </c>
      <c r="DZ90" t="s">
        <v>1809</v>
      </c>
      <c r="EA90">
        <v>1</v>
      </c>
      <c r="EB90">
        <v>0</v>
      </c>
      <c r="EC90">
        <v>0</v>
      </c>
      <c r="ED90">
        <v>0</v>
      </c>
      <c r="EE90">
        <v>0</v>
      </c>
      <c r="EF90">
        <v>0</v>
      </c>
      <c r="EG90">
        <v>1</v>
      </c>
      <c r="EH90">
        <v>0</v>
      </c>
      <c r="EI90">
        <v>0</v>
      </c>
      <c r="EJ90">
        <v>0</v>
      </c>
      <c r="EK90">
        <v>0</v>
      </c>
      <c r="EL90">
        <v>0</v>
      </c>
      <c r="EM90" t="s">
        <v>1809</v>
      </c>
      <c r="EN90" t="s">
        <v>1809</v>
      </c>
      <c r="EO90" t="s">
        <v>1809</v>
      </c>
      <c r="EP90" t="s">
        <v>1809</v>
      </c>
      <c r="EQ90" t="s">
        <v>1809</v>
      </c>
      <c r="ER90">
        <v>1</v>
      </c>
      <c r="ES90">
        <v>0</v>
      </c>
      <c r="ET90">
        <v>0</v>
      </c>
      <c r="EU90">
        <v>0</v>
      </c>
      <c r="EV90">
        <v>0</v>
      </c>
      <c r="EW90">
        <v>1</v>
      </c>
    </row>
    <row r="91" spans="1:153" x14ac:dyDescent="0.35">
      <c r="A91" t="s">
        <v>319</v>
      </c>
      <c r="B91" s="1">
        <v>42916</v>
      </c>
      <c r="C91" s="1">
        <v>43008</v>
      </c>
      <c r="D91">
        <v>1</v>
      </c>
      <c r="E91">
        <v>0</v>
      </c>
      <c r="F91">
        <v>0</v>
      </c>
      <c r="G91">
        <v>1</v>
      </c>
      <c r="H91">
        <v>0</v>
      </c>
      <c r="I91">
        <v>0</v>
      </c>
      <c r="J91">
        <v>1</v>
      </c>
      <c r="K91">
        <v>2</v>
      </c>
      <c r="L91">
        <v>0</v>
      </c>
      <c r="M91">
        <v>1</v>
      </c>
      <c r="N91">
        <v>1</v>
      </c>
      <c r="O91">
        <v>1</v>
      </c>
      <c r="P91">
        <v>1</v>
      </c>
      <c r="Q91">
        <v>0</v>
      </c>
      <c r="R91">
        <v>0</v>
      </c>
      <c r="S91">
        <v>0</v>
      </c>
      <c r="T91">
        <v>0</v>
      </c>
      <c r="U91">
        <v>0</v>
      </c>
      <c r="V91">
        <v>0</v>
      </c>
      <c r="W91">
        <v>0</v>
      </c>
      <c r="X91">
        <v>1</v>
      </c>
      <c r="Y91">
        <v>1</v>
      </c>
      <c r="Z91">
        <v>1</v>
      </c>
      <c r="AA91">
        <v>1</v>
      </c>
      <c r="AB91">
        <v>1</v>
      </c>
      <c r="AC91">
        <v>1</v>
      </c>
      <c r="AD91">
        <v>1</v>
      </c>
      <c r="AE91">
        <v>1</v>
      </c>
      <c r="AF91">
        <v>1</v>
      </c>
      <c r="AG91">
        <v>0</v>
      </c>
      <c r="AH91">
        <v>0</v>
      </c>
      <c r="AI91">
        <v>0</v>
      </c>
      <c r="AJ91">
        <v>0</v>
      </c>
      <c r="AK91">
        <v>0</v>
      </c>
      <c r="AL91">
        <v>0</v>
      </c>
      <c r="AM91">
        <v>1</v>
      </c>
      <c r="AN91">
        <v>1</v>
      </c>
      <c r="AO91">
        <v>1</v>
      </c>
      <c r="AP91">
        <v>0</v>
      </c>
      <c r="AQ91">
        <v>0</v>
      </c>
      <c r="AR91">
        <v>1</v>
      </c>
      <c r="AS91">
        <v>0</v>
      </c>
      <c r="AT91">
        <v>0</v>
      </c>
      <c r="AU91">
        <v>1</v>
      </c>
      <c r="AV91">
        <v>0</v>
      </c>
      <c r="AW91">
        <v>0</v>
      </c>
      <c r="AX91">
        <v>0</v>
      </c>
      <c r="AY91">
        <v>1</v>
      </c>
      <c r="AZ91">
        <v>0</v>
      </c>
      <c r="BA91" t="s">
        <v>1809</v>
      </c>
      <c r="BB91" t="s">
        <v>1809</v>
      </c>
      <c r="BC91" t="s">
        <v>1809</v>
      </c>
      <c r="BD91" t="s">
        <v>1809</v>
      </c>
      <c r="BE91" t="s">
        <v>1809</v>
      </c>
      <c r="BF91" t="s">
        <v>1809</v>
      </c>
      <c r="BG91" t="s">
        <v>1809</v>
      </c>
      <c r="BH91" t="s">
        <v>1809</v>
      </c>
      <c r="BI91" t="s">
        <v>1809</v>
      </c>
      <c r="BJ91" t="s">
        <v>1809</v>
      </c>
      <c r="BK91" t="s">
        <v>1809</v>
      </c>
      <c r="BL91" t="s">
        <v>1809</v>
      </c>
      <c r="BM91" t="s">
        <v>1809</v>
      </c>
      <c r="BN91" t="s">
        <v>1809</v>
      </c>
      <c r="BO91" t="s">
        <v>1809</v>
      </c>
      <c r="BP91" t="s">
        <v>1809</v>
      </c>
      <c r="BQ91" t="s">
        <v>1809</v>
      </c>
      <c r="BR91" t="s">
        <v>1809</v>
      </c>
      <c r="BS91" t="s">
        <v>1809</v>
      </c>
      <c r="BT91" t="s">
        <v>1809</v>
      </c>
      <c r="BU91" t="s">
        <v>1809</v>
      </c>
      <c r="BV91">
        <v>0</v>
      </c>
      <c r="BW91" t="s">
        <v>1809</v>
      </c>
      <c r="BX91" t="s">
        <v>1809</v>
      </c>
      <c r="BY91" t="s">
        <v>1809</v>
      </c>
      <c r="BZ91" t="s">
        <v>1809</v>
      </c>
      <c r="CA91" t="s">
        <v>1809</v>
      </c>
      <c r="CB91" t="s">
        <v>1809</v>
      </c>
      <c r="CC91" t="s">
        <v>1809</v>
      </c>
      <c r="CD91" t="s">
        <v>1809</v>
      </c>
      <c r="CE91" t="s">
        <v>1809</v>
      </c>
      <c r="CF91" t="s">
        <v>1809</v>
      </c>
      <c r="CG91" t="s">
        <v>1809</v>
      </c>
      <c r="CH91">
        <v>1</v>
      </c>
      <c r="CI91">
        <v>0</v>
      </c>
      <c r="CJ91">
        <v>0</v>
      </c>
      <c r="CK91">
        <v>0</v>
      </c>
      <c r="CL91">
        <v>1</v>
      </c>
      <c r="CM91">
        <v>0</v>
      </c>
      <c r="CN91">
        <v>0</v>
      </c>
      <c r="CO91">
        <v>0</v>
      </c>
      <c r="CP91">
        <v>0</v>
      </c>
      <c r="CQ91">
        <v>0</v>
      </c>
      <c r="CR91">
        <v>0</v>
      </c>
      <c r="CS91">
        <v>0</v>
      </c>
      <c r="CT91">
        <v>0</v>
      </c>
      <c r="CU91">
        <v>1</v>
      </c>
      <c r="CV91">
        <v>0</v>
      </c>
      <c r="CW91">
        <v>0</v>
      </c>
      <c r="CX91">
        <v>0</v>
      </c>
      <c r="CY91">
        <v>0</v>
      </c>
      <c r="CZ91">
        <v>0</v>
      </c>
      <c r="DA91">
        <v>0</v>
      </c>
      <c r="DB91">
        <v>0</v>
      </c>
      <c r="DC91">
        <v>0</v>
      </c>
      <c r="DD91">
        <v>1</v>
      </c>
      <c r="DE91">
        <v>0</v>
      </c>
      <c r="DF91">
        <v>0</v>
      </c>
      <c r="DG91">
        <v>0</v>
      </c>
      <c r="DH91">
        <v>0</v>
      </c>
      <c r="DI91">
        <v>0</v>
      </c>
      <c r="DJ91">
        <v>0</v>
      </c>
      <c r="DK91">
        <v>0</v>
      </c>
      <c r="DL91">
        <v>1</v>
      </c>
      <c r="DM91">
        <v>0</v>
      </c>
      <c r="DN91">
        <v>0</v>
      </c>
      <c r="DO91">
        <v>0</v>
      </c>
      <c r="DP91">
        <v>1</v>
      </c>
      <c r="DQ91">
        <v>0</v>
      </c>
      <c r="DR91">
        <v>0</v>
      </c>
      <c r="DS91">
        <v>0</v>
      </c>
      <c r="DT91">
        <v>0</v>
      </c>
      <c r="DU91">
        <v>0</v>
      </c>
      <c r="DV91">
        <v>1</v>
      </c>
      <c r="DW91">
        <v>0</v>
      </c>
      <c r="DX91">
        <v>0</v>
      </c>
      <c r="DY91">
        <v>0</v>
      </c>
      <c r="DZ91" t="s">
        <v>1809</v>
      </c>
      <c r="EA91">
        <v>1</v>
      </c>
      <c r="EB91">
        <v>0</v>
      </c>
      <c r="EC91">
        <v>0</v>
      </c>
      <c r="ED91">
        <v>0</v>
      </c>
      <c r="EE91">
        <v>0</v>
      </c>
      <c r="EF91">
        <v>0</v>
      </c>
      <c r="EG91">
        <v>1</v>
      </c>
      <c r="EH91">
        <v>0</v>
      </c>
      <c r="EI91">
        <v>0</v>
      </c>
      <c r="EJ91">
        <v>0</v>
      </c>
      <c r="EK91">
        <v>0</v>
      </c>
      <c r="EL91">
        <v>0</v>
      </c>
      <c r="EM91" t="s">
        <v>1809</v>
      </c>
      <c r="EN91" t="s">
        <v>1809</v>
      </c>
      <c r="EO91" t="s">
        <v>1809</v>
      </c>
      <c r="EP91" t="s">
        <v>1809</v>
      </c>
      <c r="EQ91" t="s">
        <v>1809</v>
      </c>
      <c r="ER91">
        <v>1</v>
      </c>
      <c r="ES91">
        <v>0</v>
      </c>
      <c r="ET91">
        <v>0</v>
      </c>
      <c r="EU91">
        <v>0</v>
      </c>
      <c r="EV91">
        <v>0</v>
      </c>
      <c r="EW91">
        <v>1</v>
      </c>
    </row>
    <row r="92" spans="1:153" x14ac:dyDescent="0.35">
      <c r="A92" t="s">
        <v>319</v>
      </c>
      <c r="B92" s="1">
        <v>43009</v>
      </c>
      <c r="C92" s="1">
        <v>43263</v>
      </c>
      <c r="D92">
        <v>1</v>
      </c>
      <c r="E92">
        <v>0</v>
      </c>
      <c r="F92">
        <v>0</v>
      </c>
      <c r="G92">
        <v>1</v>
      </c>
      <c r="H92">
        <v>0</v>
      </c>
      <c r="I92">
        <v>0</v>
      </c>
      <c r="J92">
        <v>1</v>
      </c>
      <c r="K92">
        <v>2</v>
      </c>
      <c r="L92">
        <v>0</v>
      </c>
      <c r="M92">
        <v>1</v>
      </c>
      <c r="N92">
        <v>1</v>
      </c>
      <c r="O92">
        <v>1</v>
      </c>
      <c r="P92">
        <v>1</v>
      </c>
      <c r="Q92">
        <v>0</v>
      </c>
      <c r="R92">
        <v>0</v>
      </c>
      <c r="S92">
        <v>0</v>
      </c>
      <c r="T92">
        <v>0</v>
      </c>
      <c r="U92">
        <v>0</v>
      </c>
      <c r="V92">
        <v>0</v>
      </c>
      <c r="W92">
        <v>0</v>
      </c>
      <c r="X92">
        <v>1</v>
      </c>
      <c r="Y92">
        <v>1</v>
      </c>
      <c r="Z92">
        <v>1</v>
      </c>
      <c r="AA92">
        <v>1</v>
      </c>
      <c r="AB92">
        <v>1</v>
      </c>
      <c r="AC92">
        <v>1</v>
      </c>
      <c r="AD92">
        <v>1</v>
      </c>
      <c r="AE92">
        <v>1</v>
      </c>
      <c r="AF92">
        <v>1</v>
      </c>
      <c r="AG92">
        <v>0</v>
      </c>
      <c r="AH92">
        <v>0</v>
      </c>
      <c r="AI92">
        <v>0</v>
      </c>
      <c r="AJ92">
        <v>0</v>
      </c>
      <c r="AK92">
        <v>0</v>
      </c>
      <c r="AL92">
        <v>0</v>
      </c>
      <c r="AM92">
        <v>1</v>
      </c>
      <c r="AN92">
        <v>1</v>
      </c>
      <c r="AO92">
        <v>1</v>
      </c>
      <c r="AP92">
        <v>0</v>
      </c>
      <c r="AQ92">
        <v>0</v>
      </c>
      <c r="AR92">
        <v>1</v>
      </c>
      <c r="AS92">
        <v>0</v>
      </c>
      <c r="AT92">
        <v>0</v>
      </c>
      <c r="AU92">
        <v>1</v>
      </c>
      <c r="AV92">
        <v>0</v>
      </c>
      <c r="AW92">
        <v>0</v>
      </c>
      <c r="AX92">
        <v>0</v>
      </c>
      <c r="AY92">
        <v>1</v>
      </c>
      <c r="AZ92">
        <v>0</v>
      </c>
      <c r="BA92" t="s">
        <v>1809</v>
      </c>
      <c r="BB92" t="s">
        <v>1809</v>
      </c>
      <c r="BC92" t="s">
        <v>1809</v>
      </c>
      <c r="BD92" t="s">
        <v>1809</v>
      </c>
      <c r="BE92" t="s">
        <v>1809</v>
      </c>
      <c r="BF92" t="s">
        <v>1809</v>
      </c>
      <c r="BG92" t="s">
        <v>1809</v>
      </c>
      <c r="BH92" t="s">
        <v>1809</v>
      </c>
      <c r="BI92" t="s">
        <v>1809</v>
      </c>
      <c r="BJ92" t="s">
        <v>1809</v>
      </c>
      <c r="BK92" t="s">
        <v>1809</v>
      </c>
      <c r="BL92" t="s">
        <v>1809</v>
      </c>
      <c r="BM92" t="s">
        <v>1809</v>
      </c>
      <c r="BN92" t="s">
        <v>1809</v>
      </c>
      <c r="BO92" t="s">
        <v>1809</v>
      </c>
      <c r="BP92" t="s">
        <v>1809</v>
      </c>
      <c r="BQ92" t="s">
        <v>1809</v>
      </c>
      <c r="BR92" t="s">
        <v>1809</v>
      </c>
      <c r="BS92" t="s">
        <v>1809</v>
      </c>
      <c r="BT92" t="s">
        <v>1809</v>
      </c>
      <c r="BU92" t="s">
        <v>1809</v>
      </c>
      <c r="BV92">
        <v>0</v>
      </c>
      <c r="BW92" t="s">
        <v>1809</v>
      </c>
      <c r="BX92" t="s">
        <v>1809</v>
      </c>
      <c r="BY92" t="s">
        <v>1809</v>
      </c>
      <c r="BZ92" t="s">
        <v>1809</v>
      </c>
      <c r="CA92" t="s">
        <v>1809</v>
      </c>
      <c r="CB92" t="s">
        <v>1809</v>
      </c>
      <c r="CC92" t="s">
        <v>1809</v>
      </c>
      <c r="CD92" t="s">
        <v>1809</v>
      </c>
      <c r="CE92" t="s">
        <v>1809</v>
      </c>
      <c r="CF92" t="s">
        <v>1809</v>
      </c>
      <c r="CG92" t="s">
        <v>1809</v>
      </c>
      <c r="CH92">
        <v>1</v>
      </c>
      <c r="CI92">
        <v>0</v>
      </c>
      <c r="CJ92">
        <v>0</v>
      </c>
      <c r="CK92">
        <v>0</v>
      </c>
      <c r="CL92">
        <v>1</v>
      </c>
      <c r="CM92">
        <v>0</v>
      </c>
      <c r="CN92">
        <v>0</v>
      </c>
      <c r="CO92">
        <v>0</v>
      </c>
      <c r="CP92">
        <v>0</v>
      </c>
      <c r="CQ92">
        <v>0</v>
      </c>
      <c r="CR92">
        <v>0</v>
      </c>
      <c r="CS92">
        <v>0</v>
      </c>
      <c r="CT92">
        <v>0</v>
      </c>
      <c r="CU92">
        <v>1</v>
      </c>
      <c r="CV92">
        <v>0</v>
      </c>
      <c r="CW92">
        <v>0</v>
      </c>
      <c r="CX92">
        <v>0</v>
      </c>
      <c r="CY92">
        <v>0</v>
      </c>
      <c r="CZ92">
        <v>0</v>
      </c>
      <c r="DA92">
        <v>0</v>
      </c>
      <c r="DB92">
        <v>0</v>
      </c>
      <c r="DC92">
        <v>0</v>
      </c>
      <c r="DD92">
        <v>1</v>
      </c>
      <c r="DE92">
        <v>0</v>
      </c>
      <c r="DF92">
        <v>0</v>
      </c>
      <c r="DG92">
        <v>0</v>
      </c>
      <c r="DH92">
        <v>0</v>
      </c>
      <c r="DI92">
        <v>0</v>
      </c>
      <c r="DJ92">
        <v>0</v>
      </c>
      <c r="DK92">
        <v>0</v>
      </c>
      <c r="DL92">
        <v>1</v>
      </c>
      <c r="DM92">
        <v>0</v>
      </c>
      <c r="DN92">
        <v>0</v>
      </c>
      <c r="DO92">
        <v>0</v>
      </c>
      <c r="DP92">
        <v>1</v>
      </c>
      <c r="DQ92">
        <v>0</v>
      </c>
      <c r="DR92">
        <v>0</v>
      </c>
      <c r="DS92">
        <v>0</v>
      </c>
      <c r="DT92">
        <v>0</v>
      </c>
      <c r="DU92">
        <v>0</v>
      </c>
      <c r="DV92">
        <v>1</v>
      </c>
      <c r="DW92">
        <v>0</v>
      </c>
      <c r="DX92">
        <v>0</v>
      </c>
      <c r="DY92">
        <v>0</v>
      </c>
      <c r="DZ92" t="s">
        <v>1809</v>
      </c>
      <c r="EA92">
        <v>1</v>
      </c>
      <c r="EB92">
        <v>0</v>
      </c>
      <c r="EC92">
        <v>0</v>
      </c>
      <c r="ED92">
        <v>0</v>
      </c>
      <c r="EE92">
        <v>0</v>
      </c>
      <c r="EF92">
        <v>0</v>
      </c>
      <c r="EG92">
        <v>1</v>
      </c>
      <c r="EH92">
        <v>0</v>
      </c>
      <c r="EI92">
        <v>0</v>
      </c>
      <c r="EJ92">
        <v>0</v>
      </c>
      <c r="EK92">
        <v>0</v>
      </c>
      <c r="EL92">
        <v>0</v>
      </c>
      <c r="EM92" t="s">
        <v>1809</v>
      </c>
      <c r="EN92" t="s">
        <v>1809</v>
      </c>
      <c r="EO92" t="s">
        <v>1809</v>
      </c>
      <c r="EP92" t="s">
        <v>1809</v>
      </c>
      <c r="EQ92" t="s">
        <v>1809</v>
      </c>
      <c r="ER92">
        <v>1</v>
      </c>
      <c r="ES92">
        <v>0</v>
      </c>
      <c r="ET92">
        <v>0</v>
      </c>
      <c r="EU92">
        <v>0</v>
      </c>
      <c r="EV92">
        <v>0</v>
      </c>
      <c r="EW92">
        <v>1</v>
      </c>
    </row>
    <row r="93" spans="1:153" x14ac:dyDescent="0.35">
      <c r="A93" t="s">
        <v>319</v>
      </c>
      <c r="B93" s="1">
        <v>43264</v>
      </c>
      <c r="C93" s="1">
        <v>43281</v>
      </c>
      <c r="D93">
        <v>1</v>
      </c>
      <c r="E93">
        <v>0</v>
      </c>
      <c r="F93">
        <v>0</v>
      </c>
      <c r="G93">
        <v>1</v>
      </c>
      <c r="H93">
        <v>0</v>
      </c>
      <c r="I93">
        <v>0</v>
      </c>
      <c r="J93">
        <v>1</v>
      </c>
      <c r="K93">
        <v>2</v>
      </c>
      <c r="L93">
        <v>0</v>
      </c>
      <c r="M93">
        <v>1</v>
      </c>
      <c r="N93">
        <v>1</v>
      </c>
      <c r="O93">
        <v>1</v>
      </c>
      <c r="P93">
        <v>1</v>
      </c>
      <c r="Q93">
        <v>0</v>
      </c>
      <c r="R93">
        <v>0</v>
      </c>
      <c r="S93">
        <v>0</v>
      </c>
      <c r="T93">
        <v>0</v>
      </c>
      <c r="U93">
        <v>0</v>
      </c>
      <c r="V93">
        <v>0</v>
      </c>
      <c r="W93">
        <v>0</v>
      </c>
      <c r="X93">
        <v>1</v>
      </c>
      <c r="Y93">
        <v>1</v>
      </c>
      <c r="Z93">
        <v>1</v>
      </c>
      <c r="AA93">
        <v>1</v>
      </c>
      <c r="AB93">
        <v>1</v>
      </c>
      <c r="AC93">
        <v>1</v>
      </c>
      <c r="AD93">
        <v>1</v>
      </c>
      <c r="AE93">
        <v>1</v>
      </c>
      <c r="AF93">
        <v>1</v>
      </c>
      <c r="AG93">
        <v>0</v>
      </c>
      <c r="AH93">
        <v>0</v>
      </c>
      <c r="AI93">
        <v>0</v>
      </c>
      <c r="AJ93">
        <v>0</v>
      </c>
      <c r="AK93">
        <v>0</v>
      </c>
      <c r="AL93">
        <v>0</v>
      </c>
      <c r="AM93">
        <v>1</v>
      </c>
      <c r="AN93">
        <v>1</v>
      </c>
      <c r="AO93">
        <v>1</v>
      </c>
      <c r="AP93">
        <v>0</v>
      </c>
      <c r="AQ93">
        <v>0</v>
      </c>
      <c r="AR93">
        <v>1</v>
      </c>
      <c r="AS93">
        <v>0</v>
      </c>
      <c r="AT93">
        <v>0</v>
      </c>
      <c r="AU93">
        <v>1</v>
      </c>
      <c r="AV93">
        <v>0</v>
      </c>
      <c r="AW93">
        <v>0</v>
      </c>
      <c r="AX93">
        <v>0</v>
      </c>
      <c r="AY93">
        <v>1</v>
      </c>
      <c r="AZ93">
        <v>0</v>
      </c>
      <c r="BA93" t="s">
        <v>1809</v>
      </c>
      <c r="BB93" t="s">
        <v>1809</v>
      </c>
      <c r="BC93" t="s">
        <v>1809</v>
      </c>
      <c r="BD93" t="s">
        <v>1809</v>
      </c>
      <c r="BE93" t="s">
        <v>1809</v>
      </c>
      <c r="BF93" t="s">
        <v>1809</v>
      </c>
      <c r="BG93" t="s">
        <v>1809</v>
      </c>
      <c r="BH93" t="s">
        <v>1809</v>
      </c>
      <c r="BI93" t="s">
        <v>1809</v>
      </c>
      <c r="BJ93" t="s">
        <v>1809</v>
      </c>
      <c r="BK93" t="s">
        <v>1809</v>
      </c>
      <c r="BL93" t="s">
        <v>1809</v>
      </c>
      <c r="BM93" t="s">
        <v>1809</v>
      </c>
      <c r="BN93" t="s">
        <v>1809</v>
      </c>
      <c r="BO93" t="s">
        <v>1809</v>
      </c>
      <c r="BP93" t="s">
        <v>1809</v>
      </c>
      <c r="BQ93" t="s">
        <v>1809</v>
      </c>
      <c r="BR93" t="s">
        <v>1809</v>
      </c>
      <c r="BS93" t="s">
        <v>1809</v>
      </c>
      <c r="BT93" t="s">
        <v>1809</v>
      </c>
      <c r="BU93" t="s">
        <v>1809</v>
      </c>
      <c r="BV93">
        <v>0</v>
      </c>
      <c r="BW93" t="s">
        <v>1809</v>
      </c>
      <c r="BX93" t="s">
        <v>1809</v>
      </c>
      <c r="BY93" t="s">
        <v>1809</v>
      </c>
      <c r="BZ93" t="s">
        <v>1809</v>
      </c>
      <c r="CA93" t="s">
        <v>1809</v>
      </c>
      <c r="CB93" t="s">
        <v>1809</v>
      </c>
      <c r="CC93" t="s">
        <v>1809</v>
      </c>
      <c r="CD93" t="s">
        <v>1809</v>
      </c>
      <c r="CE93" t="s">
        <v>1809</v>
      </c>
      <c r="CF93" t="s">
        <v>1809</v>
      </c>
      <c r="CG93" t="s">
        <v>1809</v>
      </c>
      <c r="CH93">
        <v>1</v>
      </c>
      <c r="CI93">
        <v>0</v>
      </c>
      <c r="CJ93">
        <v>0</v>
      </c>
      <c r="CK93">
        <v>0</v>
      </c>
      <c r="CL93">
        <v>1</v>
      </c>
      <c r="CM93">
        <v>0</v>
      </c>
      <c r="CN93">
        <v>0</v>
      </c>
      <c r="CO93">
        <v>0</v>
      </c>
      <c r="CP93">
        <v>0</v>
      </c>
      <c r="CQ93">
        <v>0</v>
      </c>
      <c r="CR93">
        <v>0</v>
      </c>
      <c r="CS93">
        <v>0</v>
      </c>
      <c r="CT93">
        <v>0</v>
      </c>
      <c r="CU93">
        <v>1</v>
      </c>
      <c r="CV93">
        <v>0</v>
      </c>
      <c r="CW93">
        <v>0</v>
      </c>
      <c r="CX93">
        <v>0</v>
      </c>
      <c r="CY93">
        <v>0</v>
      </c>
      <c r="CZ93">
        <v>0</v>
      </c>
      <c r="DA93">
        <v>0</v>
      </c>
      <c r="DB93">
        <v>0</v>
      </c>
      <c r="DC93">
        <v>0</v>
      </c>
      <c r="DD93">
        <v>1</v>
      </c>
      <c r="DE93">
        <v>0</v>
      </c>
      <c r="DF93">
        <v>0</v>
      </c>
      <c r="DG93">
        <v>0</v>
      </c>
      <c r="DH93">
        <v>0</v>
      </c>
      <c r="DI93">
        <v>0</v>
      </c>
      <c r="DJ93">
        <v>0</v>
      </c>
      <c r="DK93">
        <v>0</v>
      </c>
      <c r="DL93">
        <v>1</v>
      </c>
      <c r="DM93">
        <v>0</v>
      </c>
      <c r="DN93">
        <v>0</v>
      </c>
      <c r="DO93">
        <v>0</v>
      </c>
      <c r="DP93">
        <v>1</v>
      </c>
      <c r="DQ93">
        <v>0</v>
      </c>
      <c r="DR93">
        <v>0</v>
      </c>
      <c r="DS93">
        <v>0</v>
      </c>
      <c r="DT93">
        <v>0</v>
      </c>
      <c r="DU93">
        <v>0</v>
      </c>
      <c r="DV93">
        <v>1</v>
      </c>
      <c r="DW93">
        <v>0</v>
      </c>
      <c r="DX93">
        <v>0</v>
      </c>
      <c r="DY93">
        <v>0</v>
      </c>
      <c r="DZ93" t="s">
        <v>1809</v>
      </c>
      <c r="EA93">
        <v>1</v>
      </c>
      <c r="EB93">
        <v>0</v>
      </c>
      <c r="EC93">
        <v>0</v>
      </c>
      <c r="ED93">
        <v>0</v>
      </c>
      <c r="EE93">
        <v>0</v>
      </c>
      <c r="EF93">
        <v>0</v>
      </c>
      <c r="EG93">
        <v>1</v>
      </c>
      <c r="EH93">
        <v>0</v>
      </c>
      <c r="EI93">
        <v>0</v>
      </c>
      <c r="EJ93">
        <v>0</v>
      </c>
      <c r="EK93">
        <v>0</v>
      </c>
      <c r="EL93">
        <v>0</v>
      </c>
      <c r="EM93" t="s">
        <v>1809</v>
      </c>
      <c r="EN93" t="s">
        <v>1809</v>
      </c>
      <c r="EO93" t="s">
        <v>1809</v>
      </c>
      <c r="EP93" t="s">
        <v>1809</v>
      </c>
      <c r="EQ93" t="s">
        <v>1809</v>
      </c>
      <c r="ER93">
        <v>1</v>
      </c>
      <c r="ES93">
        <v>0</v>
      </c>
      <c r="ET93">
        <v>0</v>
      </c>
      <c r="EU93">
        <v>0</v>
      </c>
      <c r="EV93">
        <v>0</v>
      </c>
      <c r="EW93">
        <v>1</v>
      </c>
    </row>
    <row r="94" spans="1:153" x14ac:dyDescent="0.35">
      <c r="A94" t="s">
        <v>319</v>
      </c>
      <c r="B94" s="1">
        <v>43282</v>
      </c>
      <c r="C94" s="1">
        <v>43465</v>
      </c>
      <c r="D94">
        <v>1</v>
      </c>
      <c r="E94">
        <v>0</v>
      </c>
      <c r="F94">
        <v>0</v>
      </c>
      <c r="G94">
        <v>1</v>
      </c>
      <c r="H94">
        <v>0</v>
      </c>
      <c r="I94">
        <v>0</v>
      </c>
      <c r="J94">
        <v>1</v>
      </c>
      <c r="K94">
        <v>2</v>
      </c>
      <c r="L94">
        <v>0</v>
      </c>
      <c r="M94">
        <v>1</v>
      </c>
      <c r="N94">
        <v>1</v>
      </c>
      <c r="O94">
        <v>1</v>
      </c>
      <c r="P94">
        <v>1</v>
      </c>
      <c r="Q94">
        <v>0</v>
      </c>
      <c r="R94">
        <v>0</v>
      </c>
      <c r="S94">
        <v>0</v>
      </c>
      <c r="T94">
        <v>0</v>
      </c>
      <c r="U94">
        <v>0</v>
      </c>
      <c r="V94">
        <v>0</v>
      </c>
      <c r="W94">
        <v>0</v>
      </c>
      <c r="X94">
        <v>1</v>
      </c>
      <c r="Y94">
        <v>1</v>
      </c>
      <c r="Z94">
        <v>1</v>
      </c>
      <c r="AA94">
        <v>1</v>
      </c>
      <c r="AB94">
        <v>1</v>
      </c>
      <c r="AC94">
        <v>1</v>
      </c>
      <c r="AD94">
        <v>1</v>
      </c>
      <c r="AE94">
        <v>1</v>
      </c>
      <c r="AF94">
        <v>1</v>
      </c>
      <c r="AG94">
        <v>0</v>
      </c>
      <c r="AH94">
        <v>0</v>
      </c>
      <c r="AI94">
        <v>0</v>
      </c>
      <c r="AJ94">
        <v>0</v>
      </c>
      <c r="AK94">
        <v>0</v>
      </c>
      <c r="AL94">
        <v>0</v>
      </c>
      <c r="AM94">
        <v>1</v>
      </c>
      <c r="AN94">
        <v>1</v>
      </c>
      <c r="AO94">
        <v>1</v>
      </c>
      <c r="AP94">
        <v>0</v>
      </c>
      <c r="AQ94">
        <v>0</v>
      </c>
      <c r="AR94">
        <v>1</v>
      </c>
      <c r="AS94">
        <v>0</v>
      </c>
      <c r="AT94">
        <v>0</v>
      </c>
      <c r="AU94">
        <v>1</v>
      </c>
      <c r="AV94">
        <v>0</v>
      </c>
      <c r="AW94">
        <v>0</v>
      </c>
      <c r="AX94">
        <v>0</v>
      </c>
      <c r="AY94">
        <v>1</v>
      </c>
      <c r="AZ94">
        <v>0</v>
      </c>
      <c r="BA94" t="s">
        <v>1809</v>
      </c>
      <c r="BB94" t="s">
        <v>1809</v>
      </c>
      <c r="BC94" t="s">
        <v>1809</v>
      </c>
      <c r="BD94" t="s">
        <v>1809</v>
      </c>
      <c r="BE94" t="s">
        <v>1809</v>
      </c>
      <c r="BF94" t="s">
        <v>1809</v>
      </c>
      <c r="BG94" t="s">
        <v>1809</v>
      </c>
      <c r="BH94" t="s">
        <v>1809</v>
      </c>
      <c r="BI94" t="s">
        <v>1809</v>
      </c>
      <c r="BJ94" t="s">
        <v>1809</v>
      </c>
      <c r="BK94" t="s">
        <v>1809</v>
      </c>
      <c r="BL94" t="s">
        <v>1809</v>
      </c>
      <c r="BM94" t="s">
        <v>1809</v>
      </c>
      <c r="BN94" t="s">
        <v>1809</v>
      </c>
      <c r="BO94" t="s">
        <v>1809</v>
      </c>
      <c r="BP94" t="s">
        <v>1809</v>
      </c>
      <c r="BQ94" t="s">
        <v>1809</v>
      </c>
      <c r="BR94" t="s">
        <v>1809</v>
      </c>
      <c r="BS94" t="s">
        <v>1809</v>
      </c>
      <c r="BT94" t="s">
        <v>1809</v>
      </c>
      <c r="BU94" t="s">
        <v>1809</v>
      </c>
      <c r="BV94">
        <v>0</v>
      </c>
      <c r="BW94" t="s">
        <v>1809</v>
      </c>
      <c r="BX94" t="s">
        <v>1809</v>
      </c>
      <c r="BY94" t="s">
        <v>1809</v>
      </c>
      <c r="BZ94" t="s">
        <v>1809</v>
      </c>
      <c r="CA94" t="s">
        <v>1809</v>
      </c>
      <c r="CB94" t="s">
        <v>1809</v>
      </c>
      <c r="CC94" t="s">
        <v>1809</v>
      </c>
      <c r="CD94" t="s">
        <v>1809</v>
      </c>
      <c r="CE94" t="s">
        <v>1809</v>
      </c>
      <c r="CF94" t="s">
        <v>1809</v>
      </c>
      <c r="CG94" t="s">
        <v>1809</v>
      </c>
      <c r="CH94">
        <v>1</v>
      </c>
      <c r="CI94">
        <v>0</v>
      </c>
      <c r="CJ94">
        <v>0</v>
      </c>
      <c r="CK94">
        <v>0</v>
      </c>
      <c r="CL94">
        <v>1</v>
      </c>
      <c r="CM94">
        <v>0</v>
      </c>
      <c r="CN94">
        <v>0</v>
      </c>
      <c r="CO94">
        <v>0</v>
      </c>
      <c r="CP94">
        <v>0</v>
      </c>
      <c r="CQ94">
        <v>0</v>
      </c>
      <c r="CR94">
        <v>0</v>
      </c>
      <c r="CS94">
        <v>0</v>
      </c>
      <c r="CT94">
        <v>0</v>
      </c>
      <c r="CU94">
        <v>1</v>
      </c>
      <c r="CV94">
        <v>0</v>
      </c>
      <c r="CW94">
        <v>0</v>
      </c>
      <c r="CX94">
        <v>0</v>
      </c>
      <c r="CY94">
        <v>0</v>
      </c>
      <c r="CZ94">
        <v>0</v>
      </c>
      <c r="DA94">
        <v>0</v>
      </c>
      <c r="DB94">
        <v>0</v>
      </c>
      <c r="DC94">
        <v>0</v>
      </c>
      <c r="DD94">
        <v>1</v>
      </c>
      <c r="DE94">
        <v>0</v>
      </c>
      <c r="DF94">
        <v>0</v>
      </c>
      <c r="DG94">
        <v>0</v>
      </c>
      <c r="DH94">
        <v>0</v>
      </c>
      <c r="DI94">
        <v>0</v>
      </c>
      <c r="DJ94">
        <v>0</v>
      </c>
      <c r="DK94">
        <v>0</v>
      </c>
      <c r="DL94">
        <v>1</v>
      </c>
      <c r="DM94">
        <v>0</v>
      </c>
      <c r="DN94">
        <v>0</v>
      </c>
      <c r="DO94">
        <v>0</v>
      </c>
      <c r="DP94">
        <v>1</v>
      </c>
      <c r="DQ94">
        <v>0</v>
      </c>
      <c r="DR94">
        <v>0</v>
      </c>
      <c r="DS94">
        <v>0</v>
      </c>
      <c r="DT94">
        <v>0</v>
      </c>
      <c r="DU94">
        <v>0</v>
      </c>
      <c r="DV94">
        <v>1</v>
      </c>
      <c r="DW94">
        <v>0</v>
      </c>
      <c r="DX94">
        <v>0</v>
      </c>
      <c r="DY94">
        <v>0</v>
      </c>
      <c r="DZ94" t="s">
        <v>1809</v>
      </c>
      <c r="EA94">
        <v>1</v>
      </c>
      <c r="EB94">
        <v>0</v>
      </c>
      <c r="EC94">
        <v>0</v>
      </c>
      <c r="ED94">
        <v>0</v>
      </c>
      <c r="EE94">
        <v>0</v>
      </c>
      <c r="EF94">
        <v>0</v>
      </c>
      <c r="EG94">
        <v>1</v>
      </c>
      <c r="EH94">
        <v>0</v>
      </c>
      <c r="EI94">
        <v>0</v>
      </c>
      <c r="EJ94">
        <v>0</v>
      </c>
      <c r="EK94">
        <v>0</v>
      </c>
      <c r="EL94">
        <v>0</v>
      </c>
      <c r="EM94" t="s">
        <v>1809</v>
      </c>
      <c r="EN94" t="s">
        <v>1809</v>
      </c>
      <c r="EO94" t="s">
        <v>1809</v>
      </c>
      <c r="EP94" t="s">
        <v>1809</v>
      </c>
      <c r="EQ94" t="s">
        <v>1809</v>
      </c>
      <c r="ER94">
        <v>1</v>
      </c>
      <c r="ES94">
        <v>0</v>
      </c>
      <c r="ET94">
        <v>0</v>
      </c>
      <c r="EU94">
        <v>0</v>
      </c>
      <c r="EV94">
        <v>0</v>
      </c>
      <c r="EW94">
        <v>1</v>
      </c>
    </row>
    <row r="95" spans="1:153" x14ac:dyDescent="0.35">
      <c r="A95" t="s">
        <v>319</v>
      </c>
      <c r="B95" s="1">
        <v>43466</v>
      </c>
      <c r="C95" s="1">
        <v>43593</v>
      </c>
      <c r="D95">
        <v>1</v>
      </c>
      <c r="E95">
        <v>0</v>
      </c>
      <c r="F95">
        <v>0</v>
      </c>
      <c r="G95">
        <v>1</v>
      </c>
      <c r="H95">
        <v>0</v>
      </c>
      <c r="I95">
        <v>0</v>
      </c>
      <c r="J95">
        <v>1</v>
      </c>
      <c r="K95">
        <v>2</v>
      </c>
      <c r="L95">
        <v>0</v>
      </c>
      <c r="M95">
        <v>1</v>
      </c>
      <c r="N95">
        <v>1</v>
      </c>
      <c r="O95">
        <v>1</v>
      </c>
      <c r="P95">
        <v>1</v>
      </c>
      <c r="Q95">
        <v>0</v>
      </c>
      <c r="R95">
        <v>0</v>
      </c>
      <c r="S95">
        <v>0</v>
      </c>
      <c r="T95">
        <v>0</v>
      </c>
      <c r="U95">
        <v>0</v>
      </c>
      <c r="V95">
        <v>0</v>
      </c>
      <c r="W95">
        <v>0</v>
      </c>
      <c r="X95">
        <v>1</v>
      </c>
      <c r="Y95">
        <v>1</v>
      </c>
      <c r="Z95">
        <v>1</v>
      </c>
      <c r="AA95">
        <v>1</v>
      </c>
      <c r="AB95">
        <v>1</v>
      </c>
      <c r="AC95">
        <v>1</v>
      </c>
      <c r="AD95">
        <v>1</v>
      </c>
      <c r="AE95">
        <v>1</v>
      </c>
      <c r="AF95">
        <v>1</v>
      </c>
      <c r="AG95">
        <v>0</v>
      </c>
      <c r="AH95">
        <v>0</v>
      </c>
      <c r="AI95">
        <v>0</v>
      </c>
      <c r="AJ95">
        <v>0</v>
      </c>
      <c r="AK95">
        <v>0</v>
      </c>
      <c r="AL95">
        <v>0</v>
      </c>
      <c r="AM95">
        <v>1</v>
      </c>
      <c r="AN95">
        <v>1</v>
      </c>
      <c r="AO95">
        <v>1</v>
      </c>
      <c r="AP95">
        <v>0</v>
      </c>
      <c r="AQ95">
        <v>0</v>
      </c>
      <c r="AR95">
        <v>1</v>
      </c>
      <c r="AS95">
        <v>0</v>
      </c>
      <c r="AT95">
        <v>0</v>
      </c>
      <c r="AU95">
        <v>1</v>
      </c>
      <c r="AV95">
        <v>0</v>
      </c>
      <c r="AW95">
        <v>0</v>
      </c>
      <c r="AX95">
        <v>0</v>
      </c>
      <c r="AY95">
        <v>1</v>
      </c>
      <c r="AZ95">
        <v>0</v>
      </c>
      <c r="BA95" t="s">
        <v>1809</v>
      </c>
      <c r="BB95" t="s">
        <v>1809</v>
      </c>
      <c r="BC95" t="s">
        <v>1809</v>
      </c>
      <c r="BD95" t="s">
        <v>1809</v>
      </c>
      <c r="BE95" t="s">
        <v>1809</v>
      </c>
      <c r="BF95" t="s">
        <v>1809</v>
      </c>
      <c r="BG95" t="s">
        <v>1809</v>
      </c>
      <c r="BH95" t="s">
        <v>1809</v>
      </c>
      <c r="BI95" t="s">
        <v>1809</v>
      </c>
      <c r="BJ95" t="s">
        <v>1809</v>
      </c>
      <c r="BK95" t="s">
        <v>1809</v>
      </c>
      <c r="BL95" t="s">
        <v>1809</v>
      </c>
      <c r="BM95" t="s">
        <v>1809</v>
      </c>
      <c r="BN95" t="s">
        <v>1809</v>
      </c>
      <c r="BO95" t="s">
        <v>1809</v>
      </c>
      <c r="BP95" t="s">
        <v>1809</v>
      </c>
      <c r="BQ95" t="s">
        <v>1809</v>
      </c>
      <c r="BR95" t="s">
        <v>1809</v>
      </c>
      <c r="BS95" t="s">
        <v>1809</v>
      </c>
      <c r="BT95" t="s">
        <v>1809</v>
      </c>
      <c r="BU95" t="s">
        <v>1809</v>
      </c>
      <c r="BV95">
        <v>0</v>
      </c>
      <c r="BW95" t="s">
        <v>1809</v>
      </c>
      <c r="BX95" t="s">
        <v>1809</v>
      </c>
      <c r="BY95" t="s">
        <v>1809</v>
      </c>
      <c r="BZ95" t="s">
        <v>1809</v>
      </c>
      <c r="CA95" t="s">
        <v>1809</v>
      </c>
      <c r="CB95" t="s">
        <v>1809</v>
      </c>
      <c r="CC95" t="s">
        <v>1809</v>
      </c>
      <c r="CD95" t="s">
        <v>1809</v>
      </c>
      <c r="CE95" t="s">
        <v>1809</v>
      </c>
      <c r="CF95" t="s">
        <v>1809</v>
      </c>
      <c r="CG95" t="s">
        <v>1809</v>
      </c>
      <c r="CH95">
        <v>1</v>
      </c>
      <c r="CI95">
        <v>0</v>
      </c>
      <c r="CJ95">
        <v>0</v>
      </c>
      <c r="CK95">
        <v>0</v>
      </c>
      <c r="CL95">
        <v>1</v>
      </c>
      <c r="CM95">
        <v>0</v>
      </c>
      <c r="CN95">
        <v>0</v>
      </c>
      <c r="CO95">
        <v>0</v>
      </c>
      <c r="CP95">
        <v>0</v>
      </c>
      <c r="CQ95">
        <v>0</v>
      </c>
      <c r="CR95">
        <v>0</v>
      </c>
      <c r="CS95">
        <v>0</v>
      </c>
      <c r="CT95">
        <v>0</v>
      </c>
      <c r="CU95">
        <v>1</v>
      </c>
      <c r="CV95">
        <v>0</v>
      </c>
      <c r="CW95">
        <v>0</v>
      </c>
      <c r="CX95">
        <v>0</v>
      </c>
      <c r="CY95">
        <v>0</v>
      </c>
      <c r="CZ95">
        <v>0</v>
      </c>
      <c r="DA95">
        <v>0</v>
      </c>
      <c r="DB95">
        <v>0</v>
      </c>
      <c r="DC95">
        <v>0</v>
      </c>
      <c r="DD95">
        <v>1</v>
      </c>
      <c r="DE95">
        <v>0</v>
      </c>
      <c r="DF95">
        <v>0</v>
      </c>
      <c r="DG95">
        <v>0</v>
      </c>
      <c r="DH95">
        <v>0</v>
      </c>
      <c r="DI95">
        <v>0</v>
      </c>
      <c r="DJ95">
        <v>0</v>
      </c>
      <c r="DK95">
        <v>0</v>
      </c>
      <c r="DL95">
        <v>1</v>
      </c>
      <c r="DM95">
        <v>0</v>
      </c>
      <c r="DN95">
        <v>0</v>
      </c>
      <c r="DO95">
        <v>0</v>
      </c>
      <c r="DP95">
        <v>1</v>
      </c>
      <c r="DQ95">
        <v>0</v>
      </c>
      <c r="DR95">
        <v>0</v>
      </c>
      <c r="DS95">
        <v>0</v>
      </c>
      <c r="DT95">
        <v>0</v>
      </c>
      <c r="DU95">
        <v>0</v>
      </c>
      <c r="DV95">
        <v>1</v>
      </c>
      <c r="DW95">
        <v>0</v>
      </c>
      <c r="DX95">
        <v>0</v>
      </c>
      <c r="DY95">
        <v>0</v>
      </c>
      <c r="DZ95" t="s">
        <v>1809</v>
      </c>
      <c r="EA95">
        <v>1</v>
      </c>
      <c r="EB95">
        <v>0</v>
      </c>
      <c r="EC95">
        <v>0</v>
      </c>
      <c r="ED95">
        <v>0</v>
      </c>
      <c r="EE95">
        <v>0</v>
      </c>
      <c r="EF95">
        <v>0</v>
      </c>
      <c r="EG95">
        <v>1</v>
      </c>
      <c r="EH95">
        <v>0</v>
      </c>
      <c r="EI95">
        <v>0</v>
      </c>
      <c r="EJ95">
        <v>0</v>
      </c>
      <c r="EK95">
        <v>0</v>
      </c>
      <c r="EL95">
        <v>0</v>
      </c>
      <c r="EM95" t="s">
        <v>1809</v>
      </c>
      <c r="EN95" t="s">
        <v>1809</v>
      </c>
      <c r="EO95" t="s">
        <v>1809</v>
      </c>
      <c r="EP95" t="s">
        <v>1809</v>
      </c>
      <c r="EQ95" t="s">
        <v>1809</v>
      </c>
      <c r="ER95">
        <v>1</v>
      </c>
      <c r="ES95">
        <v>0</v>
      </c>
      <c r="ET95">
        <v>0</v>
      </c>
      <c r="EU95">
        <v>0</v>
      </c>
      <c r="EV95">
        <v>0</v>
      </c>
      <c r="EW95">
        <v>1</v>
      </c>
    </row>
    <row r="96" spans="1:153" x14ac:dyDescent="0.35">
      <c r="A96" t="s">
        <v>319</v>
      </c>
      <c r="B96" s="1">
        <v>43594</v>
      </c>
      <c r="C96" s="1">
        <v>43643</v>
      </c>
      <c r="D96">
        <v>1</v>
      </c>
      <c r="E96">
        <v>0</v>
      </c>
      <c r="F96">
        <v>0</v>
      </c>
      <c r="G96">
        <v>1</v>
      </c>
      <c r="H96">
        <v>0</v>
      </c>
      <c r="I96">
        <v>0</v>
      </c>
      <c r="J96">
        <v>1</v>
      </c>
      <c r="K96">
        <v>2</v>
      </c>
      <c r="L96">
        <v>0</v>
      </c>
      <c r="M96">
        <v>1</v>
      </c>
      <c r="N96">
        <v>1</v>
      </c>
      <c r="O96">
        <v>1</v>
      </c>
      <c r="P96">
        <v>1</v>
      </c>
      <c r="Q96">
        <v>0</v>
      </c>
      <c r="R96">
        <v>0</v>
      </c>
      <c r="S96">
        <v>0</v>
      </c>
      <c r="T96">
        <v>0</v>
      </c>
      <c r="U96">
        <v>0</v>
      </c>
      <c r="V96">
        <v>0</v>
      </c>
      <c r="W96">
        <v>0</v>
      </c>
      <c r="X96">
        <v>1</v>
      </c>
      <c r="Y96">
        <v>1</v>
      </c>
      <c r="Z96">
        <v>1</v>
      </c>
      <c r="AA96">
        <v>1</v>
      </c>
      <c r="AB96">
        <v>1</v>
      </c>
      <c r="AC96">
        <v>1</v>
      </c>
      <c r="AD96">
        <v>1</v>
      </c>
      <c r="AE96">
        <v>1</v>
      </c>
      <c r="AF96">
        <v>1</v>
      </c>
      <c r="AG96">
        <v>0</v>
      </c>
      <c r="AH96">
        <v>0</v>
      </c>
      <c r="AI96">
        <v>0</v>
      </c>
      <c r="AJ96">
        <v>0</v>
      </c>
      <c r="AK96">
        <v>0</v>
      </c>
      <c r="AL96">
        <v>0</v>
      </c>
      <c r="AM96">
        <v>1</v>
      </c>
      <c r="AN96">
        <v>1</v>
      </c>
      <c r="AO96">
        <v>1</v>
      </c>
      <c r="AP96">
        <v>0</v>
      </c>
      <c r="AQ96">
        <v>0</v>
      </c>
      <c r="AR96">
        <v>1</v>
      </c>
      <c r="AS96">
        <v>0</v>
      </c>
      <c r="AT96">
        <v>0</v>
      </c>
      <c r="AU96">
        <v>1</v>
      </c>
      <c r="AV96">
        <v>0</v>
      </c>
      <c r="AW96">
        <v>0</v>
      </c>
      <c r="AX96">
        <v>0</v>
      </c>
      <c r="AY96">
        <v>1</v>
      </c>
      <c r="AZ96">
        <v>0</v>
      </c>
      <c r="BA96" t="s">
        <v>1809</v>
      </c>
      <c r="BB96" t="s">
        <v>1809</v>
      </c>
      <c r="BC96" t="s">
        <v>1809</v>
      </c>
      <c r="BD96" t="s">
        <v>1809</v>
      </c>
      <c r="BE96" t="s">
        <v>1809</v>
      </c>
      <c r="BF96" t="s">
        <v>1809</v>
      </c>
      <c r="BG96" t="s">
        <v>1809</v>
      </c>
      <c r="BH96" t="s">
        <v>1809</v>
      </c>
      <c r="BI96" t="s">
        <v>1809</v>
      </c>
      <c r="BJ96" t="s">
        <v>1809</v>
      </c>
      <c r="BK96" t="s">
        <v>1809</v>
      </c>
      <c r="BL96" t="s">
        <v>1809</v>
      </c>
      <c r="BM96" t="s">
        <v>1809</v>
      </c>
      <c r="BN96" t="s">
        <v>1809</v>
      </c>
      <c r="BO96" t="s">
        <v>1809</v>
      </c>
      <c r="BP96" t="s">
        <v>1809</v>
      </c>
      <c r="BQ96" t="s">
        <v>1809</v>
      </c>
      <c r="BR96" t="s">
        <v>1809</v>
      </c>
      <c r="BS96" t="s">
        <v>1809</v>
      </c>
      <c r="BT96" t="s">
        <v>1809</v>
      </c>
      <c r="BU96" t="s">
        <v>1809</v>
      </c>
      <c r="BV96">
        <v>0</v>
      </c>
      <c r="BW96" t="s">
        <v>1809</v>
      </c>
      <c r="BX96" t="s">
        <v>1809</v>
      </c>
      <c r="BY96" t="s">
        <v>1809</v>
      </c>
      <c r="BZ96" t="s">
        <v>1809</v>
      </c>
      <c r="CA96" t="s">
        <v>1809</v>
      </c>
      <c r="CB96" t="s">
        <v>1809</v>
      </c>
      <c r="CC96" t="s">
        <v>1809</v>
      </c>
      <c r="CD96" t="s">
        <v>1809</v>
      </c>
      <c r="CE96" t="s">
        <v>1809</v>
      </c>
      <c r="CF96" t="s">
        <v>1809</v>
      </c>
      <c r="CG96" t="s">
        <v>1809</v>
      </c>
      <c r="CH96">
        <v>1</v>
      </c>
      <c r="CI96">
        <v>0</v>
      </c>
      <c r="CJ96">
        <v>0</v>
      </c>
      <c r="CK96">
        <v>0</v>
      </c>
      <c r="CL96">
        <v>1</v>
      </c>
      <c r="CM96">
        <v>0</v>
      </c>
      <c r="CN96">
        <v>0</v>
      </c>
      <c r="CO96">
        <v>0</v>
      </c>
      <c r="CP96">
        <v>0</v>
      </c>
      <c r="CQ96">
        <v>0</v>
      </c>
      <c r="CR96">
        <v>0</v>
      </c>
      <c r="CS96">
        <v>0</v>
      </c>
      <c r="CT96">
        <v>0</v>
      </c>
      <c r="CU96">
        <v>1</v>
      </c>
      <c r="CV96">
        <v>0</v>
      </c>
      <c r="CW96">
        <v>0</v>
      </c>
      <c r="CX96">
        <v>0</v>
      </c>
      <c r="CY96">
        <v>0</v>
      </c>
      <c r="CZ96">
        <v>0</v>
      </c>
      <c r="DA96">
        <v>0</v>
      </c>
      <c r="DB96">
        <v>0</v>
      </c>
      <c r="DC96">
        <v>0</v>
      </c>
      <c r="DD96">
        <v>1</v>
      </c>
      <c r="DE96">
        <v>0</v>
      </c>
      <c r="DF96">
        <v>0</v>
      </c>
      <c r="DG96">
        <v>0</v>
      </c>
      <c r="DH96">
        <v>0</v>
      </c>
      <c r="DI96">
        <v>0</v>
      </c>
      <c r="DJ96">
        <v>0</v>
      </c>
      <c r="DK96">
        <v>0</v>
      </c>
      <c r="DL96">
        <v>1</v>
      </c>
      <c r="DM96">
        <v>0</v>
      </c>
      <c r="DN96">
        <v>0</v>
      </c>
      <c r="DO96">
        <v>0</v>
      </c>
      <c r="DP96">
        <v>1</v>
      </c>
      <c r="DQ96">
        <v>0</v>
      </c>
      <c r="DR96">
        <v>0</v>
      </c>
      <c r="DS96">
        <v>0</v>
      </c>
      <c r="DT96">
        <v>0</v>
      </c>
      <c r="DU96">
        <v>0</v>
      </c>
      <c r="DV96">
        <v>1</v>
      </c>
      <c r="DW96">
        <v>0</v>
      </c>
      <c r="DX96">
        <v>0</v>
      </c>
      <c r="DY96">
        <v>0</v>
      </c>
      <c r="DZ96" t="s">
        <v>1809</v>
      </c>
      <c r="EA96">
        <v>1</v>
      </c>
      <c r="EB96">
        <v>0</v>
      </c>
      <c r="EC96">
        <v>0</v>
      </c>
      <c r="ED96">
        <v>0</v>
      </c>
      <c r="EE96">
        <v>0</v>
      </c>
      <c r="EF96">
        <v>0</v>
      </c>
      <c r="EG96">
        <v>1</v>
      </c>
      <c r="EH96">
        <v>0</v>
      </c>
      <c r="EI96">
        <v>0</v>
      </c>
      <c r="EJ96">
        <v>0</v>
      </c>
      <c r="EK96">
        <v>0</v>
      </c>
      <c r="EL96">
        <v>0</v>
      </c>
      <c r="EM96" t="s">
        <v>1809</v>
      </c>
      <c r="EN96" t="s">
        <v>1809</v>
      </c>
      <c r="EO96" t="s">
        <v>1809</v>
      </c>
      <c r="EP96" t="s">
        <v>1809</v>
      </c>
      <c r="EQ96" t="s">
        <v>1809</v>
      </c>
      <c r="ER96">
        <v>1</v>
      </c>
      <c r="ES96">
        <v>0</v>
      </c>
      <c r="ET96">
        <v>0</v>
      </c>
      <c r="EU96">
        <v>0</v>
      </c>
      <c r="EV96">
        <v>0</v>
      </c>
      <c r="EW96">
        <v>1</v>
      </c>
    </row>
    <row r="97" spans="1:153" x14ac:dyDescent="0.35">
      <c r="A97" t="s">
        <v>319</v>
      </c>
      <c r="B97" s="1">
        <v>43644</v>
      </c>
      <c r="C97" s="1">
        <v>43654</v>
      </c>
      <c r="D97">
        <v>1</v>
      </c>
      <c r="E97">
        <v>0</v>
      </c>
      <c r="F97">
        <v>0</v>
      </c>
      <c r="G97">
        <v>1</v>
      </c>
      <c r="H97">
        <v>0</v>
      </c>
      <c r="I97">
        <v>0</v>
      </c>
      <c r="J97">
        <v>1</v>
      </c>
      <c r="K97">
        <v>2</v>
      </c>
      <c r="L97">
        <v>0</v>
      </c>
      <c r="M97">
        <v>1</v>
      </c>
      <c r="N97">
        <v>1</v>
      </c>
      <c r="O97">
        <v>1</v>
      </c>
      <c r="P97">
        <v>1</v>
      </c>
      <c r="Q97">
        <v>0</v>
      </c>
      <c r="R97">
        <v>0</v>
      </c>
      <c r="S97">
        <v>0</v>
      </c>
      <c r="T97">
        <v>0</v>
      </c>
      <c r="U97">
        <v>0</v>
      </c>
      <c r="V97">
        <v>0</v>
      </c>
      <c r="W97">
        <v>0</v>
      </c>
      <c r="X97">
        <v>1</v>
      </c>
      <c r="Y97">
        <v>1</v>
      </c>
      <c r="Z97">
        <v>1</v>
      </c>
      <c r="AA97">
        <v>1</v>
      </c>
      <c r="AB97">
        <v>1</v>
      </c>
      <c r="AC97">
        <v>1</v>
      </c>
      <c r="AD97">
        <v>1</v>
      </c>
      <c r="AE97">
        <v>1</v>
      </c>
      <c r="AF97">
        <v>1</v>
      </c>
      <c r="AG97">
        <v>0</v>
      </c>
      <c r="AH97">
        <v>0</v>
      </c>
      <c r="AI97">
        <v>0</v>
      </c>
      <c r="AJ97">
        <v>0</v>
      </c>
      <c r="AK97">
        <v>0</v>
      </c>
      <c r="AL97">
        <v>0</v>
      </c>
      <c r="AM97">
        <v>1</v>
      </c>
      <c r="AN97">
        <v>1</v>
      </c>
      <c r="AO97">
        <v>1</v>
      </c>
      <c r="AP97">
        <v>0</v>
      </c>
      <c r="AQ97">
        <v>0</v>
      </c>
      <c r="AR97">
        <v>1</v>
      </c>
      <c r="AS97">
        <v>0</v>
      </c>
      <c r="AT97">
        <v>0</v>
      </c>
      <c r="AU97">
        <v>1</v>
      </c>
      <c r="AV97">
        <v>0</v>
      </c>
      <c r="AW97">
        <v>0</v>
      </c>
      <c r="AX97">
        <v>0</v>
      </c>
      <c r="AY97">
        <v>1</v>
      </c>
      <c r="AZ97">
        <v>0</v>
      </c>
      <c r="BA97" t="s">
        <v>1809</v>
      </c>
      <c r="BB97" t="s">
        <v>1809</v>
      </c>
      <c r="BC97" t="s">
        <v>1809</v>
      </c>
      <c r="BD97" t="s">
        <v>1809</v>
      </c>
      <c r="BE97" t="s">
        <v>1809</v>
      </c>
      <c r="BF97" t="s">
        <v>1809</v>
      </c>
      <c r="BG97" t="s">
        <v>1809</v>
      </c>
      <c r="BH97" t="s">
        <v>1809</v>
      </c>
      <c r="BI97" t="s">
        <v>1809</v>
      </c>
      <c r="BJ97" t="s">
        <v>1809</v>
      </c>
      <c r="BK97" t="s">
        <v>1809</v>
      </c>
      <c r="BL97" t="s">
        <v>1809</v>
      </c>
      <c r="BM97" t="s">
        <v>1809</v>
      </c>
      <c r="BN97" t="s">
        <v>1809</v>
      </c>
      <c r="BO97" t="s">
        <v>1809</v>
      </c>
      <c r="BP97" t="s">
        <v>1809</v>
      </c>
      <c r="BQ97" t="s">
        <v>1809</v>
      </c>
      <c r="BR97" t="s">
        <v>1809</v>
      </c>
      <c r="BS97" t="s">
        <v>1809</v>
      </c>
      <c r="BT97" t="s">
        <v>1809</v>
      </c>
      <c r="BU97" t="s">
        <v>1809</v>
      </c>
      <c r="BV97">
        <v>0</v>
      </c>
      <c r="BW97" t="s">
        <v>1809</v>
      </c>
      <c r="BX97" t="s">
        <v>1809</v>
      </c>
      <c r="BY97" t="s">
        <v>1809</v>
      </c>
      <c r="BZ97" t="s">
        <v>1809</v>
      </c>
      <c r="CA97" t="s">
        <v>1809</v>
      </c>
      <c r="CB97" t="s">
        <v>1809</v>
      </c>
      <c r="CC97" t="s">
        <v>1809</v>
      </c>
      <c r="CD97" t="s">
        <v>1809</v>
      </c>
      <c r="CE97" t="s">
        <v>1809</v>
      </c>
      <c r="CF97" t="s">
        <v>1809</v>
      </c>
      <c r="CG97" t="s">
        <v>1809</v>
      </c>
      <c r="CH97">
        <v>1</v>
      </c>
      <c r="CI97">
        <v>0</v>
      </c>
      <c r="CJ97">
        <v>0</v>
      </c>
      <c r="CK97">
        <v>0</v>
      </c>
      <c r="CL97">
        <v>1</v>
      </c>
      <c r="CM97">
        <v>0</v>
      </c>
      <c r="CN97">
        <v>0</v>
      </c>
      <c r="CO97">
        <v>0</v>
      </c>
      <c r="CP97">
        <v>0</v>
      </c>
      <c r="CQ97">
        <v>0</v>
      </c>
      <c r="CR97">
        <v>0</v>
      </c>
      <c r="CS97">
        <v>0</v>
      </c>
      <c r="CT97">
        <v>0</v>
      </c>
      <c r="CU97">
        <v>1</v>
      </c>
      <c r="CV97">
        <v>0</v>
      </c>
      <c r="CW97">
        <v>0</v>
      </c>
      <c r="CX97">
        <v>0</v>
      </c>
      <c r="CY97">
        <v>0</v>
      </c>
      <c r="CZ97">
        <v>0</v>
      </c>
      <c r="DA97">
        <v>0</v>
      </c>
      <c r="DB97">
        <v>0</v>
      </c>
      <c r="DC97">
        <v>0</v>
      </c>
      <c r="DD97">
        <v>1</v>
      </c>
      <c r="DE97">
        <v>0</v>
      </c>
      <c r="DF97">
        <v>0</v>
      </c>
      <c r="DG97">
        <v>0</v>
      </c>
      <c r="DH97">
        <v>0</v>
      </c>
      <c r="DI97">
        <v>0</v>
      </c>
      <c r="DJ97">
        <v>0</v>
      </c>
      <c r="DK97">
        <v>0</v>
      </c>
      <c r="DL97">
        <v>1</v>
      </c>
      <c r="DM97">
        <v>0</v>
      </c>
      <c r="DN97">
        <v>0</v>
      </c>
      <c r="DO97">
        <v>0</v>
      </c>
      <c r="DP97">
        <v>1</v>
      </c>
      <c r="DQ97">
        <v>0</v>
      </c>
      <c r="DR97">
        <v>0</v>
      </c>
      <c r="DS97">
        <v>0</v>
      </c>
      <c r="DT97">
        <v>0</v>
      </c>
      <c r="DU97">
        <v>0</v>
      </c>
      <c r="DV97">
        <v>1</v>
      </c>
      <c r="DW97">
        <v>0</v>
      </c>
      <c r="DX97">
        <v>0</v>
      </c>
      <c r="DY97">
        <v>0</v>
      </c>
      <c r="DZ97" t="s">
        <v>1809</v>
      </c>
      <c r="EA97">
        <v>1</v>
      </c>
      <c r="EB97">
        <v>0</v>
      </c>
      <c r="EC97">
        <v>0</v>
      </c>
      <c r="ED97">
        <v>0</v>
      </c>
      <c r="EE97">
        <v>0</v>
      </c>
      <c r="EF97">
        <v>0</v>
      </c>
      <c r="EG97">
        <v>1</v>
      </c>
      <c r="EH97">
        <v>0</v>
      </c>
      <c r="EI97">
        <v>0</v>
      </c>
      <c r="EJ97">
        <v>0</v>
      </c>
      <c r="EK97">
        <v>0</v>
      </c>
      <c r="EL97">
        <v>0</v>
      </c>
      <c r="EM97" t="s">
        <v>1809</v>
      </c>
      <c r="EN97" t="s">
        <v>1809</v>
      </c>
      <c r="EO97" t="s">
        <v>1809</v>
      </c>
      <c r="EP97" t="s">
        <v>1809</v>
      </c>
      <c r="EQ97" t="s">
        <v>1809</v>
      </c>
      <c r="ER97">
        <v>1</v>
      </c>
      <c r="ES97">
        <v>0</v>
      </c>
      <c r="ET97">
        <v>0</v>
      </c>
      <c r="EU97">
        <v>0</v>
      </c>
      <c r="EV97">
        <v>0</v>
      </c>
      <c r="EW97">
        <v>1</v>
      </c>
    </row>
    <row r="98" spans="1:153" x14ac:dyDescent="0.35">
      <c r="A98" t="s">
        <v>319</v>
      </c>
      <c r="B98" s="1">
        <v>43655</v>
      </c>
      <c r="C98" s="1">
        <v>43738</v>
      </c>
      <c r="D98">
        <v>1</v>
      </c>
      <c r="E98">
        <v>0</v>
      </c>
      <c r="F98">
        <v>0</v>
      </c>
      <c r="G98">
        <v>1</v>
      </c>
      <c r="H98">
        <v>0</v>
      </c>
      <c r="I98">
        <v>0</v>
      </c>
      <c r="J98">
        <v>1</v>
      </c>
      <c r="K98">
        <v>2</v>
      </c>
      <c r="L98">
        <v>0</v>
      </c>
      <c r="M98">
        <v>1</v>
      </c>
      <c r="N98">
        <v>1</v>
      </c>
      <c r="O98">
        <v>1</v>
      </c>
      <c r="P98">
        <v>1</v>
      </c>
      <c r="Q98">
        <v>0</v>
      </c>
      <c r="R98">
        <v>0</v>
      </c>
      <c r="S98">
        <v>0</v>
      </c>
      <c r="T98">
        <v>0</v>
      </c>
      <c r="U98">
        <v>0</v>
      </c>
      <c r="V98">
        <v>0</v>
      </c>
      <c r="W98">
        <v>0</v>
      </c>
      <c r="X98">
        <v>1</v>
      </c>
      <c r="Y98">
        <v>1</v>
      </c>
      <c r="Z98">
        <v>1</v>
      </c>
      <c r="AA98">
        <v>1</v>
      </c>
      <c r="AB98">
        <v>1</v>
      </c>
      <c r="AC98">
        <v>1</v>
      </c>
      <c r="AD98">
        <v>1</v>
      </c>
      <c r="AE98">
        <v>1</v>
      </c>
      <c r="AF98">
        <v>1</v>
      </c>
      <c r="AG98">
        <v>0</v>
      </c>
      <c r="AH98">
        <v>0</v>
      </c>
      <c r="AI98">
        <v>0</v>
      </c>
      <c r="AJ98">
        <v>0</v>
      </c>
      <c r="AK98">
        <v>0</v>
      </c>
      <c r="AL98">
        <v>0</v>
      </c>
      <c r="AM98">
        <v>1</v>
      </c>
      <c r="AN98">
        <v>1</v>
      </c>
      <c r="AO98">
        <v>1</v>
      </c>
      <c r="AP98">
        <v>0</v>
      </c>
      <c r="AQ98">
        <v>0</v>
      </c>
      <c r="AR98">
        <v>1</v>
      </c>
      <c r="AS98">
        <v>0</v>
      </c>
      <c r="AT98">
        <v>0</v>
      </c>
      <c r="AU98">
        <v>1</v>
      </c>
      <c r="AV98">
        <v>0</v>
      </c>
      <c r="AW98">
        <v>0</v>
      </c>
      <c r="AX98">
        <v>0</v>
      </c>
      <c r="AY98">
        <v>1</v>
      </c>
      <c r="AZ98">
        <v>0</v>
      </c>
      <c r="BA98" t="s">
        <v>1809</v>
      </c>
      <c r="BB98" t="s">
        <v>1809</v>
      </c>
      <c r="BC98" t="s">
        <v>1809</v>
      </c>
      <c r="BD98" t="s">
        <v>1809</v>
      </c>
      <c r="BE98" t="s">
        <v>1809</v>
      </c>
      <c r="BF98" t="s">
        <v>1809</v>
      </c>
      <c r="BG98" t="s">
        <v>1809</v>
      </c>
      <c r="BH98" t="s">
        <v>1809</v>
      </c>
      <c r="BI98" t="s">
        <v>1809</v>
      </c>
      <c r="BJ98" t="s">
        <v>1809</v>
      </c>
      <c r="BK98" t="s">
        <v>1809</v>
      </c>
      <c r="BL98" t="s">
        <v>1809</v>
      </c>
      <c r="BM98" t="s">
        <v>1809</v>
      </c>
      <c r="BN98" t="s">
        <v>1809</v>
      </c>
      <c r="BO98" t="s">
        <v>1809</v>
      </c>
      <c r="BP98" t="s">
        <v>1809</v>
      </c>
      <c r="BQ98" t="s">
        <v>1809</v>
      </c>
      <c r="BR98" t="s">
        <v>1809</v>
      </c>
      <c r="BS98" t="s">
        <v>1809</v>
      </c>
      <c r="BT98" t="s">
        <v>1809</v>
      </c>
      <c r="BU98" t="s">
        <v>1809</v>
      </c>
      <c r="BV98">
        <v>0</v>
      </c>
      <c r="BW98" t="s">
        <v>1809</v>
      </c>
      <c r="BX98" t="s">
        <v>1809</v>
      </c>
      <c r="BY98" t="s">
        <v>1809</v>
      </c>
      <c r="BZ98" t="s">
        <v>1809</v>
      </c>
      <c r="CA98" t="s">
        <v>1809</v>
      </c>
      <c r="CB98" t="s">
        <v>1809</v>
      </c>
      <c r="CC98" t="s">
        <v>1809</v>
      </c>
      <c r="CD98" t="s">
        <v>1809</v>
      </c>
      <c r="CE98" t="s">
        <v>1809</v>
      </c>
      <c r="CF98" t="s">
        <v>1809</v>
      </c>
      <c r="CG98" t="s">
        <v>1809</v>
      </c>
      <c r="CH98">
        <v>1</v>
      </c>
      <c r="CI98">
        <v>0</v>
      </c>
      <c r="CJ98">
        <v>0</v>
      </c>
      <c r="CK98">
        <v>0</v>
      </c>
      <c r="CL98">
        <v>1</v>
      </c>
      <c r="CM98">
        <v>0</v>
      </c>
      <c r="CN98">
        <v>0</v>
      </c>
      <c r="CO98">
        <v>0</v>
      </c>
      <c r="CP98">
        <v>0</v>
      </c>
      <c r="CQ98">
        <v>0</v>
      </c>
      <c r="CR98">
        <v>0</v>
      </c>
      <c r="CS98">
        <v>0</v>
      </c>
      <c r="CT98">
        <v>0</v>
      </c>
      <c r="CU98">
        <v>1</v>
      </c>
      <c r="CV98">
        <v>0</v>
      </c>
      <c r="CW98">
        <v>0</v>
      </c>
      <c r="CX98">
        <v>0</v>
      </c>
      <c r="CY98">
        <v>0</v>
      </c>
      <c r="CZ98">
        <v>0</v>
      </c>
      <c r="DA98">
        <v>0</v>
      </c>
      <c r="DB98">
        <v>0</v>
      </c>
      <c r="DC98">
        <v>0</v>
      </c>
      <c r="DD98">
        <v>1</v>
      </c>
      <c r="DE98">
        <v>0</v>
      </c>
      <c r="DF98">
        <v>0</v>
      </c>
      <c r="DG98">
        <v>0</v>
      </c>
      <c r="DH98">
        <v>0</v>
      </c>
      <c r="DI98">
        <v>0</v>
      </c>
      <c r="DJ98">
        <v>0</v>
      </c>
      <c r="DK98">
        <v>0</v>
      </c>
      <c r="DL98">
        <v>1</v>
      </c>
      <c r="DM98">
        <v>0</v>
      </c>
      <c r="DN98">
        <v>0</v>
      </c>
      <c r="DO98">
        <v>0</v>
      </c>
      <c r="DP98">
        <v>1</v>
      </c>
      <c r="DQ98">
        <v>0</v>
      </c>
      <c r="DR98">
        <v>0</v>
      </c>
      <c r="DS98">
        <v>0</v>
      </c>
      <c r="DT98">
        <v>0</v>
      </c>
      <c r="DU98">
        <v>0</v>
      </c>
      <c r="DV98">
        <v>1</v>
      </c>
      <c r="DW98">
        <v>0</v>
      </c>
      <c r="DX98">
        <v>0</v>
      </c>
      <c r="DY98">
        <v>0</v>
      </c>
      <c r="DZ98" t="s">
        <v>1809</v>
      </c>
      <c r="EA98">
        <v>1</v>
      </c>
      <c r="EB98">
        <v>0</v>
      </c>
      <c r="EC98">
        <v>0</v>
      </c>
      <c r="ED98">
        <v>0</v>
      </c>
      <c r="EE98">
        <v>0</v>
      </c>
      <c r="EF98">
        <v>0</v>
      </c>
      <c r="EG98">
        <v>1</v>
      </c>
      <c r="EH98">
        <v>0</v>
      </c>
      <c r="EI98">
        <v>1</v>
      </c>
      <c r="EJ98">
        <v>0</v>
      </c>
      <c r="EK98">
        <v>0</v>
      </c>
      <c r="EL98">
        <v>0</v>
      </c>
      <c r="EM98" t="s">
        <v>1809</v>
      </c>
      <c r="EN98" t="s">
        <v>1809</v>
      </c>
      <c r="EO98" t="s">
        <v>1809</v>
      </c>
      <c r="EP98" t="s">
        <v>1809</v>
      </c>
      <c r="EQ98" t="s">
        <v>1809</v>
      </c>
      <c r="ER98">
        <v>1</v>
      </c>
      <c r="ES98">
        <v>0</v>
      </c>
      <c r="ET98">
        <v>0</v>
      </c>
      <c r="EU98">
        <v>0</v>
      </c>
      <c r="EV98">
        <v>0</v>
      </c>
      <c r="EW98">
        <v>1</v>
      </c>
    </row>
    <row r="99" spans="1:153" x14ac:dyDescent="0.35">
      <c r="A99" t="s">
        <v>319</v>
      </c>
      <c r="B99" s="1">
        <v>43739</v>
      </c>
      <c r="C99" s="1">
        <v>43830</v>
      </c>
      <c r="D99">
        <v>1</v>
      </c>
      <c r="E99">
        <v>0</v>
      </c>
      <c r="F99">
        <v>0</v>
      </c>
      <c r="G99">
        <v>1</v>
      </c>
      <c r="H99">
        <v>0</v>
      </c>
      <c r="I99">
        <v>0</v>
      </c>
      <c r="J99">
        <v>1</v>
      </c>
      <c r="K99">
        <v>2</v>
      </c>
      <c r="L99">
        <v>0</v>
      </c>
      <c r="M99">
        <v>1</v>
      </c>
      <c r="N99">
        <v>1</v>
      </c>
      <c r="O99">
        <v>1</v>
      </c>
      <c r="P99">
        <v>1</v>
      </c>
      <c r="Q99">
        <v>0</v>
      </c>
      <c r="R99">
        <v>0</v>
      </c>
      <c r="S99">
        <v>0</v>
      </c>
      <c r="T99">
        <v>0</v>
      </c>
      <c r="U99">
        <v>0</v>
      </c>
      <c r="V99">
        <v>0</v>
      </c>
      <c r="W99">
        <v>0</v>
      </c>
      <c r="X99">
        <v>1</v>
      </c>
      <c r="Y99">
        <v>1</v>
      </c>
      <c r="Z99">
        <v>1</v>
      </c>
      <c r="AA99">
        <v>1</v>
      </c>
      <c r="AB99">
        <v>1</v>
      </c>
      <c r="AC99">
        <v>1</v>
      </c>
      <c r="AD99">
        <v>1</v>
      </c>
      <c r="AE99">
        <v>1</v>
      </c>
      <c r="AF99">
        <v>1</v>
      </c>
      <c r="AG99">
        <v>0</v>
      </c>
      <c r="AH99">
        <v>0</v>
      </c>
      <c r="AI99">
        <v>0</v>
      </c>
      <c r="AJ99">
        <v>0</v>
      </c>
      <c r="AK99">
        <v>0</v>
      </c>
      <c r="AL99">
        <v>0</v>
      </c>
      <c r="AM99">
        <v>1</v>
      </c>
      <c r="AN99">
        <v>1</v>
      </c>
      <c r="AO99">
        <v>1</v>
      </c>
      <c r="AP99">
        <v>0</v>
      </c>
      <c r="AQ99">
        <v>0</v>
      </c>
      <c r="AR99">
        <v>1</v>
      </c>
      <c r="AS99">
        <v>0</v>
      </c>
      <c r="AT99">
        <v>0</v>
      </c>
      <c r="AU99">
        <v>1</v>
      </c>
      <c r="AV99">
        <v>0</v>
      </c>
      <c r="AW99">
        <v>0</v>
      </c>
      <c r="AX99">
        <v>0</v>
      </c>
      <c r="AY99">
        <v>1</v>
      </c>
      <c r="AZ99">
        <v>0</v>
      </c>
      <c r="BA99" t="s">
        <v>1809</v>
      </c>
      <c r="BB99" t="s">
        <v>1809</v>
      </c>
      <c r="BC99" t="s">
        <v>1809</v>
      </c>
      <c r="BD99" t="s">
        <v>1809</v>
      </c>
      <c r="BE99" t="s">
        <v>1809</v>
      </c>
      <c r="BF99" t="s">
        <v>1809</v>
      </c>
      <c r="BG99" t="s">
        <v>1809</v>
      </c>
      <c r="BH99" t="s">
        <v>1809</v>
      </c>
      <c r="BI99" t="s">
        <v>1809</v>
      </c>
      <c r="BJ99" t="s">
        <v>1809</v>
      </c>
      <c r="BK99" t="s">
        <v>1809</v>
      </c>
      <c r="BL99" t="s">
        <v>1809</v>
      </c>
      <c r="BM99" t="s">
        <v>1809</v>
      </c>
      <c r="BN99" t="s">
        <v>1809</v>
      </c>
      <c r="BO99" t="s">
        <v>1809</v>
      </c>
      <c r="BP99" t="s">
        <v>1809</v>
      </c>
      <c r="BQ99" t="s">
        <v>1809</v>
      </c>
      <c r="BR99" t="s">
        <v>1809</v>
      </c>
      <c r="BS99" t="s">
        <v>1809</v>
      </c>
      <c r="BT99" t="s">
        <v>1809</v>
      </c>
      <c r="BU99" t="s">
        <v>1809</v>
      </c>
      <c r="BV99">
        <v>0</v>
      </c>
      <c r="BW99" t="s">
        <v>1809</v>
      </c>
      <c r="BX99" t="s">
        <v>1809</v>
      </c>
      <c r="BY99" t="s">
        <v>1809</v>
      </c>
      <c r="BZ99" t="s">
        <v>1809</v>
      </c>
      <c r="CA99" t="s">
        <v>1809</v>
      </c>
      <c r="CB99" t="s">
        <v>1809</v>
      </c>
      <c r="CC99" t="s">
        <v>1809</v>
      </c>
      <c r="CD99" t="s">
        <v>1809</v>
      </c>
      <c r="CE99" t="s">
        <v>1809</v>
      </c>
      <c r="CF99" t="s">
        <v>1809</v>
      </c>
      <c r="CG99" t="s">
        <v>1809</v>
      </c>
      <c r="CH99">
        <v>1</v>
      </c>
      <c r="CI99">
        <v>0</v>
      </c>
      <c r="CJ99">
        <v>0</v>
      </c>
      <c r="CK99">
        <v>0</v>
      </c>
      <c r="CL99">
        <v>1</v>
      </c>
      <c r="CM99">
        <v>0</v>
      </c>
      <c r="CN99">
        <v>0</v>
      </c>
      <c r="CO99">
        <v>0</v>
      </c>
      <c r="CP99">
        <v>0</v>
      </c>
      <c r="CQ99">
        <v>0</v>
      </c>
      <c r="CR99">
        <v>0</v>
      </c>
      <c r="CS99">
        <v>0</v>
      </c>
      <c r="CT99">
        <v>0</v>
      </c>
      <c r="CU99">
        <v>1</v>
      </c>
      <c r="CV99">
        <v>0</v>
      </c>
      <c r="CW99">
        <v>0</v>
      </c>
      <c r="CX99">
        <v>0</v>
      </c>
      <c r="CY99">
        <v>0</v>
      </c>
      <c r="CZ99">
        <v>0</v>
      </c>
      <c r="DA99">
        <v>0</v>
      </c>
      <c r="DB99">
        <v>0</v>
      </c>
      <c r="DC99">
        <v>0</v>
      </c>
      <c r="DD99">
        <v>1</v>
      </c>
      <c r="DE99">
        <v>0</v>
      </c>
      <c r="DF99">
        <v>0</v>
      </c>
      <c r="DG99">
        <v>0</v>
      </c>
      <c r="DH99">
        <v>0</v>
      </c>
      <c r="DI99">
        <v>0</v>
      </c>
      <c r="DJ99">
        <v>0</v>
      </c>
      <c r="DK99">
        <v>0</v>
      </c>
      <c r="DL99">
        <v>1</v>
      </c>
      <c r="DM99">
        <v>0</v>
      </c>
      <c r="DN99">
        <v>0</v>
      </c>
      <c r="DO99">
        <v>0</v>
      </c>
      <c r="DP99">
        <v>1</v>
      </c>
      <c r="DQ99">
        <v>0</v>
      </c>
      <c r="DR99">
        <v>0</v>
      </c>
      <c r="DS99">
        <v>0</v>
      </c>
      <c r="DT99">
        <v>0</v>
      </c>
      <c r="DU99">
        <v>0</v>
      </c>
      <c r="DV99">
        <v>1</v>
      </c>
      <c r="DW99">
        <v>0</v>
      </c>
      <c r="DX99">
        <v>0</v>
      </c>
      <c r="DY99">
        <v>0</v>
      </c>
      <c r="DZ99" t="s">
        <v>1809</v>
      </c>
      <c r="EA99">
        <v>1</v>
      </c>
      <c r="EB99">
        <v>0</v>
      </c>
      <c r="EC99">
        <v>0</v>
      </c>
      <c r="ED99">
        <v>0</v>
      </c>
      <c r="EE99">
        <v>0</v>
      </c>
      <c r="EF99">
        <v>0</v>
      </c>
      <c r="EG99">
        <v>1</v>
      </c>
      <c r="EH99">
        <v>0</v>
      </c>
      <c r="EI99">
        <v>1</v>
      </c>
      <c r="EJ99">
        <v>0</v>
      </c>
      <c r="EK99">
        <v>0</v>
      </c>
      <c r="EL99">
        <v>0</v>
      </c>
      <c r="EM99" t="s">
        <v>1809</v>
      </c>
      <c r="EN99" t="s">
        <v>1809</v>
      </c>
      <c r="EO99" t="s">
        <v>1809</v>
      </c>
      <c r="EP99" t="s">
        <v>1809</v>
      </c>
      <c r="EQ99" t="s">
        <v>1809</v>
      </c>
      <c r="ER99">
        <v>1</v>
      </c>
      <c r="ES99">
        <v>0</v>
      </c>
      <c r="ET99">
        <v>0</v>
      </c>
      <c r="EU99">
        <v>0</v>
      </c>
      <c r="EV99">
        <v>0</v>
      </c>
      <c r="EW99">
        <v>1</v>
      </c>
    </row>
    <row r="100" spans="1:153" x14ac:dyDescent="0.35">
      <c r="A100" t="s">
        <v>332</v>
      </c>
      <c r="B100" s="1">
        <v>41640</v>
      </c>
      <c r="C100" s="1">
        <v>41683</v>
      </c>
      <c r="D100">
        <v>1</v>
      </c>
      <c r="E100">
        <v>0</v>
      </c>
      <c r="F100">
        <v>0</v>
      </c>
      <c r="G100">
        <v>0</v>
      </c>
      <c r="H100">
        <v>1</v>
      </c>
      <c r="I100">
        <v>0</v>
      </c>
      <c r="J100">
        <v>1</v>
      </c>
      <c r="K100">
        <v>7</v>
      </c>
      <c r="L100">
        <v>0</v>
      </c>
      <c r="M100">
        <v>1</v>
      </c>
      <c r="N100">
        <v>1</v>
      </c>
      <c r="O100">
        <v>1</v>
      </c>
      <c r="P100">
        <v>1</v>
      </c>
      <c r="Q100">
        <v>0</v>
      </c>
      <c r="R100">
        <v>1</v>
      </c>
      <c r="S100">
        <v>1</v>
      </c>
      <c r="T100">
        <v>0</v>
      </c>
      <c r="U100">
        <v>0</v>
      </c>
      <c r="V100">
        <v>0</v>
      </c>
      <c r="W100">
        <v>0</v>
      </c>
      <c r="X100">
        <v>0</v>
      </c>
      <c r="Y100">
        <v>0</v>
      </c>
      <c r="Z100" t="s">
        <v>1809</v>
      </c>
      <c r="AA100" t="s">
        <v>1809</v>
      </c>
      <c r="AB100" t="s">
        <v>1809</v>
      </c>
      <c r="AC100" t="s">
        <v>1809</v>
      </c>
      <c r="AD100" t="s">
        <v>1809</v>
      </c>
      <c r="AE100" t="s">
        <v>1809</v>
      </c>
      <c r="AF100" t="s">
        <v>1809</v>
      </c>
      <c r="AG100" t="s">
        <v>1809</v>
      </c>
      <c r="AH100" t="s">
        <v>1809</v>
      </c>
      <c r="AI100" t="s">
        <v>1809</v>
      </c>
      <c r="AJ100" t="s">
        <v>1809</v>
      </c>
      <c r="AK100" t="s">
        <v>1809</v>
      </c>
      <c r="AL100" t="s">
        <v>1809</v>
      </c>
      <c r="AM100" t="s">
        <v>1809</v>
      </c>
      <c r="AN100">
        <v>1</v>
      </c>
      <c r="AO100">
        <v>0</v>
      </c>
      <c r="AP100" t="s">
        <v>1809</v>
      </c>
      <c r="AQ100" t="s">
        <v>1809</v>
      </c>
      <c r="AR100" t="s">
        <v>1809</v>
      </c>
      <c r="AS100" t="s">
        <v>1809</v>
      </c>
      <c r="AT100" t="s">
        <v>1809</v>
      </c>
      <c r="AU100" t="s">
        <v>1809</v>
      </c>
      <c r="AV100" t="s">
        <v>1809</v>
      </c>
      <c r="AW100" t="s">
        <v>1809</v>
      </c>
      <c r="AX100" t="s">
        <v>1809</v>
      </c>
      <c r="AY100" t="s">
        <v>1809</v>
      </c>
      <c r="AZ100">
        <v>0</v>
      </c>
      <c r="BA100" t="s">
        <v>1809</v>
      </c>
      <c r="BB100" t="s">
        <v>1809</v>
      </c>
      <c r="BC100" t="s">
        <v>1809</v>
      </c>
      <c r="BD100" t="s">
        <v>1809</v>
      </c>
      <c r="BE100" t="s">
        <v>1809</v>
      </c>
      <c r="BF100" t="s">
        <v>1809</v>
      </c>
      <c r="BG100" t="s">
        <v>1809</v>
      </c>
      <c r="BH100" t="s">
        <v>1809</v>
      </c>
      <c r="BI100" t="s">
        <v>1809</v>
      </c>
      <c r="BJ100" t="s">
        <v>1809</v>
      </c>
      <c r="BK100" t="s">
        <v>1809</v>
      </c>
      <c r="BL100" t="s">
        <v>1809</v>
      </c>
      <c r="BM100" t="s">
        <v>1809</v>
      </c>
      <c r="BN100" t="s">
        <v>1809</v>
      </c>
      <c r="BO100" t="s">
        <v>1809</v>
      </c>
      <c r="BP100" t="s">
        <v>1809</v>
      </c>
      <c r="BQ100" t="s">
        <v>1809</v>
      </c>
      <c r="BR100" t="s">
        <v>1809</v>
      </c>
      <c r="BS100" t="s">
        <v>1809</v>
      </c>
      <c r="BT100" t="s">
        <v>1809</v>
      </c>
      <c r="BU100" t="s">
        <v>1809</v>
      </c>
      <c r="BV100">
        <v>0</v>
      </c>
      <c r="BW100" t="s">
        <v>1809</v>
      </c>
      <c r="BX100" t="s">
        <v>1809</v>
      </c>
      <c r="BY100" t="s">
        <v>1809</v>
      </c>
      <c r="BZ100" t="s">
        <v>1809</v>
      </c>
      <c r="CA100" t="s">
        <v>1809</v>
      </c>
      <c r="CB100" t="s">
        <v>1809</v>
      </c>
      <c r="CC100" t="s">
        <v>1809</v>
      </c>
      <c r="CD100" t="s">
        <v>1809</v>
      </c>
      <c r="CE100" t="s">
        <v>1809</v>
      </c>
      <c r="CF100" t="s">
        <v>1809</v>
      </c>
      <c r="CG100" t="s">
        <v>1809</v>
      </c>
      <c r="CH100">
        <v>0</v>
      </c>
      <c r="CI100" t="s">
        <v>1809</v>
      </c>
      <c r="CJ100" t="s">
        <v>1809</v>
      </c>
      <c r="CK100" t="s">
        <v>1809</v>
      </c>
      <c r="CL100" t="s">
        <v>1809</v>
      </c>
      <c r="CM100" t="s">
        <v>1809</v>
      </c>
      <c r="CN100" t="s">
        <v>1809</v>
      </c>
      <c r="CO100" t="s">
        <v>1809</v>
      </c>
      <c r="CP100" t="s">
        <v>1809</v>
      </c>
      <c r="CQ100" t="s">
        <v>1809</v>
      </c>
      <c r="CR100" t="s">
        <v>1809</v>
      </c>
      <c r="CS100" t="s">
        <v>1809</v>
      </c>
      <c r="CT100" t="s">
        <v>1809</v>
      </c>
      <c r="CU100" t="s">
        <v>1809</v>
      </c>
      <c r="CV100" t="s">
        <v>1809</v>
      </c>
      <c r="CW100" t="s">
        <v>1809</v>
      </c>
      <c r="CX100" t="s">
        <v>1809</v>
      </c>
      <c r="CY100" t="s">
        <v>1809</v>
      </c>
      <c r="CZ100" t="s">
        <v>1809</v>
      </c>
      <c r="DA100" t="s">
        <v>1809</v>
      </c>
      <c r="DB100" t="s">
        <v>1809</v>
      </c>
      <c r="DC100" t="s">
        <v>1809</v>
      </c>
      <c r="DD100" t="s">
        <v>1809</v>
      </c>
      <c r="DE100" t="s">
        <v>1809</v>
      </c>
      <c r="DF100" t="s">
        <v>1809</v>
      </c>
      <c r="DG100" t="s">
        <v>1809</v>
      </c>
      <c r="DH100" t="s">
        <v>1809</v>
      </c>
      <c r="DI100" t="s">
        <v>1809</v>
      </c>
      <c r="DJ100" t="s">
        <v>1809</v>
      </c>
      <c r="DK100" t="s">
        <v>1809</v>
      </c>
      <c r="DL100" t="s">
        <v>1809</v>
      </c>
      <c r="DM100" t="s">
        <v>1809</v>
      </c>
      <c r="DN100" t="s">
        <v>1809</v>
      </c>
      <c r="DO100" t="s">
        <v>1809</v>
      </c>
      <c r="DP100" t="s">
        <v>1809</v>
      </c>
      <c r="DQ100" t="s">
        <v>1809</v>
      </c>
      <c r="DR100" t="s">
        <v>1809</v>
      </c>
      <c r="DS100" t="s">
        <v>1809</v>
      </c>
      <c r="DT100" t="s">
        <v>1809</v>
      </c>
      <c r="DU100" t="s">
        <v>1809</v>
      </c>
      <c r="DV100" t="s">
        <v>1809</v>
      </c>
      <c r="DW100">
        <v>1</v>
      </c>
      <c r="DX100">
        <v>1</v>
      </c>
      <c r="DY100">
        <v>0</v>
      </c>
      <c r="DZ100" t="s">
        <v>1809</v>
      </c>
      <c r="EA100">
        <v>1</v>
      </c>
      <c r="EB100">
        <v>0</v>
      </c>
      <c r="EC100">
        <v>0</v>
      </c>
      <c r="ED100">
        <v>0</v>
      </c>
      <c r="EE100">
        <v>0</v>
      </c>
      <c r="EF100">
        <v>0</v>
      </c>
      <c r="EG100">
        <v>1</v>
      </c>
      <c r="EH100">
        <v>0</v>
      </c>
      <c r="EI100">
        <v>1</v>
      </c>
      <c r="EJ100">
        <v>0</v>
      </c>
      <c r="EK100">
        <v>0</v>
      </c>
      <c r="EL100">
        <v>0</v>
      </c>
      <c r="EM100" t="s">
        <v>1809</v>
      </c>
      <c r="EN100" t="s">
        <v>1809</v>
      </c>
      <c r="EO100" t="s">
        <v>1809</v>
      </c>
      <c r="EP100" t="s">
        <v>1809</v>
      </c>
      <c r="EQ100" t="s">
        <v>1809</v>
      </c>
      <c r="ER100">
        <v>1</v>
      </c>
      <c r="ES100">
        <v>1</v>
      </c>
      <c r="ET100">
        <v>0</v>
      </c>
      <c r="EU100">
        <v>0</v>
      </c>
      <c r="EV100">
        <v>0</v>
      </c>
      <c r="EW100">
        <v>0</v>
      </c>
    </row>
    <row r="101" spans="1:153" x14ac:dyDescent="0.35">
      <c r="A101" t="s">
        <v>332</v>
      </c>
      <c r="B101" s="1">
        <v>41684</v>
      </c>
      <c r="C101" s="1">
        <v>41698</v>
      </c>
      <c r="D101">
        <v>1</v>
      </c>
      <c r="E101">
        <v>0</v>
      </c>
      <c r="F101">
        <v>0</v>
      </c>
      <c r="G101">
        <v>0</v>
      </c>
      <c r="H101">
        <v>1</v>
      </c>
      <c r="I101">
        <v>0</v>
      </c>
      <c r="J101">
        <v>1</v>
      </c>
      <c r="K101">
        <v>7</v>
      </c>
      <c r="L101">
        <v>0</v>
      </c>
      <c r="M101">
        <v>1</v>
      </c>
      <c r="N101">
        <v>1</v>
      </c>
      <c r="O101">
        <v>1</v>
      </c>
      <c r="P101">
        <v>1</v>
      </c>
      <c r="Q101">
        <v>0</v>
      </c>
      <c r="R101">
        <v>1</v>
      </c>
      <c r="S101">
        <v>1</v>
      </c>
      <c r="T101">
        <v>0</v>
      </c>
      <c r="U101">
        <v>0</v>
      </c>
      <c r="V101">
        <v>0</v>
      </c>
      <c r="W101">
        <v>0</v>
      </c>
      <c r="X101">
        <v>0</v>
      </c>
      <c r="Y101">
        <v>0</v>
      </c>
      <c r="Z101" t="s">
        <v>1809</v>
      </c>
      <c r="AA101" t="s">
        <v>1809</v>
      </c>
      <c r="AB101" t="s">
        <v>1809</v>
      </c>
      <c r="AC101" t="s">
        <v>1809</v>
      </c>
      <c r="AD101" t="s">
        <v>1809</v>
      </c>
      <c r="AE101" t="s">
        <v>1809</v>
      </c>
      <c r="AF101" t="s">
        <v>1809</v>
      </c>
      <c r="AG101" t="s">
        <v>1809</v>
      </c>
      <c r="AH101" t="s">
        <v>1809</v>
      </c>
      <c r="AI101" t="s">
        <v>1809</v>
      </c>
      <c r="AJ101" t="s">
        <v>1809</v>
      </c>
      <c r="AK101" t="s">
        <v>1809</v>
      </c>
      <c r="AL101" t="s">
        <v>1809</v>
      </c>
      <c r="AM101" t="s">
        <v>1809</v>
      </c>
      <c r="AN101">
        <v>1</v>
      </c>
      <c r="AO101">
        <v>0</v>
      </c>
      <c r="AP101" t="s">
        <v>1809</v>
      </c>
      <c r="AQ101" t="s">
        <v>1809</v>
      </c>
      <c r="AR101" t="s">
        <v>1809</v>
      </c>
      <c r="AS101" t="s">
        <v>1809</v>
      </c>
      <c r="AT101" t="s">
        <v>1809</v>
      </c>
      <c r="AU101" t="s">
        <v>1809</v>
      </c>
      <c r="AV101" t="s">
        <v>1809</v>
      </c>
      <c r="AW101" t="s">
        <v>1809</v>
      </c>
      <c r="AX101" t="s">
        <v>1809</v>
      </c>
      <c r="AY101" t="s">
        <v>1809</v>
      </c>
      <c r="AZ101">
        <v>0</v>
      </c>
      <c r="BA101" t="s">
        <v>1809</v>
      </c>
      <c r="BB101" t="s">
        <v>1809</v>
      </c>
      <c r="BC101" t="s">
        <v>1809</v>
      </c>
      <c r="BD101" t="s">
        <v>1809</v>
      </c>
      <c r="BE101" t="s">
        <v>1809</v>
      </c>
      <c r="BF101" t="s">
        <v>1809</v>
      </c>
      <c r="BG101" t="s">
        <v>1809</v>
      </c>
      <c r="BH101" t="s">
        <v>1809</v>
      </c>
      <c r="BI101" t="s">
        <v>1809</v>
      </c>
      <c r="BJ101" t="s">
        <v>1809</v>
      </c>
      <c r="BK101" t="s">
        <v>1809</v>
      </c>
      <c r="BL101" t="s">
        <v>1809</v>
      </c>
      <c r="BM101" t="s">
        <v>1809</v>
      </c>
      <c r="BN101" t="s">
        <v>1809</v>
      </c>
      <c r="BO101" t="s">
        <v>1809</v>
      </c>
      <c r="BP101" t="s">
        <v>1809</v>
      </c>
      <c r="BQ101" t="s">
        <v>1809</v>
      </c>
      <c r="BR101" t="s">
        <v>1809</v>
      </c>
      <c r="BS101" t="s">
        <v>1809</v>
      </c>
      <c r="BT101" t="s">
        <v>1809</v>
      </c>
      <c r="BU101" t="s">
        <v>1809</v>
      </c>
      <c r="BV101">
        <v>0</v>
      </c>
      <c r="BW101" t="s">
        <v>1809</v>
      </c>
      <c r="BX101" t="s">
        <v>1809</v>
      </c>
      <c r="BY101" t="s">
        <v>1809</v>
      </c>
      <c r="BZ101" t="s">
        <v>1809</v>
      </c>
      <c r="CA101" t="s">
        <v>1809</v>
      </c>
      <c r="CB101" t="s">
        <v>1809</v>
      </c>
      <c r="CC101" t="s">
        <v>1809</v>
      </c>
      <c r="CD101" t="s">
        <v>1809</v>
      </c>
      <c r="CE101" t="s">
        <v>1809</v>
      </c>
      <c r="CF101" t="s">
        <v>1809</v>
      </c>
      <c r="CG101" t="s">
        <v>1809</v>
      </c>
      <c r="CH101">
        <v>0</v>
      </c>
      <c r="CI101" t="s">
        <v>1809</v>
      </c>
      <c r="CJ101" t="s">
        <v>1809</v>
      </c>
      <c r="CK101" t="s">
        <v>1809</v>
      </c>
      <c r="CL101" t="s">
        <v>1809</v>
      </c>
      <c r="CM101" t="s">
        <v>1809</v>
      </c>
      <c r="CN101" t="s">
        <v>1809</v>
      </c>
      <c r="CO101" t="s">
        <v>1809</v>
      </c>
      <c r="CP101" t="s">
        <v>1809</v>
      </c>
      <c r="CQ101" t="s">
        <v>1809</v>
      </c>
      <c r="CR101" t="s">
        <v>1809</v>
      </c>
      <c r="CS101" t="s">
        <v>1809</v>
      </c>
      <c r="CT101" t="s">
        <v>1809</v>
      </c>
      <c r="CU101" t="s">
        <v>1809</v>
      </c>
      <c r="CV101" t="s">
        <v>1809</v>
      </c>
      <c r="CW101" t="s">
        <v>1809</v>
      </c>
      <c r="CX101" t="s">
        <v>1809</v>
      </c>
      <c r="CY101" t="s">
        <v>1809</v>
      </c>
      <c r="CZ101" t="s">
        <v>1809</v>
      </c>
      <c r="DA101" t="s">
        <v>1809</v>
      </c>
      <c r="DB101" t="s">
        <v>1809</v>
      </c>
      <c r="DC101" t="s">
        <v>1809</v>
      </c>
      <c r="DD101" t="s">
        <v>1809</v>
      </c>
      <c r="DE101" t="s">
        <v>1809</v>
      </c>
      <c r="DF101" t="s">
        <v>1809</v>
      </c>
      <c r="DG101" t="s">
        <v>1809</v>
      </c>
      <c r="DH101" t="s">
        <v>1809</v>
      </c>
      <c r="DI101" t="s">
        <v>1809</v>
      </c>
      <c r="DJ101" t="s">
        <v>1809</v>
      </c>
      <c r="DK101" t="s">
        <v>1809</v>
      </c>
      <c r="DL101" t="s">
        <v>1809</v>
      </c>
      <c r="DM101" t="s">
        <v>1809</v>
      </c>
      <c r="DN101" t="s">
        <v>1809</v>
      </c>
      <c r="DO101" t="s">
        <v>1809</v>
      </c>
      <c r="DP101" t="s">
        <v>1809</v>
      </c>
      <c r="DQ101" t="s">
        <v>1809</v>
      </c>
      <c r="DR101" t="s">
        <v>1809</v>
      </c>
      <c r="DS101" t="s">
        <v>1809</v>
      </c>
      <c r="DT101" t="s">
        <v>1809</v>
      </c>
      <c r="DU101" t="s">
        <v>1809</v>
      </c>
      <c r="DV101" t="s">
        <v>1809</v>
      </c>
      <c r="DW101">
        <v>1</v>
      </c>
      <c r="DX101">
        <v>1</v>
      </c>
      <c r="DY101">
        <v>0</v>
      </c>
      <c r="DZ101" t="s">
        <v>1809</v>
      </c>
      <c r="EA101">
        <v>1</v>
      </c>
      <c r="EB101">
        <v>0</v>
      </c>
      <c r="EC101">
        <v>0</v>
      </c>
      <c r="ED101">
        <v>0</v>
      </c>
      <c r="EE101">
        <v>0</v>
      </c>
      <c r="EF101">
        <v>0</v>
      </c>
      <c r="EG101">
        <v>1</v>
      </c>
      <c r="EH101">
        <v>0</v>
      </c>
      <c r="EI101">
        <v>1</v>
      </c>
      <c r="EJ101">
        <v>0</v>
      </c>
      <c r="EK101">
        <v>0</v>
      </c>
      <c r="EL101">
        <v>0</v>
      </c>
      <c r="EM101" t="s">
        <v>1809</v>
      </c>
      <c r="EN101" t="s">
        <v>1809</v>
      </c>
      <c r="EO101" t="s">
        <v>1809</v>
      </c>
      <c r="EP101" t="s">
        <v>1809</v>
      </c>
      <c r="EQ101" t="s">
        <v>1809</v>
      </c>
      <c r="ER101">
        <v>1</v>
      </c>
      <c r="ES101">
        <v>1</v>
      </c>
      <c r="ET101">
        <v>0</v>
      </c>
      <c r="EU101">
        <v>0</v>
      </c>
      <c r="EV101">
        <v>0</v>
      </c>
      <c r="EW101">
        <v>0</v>
      </c>
    </row>
    <row r="102" spans="1:153" x14ac:dyDescent="0.35">
      <c r="A102" t="s">
        <v>332</v>
      </c>
      <c r="B102" s="1">
        <v>41699</v>
      </c>
      <c r="C102" s="1">
        <v>42214</v>
      </c>
      <c r="D102">
        <v>1</v>
      </c>
      <c r="E102">
        <v>0</v>
      </c>
      <c r="F102">
        <v>0</v>
      </c>
      <c r="G102">
        <v>0</v>
      </c>
      <c r="H102">
        <v>1</v>
      </c>
      <c r="I102">
        <v>0</v>
      </c>
      <c r="J102">
        <v>1</v>
      </c>
      <c r="K102">
        <v>7</v>
      </c>
      <c r="L102">
        <v>0</v>
      </c>
      <c r="M102">
        <v>1</v>
      </c>
      <c r="N102">
        <v>1</v>
      </c>
      <c r="O102">
        <v>1</v>
      </c>
      <c r="P102">
        <v>1</v>
      </c>
      <c r="Q102">
        <v>0</v>
      </c>
      <c r="R102">
        <v>1</v>
      </c>
      <c r="S102">
        <v>1</v>
      </c>
      <c r="T102">
        <v>0</v>
      </c>
      <c r="U102">
        <v>0</v>
      </c>
      <c r="V102">
        <v>0</v>
      </c>
      <c r="W102">
        <v>0</v>
      </c>
      <c r="X102">
        <v>0</v>
      </c>
      <c r="Y102">
        <v>1</v>
      </c>
      <c r="Z102">
        <v>1</v>
      </c>
      <c r="AA102">
        <v>0</v>
      </c>
      <c r="AB102">
        <v>0</v>
      </c>
      <c r="AC102">
        <v>0</v>
      </c>
      <c r="AD102">
        <v>0</v>
      </c>
      <c r="AE102">
        <v>1</v>
      </c>
      <c r="AF102">
        <v>1</v>
      </c>
      <c r="AG102">
        <v>0</v>
      </c>
      <c r="AH102">
        <v>0</v>
      </c>
      <c r="AI102">
        <v>0</v>
      </c>
      <c r="AJ102">
        <v>1</v>
      </c>
      <c r="AK102">
        <v>0</v>
      </c>
      <c r="AL102">
        <v>0</v>
      </c>
      <c r="AM102">
        <v>0</v>
      </c>
      <c r="AN102">
        <v>1</v>
      </c>
      <c r="AO102">
        <v>0</v>
      </c>
      <c r="AP102" t="s">
        <v>1809</v>
      </c>
      <c r="AQ102" t="s">
        <v>1809</v>
      </c>
      <c r="AR102" t="s">
        <v>1809</v>
      </c>
      <c r="AS102" t="s">
        <v>1809</v>
      </c>
      <c r="AT102" t="s">
        <v>1809</v>
      </c>
      <c r="AU102" t="s">
        <v>1809</v>
      </c>
      <c r="AV102" t="s">
        <v>1809</v>
      </c>
      <c r="AW102" t="s">
        <v>1809</v>
      </c>
      <c r="AX102" t="s">
        <v>1809</v>
      </c>
      <c r="AY102" t="s">
        <v>1809</v>
      </c>
      <c r="AZ102">
        <v>0</v>
      </c>
      <c r="BA102" t="s">
        <v>1809</v>
      </c>
      <c r="BB102" t="s">
        <v>1809</v>
      </c>
      <c r="BC102" t="s">
        <v>1809</v>
      </c>
      <c r="BD102" t="s">
        <v>1809</v>
      </c>
      <c r="BE102" t="s">
        <v>1809</v>
      </c>
      <c r="BF102" t="s">
        <v>1809</v>
      </c>
      <c r="BG102" t="s">
        <v>1809</v>
      </c>
      <c r="BH102" t="s">
        <v>1809</v>
      </c>
      <c r="BI102" t="s">
        <v>1809</v>
      </c>
      <c r="BJ102" t="s">
        <v>1809</v>
      </c>
      <c r="BK102" t="s">
        <v>1809</v>
      </c>
      <c r="BL102" t="s">
        <v>1809</v>
      </c>
      <c r="BM102" t="s">
        <v>1809</v>
      </c>
      <c r="BN102" t="s">
        <v>1809</v>
      </c>
      <c r="BO102" t="s">
        <v>1809</v>
      </c>
      <c r="BP102" t="s">
        <v>1809</v>
      </c>
      <c r="BQ102" t="s">
        <v>1809</v>
      </c>
      <c r="BR102" t="s">
        <v>1809</v>
      </c>
      <c r="BS102" t="s">
        <v>1809</v>
      </c>
      <c r="BT102" t="s">
        <v>1809</v>
      </c>
      <c r="BU102" t="s">
        <v>1809</v>
      </c>
      <c r="BV102">
        <v>0</v>
      </c>
      <c r="BW102" t="s">
        <v>1809</v>
      </c>
      <c r="BX102" t="s">
        <v>1809</v>
      </c>
      <c r="BY102" t="s">
        <v>1809</v>
      </c>
      <c r="BZ102" t="s">
        <v>1809</v>
      </c>
      <c r="CA102" t="s">
        <v>1809</v>
      </c>
      <c r="CB102" t="s">
        <v>1809</v>
      </c>
      <c r="CC102" t="s">
        <v>1809</v>
      </c>
      <c r="CD102" t="s">
        <v>1809</v>
      </c>
      <c r="CE102" t="s">
        <v>1809</v>
      </c>
      <c r="CF102" t="s">
        <v>1809</v>
      </c>
      <c r="CG102" t="s">
        <v>1809</v>
      </c>
      <c r="CH102">
        <v>0</v>
      </c>
      <c r="CI102" t="s">
        <v>1809</v>
      </c>
      <c r="CJ102" t="s">
        <v>1809</v>
      </c>
      <c r="CK102" t="s">
        <v>1809</v>
      </c>
      <c r="CL102" t="s">
        <v>1809</v>
      </c>
      <c r="CM102" t="s">
        <v>1809</v>
      </c>
      <c r="CN102" t="s">
        <v>1809</v>
      </c>
      <c r="CO102" t="s">
        <v>1809</v>
      </c>
      <c r="CP102" t="s">
        <v>1809</v>
      </c>
      <c r="CQ102" t="s">
        <v>1809</v>
      </c>
      <c r="CR102" t="s">
        <v>1809</v>
      </c>
      <c r="CS102" t="s">
        <v>1809</v>
      </c>
      <c r="CT102" t="s">
        <v>1809</v>
      </c>
      <c r="CU102" t="s">
        <v>1809</v>
      </c>
      <c r="CV102" t="s">
        <v>1809</v>
      </c>
      <c r="CW102" t="s">
        <v>1809</v>
      </c>
      <c r="CX102" t="s">
        <v>1809</v>
      </c>
      <c r="CY102" t="s">
        <v>1809</v>
      </c>
      <c r="CZ102" t="s">
        <v>1809</v>
      </c>
      <c r="DA102" t="s">
        <v>1809</v>
      </c>
      <c r="DB102" t="s">
        <v>1809</v>
      </c>
      <c r="DC102" t="s">
        <v>1809</v>
      </c>
      <c r="DD102" t="s">
        <v>1809</v>
      </c>
      <c r="DE102" t="s">
        <v>1809</v>
      </c>
      <c r="DF102" t="s">
        <v>1809</v>
      </c>
      <c r="DG102" t="s">
        <v>1809</v>
      </c>
      <c r="DH102" t="s">
        <v>1809</v>
      </c>
      <c r="DI102" t="s">
        <v>1809</v>
      </c>
      <c r="DJ102" t="s">
        <v>1809</v>
      </c>
      <c r="DK102" t="s">
        <v>1809</v>
      </c>
      <c r="DL102" t="s">
        <v>1809</v>
      </c>
      <c r="DM102" t="s">
        <v>1809</v>
      </c>
      <c r="DN102" t="s">
        <v>1809</v>
      </c>
      <c r="DO102" t="s">
        <v>1809</v>
      </c>
      <c r="DP102" t="s">
        <v>1809</v>
      </c>
      <c r="DQ102" t="s">
        <v>1809</v>
      </c>
      <c r="DR102" t="s">
        <v>1809</v>
      </c>
      <c r="DS102" t="s">
        <v>1809</v>
      </c>
      <c r="DT102" t="s">
        <v>1809</v>
      </c>
      <c r="DU102" t="s">
        <v>1809</v>
      </c>
      <c r="DV102" t="s">
        <v>1809</v>
      </c>
      <c r="DW102">
        <v>1</v>
      </c>
      <c r="DX102">
        <v>1</v>
      </c>
      <c r="DY102">
        <v>0</v>
      </c>
      <c r="DZ102" t="s">
        <v>1809</v>
      </c>
      <c r="EA102">
        <v>1</v>
      </c>
      <c r="EB102">
        <v>0</v>
      </c>
      <c r="EC102">
        <v>0</v>
      </c>
      <c r="ED102">
        <v>0</v>
      </c>
      <c r="EE102">
        <v>0</v>
      </c>
      <c r="EF102">
        <v>0</v>
      </c>
      <c r="EG102">
        <v>1</v>
      </c>
      <c r="EH102">
        <v>0</v>
      </c>
      <c r="EI102">
        <v>1</v>
      </c>
      <c r="EJ102">
        <v>0</v>
      </c>
      <c r="EK102">
        <v>0</v>
      </c>
      <c r="EL102">
        <v>1</v>
      </c>
      <c r="EM102">
        <v>0</v>
      </c>
      <c r="EN102">
        <v>0</v>
      </c>
      <c r="EO102">
        <v>0</v>
      </c>
      <c r="EP102">
        <v>0</v>
      </c>
      <c r="EQ102">
        <v>1</v>
      </c>
      <c r="ER102">
        <v>1</v>
      </c>
      <c r="ES102">
        <v>1</v>
      </c>
      <c r="ET102">
        <v>0</v>
      </c>
      <c r="EU102">
        <v>0</v>
      </c>
      <c r="EV102">
        <v>0</v>
      </c>
      <c r="EW102">
        <v>0</v>
      </c>
    </row>
    <row r="103" spans="1:153" x14ac:dyDescent="0.35">
      <c r="A103" t="s">
        <v>332</v>
      </c>
      <c r="B103" s="1">
        <v>42215</v>
      </c>
      <c r="C103" s="1">
        <v>42232</v>
      </c>
      <c r="D103">
        <v>1</v>
      </c>
      <c r="E103">
        <v>0</v>
      </c>
      <c r="F103">
        <v>0</v>
      </c>
      <c r="G103">
        <v>0</v>
      </c>
      <c r="H103">
        <v>1</v>
      </c>
      <c r="I103">
        <v>0</v>
      </c>
      <c r="J103">
        <v>1</v>
      </c>
      <c r="K103">
        <v>7</v>
      </c>
      <c r="L103">
        <v>0</v>
      </c>
      <c r="M103">
        <v>1</v>
      </c>
      <c r="N103">
        <v>1</v>
      </c>
      <c r="O103">
        <v>1</v>
      </c>
      <c r="P103">
        <v>1</v>
      </c>
      <c r="Q103">
        <v>0</v>
      </c>
      <c r="R103">
        <v>1</v>
      </c>
      <c r="S103">
        <v>1</v>
      </c>
      <c r="T103">
        <v>0</v>
      </c>
      <c r="U103">
        <v>0</v>
      </c>
      <c r="V103">
        <v>0</v>
      </c>
      <c r="W103">
        <v>0</v>
      </c>
      <c r="X103">
        <v>0</v>
      </c>
      <c r="Y103">
        <v>1</v>
      </c>
      <c r="Z103">
        <v>1</v>
      </c>
      <c r="AA103">
        <v>0</v>
      </c>
      <c r="AB103">
        <v>0</v>
      </c>
      <c r="AC103">
        <v>0</v>
      </c>
      <c r="AD103">
        <v>0</v>
      </c>
      <c r="AE103">
        <v>1</v>
      </c>
      <c r="AF103">
        <v>1</v>
      </c>
      <c r="AG103">
        <v>0</v>
      </c>
      <c r="AH103">
        <v>0</v>
      </c>
      <c r="AI103">
        <v>0</v>
      </c>
      <c r="AJ103">
        <v>1</v>
      </c>
      <c r="AK103">
        <v>0</v>
      </c>
      <c r="AL103">
        <v>0</v>
      </c>
      <c r="AM103">
        <v>0</v>
      </c>
      <c r="AN103">
        <v>1</v>
      </c>
      <c r="AO103">
        <v>0</v>
      </c>
      <c r="AP103" t="s">
        <v>1809</v>
      </c>
      <c r="AQ103" t="s">
        <v>1809</v>
      </c>
      <c r="AR103" t="s">
        <v>1809</v>
      </c>
      <c r="AS103" t="s">
        <v>1809</v>
      </c>
      <c r="AT103" t="s">
        <v>1809</v>
      </c>
      <c r="AU103" t="s">
        <v>1809</v>
      </c>
      <c r="AV103" t="s">
        <v>1809</v>
      </c>
      <c r="AW103" t="s">
        <v>1809</v>
      </c>
      <c r="AX103" t="s">
        <v>1809</v>
      </c>
      <c r="AY103" t="s">
        <v>1809</v>
      </c>
      <c r="AZ103">
        <v>0</v>
      </c>
      <c r="BA103" t="s">
        <v>1809</v>
      </c>
      <c r="BB103" t="s">
        <v>1809</v>
      </c>
      <c r="BC103" t="s">
        <v>1809</v>
      </c>
      <c r="BD103" t="s">
        <v>1809</v>
      </c>
      <c r="BE103" t="s">
        <v>1809</v>
      </c>
      <c r="BF103" t="s">
        <v>1809</v>
      </c>
      <c r="BG103" t="s">
        <v>1809</v>
      </c>
      <c r="BH103" t="s">
        <v>1809</v>
      </c>
      <c r="BI103" t="s">
        <v>1809</v>
      </c>
      <c r="BJ103" t="s">
        <v>1809</v>
      </c>
      <c r="BK103" t="s">
        <v>1809</v>
      </c>
      <c r="BL103" t="s">
        <v>1809</v>
      </c>
      <c r="BM103" t="s">
        <v>1809</v>
      </c>
      <c r="BN103" t="s">
        <v>1809</v>
      </c>
      <c r="BO103" t="s">
        <v>1809</v>
      </c>
      <c r="BP103" t="s">
        <v>1809</v>
      </c>
      <c r="BQ103" t="s">
        <v>1809</v>
      </c>
      <c r="BR103" t="s">
        <v>1809</v>
      </c>
      <c r="BS103" t="s">
        <v>1809</v>
      </c>
      <c r="BT103" t="s">
        <v>1809</v>
      </c>
      <c r="BU103" t="s">
        <v>1809</v>
      </c>
      <c r="BV103">
        <v>0</v>
      </c>
      <c r="BW103" t="s">
        <v>1809</v>
      </c>
      <c r="BX103" t="s">
        <v>1809</v>
      </c>
      <c r="BY103" t="s">
        <v>1809</v>
      </c>
      <c r="BZ103" t="s">
        <v>1809</v>
      </c>
      <c r="CA103" t="s">
        <v>1809</v>
      </c>
      <c r="CB103" t="s">
        <v>1809</v>
      </c>
      <c r="CC103" t="s">
        <v>1809</v>
      </c>
      <c r="CD103" t="s">
        <v>1809</v>
      </c>
      <c r="CE103" t="s">
        <v>1809</v>
      </c>
      <c r="CF103" t="s">
        <v>1809</v>
      </c>
      <c r="CG103" t="s">
        <v>1809</v>
      </c>
      <c r="CH103">
        <v>0</v>
      </c>
      <c r="CI103" t="s">
        <v>1809</v>
      </c>
      <c r="CJ103" t="s">
        <v>1809</v>
      </c>
      <c r="CK103" t="s">
        <v>1809</v>
      </c>
      <c r="CL103" t="s">
        <v>1809</v>
      </c>
      <c r="CM103" t="s">
        <v>1809</v>
      </c>
      <c r="CN103" t="s">
        <v>1809</v>
      </c>
      <c r="CO103" t="s">
        <v>1809</v>
      </c>
      <c r="CP103" t="s">
        <v>1809</v>
      </c>
      <c r="CQ103" t="s">
        <v>1809</v>
      </c>
      <c r="CR103" t="s">
        <v>1809</v>
      </c>
      <c r="CS103" t="s">
        <v>1809</v>
      </c>
      <c r="CT103" t="s">
        <v>1809</v>
      </c>
      <c r="CU103" t="s">
        <v>1809</v>
      </c>
      <c r="CV103" t="s">
        <v>1809</v>
      </c>
      <c r="CW103" t="s">
        <v>1809</v>
      </c>
      <c r="CX103" t="s">
        <v>1809</v>
      </c>
      <c r="CY103" t="s">
        <v>1809</v>
      </c>
      <c r="CZ103" t="s">
        <v>1809</v>
      </c>
      <c r="DA103" t="s">
        <v>1809</v>
      </c>
      <c r="DB103" t="s">
        <v>1809</v>
      </c>
      <c r="DC103" t="s">
        <v>1809</v>
      </c>
      <c r="DD103" t="s">
        <v>1809</v>
      </c>
      <c r="DE103" t="s">
        <v>1809</v>
      </c>
      <c r="DF103" t="s">
        <v>1809</v>
      </c>
      <c r="DG103" t="s">
        <v>1809</v>
      </c>
      <c r="DH103" t="s">
        <v>1809</v>
      </c>
      <c r="DI103" t="s">
        <v>1809</v>
      </c>
      <c r="DJ103" t="s">
        <v>1809</v>
      </c>
      <c r="DK103" t="s">
        <v>1809</v>
      </c>
      <c r="DL103" t="s">
        <v>1809</v>
      </c>
      <c r="DM103" t="s">
        <v>1809</v>
      </c>
      <c r="DN103" t="s">
        <v>1809</v>
      </c>
      <c r="DO103" t="s">
        <v>1809</v>
      </c>
      <c r="DP103" t="s">
        <v>1809</v>
      </c>
      <c r="DQ103" t="s">
        <v>1809</v>
      </c>
      <c r="DR103" t="s">
        <v>1809</v>
      </c>
      <c r="DS103" t="s">
        <v>1809</v>
      </c>
      <c r="DT103" t="s">
        <v>1809</v>
      </c>
      <c r="DU103" t="s">
        <v>1809</v>
      </c>
      <c r="DV103" t="s">
        <v>1809</v>
      </c>
      <c r="DW103">
        <v>1</v>
      </c>
      <c r="DX103">
        <v>1</v>
      </c>
      <c r="DY103">
        <v>0</v>
      </c>
      <c r="DZ103" t="s">
        <v>1809</v>
      </c>
      <c r="EA103">
        <v>1</v>
      </c>
      <c r="EB103">
        <v>0</v>
      </c>
      <c r="EC103">
        <v>0</v>
      </c>
      <c r="ED103">
        <v>0</v>
      </c>
      <c r="EE103">
        <v>0</v>
      </c>
      <c r="EF103">
        <v>0</v>
      </c>
      <c r="EG103">
        <v>1</v>
      </c>
      <c r="EH103">
        <v>0</v>
      </c>
      <c r="EI103">
        <v>1</v>
      </c>
      <c r="EJ103">
        <v>0</v>
      </c>
      <c r="EK103">
        <v>0</v>
      </c>
      <c r="EL103">
        <v>1</v>
      </c>
      <c r="EM103">
        <v>0</v>
      </c>
      <c r="EN103">
        <v>0</v>
      </c>
      <c r="EO103">
        <v>0</v>
      </c>
      <c r="EP103">
        <v>0</v>
      </c>
      <c r="EQ103">
        <v>1</v>
      </c>
      <c r="ER103">
        <v>1</v>
      </c>
      <c r="ES103">
        <v>1</v>
      </c>
      <c r="ET103">
        <v>0</v>
      </c>
      <c r="EU103">
        <v>0</v>
      </c>
      <c r="EV103">
        <v>0</v>
      </c>
      <c r="EW103">
        <v>0</v>
      </c>
    </row>
    <row r="104" spans="1:153" x14ac:dyDescent="0.35">
      <c r="A104" t="s">
        <v>332</v>
      </c>
      <c r="B104" s="1">
        <v>42233</v>
      </c>
      <c r="C104" s="1">
        <v>42247</v>
      </c>
      <c r="D104">
        <v>1</v>
      </c>
      <c r="E104">
        <v>0</v>
      </c>
      <c r="F104">
        <v>0</v>
      </c>
      <c r="G104">
        <v>0</v>
      </c>
      <c r="H104">
        <v>1</v>
      </c>
      <c r="I104">
        <v>0</v>
      </c>
      <c r="J104">
        <v>1</v>
      </c>
      <c r="K104">
        <v>7</v>
      </c>
      <c r="L104">
        <v>0</v>
      </c>
      <c r="M104">
        <v>1</v>
      </c>
      <c r="N104">
        <v>1</v>
      </c>
      <c r="O104">
        <v>1</v>
      </c>
      <c r="P104">
        <v>1</v>
      </c>
      <c r="Q104">
        <v>0</v>
      </c>
      <c r="R104">
        <v>1</v>
      </c>
      <c r="S104">
        <v>1</v>
      </c>
      <c r="T104">
        <v>0</v>
      </c>
      <c r="U104">
        <v>0</v>
      </c>
      <c r="V104">
        <v>0</v>
      </c>
      <c r="W104">
        <v>0</v>
      </c>
      <c r="X104">
        <v>0</v>
      </c>
      <c r="Y104">
        <v>1</v>
      </c>
      <c r="Z104">
        <v>1</v>
      </c>
      <c r="AA104">
        <v>0</v>
      </c>
      <c r="AB104">
        <v>0</v>
      </c>
      <c r="AC104">
        <v>0</v>
      </c>
      <c r="AD104">
        <v>0</v>
      </c>
      <c r="AE104">
        <v>1</v>
      </c>
      <c r="AF104">
        <v>1</v>
      </c>
      <c r="AG104">
        <v>0</v>
      </c>
      <c r="AH104">
        <v>0</v>
      </c>
      <c r="AI104">
        <v>0</v>
      </c>
      <c r="AJ104">
        <v>1</v>
      </c>
      <c r="AK104">
        <v>0</v>
      </c>
      <c r="AL104">
        <v>0</v>
      </c>
      <c r="AM104">
        <v>0</v>
      </c>
      <c r="AN104">
        <v>1</v>
      </c>
      <c r="AO104">
        <v>0</v>
      </c>
      <c r="AP104" t="s">
        <v>1809</v>
      </c>
      <c r="AQ104" t="s">
        <v>1809</v>
      </c>
      <c r="AR104" t="s">
        <v>1809</v>
      </c>
      <c r="AS104" t="s">
        <v>1809</v>
      </c>
      <c r="AT104" t="s">
        <v>1809</v>
      </c>
      <c r="AU104" t="s">
        <v>1809</v>
      </c>
      <c r="AV104" t="s">
        <v>1809</v>
      </c>
      <c r="AW104" t="s">
        <v>1809</v>
      </c>
      <c r="AX104" t="s">
        <v>1809</v>
      </c>
      <c r="AY104" t="s">
        <v>1809</v>
      </c>
      <c r="AZ104">
        <v>0</v>
      </c>
      <c r="BA104" t="s">
        <v>1809</v>
      </c>
      <c r="BB104" t="s">
        <v>1809</v>
      </c>
      <c r="BC104" t="s">
        <v>1809</v>
      </c>
      <c r="BD104" t="s">
        <v>1809</v>
      </c>
      <c r="BE104" t="s">
        <v>1809</v>
      </c>
      <c r="BF104" t="s">
        <v>1809</v>
      </c>
      <c r="BG104" t="s">
        <v>1809</v>
      </c>
      <c r="BH104" t="s">
        <v>1809</v>
      </c>
      <c r="BI104" t="s">
        <v>1809</v>
      </c>
      <c r="BJ104" t="s">
        <v>1809</v>
      </c>
      <c r="BK104" t="s">
        <v>1809</v>
      </c>
      <c r="BL104" t="s">
        <v>1809</v>
      </c>
      <c r="BM104" t="s">
        <v>1809</v>
      </c>
      <c r="BN104" t="s">
        <v>1809</v>
      </c>
      <c r="BO104" t="s">
        <v>1809</v>
      </c>
      <c r="BP104" t="s">
        <v>1809</v>
      </c>
      <c r="BQ104" t="s">
        <v>1809</v>
      </c>
      <c r="BR104" t="s">
        <v>1809</v>
      </c>
      <c r="BS104" t="s">
        <v>1809</v>
      </c>
      <c r="BT104" t="s">
        <v>1809</v>
      </c>
      <c r="BU104" t="s">
        <v>1809</v>
      </c>
      <c r="BV104">
        <v>0</v>
      </c>
      <c r="BW104" t="s">
        <v>1809</v>
      </c>
      <c r="BX104" t="s">
        <v>1809</v>
      </c>
      <c r="BY104" t="s">
        <v>1809</v>
      </c>
      <c r="BZ104" t="s">
        <v>1809</v>
      </c>
      <c r="CA104" t="s">
        <v>1809</v>
      </c>
      <c r="CB104" t="s">
        <v>1809</v>
      </c>
      <c r="CC104" t="s">
        <v>1809</v>
      </c>
      <c r="CD104" t="s">
        <v>1809</v>
      </c>
      <c r="CE104" t="s">
        <v>1809</v>
      </c>
      <c r="CF104" t="s">
        <v>1809</v>
      </c>
      <c r="CG104" t="s">
        <v>1809</v>
      </c>
      <c r="CH104">
        <v>0</v>
      </c>
      <c r="CI104" t="s">
        <v>1809</v>
      </c>
      <c r="CJ104" t="s">
        <v>1809</v>
      </c>
      <c r="CK104" t="s">
        <v>1809</v>
      </c>
      <c r="CL104" t="s">
        <v>1809</v>
      </c>
      <c r="CM104" t="s">
        <v>1809</v>
      </c>
      <c r="CN104" t="s">
        <v>1809</v>
      </c>
      <c r="CO104" t="s">
        <v>1809</v>
      </c>
      <c r="CP104" t="s">
        <v>1809</v>
      </c>
      <c r="CQ104" t="s">
        <v>1809</v>
      </c>
      <c r="CR104" t="s">
        <v>1809</v>
      </c>
      <c r="CS104" t="s">
        <v>1809</v>
      </c>
      <c r="CT104" t="s">
        <v>1809</v>
      </c>
      <c r="CU104" t="s">
        <v>1809</v>
      </c>
      <c r="CV104" t="s">
        <v>1809</v>
      </c>
      <c r="CW104" t="s">
        <v>1809</v>
      </c>
      <c r="CX104" t="s">
        <v>1809</v>
      </c>
      <c r="CY104" t="s">
        <v>1809</v>
      </c>
      <c r="CZ104" t="s">
        <v>1809</v>
      </c>
      <c r="DA104" t="s">
        <v>1809</v>
      </c>
      <c r="DB104" t="s">
        <v>1809</v>
      </c>
      <c r="DC104" t="s">
        <v>1809</v>
      </c>
      <c r="DD104" t="s">
        <v>1809</v>
      </c>
      <c r="DE104" t="s">
        <v>1809</v>
      </c>
      <c r="DF104" t="s">
        <v>1809</v>
      </c>
      <c r="DG104" t="s">
        <v>1809</v>
      </c>
      <c r="DH104" t="s">
        <v>1809</v>
      </c>
      <c r="DI104" t="s">
        <v>1809</v>
      </c>
      <c r="DJ104" t="s">
        <v>1809</v>
      </c>
      <c r="DK104" t="s">
        <v>1809</v>
      </c>
      <c r="DL104" t="s">
        <v>1809</v>
      </c>
      <c r="DM104" t="s">
        <v>1809</v>
      </c>
      <c r="DN104" t="s">
        <v>1809</v>
      </c>
      <c r="DO104" t="s">
        <v>1809</v>
      </c>
      <c r="DP104" t="s">
        <v>1809</v>
      </c>
      <c r="DQ104" t="s">
        <v>1809</v>
      </c>
      <c r="DR104" t="s">
        <v>1809</v>
      </c>
      <c r="DS104" t="s">
        <v>1809</v>
      </c>
      <c r="DT104" t="s">
        <v>1809</v>
      </c>
      <c r="DU104" t="s">
        <v>1809</v>
      </c>
      <c r="DV104" t="s">
        <v>1809</v>
      </c>
      <c r="DW104">
        <v>1</v>
      </c>
      <c r="DX104">
        <v>1</v>
      </c>
      <c r="DY104">
        <v>0</v>
      </c>
      <c r="DZ104" t="s">
        <v>1809</v>
      </c>
      <c r="EA104">
        <v>1</v>
      </c>
      <c r="EB104">
        <v>0</v>
      </c>
      <c r="EC104">
        <v>0</v>
      </c>
      <c r="ED104">
        <v>0</v>
      </c>
      <c r="EE104">
        <v>0</v>
      </c>
      <c r="EF104">
        <v>0</v>
      </c>
      <c r="EG104">
        <v>1</v>
      </c>
      <c r="EH104">
        <v>0</v>
      </c>
      <c r="EI104">
        <v>1</v>
      </c>
      <c r="EJ104">
        <v>0</v>
      </c>
      <c r="EK104">
        <v>0</v>
      </c>
      <c r="EL104">
        <v>1</v>
      </c>
      <c r="EM104">
        <v>0</v>
      </c>
      <c r="EN104">
        <v>0</v>
      </c>
      <c r="EO104">
        <v>0</v>
      </c>
      <c r="EP104">
        <v>0</v>
      </c>
      <c r="EQ104">
        <v>1</v>
      </c>
      <c r="ER104">
        <v>1</v>
      </c>
      <c r="ES104">
        <v>1</v>
      </c>
      <c r="ET104">
        <v>0</v>
      </c>
      <c r="EU104">
        <v>0</v>
      </c>
      <c r="EV104">
        <v>0</v>
      </c>
      <c r="EW104">
        <v>0</v>
      </c>
    </row>
    <row r="105" spans="1:153" x14ac:dyDescent="0.35">
      <c r="A105" t="s">
        <v>332</v>
      </c>
      <c r="B105" s="1">
        <v>42248</v>
      </c>
      <c r="C105" s="1">
        <v>42355</v>
      </c>
      <c r="D105">
        <v>1</v>
      </c>
      <c r="E105">
        <v>0</v>
      </c>
      <c r="F105">
        <v>0</v>
      </c>
      <c r="G105">
        <v>0</v>
      </c>
      <c r="H105">
        <v>1</v>
      </c>
      <c r="I105">
        <v>0</v>
      </c>
      <c r="J105">
        <v>1</v>
      </c>
      <c r="K105">
        <v>7</v>
      </c>
      <c r="L105">
        <v>0</v>
      </c>
      <c r="M105">
        <v>1</v>
      </c>
      <c r="N105">
        <v>1</v>
      </c>
      <c r="O105">
        <v>1</v>
      </c>
      <c r="P105">
        <v>1</v>
      </c>
      <c r="Q105">
        <v>0</v>
      </c>
      <c r="R105">
        <v>1</v>
      </c>
      <c r="S105">
        <v>1</v>
      </c>
      <c r="T105">
        <v>0</v>
      </c>
      <c r="U105">
        <v>0</v>
      </c>
      <c r="V105">
        <v>0</v>
      </c>
      <c r="W105">
        <v>0</v>
      </c>
      <c r="X105">
        <v>0</v>
      </c>
      <c r="Y105">
        <v>1</v>
      </c>
      <c r="Z105">
        <v>1</v>
      </c>
      <c r="AA105">
        <v>1</v>
      </c>
      <c r="AB105">
        <v>0</v>
      </c>
      <c r="AC105">
        <v>0</v>
      </c>
      <c r="AD105">
        <v>0</v>
      </c>
      <c r="AE105">
        <v>1</v>
      </c>
      <c r="AF105">
        <v>1</v>
      </c>
      <c r="AG105">
        <v>0</v>
      </c>
      <c r="AH105">
        <v>0</v>
      </c>
      <c r="AI105">
        <v>0</v>
      </c>
      <c r="AJ105">
        <v>1</v>
      </c>
      <c r="AK105">
        <v>0</v>
      </c>
      <c r="AL105">
        <v>0</v>
      </c>
      <c r="AM105">
        <v>0</v>
      </c>
      <c r="AN105">
        <v>1</v>
      </c>
      <c r="AO105">
        <v>0</v>
      </c>
      <c r="AP105" t="s">
        <v>1809</v>
      </c>
      <c r="AQ105" t="s">
        <v>1809</v>
      </c>
      <c r="AR105" t="s">
        <v>1809</v>
      </c>
      <c r="AS105" t="s">
        <v>1809</v>
      </c>
      <c r="AT105" t="s">
        <v>1809</v>
      </c>
      <c r="AU105" t="s">
        <v>1809</v>
      </c>
      <c r="AV105" t="s">
        <v>1809</v>
      </c>
      <c r="AW105" t="s">
        <v>1809</v>
      </c>
      <c r="AX105" t="s">
        <v>1809</v>
      </c>
      <c r="AY105" t="s">
        <v>1809</v>
      </c>
      <c r="AZ105">
        <v>0</v>
      </c>
      <c r="BA105" t="s">
        <v>1809</v>
      </c>
      <c r="BB105" t="s">
        <v>1809</v>
      </c>
      <c r="BC105" t="s">
        <v>1809</v>
      </c>
      <c r="BD105" t="s">
        <v>1809</v>
      </c>
      <c r="BE105" t="s">
        <v>1809</v>
      </c>
      <c r="BF105" t="s">
        <v>1809</v>
      </c>
      <c r="BG105" t="s">
        <v>1809</v>
      </c>
      <c r="BH105" t="s">
        <v>1809</v>
      </c>
      <c r="BI105" t="s">
        <v>1809</v>
      </c>
      <c r="BJ105" t="s">
        <v>1809</v>
      </c>
      <c r="BK105" t="s">
        <v>1809</v>
      </c>
      <c r="BL105" t="s">
        <v>1809</v>
      </c>
      <c r="BM105" t="s">
        <v>1809</v>
      </c>
      <c r="BN105" t="s">
        <v>1809</v>
      </c>
      <c r="BO105" t="s">
        <v>1809</v>
      </c>
      <c r="BP105" t="s">
        <v>1809</v>
      </c>
      <c r="BQ105" t="s">
        <v>1809</v>
      </c>
      <c r="BR105" t="s">
        <v>1809</v>
      </c>
      <c r="BS105" t="s">
        <v>1809</v>
      </c>
      <c r="BT105" t="s">
        <v>1809</v>
      </c>
      <c r="BU105" t="s">
        <v>1809</v>
      </c>
      <c r="BV105">
        <v>0</v>
      </c>
      <c r="BW105" t="s">
        <v>1809</v>
      </c>
      <c r="BX105" t="s">
        <v>1809</v>
      </c>
      <c r="BY105" t="s">
        <v>1809</v>
      </c>
      <c r="BZ105" t="s">
        <v>1809</v>
      </c>
      <c r="CA105" t="s">
        <v>1809</v>
      </c>
      <c r="CB105" t="s">
        <v>1809</v>
      </c>
      <c r="CC105" t="s">
        <v>1809</v>
      </c>
      <c r="CD105" t="s">
        <v>1809</v>
      </c>
      <c r="CE105" t="s">
        <v>1809</v>
      </c>
      <c r="CF105" t="s">
        <v>1809</v>
      </c>
      <c r="CG105" t="s">
        <v>1809</v>
      </c>
      <c r="CH105">
        <v>0</v>
      </c>
      <c r="CI105" t="s">
        <v>1809</v>
      </c>
      <c r="CJ105" t="s">
        <v>1809</v>
      </c>
      <c r="CK105" t="s">
        <v>1809</v>
      </c>
      <c r="CL105" t="s">
        <v>1809</v>
      </c>
      <c r="CM105" t="s">
        <v>1809</v>
      </c>
      <c r="CN105" t="s">
        <v>1809</v>
      </c>
      <c r="CO105" t="s">
        <v>1809</v>
      </c>
      <c r="CP105" t="s">
        <v>1809</v>
      </c>
      <c r="CQ105" t="s">
        <v>1809</v>
      </c>
      <c r="CR105" t="s">
        <v>1809</v>
      </c>
      <c r="CS105" t="s">
        <v>1809</v>
      </c>
      <c r="CT105" t="s">
        <v>1809</v>
      </c>
      <c r="CU105" t="s">
        <v>1809</v>
      </c>
      <c r="CV105" t="s">
        <v>1809</v>
      </c>
      <c r="CW105" t="s">
        <v>1809</v>
      </c>
      <c r="CX105" t="s">
        <v>1809</v>
      </c>
      <c r="CY105" t="s">
        <v>1809</v>
      </c>
      <c r="CZ105" t="s">
        <v>1809</v>
      </c>
      <c r="DA105" t="s">
        <v>1809</v>
      </c>
      <c r="DB105" t="s">
        <v>1809</v>
      </c>
      <c r="DC105" t="s">
        <v>1809</v>
      </c>
      <c r="DD105" t="s">
        <v>1809</v>
      </c>
      <c r="DE105" t="s">
        <v>1809</v>
      </c>
      <c r="DF105" t="s">
        <v>1809</v>
      </c>
      <c r="DG105" t="s">
        <v>1809</v>
      </c>
      <c r="DH105" t="s">
        <v>1809</v>
      </c>
      <c r="DI105" t="s">
        <v>1809</v>
      </c>
      <c r="DJ105" t="s">
        <v>1809</v>
      </c>
      <c r="DK105" t="s">
        <v>1809</v>
      </c>
      <c r="DL105" t="s">
        <v>1809</v>
      </c>
      <c r="DM105" t="s">
        <v>1809</v>
      </c>
      <c r="DN105" t="s">
        <v>1809</v>
      </c>
      <c r="DO105" t="s">
        <v>1809</v>
      </c>
      <c r="DP105" t="s">
        <v>1809</v>
      </c>
      <c r="DQ105" t="s">
        <v>1809</v>
      </c>
      <c r="DR105" t="s">
        <v>1809</v>
      </c>
      <c r="DS105" t="s">
        <v>1809</v>
      </c>
      <c r="DT105" t="s">
        <v>1809</v>
      </c>
      <c r="DU105" t="s">
        <v>1809</v>
      </c>
      <c r="DV105" t="s">
        <v>1809</v>
      </c>
      <c r="DW105">
        <v>1</v>
      </c>
      <c r="DX105">
        <v>1</v>
      </c>
      <c r="DY105">
        <v>0</v>
      </c>
      <c r="DZ105" t="s">
        <v>1809</v>
      </c>
      <c r="EA105">
        <v>1</v>
      </c>
      <c r="EB105">
        <v>0</v>
      </c>
      <c r="EC105">
        <v>0</v>
      </c>
      <c r="ED105">
        <v>0</v>
      </c>
      <c r="EE105">
        <v>0</v>
      </c>
      <c r="EF105">
        <v>0</v>
      </c>
      <c r="EG105">
        <v>1</v>
      </c>
      <c r="EH105">
        <v>0</v>
      </c>
      <c r="EI105">
        <v>1</v>
      </c>
      <c r="EJ105">
        <v>0</v>
      </c>
      <c r="EK105">
        <v>0</v>
      </c>
      <c r="EL105">
        <v>1</v>
      </c>
      <c r="EM105">
        <v>0</v>
      </c>
      <c r="EN105">
        <v>0</v>
      </c>
      <c r="EO105">
        <v>0</v>
      </c>
      <c r="EP105">
        <v>0</v>
      </c>
      <c r="EQ105">
        <v>1</v>
      </c>
      <c r="ER105">
        <v>1</v>
      </c>
      <c r="ES105">
        <v>1</v>
      </c>
      <c r="ET105">
        <v>0</v>
      </c>
      <c r="EU105">
        <v>0</v>
      </c>
      <c r="EV105">
        <v>0</v>
      </c>
      <c r="EW105">
        <v>0</v>
      </c>
    </row>
    <row r="106" spans="1:153" x14ac:dyDescent="0.35">
      <c r="A106" t="s">
        <v>332</v>
      </c>
      <c r="B106" s="1">
        <v>42356</v>
      </c>
      <c r="C106" s="1">
        <v>42584</v>
      </c>
      <c r="D106">
        <v>1</v>
      </c>
      <c r="E106">
        <v>0</v>
      </c>
      <c r="F106">
        <v>0</v>
      </c>
      <c r="G106">
        <v>0</v>
      </c>
      <c r="H106">
        <v>1</v>
      </c>
      <c r="I106">
        <v>0</v>
      </c>
      <c r="J106">
        <v>1</v>
      </c>
      <c r="K106">
        <v>7</v>
      </c>
      <c r="L106">
        <v>0</v>
      </c>
      <c r="M106">
        <v>1</v>
      </c>
      <c r="N106">
        <v>1</v>
      </c>
      <c r="O106">
        <v>1</v>
      </c>
      <c r="P106">
        <v>1</v>
      </c>
      <c r="Q106">
        <v>0</v>
      </c>
      <c r="R106">
        <v>1</v>
      </c>
      <c r="S106">
        <v>1</v>
      </c>
      <c r="T106">
        <v>0</v>
      </c>
      <c r="U106">
        <v>0</v>
      </c>
      <c r="V106">
        <v>0</v>
      </c>
      <c r="W106">
        <v>0</v>
      </c>
      <c r="X106">
        <v>0</v>
      </c>
      <c r="Y106">
        <v>1</v>
      </c>
      <c r="Z106">
        <v>1</v>
      </c>
      <c r="AA106">
        <v>1</v>
      </c>
      <c r="AB106">
        <v>0</v>
      </c>
      <c r="AC106">
        <v>0</v>
      </c>
      <c r="AD106">
        <v>0</v>
      </c>
      <c r="AE106">
        <v>1</v>
      </c>
      <c r="AF106">
        <v>1</v>
      </c>
      <c r="AG106">
        <v>0</v>
      </c>
      <c r="AH106">
        <v>0</v>
      </c>
      <c r="AI106">
        <v>0</v>
      </c>
      <c r="AJ106">
        <v>1</v>
      </c>
      <c r="AK106">
        <v>0</v>
      </c>
      <c r="AL106">
        <v>0</v>
      </c>
      <c r="AM106">
        <v>0</v>
      </c>
      <c r="AN106">
        <v>1</v>
      </c>
      <c r="AO106">
        <v>0</v>
      </c>
      <c r="AP106" t="s">
        <v>1809</v>
      </c>
      <c r="AQ106" t="s">
        <v>1809</v>
      </c>
      <c r="AR106" t="s">
        <v>1809</v>
      </c>
      <c r="AS106" t="s">
        <v>1809</v>
      </c>
      <c r="AT106" t="s">
        <v>1809</v>
      </c>
      <c r="AU106" t="s">
        <v>1809</v>
      </c>
      <c r="AV106" t="s">
        <v>1809</v>
      </c>
      <c r="AW106" t="s">
        <v>1809</v>
      </c>
      <c r="AX106" t="s">
        <v>1809</v>
      </c>
      <c r="AY106" t="s">
        <v>1809</v>
      </c>
      <c r="AZ106">
        <v>0</v>
      </c>
      <c r="BA106" t="s">
        <v>1809</v>
      </c>
      <c r="BB106" t="s">
        <v>1809</v>
      </c>
      <c r="BC106" t="s">
        <v>1809</v>
      </c>
      <c r="BD106" t="s">
        <v>1809</v>
      </c>
      <c r="BE106" t="s">
        <v>1809</v>
      </c>
      <c r="BF106" t="s">
        <v>1809</v>
      </c>
      <c r="BG106" t="s">
        <v>1809</v>
      </c>
      <c r="BH106" t="s">
        <v>1809</v>
      </c>
      <c r="BI106" t="s">
        <v>1809</v>
      </c>
      <c r="BJ106" t="s">
        <v>1809</v>
      </c>
      <c r="BK106" t="s">
        <v>1809</v>
      </c>
      <c r="BL106" t="s">
        <v>1809</v>
      </c>
      <c r="BM106" t="s">
        <v>1809</v>
      </c>
      <c r="BN106" t="s">
        <v>1809</v>
      </c>
      <c r="BO106" t="s">
        <v>1809</v>
      </c>
      <c r="BP106" t="s">
        <v>1809</v>
      </c>
      <c r="BQ106" t="s">
        <v>1809</v>
      </c>
      <c r="BR106" t="s">
        <v>1809</v>
      </c>
      <c r="BS106" t="s">
        <v>1809</v>
      </c>
      <c r="BT106" t="s">
        <v>1809</v>
      </c>
      <c r="BU106" t="s">
        <v>1809</v>
      </c>
      <c r="BV106">
        <v>0</v>
      </c>
      <c r="BW106" t="s">
        <v>1809</v>
      </c>
      <c r="BX106" t="s">
        <v>1809</v>
      </c>
      <c r="BY106" t="s">
        <v>1809</v>
      </c>
      <c r="BZ106" t="s">
        <v>1809</v>
      </c>
      <c r="CA106" t="s">
        <v>1809</v>
      </c>
      <c r="CB106" t="s">
        <v>1809</v>
      </c>
      <c r="CC106" t="s">
        <v>1809</v>
      </c>
      <c r="CD106" t="s">
        <v>1809</v>
      </c>
      <c r="CE106" t="s">
        <v>1809</v>
      </c>
      <c r="CF106" t="s">
        <v>1809</v>
      </c>
      <c r="CG106" t="s">
        <v>1809</v>
      </c>
      <c r="CH106">
        <v>0</v>
      </c>
      <c r="CI106" t="s">
        <v>1809</v>
      </c>
      <c r="CJ106" t="s">
        <v>1809</v>
      </c>
      <c r="CK106" t="s">
        <v>1809</v>
      </c>
      <c r="CL106" t="s">
        <v>1809</v>
      </c>
      <c r="CM106" t="s">
        <v>1809</v>
      </c>
      <c r="CN106" t="s">
        <v>1809</v>
      </c>
      <c r="CO106" t="s">
        <v>1809</v>
      </c>
      <c r="CP106" t="s">
        <v>1809</v>
      </c>
      <c r="CQ106" t="s">
        <v>1809</v>
      </c>
      <c r="CR106" t="s">
        <v>1809</v>
      </c>
      <c r="CS106" t="s">
        <v>1809</v>
      </c>
      <c r="CT106" t="s">
        <v>1809</v>
      </c>
      <c r="CU106" t="s">
        <v>1809</v>
      </c>
      <c r="CV106" t="s">
        <v>1809</v>
      </c>
      <c r="CW106" t="s">
        <v>1809</v>
      </c>
      <c r="CX106" t="s">
        <v>1809</v>
      </c>
      <c r="CY106" t="s">
        <v>1809</v>
      </c>
      <c r="CZ106" t="s">
        <v>1809</v>
      </c>
      <c r="DA106" t="s">
        <v>1809</v>
      </c>
      <c r="DB106" t="s">
        <v>1809</v>
      </c>
      <c r="DC106" t="s">
        <v>1809</v>
      </c>
      <c r="DD106" t="s">
        <v>1809</v>
      </c>
      <c r="DE106" t="s">
        <v>1809</v>
      </c>
      <c r="DF106" t="s">
        <v>1809</v>
      </c>
      <c r="DG106" t="s">
        <v>1809</v>
      </c>
      <c r="DH106" t="s">
        <v>1809</v>
      </c>
      <c r="DI106" t="s">
        <v>1809</v>
      </c>
      <c r="DJ106" t="s">
        <v>1809</v>
      </c>
      <c r="DK106" t="s">
        <v>1809</v>
      </c>
      <c r="DL106" t="s">
        <v>1809</v>
      </c>
      <c r="DM106" t="s">
        <v>1809</v>
      </c>
      <c r="DN106" t="s">
        <v>1809</v>
      </c>
      <c r="DO106" t="s">
        <v>1809</v>
      </c>
      <c r="DP106" t="s">
        <v>1809</v>
      </c>
      <c r="DQ106" t="s">
        <v>1809</v>
      </c>
      <c r="DR106" t="s">
        <v>1809</v>
      </c>
      <c r="DS106" t="s">
        <v>1809</v>
      </c>
      <c r="DT106" t="s">
        <v>1809</v>
      </c>
      <c r="DU106" t="s">
        <v>1809</v>
      </c>
      <c r="DV106" t="s">
        <v>1809</v>
      </c>
      <c r="DW106">
        <v>1</v>
      </c>
      <c r="DX106">
        <v>1</v>
      </c>
      <c r="DY106">
        <v>0</v>
      </c>
      <c r="DZ106" t="s">
        <v>1809</v>
      </c>
      <c r="EA106">
        <v>1</v>
      </c>
      <c r="EB106">
        <v>0</v>
      </c>
      <c r="EC106">
        <v>0</v>
      </c>
      <c r="ED106">
        <v>0</v>
      </c>
      <c r="EE106">
        <v>0</v>
      </c>
      <c r="EF106">
        <v>0</v>
      </c>
      <c r="EG106">
        <v>1</v>
      </c>
      <c r="EH106">
        <v>0</v>
      </c>
      <c r="EI106">
        <v>1</v>
      </c>
      <c r="EJ106">
        <v>0</v>
      </c>
      <c r="EK106">
        <v>0</v>
      </c>
      <c r="EL106">
        <v>1</v>
      </c>
      <c r="EM106">
        <v>0</v>
      </c>
      <c r="EN106">
        <v>0</v>
      </c>
      <c r="EO106">
        <v>0</v>
      </c>
      <c r="EP106">
        <v>0</v>
      </c>
      <c r="EQ106">
        <v>1</v>
      </c>
      <c r="ER106">
        <v>1</v>
      </c>
      <c r="ES106">
        <v>1</v>
      </c>
      <c r="ET106">
        <v>0</v>
      </c>
      <c r="EU106">
        <v>0</v>
      </c>
      <c r="EV106">
        <v>0</v>
      </c>
      <c r="EW106">
        <v>0</v>
      </c>
    </row>
    <row r="107" spans="1:153" x14ac:dyDescent="0.35">
      <c r="A107" t="s">
        <v>332</v>
      </c>
      <c r="B107" s="1">
        <v>42585</v>
      </c>
      <c r="C107" s="1">
        <v>42835</v>
      </c>
      <c r="D107">
        <v>1</v>
      </c>
      <c r="E107">
        <v>0</v>
      </c>
      <c r="F107">
        <v>0</v>
      </c>
      <c r="G107">
        <v>0</v>
      </c>
      <c r="H107">
        <v>1</v>
      </c>
      <c r="I107">
        <v>0</v>
      </c>
      <c r="J107">
        <v>1</v>
      </c>
      <c r="K107">
        <v>7</v>
      </c>
      <c r="L107">
        <v>0</v>
      </c>
      <c r="M107">
        <v>1</v>
      </c>
      <c r="N107">
        <v>1</v>
      </c>
      <c r="O107">
        <v>1</v>
      </c>
      <c r="P107">
        <v>1</v>
      </c>
      <c r="Q107">
        <v>0</v>
      </c>
      <c r="R107">
        <v>1</v>
      </c>
      <c r="S107">
        <v>1</v>
      </c>
      <c r="T107">
        <v>0</v>
      </c>
      <c r="U107">
        <v>0</v>
      </c>
      <c r="V107">
        <v>0</v>
      </c>
      <c r="W107">
        <v>0</v>
      </c>
      <c r="X107">
        <v>0</v>
      </c>
      <c r="Y107">
        <v>1</v>
      </c>
      <c r="Z107">
        <v>1</v>
      </c>
      <c r="AA107">
        <v>1</v>
      </c>
      <c r="AB107">
        <v>0</v>
      </c>
      <c r="AC107">
        <v>1</v>
      </c>
      <c r="AD107">
        <v>0</v>
      </c>
      <c r="AE107">
        <v>1</v>
      </c>
      <c r="AF107">
        <v>1</v>
      </c>
      <c r="AG107">
        <v>0</v>
      </c>
      <c r="AH107">
        <v>0</v>
      </c>
      <c r="AI107">
        <v>0</v>
      </c>
      <c r="AJ107">
        <v>1</v>
      </c>
      <c r="AK107">
        <v>0</v>
      </c>
      <c r="AL107">
        <v>0</v>
      </c>
      <c r="AM107">
        <v>0</v>
      </c>
      <c r="AN107">
        <v>1</v>
      </c>
      <c r="AO107">
        <v>0</v>
      </c>
      <c r="AP107" t="s">
        <v>1809</v>
      </c>
      <c r="AQ107" t="s">
        <v>1809</v>
      </c>
      <c r="AR107" t="s">
        <v>1809</v>
      </c>
      <c r="AS107" t="s">
        <v>1809</v>
      </c>
      <c r="AT107" t="s">
        <v>1809</v>
      </c>
      <c r="AU107" t="s">
        <v>1809</v>
      </c>
      <c r="AV107" t="s">
        <v>1809</v>
      </c>
      <c r="AW107" t="s">
        <v>1809</v>
      </c>
      <c r="AX107" t="s">
        <v>1809</v>
      </c>
      <c r="AY107" t="s">
        <v>1809</v>
      </c>
      <c r="AZ107">
        <v>0</v>
      </c>
      <c r="BA107" t="s">
        <v>1809</v>
      </c>
      <c r="BB107" t="s">
        <v>1809</v>
      </c>
      <c r="BC107" t="s">
        <v>1809</v>
      </c>
      <c r="BD107" t="s">
        <v>1809</v>
      </c>
      <c r="BE107" t="s">
        <v>1809</v>
      </c>
      <c r="BF107" t="s">
        <v>1809</v>
      </c>
      <c r="BG107" t="s">
        <v>1809</v>
      </c>
      <c r="BH107" t="s">
        <v>1809</v>
      </c>
      <c r="BI107" t="s">
        <v>1809</v>
      </c>
      <c r="BJ107" t="s">
        <v>1809</v>
      </c>
      <c r="BK107" t="s">
        <v>1809</v>
      </c>
      <c r="BL107" t="s">
        <v>1809</v>
      </c>
      <c r="BM107" t="s">
        <v>1809</v>
      </c>
      <c r="BN107" t="s">
        <v>1809</v>
      </c>
      <c r="BO107" t="s">
        <v>1809</v>
      </c>
      <c r="BP107" t="s">
        <v>1809</v>
      </c>
      <c r="BQ107" t="s">
        <v>1809</v>
      </c>
      <c r="BR107" t="s">
        <v>1809</v>
      </c>
      <c r="BS107" t="s">
        <v>1809</v>
      </c>
      <c r="BT107" t="s">
        <v>1809</v>
      </c>
      <c r="BU107" t="s">
        <v>1809</v>
      </c>
      <c r="BV107">
        <v>0</v>
      </c>
      <c r="BW107" t="s">
        <v>1809</v>
      </c>
      <c r="BX107" t="s">
        <v>1809</v>
      </c>
      <c r="BY107" t="s">
        <v>1809</v>
      </c>
      <c r="BZ107" t="s">
        <v>1809</v>
      </c>
      <c r="CA107" t="s">
        <v>1809</v>
      </c>
      <c r="CB107" t="s">
        <v>1809</v>
      </c>
      <c r="CC107" t="s">
        <v>1809</v>
      </c>
      <c r="CD107" t="s">
        <v>1809</v>
      </c>
      <c r="CE107" t="s">
        <v>1809</v>
      </c>
      <c r="CF107" t="s">
        <v>1809</v>
      </c>
      <c r="CG107" t="s">
        <v>1809</v>
      </c>
      <c r="CH107">
        <v>0</v>
      </c>
      <c r="CI107" t="s">
        <v>1809</v>
      </c>
      <c r="CJ107" t="s">
        <v>1809</v>
      </c>
      <c r="CK107" t="s">
        <v>1809</v>
      </c>
      <c r="CL107" t="s">
        <v>1809</v>
      </c>
      <c r="CM107" t="s">
        <v>1809</v>
      </c>
      <c r="CN107" t="s">
        <v>1809</v>
      </c>
      <c r="CO107" t="s">
        <v>1809</v>
      </c>
      <c r="CP107" t="s">
        <v>1809</v>
      </c>
      <c r="CQ107" t="s">
        <v>1809</v>
      </c>
      <c r="CR107" t="s">
        <v>1809</v>
      </c>
      <c r="CS107" t="s">
        <v>1809</v>
      </c>
      <c r="CT107" t="s">
        <v>1809</v>
      </c>
      <c r="CU107" t="s">
        <v>1809</v>
      </c>
      <c r="CV107" t="s">
        <v>1809</v>
      </c>
      <c r="CW107" t="s">
        <v>1809</v>
      </c>
      <c r="CX107" t="s">
        <v>1809</v>
      </c>
      <c r="CY107" t="s">
        <v>1809</v>
      </c>
      <c r="CZ107" t="s">
        <v>1809</v>
      </c>
      <c r="DA107" t="s">
        <v>1809</v>
      </c>
      <c r="DB107" t="s">
        <v>1809</v>
      </c>
      <c r="DC107" t="s">
        <v>1809</v>
      </c>
      <c r="DD107" t="s">
        <v>1809</v>
      </c>
      <c r="DE107" t="s">
        <v>1809</v>
      </c>
      <c r="DF107" t="s">
        <v>1809</v>
      </c>
      <c r="DG107" t="s">
        <v>1809</v>
      </c>
      <c r="DH107" t="s">
        <v>1809</v>
      </c>
      <c r="DI107" t="s">
        <v>1809</v>
      </c>
      <c r="DJ107" t="s">
        <v>1809</v>
      </c>
      <c r="DK107" t="s">
        <v>1809</v>
      </c>
      <c r="DL107" t="s">
        <v>1809</v>
      </c>
      <c r="DM107" t="s">
        <v>1809</v>
      </c>
      <c r="DN107" t="s">
        <v>1809</v>
      </c>
      <c r="DO107" t="s">
        <v>1809</v>
      </c>
      <c r="DP107" t="s">
        <v>1809</v>
      </c>
      <c r="DQ107" t="s">
        <v>1809</v>
      </c>
      <c r="DR107" t="s">
        <v>1809</v>
      </c>
      <c r="DS107" t="s">
        <v>1809</v>
      </c>
      <c r="DT107" t="s">
        <v>1809</v>
      </c>
      <c r="DU107" t="s">
        <v>1809</v>
      </c>
      <c r="DV107" t="s">
        <v>1809</v>
      </c>
      <c r="DW107">
        <v>1</v>
      </c>
      <c r="DX107">
        <v>1</v>
      </c>
      <c r="DY107">
        <v>0</v>
      </c>
      <c r="DZ107" t="s">
        <v>1809</v>
      </c>
      <c r="EA107">
        <v>1</v>
      </c>
      <c r="EB107">
        <v>0</v>
      </c>
      <c r="EC107">
        <v>0</v>
      </c>
      <c r="ED107">
        <v>0</v>
      </c>
      <c r="EE107">
        <v>0</v>
      </c>
      <c r="EF107">
        <v>0</v>
      </c>
      <c r="EG107">
        <v>1</v>
      </c>
      <c r="EH107">
        <v>0</v>
      </c>
      <c r="EI107">
        <v>1</v>
      </c>
      <c r="EJ107">
        <v>0</v>
      </c>
      <c r="EK107">
        <v>0</v>
      </c>
      <c r="EL107">
        <v>1</v>
      </c>
      <c r="EM107">
        <v>0</v>
      </c>
      <c r="EN107">
        <v>0</v>
      </c>
      <c r="EO107">
        <v>0</v>
      </c>
      <c r="EP107">
        <v>0</v>
      </c>
      <c r="EQ107">
        <v>1</v>
      </c>
      <c r="ER107">
        <v>1</v>
      </c>
      <c r="ES107">
        <v>1</v>
      </c>
      <c r="ET107">
        <v>0</v>
      </c>
      <c r="EU107">
        <v>0</v>
      </c>
      <c r="EV107">
        <v>0</v>
      </c>
      <c r="EW107">
        <v>0</v>
      </c>
    </row>
    <row r="108" spans="1:153" x14ac:dyDescent="0.35">
      <c r="A108" t="s">
        <v>332</v>
      </c>
      <c r="B108" s="1">
        <v>42836</v>
      </c>
      <c r="C108" s="1">
        <v>42884</v>
      </c>
      <c r="D108">
        <v>1</v>
      </c>
      <c r="E108">
        <v>0</v>
      </c>
      <c r="F108">
        <v>0</v>
      </c>
      <c r="G108">
        <v>0</v>
      </c>
      <c r="H108">
        <v>1</v>
      </c>
      <c r="I108">
        <v>0</v>
      </c>
      <c r="J108">
        <v>1</v>
      </c>
      <c r="K108">
        <v>7</v>
      </c>
      <c r="L108">
        <v>0</v>
      </c>
      <c r="M108">
        <v>1</v>
      </c>
      <c r="N108">
        <v>1</v>
      </c>
      <c r="O108">
        <v>1</v>
      </c>
      <c r="P108">
        <v>1</v>
      </c>
      <c r="Q108">
        <v>0</v>
      </c>
      <c r="R108">
        <v>1</v>
      </c>
      <c r="S108">
        <v>1</v>
      </c>
      <c r="T108">
        <v>0</v>
      </c>
      <c r="U108">
        <v>0</v>
      </c>
      <c r="V108">
        <v>0</v>
      </c>
      <c r="W108">
        <v>0</v>
      </c>
      <c r="X108">
        <v>0</v>
      </c>
      <c r="Y108">
        <v>1</v>
      </c>
      <c r="Z108">
        <v>1</v>
      </c>
      <c r="AA108">
        <v>1</v>
      </c>
      <c r="AB108">
        <v>1</v>
      </c>
      <c r="AC108">
        <v>1</v>
      </c>
      <c r="AD108">
        <v>1</v>
      </c>
      <c r="AE108">
        <v>1</v>
      </c>
      <c r="AF108">
        <v>1</v>
      </c>
      <c r="AG108">
        <v>0</v>
      </c>
      <c r="AH108">
        <v>0</v>
      </c>
      <c r="AI108">
        <v>0</v>
      </c>
      <c r="AJ108">
        <v>1</v>
      </c>
      <c r="AK108">
        <v>0</v>
      </c>
      <c r="AL108">
        <v>0</v>
      </c>
      <c r="AM108">
        <v>0</v>
      </c>
      <c r="AN108">
        <v>1</v>
      </c>
      <c r="AO108">
        <v>0</v>
      </c>
      <c r="AP108" t="s">
        <v>1809</v>
      </c>
      <c r="AQ108" t="s">
        <v>1809</v>
      </c>
      <c r="AR108" t="s">
        <v>1809</v>
      </c>
      <c r="AS108" t="s">
        <v>1809</v>
      </c>
      <c r="AT108" t="s">
        <v>1809</v>
      </c>
      <c r="AU108" t="s">
        <v>1809</v>
      </c>
      <c r="AV108" t="s">
        <v>1809</v>
      </c>
      <c r="AW108" t="s">
        <v>1809</v>
      </c>
      <c r="AX108" t="s">
        <v>1809</v>
      </c>
      <c r="AY108" t="s">
        <v>1809</v>
      </c>
      <c r="AZ108">
        <v>1</v>
      </c>
      <c r="BA108">
        <v>0</v>
      </c>
      <c r="BB108">
        <v>0</v>
      </c>
      <c r="BC108">
        <v>1</v>
      </c>
      <c r="BD108">
        <v>0</v>
      </c>
      <c r="BE108">
        <v>0</v>
      </c>
      <c r="BF108">
        <v>0</v>
      </c>
      <c r="BG108">
        <v>0</v>
      </c>
      <c r="BH108">
        <v>0</v>
      </c>
      <c r="BI108">
        <v>0</v>
      </c>
      <c r="BJ108">
        <v>0</v>
      </c>
      <c r="BK108">
        <v>1</v>
      </c>
      <c r="BL108">
        <v>0</v>
      </c>
      <c r="BM108">
        <v>0</v>
      </c>
      <c r="BN108">
        <v>1</v>
      </c>
      <c r="BO108">
        <v>0</v>
      </c>
      <c r="BP108">
        <v>0</v>
      </c>
      <c r="BQ108">
        <v>0</v>
      </c>
      <c r="BR108">
        <v>1</v>
      </c>
      <c r="BS108">
        <v>1</v>
      </c>
      <c r="BT108">
        <v>1</v>
      </c>
      <c r="BU108">
        <v>0</v>
      </c>
      <c r="BV108">
        <v>1</v>
      </c>
      <c r="BW108">
        <v>0</v>
      </c>
      <c r="BX108">
        <v>1</v>
      </c>
      <c r="BY108">
        <v>0</v>
      </c>
      <c r="BZ108">
        <v>0</v>
      </c>
      <c r="CA108">
        <v>0</v>
      </c>
      <c r="CB108">
        <v>0</v>
      </c>
      <c r="CC108">
        <v>0</v>
      </c>
      <c r="CD108">
        <v>1</v>
      </c>
      <c r="CE108">
        <v>1</v>
      </c>
      <c r="CF108">
        <v>0</v>
      </c>
      <c r="CG108">
        <v>0</v>
      </c>
      <c r="CH108">
        <v>0</v>
      </c>
      <c r="CI108" t="s">
        <v>1809</v>
      </c>
      <c r="CJ108" t="s">
        <v>1809</v>
      </c>
      <c r="CK108" t="s">
        <v>1809</v>
      </c>
      <c r="CL108" t="s">
        <v>1809</v>
      </c>
      <c r="CM108" t="s">
        <v>1809</v>
      </c>
      <c r="CN108" t="s">
        <v>1809</v>
      </c>
      <c r="CO108" t="s">
        <v>1809</v>
      </c>
      <c r="CP108" t="s">
        <v>1809</v>
      </c>
      <c r="CQ108" t="s">
        <v>1809</v>
      </c>
      <c r="CR108" t="s">
        <v>1809</v>
      </c>
      <c r="CS108" t="s">
        <v>1809</v>
      </c>
      <c r="CT108" t="s">
        <v>1809</v>
      </c>
      <c r="CU108" t="s">
        <v>1809</v>
      </c>
      <c r="CV108" t="s">
        <v>1809</v>
      </c>
      <c r="CW108" t="s">
        <v>1809</v>
      </c>
      <c r="CX108" t="s">
        <v>1809</v>
      </c>
      <c r="CY108" t="s">
        <v>1809</v>
      </c>
      <c r="CZ108" t="s">
        <v>1809</v>
      </c>
      <c r="DA108" t="s">
        <v>1809</v>
      </c>
      <c r="DB108" t="s">
        <v>1809</v>
      </c>
      <c r="DC108" t="s">
        <v>1809</v>
      </c>
      <c r="DD108" t="s">
        <v>1809</v>
      </c>
      <c r="DE108" t="s">
        <v>1809</v>
      </c>
      <c r="DF108" t="s">
        <v>1809</v>
      </c>
      <c r="DG108" t="s">
        <v>1809</v>
      </c>
      <c r="DH108" t="s">
        <v>1809</v>
      </c>
      <c r="DI108" t="s">
        <v>1809</v>
      </c>
      <c r="DJ108" t="s">
        <v>1809</v>
      </c>
      <c r="DK108" t="s">
        <v>1809</v>
      </c>
      <c r="DL108" t="s">
        <v>1809</v>
      </c>
      <c r="DM108" t="s">
        <v>1809</v>
      </c>
      <c r="DN108" t="s">
        <v>1809</v>
      </c>
      <c r="DO108" t="s">
        <v>1809</v>
      </c>
      <c r="DP108" t="s">
        <v>1809</v>
      </c>
      <c r="DQ108" t="s">
        <v>1809</v>
      </c>
      <c r="DR108" t="s">
        <v>1809</v>
      </c>
      <c r="DS108" t="s">
        <v>1809</v>
      </c>
      <c r="DT108" t="s">
        <v>1809</v>
      </c>
      <c r="DU108" t="s">
        <v>1809</v>
      </c>
      <c r="DV108" t="s">
        <v>1809</v>
      </c>
      <c r="DW108">
        <v>1</v>
      </c>
      <c r="DX108">
        <v>1</v>
      </c>
      <c r="DY108">
        <v>0</v>
      </c>
      <c r="DZ108" t="s">
        <v>1809</v>
      </c>
      <c r="EA108">
        <v>1</v>
      </c>
      <c r="EB108">
        <v>0</v>
      </c>
      <c r="EC108">
        <v>0</v>
      </c>
      <c r="ED108">
        <v>0</v>
      </c>
      <c r="EE108">
        <v>0</v>
      </c>
      <c r="EF108">
        <v>0</v>
      </c>
      <c r="EG108">
        <v>1</v>
      </c>
      <c r="EH108">
        <v>0</v>
      </c>
      <c r="EI108">
        <v>1</v>
      </c>
      <c r="EJ108">
        <v>0</v>
      </c>
      <c r="EK108">
        <v>0</v>
      </c>
      <c r="EL108">
        <v>1</v>
      </c>
      <c r="EM108">
        <v>0</v>
      </c>
      <c r="EN108">
        <v>0</v>
      </c>
      <c r="EO108">
        <v>0</v>
      </c>
      <c r="EP108">
        <v>0</v>
      </c>
      <c r="EQ108">
        <v>1</v>
      </c>
      <c r="ER108">
        <v>1</v>
      </c>
      <c r="ES108">
        <v>1</v>
      </c>
      <c r="ET108">
        <v>0</v>
      </c>
      <c r="EU108">
        <v>0</v>
      </c>
      <c r="EV108">
        <v>0</v>
      </c>
      <c r="EW108">
        <v>0</v>
      </c>
    </row>
    <row r="109" spans="1:153" x14ac:dyDescent="0.35">
      <c r="A109" t="s">
        <v>332</v>
      </c>
      <c r="B109" s="1">
        <v>42885</v>
      </c>
      <c r="C109" s="1">
        <v>42901</v>
      </c>
      <c r="D109">
        <v>1</v>
      </c>
      <c r="E109">
        <v>0</v>
      </c>
      <c r="F109">
        <v>0</v>
      </c>
      <c r="G109">
        <v>0</v>
      </c>
      <c r="H109">
        <v>1</v>
      </c>
      <c r="I109">
        <v>0</v>
      </c>
      <c r="J109">
        <v>1</v>
      </c>
      <c r="K109">
        <v>7</v>
      </c>
      <c r="L109">
        <v>0</v>
      </c>
      <c r="M109">
        <v>1</v>
      </c>
      <c r="N109">
        <v>1</v>
      </c>
      <c r="O109">
        <v>1</v>
      </c>
      <c r="P109">
        <v>1</v>
      </c>
      <c r="Q109">
        <v>0</v>
      </c>
      <c r="R109">
        <v>1</v>
      </c>
      <c r="S109">
        <v>1</v>
      </c>
      <c r="T109">
        <v>0</v>
      </c>
      <c r="U109">
        <v>0</v>
      </c>
      <c r="V109">
        <v>0</v>
      </c>
      <c r="W109">
        <v>0</v>
      </c>
      <c r="X109">
        <v>0</v>
      </c>
      <c r="Y109">
        <v>1</v>
      </c>
      <c r="Z109">
        <v>1</v>
      </c>
      <c r="AA109">
        <v>1</v>
      </c>
      <c r="AB109">
        <v>1</v>
      </c>
      <c r="AC109">
        <v>1</v>
      </c>
      <c r="AD109">
        <v>1</v>
      </c>
      <c r="AE109">
        <v>1</v>
      </c>
      <c r="AF109">
        <v>1</v>
      </c>
      <c r="AG109">
        <v>0</v>
      </c>
      <c r="AH109">
        <v>0</v>
      </c>
      <c r="AI109">
        <v>0</v>
      </c>
      <c r="AJ109">
        <v>1</v>
      </c>
      <c r="AK109">
        <v>0</v>
      </c>
      <c r="AL109">
        <v>0</v>
      </c>
      <c r="AM109">
        <v>0</v>
      </c>
      <c r="AN109">
        <v>1</v>
      </c>
      <c r="AO109">
        <v>0</v>
      </c>
      <c r="AP109" t="s">
        <v>1809</v>
      </c>
      <c r="AQ109" t="s">
        <v>1809</v>
      </c>
      <c r="AR109" t="s">
        <v>1809</v>
      </c>
      <c r="AS109" t="s">
        <v>1809</v>
      </c>
      <c r="AT109" t="s">
        <v>1809</v>
      </c>
      <c r="AU109" t="s">
        <v>1809</v>
      </c>
      <c r="AV109" t="s">
        <v>1809</v>
      </c>
      <c r="AW109" t="s">
        <v>1809</v>
      </c>
      <c r="AX109" t="s">
        <v>1809</v>
      </c>
      <c r="AY109" t="s">
        <v>1809</v>
      </c>
      <c r="AZ109">
        <v>1</v>
      </c>
      <c r="BA109">
        <v>0</v>
      </c>
      <c r="BB109">
        <v>0</v>
      </c>
      <c r="BC109">
        <v>1</v>
      </c>
      <c r="BD109">
        <v>0</v>
      </c>
      <c r="BE109">
        <v>0</v>
      </c>
      <c r="BF109">
        <v>0</v>
      </c>
      <c r="BG109">
        <v>0</v>
      </c>
      <c r="BH109">
        <v>0</v>
      </c>
      <c r="BI109">
        <v>0</v>
      </c>
      <c r="BJ109">
        <v>0</v>
      </c>
      <c r="BK109">
        <v>1</v>
      </c>
      <c r="BL109">
        <v>0</v>
      </c>
      <c r="BM109">
        <v>0</v>
      </c>
      <c r="BN109">
        <v>1</v>
      </c>
      <c r="BO109">
        <v>0</v>
      </c>
      <c r="BP109">
        <v>0</v>
      </c>
      <c r="BQ109">
        <v>0</v>
      </c>
      <c r="BR109">
        <v>1</v>
      </c>
      <c r="BS109">
        <v>1</v>
      </c>
      <c r="BT109">
        <v>1</v>
      </c>
      <c r="BU109">
        <v>0</v>
      </c>
      <c r="BV109">
        <v>1</v>
      </c>
      <c r="BW109">
        <v>0</v>
      </c>
      <c r="BX109">
        <v>1</v>
      </c>
      <c r="BY109">
        <v>0</v>
      </c>
      <c r="BZ109">
        <v>0</v>
      </c>
      <c r="CA109">
        <v>0</v>
      </c>
      <c r="CB109">
        <v>0</v>
      </c>
      <c r="CC109">
        <v>0</v>
      </c>
      <c r="CD109">
        <v>1</v>
      </c>
      <c r="CE109">
        <v>1</v>
      </c>
      <c r="CF109">
        <v>0</v>
      </c>
      <c r="CG109">
        <v>0</v>
      </c>
      <c r="CH109">
        <v>0</v>
      </c>
      <c r="CI109" t="s">
        <v>1809</v>
      </c>
      <c r="CJ109" t="s">
        <v>1809</v>
      </c>
      <c r="CK109" t="s">
        <v>1809</v>
      </c>
      <c r="CL109" t="s">
        <v>1809</v>
      </c>
      <c r="CM109" t="s">
        <v>1809</v>
      </c>
      <c r="CN109" t="s">
        <v>1809</v>
      </c>
      <c r="CO109" t="s">
        <v>1809</v>
      </c>
      <c r="CP109" t="s">
        <v>1809</v>
      </c>
      <c r="CQ109" t="s">
        <v>1809</v>
      </c>
      <c r="CR109" t="s">
        <v>1809</v>
      </c>
      <c r="CS109" t="s">
        <v>1809</v>
      </c>
      <c r="CT109" t="s">
        <v>1809</v>
      </c>
      <c r="CU109" t="s">
        <v>1809</v>
      </c>
      <c r="CV109" t="s">
        <v>1809</v>
      </c>
      <c r="CW109" t="s">
        <v>1809</v>
      </c>
      <c r="CX109" t="s">
        <v>1809</v>
      </c>
      <c r="CY109" t="s">
        <v>1809</v>
      </c>
      <c r="CZ109" t="s">
        <v>1809</v>
      </c>
      <c r="DA109" t="s">
        <v>1809</v>
      </c>
      <c r="DB109" t="s">
        <v>1809</v>
      </c>
      <c r="DC109" t="s">
        <v>1809</v>
      </c>
      <c r="DD109" t="s">
        <v>1809</v>
      </c>
      <c r="DE109" t="s">
        <v>1809</v>
      </c>
      <c r="DF109" t="s">
        <v>1809</v>
      </c>
      <c r="DG109" t="s">
        <v>1809</v>
      </c>
      <c r="DH109" t="s">
        <v>1809</v>
      </c>
      <c r="DI109" t="s">
        <v>1809</v>
      </c>
      <c r="DJ109" t="s">
        <v>1809</v>
      </c>
      <c r="DK109" t="s">
        <v>1809</v>
      </c>
      <c r="DL109" t="s">
        <v>1809</v>
      </c>
      <c r="DM109" t="s">
        <v>1809</v>
      </c>
      <c r="DN109" t="s">
        <v>1809</v>
      </c>
      <c r="DO109" t="s">
        <v>1809</v>
      </c>
      <c r="DP109" t="s">
        <v>1809</v>
      </c>
      <c r="DQ109" t="s">
        <v>1809</v>
      </c>
      <c r="DR109" t="s">
        <v>1809</v>
      </c>
      <c r="DS109" t="s">
        <v>1809</v>
      </c>
      <c r="DT109" t="s">
        <v>1809</v>
      </c>
      <c r="DU109" t="s">
        <v>1809</v>
      </c>
      <c r="DV109" t="s">
        <v>1809</v>
      </c>
      <c r="DW109">
        <v>1</v>
      </c>
      <c r="DX109">
        <v>1</v>
      </c>
      <c r="DY109">
        <v>0</v>
      </c>
      <c r="DZ109" t="s">
        <v>1809</v>
      </c>
      <c r="EA109">
        <v>1</v>
      </c>
      <c r="EB109">
        <v>0</v>
      </c>
      <c r="EC109">
        <v>0</v>
      </c>
      <c r="ED109">
        <v>0</v>
      </c>
      <c r="EE109">
        <v>0</v>
      </c>
      <c r="EF109">
        <v>0</v>
      </c>
      <c r="EG109">
        <v>1</v>
      </c>
      <c r="EH109">
        <v>0</v>
      </c>
      <c r="EI109">
        <v>1</v>
      </c>
      <c r="EJ109">
        <v>0</v>
      </c>
      <c r="EK109">
        <v>0</v>
      </c>
      <c r="EL109">
        <v>1</v>
      </c>
      <c r="EM109">
        <v>0</v>
      </c>
      <c r="EN109">
        <v>0</v>
      </c>
      <c r="EO109">
        <v>0</v>
      </c>
      <c r="EP109">
        <v>0</v>
      </c>
      <c r="EQ109">
        <v>1</v>
      </c>
      <c r="ER109">
        <v>1</v>
      </c>
      <c r="ES109">
        <v>1</v>
      </c>
      <c r="ET109">
        <v>0</v>
      </c>
      <c r="EU109">
        <v>0</v>
      </c>
      <c r="EV109">
        <v>0</v>
      </c>
      <c r="EW109">
        <v>0</v>
      </c>
    </row>
    <row r="110" spans="1:153" x14ac:dyDescent="0.35">
      <c r="A110" t="s">
        <v>332</v>
      </c>
      <c r="B110" s="1">
        <v>42902</v>
      </c>
      <c r="C110" s="1">
        <v>42932</v>
      </c>
      <c r="D110">
        <v>1</v>
      </c>
      <c r="E110">
        <v>0</v>
      </c>
      <c r="F110">
        <v>0</v>
      </c>
      <c r="G110">
        <v>0</v>
      </c>
      <c r="H110">
        <v>1</v>
      </c>
      <c r="I110">
        <v>0</v>
      </c>
      <c r="J110">
        <v>1</v>
      </c>
      <c r="K110">
        <v>7</v>
      </c>
      <c r="L110">
        <v>0</v>
      </c>
      <c r="M110">
        <v>1</v>
      </c>
      <c r="N110">
        <v>1</v>
      </c>
      <c r="O110">
        <v>1</v>
      </c>
      <c r="P110">
        <v>1</v>
      </c>
      <c r="Q110">
        <v>0</v>
      </c>
      <c r="R110">
        <v>1</v>
      </c>
      <c r="S110">
        <v>1</v>
      </c>
      <c r="T110">
        <v>0</v>
      </c>
      <c r="U110">
        <v>0</v>
      </c>
      <c r="V110">
        <v>0</v>
      </c>
      <c r="W110">
        <v>0</v>
      </c>
      <c r="X110">
        <v>0</v>
      </c>
      <c r="Y110">
        <v>1</v>
      </c>
      <c r="Z110">
        <v>1</v>
      </c>
      <c r="AA110">
        <v>1</v>
      </c>
      <c r="AB110">
        <v>1</v>
      </c>
      <c r="AC110">
        <v>1</v>
      </c>
      <c r="AD110">
        <v>1</v>
      </c>
      <c r="AE110">
        <v>1</v>
      </c>
      <c r="AF110">
        <v>1</v>
      </c>
      <c r="AG110">
        <v>0</v>
      </c>
      <c r="AH110">
        <v>0</v>
      </c>
      <c r="AI110">
        <v>0</v>
      </c>
      <c r="AJ110">
        <v>1</v>
      </c>
      <c r="AK110">
        <v>0</v>
      </c>
      <c r="AL110">
        <v>0</v>
      </c>
      <c r="AM110">
        <v>0</v>
      </c>
      <c r="AN110">
        <v>1</v>
      </c>
      <c r="AO110">
        <v>0</v>
      </c>
      <c r="AP110" t="s">
        <v>1809</v>
      </c>
      <c r="AQ110" t="s">
        <v>1809</v>
      </c>
      <c r="AR110" t="s">
        <v>1809</v>
      </c>
      <c r="AS110" t="s">
        <v>1809</v>
      </c>
      <c r="AT110" t="s">
        <v>1809</v>
      </c>
      <c r="AU110" t="s">
        <v>1809</v>
      </c>
      <c r="AV110" t="s">
        <v>1809</v>
      </c>
      <c r="AW110" t="s">
        <v>1809</v>
      </c>
      <c r="AX110" t="s">
        <v>1809</v>
      </c>
      <c r="AY110" t="s">
        <v>1809</v>
      </c>
      <c r="AZ110">
        <v>1</v>
      </c>
      <c r="BA110">
        <v>0</v>
      </c>
      <c r="BB110">
        <v>0</v>
      </c>
      <c r="BC110">
        <v>1</v>
      </c>
      <c r="BD110">
        <v>0</v>
      </c>
      <c r="BE110">
        <v>0</v>
      </c>
      <c r="BF110">
        <v>0</v>
      </c>
      <c r="BG110">
        <v>0</v>
      </c>
      <c r="BH110">
        <v>0</v>
      </c>
      <c r="BI110">
        <v>0</v>
      </c>
      <c r="BJ110">
        <v>0</v>
      </c>
      <c r="BK110">
        <v>1</v>
      </c>
      <c r="BL110">
        <v>0</v>
      </c>
      <c r="BM110">
        <v>0</v>
      </c>
      <c r="BN110">
        <v>1</v>
      </c>
      <c r="BO110">
        <v>0</v>
      </c>
      <c r="BP110">
        <v>0</v>
      </c>
      <c r="BQ110">
        <v>0</v>
      </c>
      <c r="BR110">
        <v>0</v>
      </c>
      <c r="BS110">
        <v>0</v>
      </c>
      <c r="BT110">
        <v>1</v>
      </c>
      <c r="BU110">
        <v>0</v>
      </c>
      <c r="BV110">
        <v>1</v>
      </c>
      <c r="BW110">
        <v>0</v>
      </c>
      <c r="BX110">
        <v>1</v>
      </c>
      <c r="BY110">
        <v>0</v>
      </c>
      <c r="BZ110">
        <v>0</v>
      </c>
      <c r="CA110">
        <v>0</v>
      </c>
      <c r="CB110">
        <v>0</v>
      </c>
      <c r="CC110">
        <v>0</v>
      </c>
      <c r="CD110">
        <v>1</v>
      </c>
      <c r="CE110">
        <v>1</v>
      </c>
      <c r="CF110">
        <v>0</v>
      </c>
      <c r="CG110">
        <v>0</v>
      </c>
      <c r="CH110">
        <v>0</v>
      </c>
      <c r="CI110" t="s">
        <v>1809</v>
      </c>
      <c r="CJ110" t="s">
        <v>1809</v>
      </c>
      <c r="CK110" t="s">
        <v>1809</v>
      </c>
      <c r="CL110" t="s">
        <v>1809</v>
      </c>
      <c r="CM110" t="s">
        <v>1809</v>
      </c>
      <c r="CN110" t="s">
        <v>1809</v>
      </c>
      <c r="CO110" t="s">
        <v>1809</v>
      </c>
      <c r="CP110" t="s">
        <v>1809</v>
      </c>
      <c r="CQ110" t="s">
        <v>1809</v>
      </c>
      <c r="CR110" t="s">
        <v>1809</v>
      </c>
      <c r="CS110" t="s">
        <v>1809</v>
      </c>
      <c r="CT110" t="s">
        <v>1809</v>
      </c>
      <c r="CU110" t="s">
        <v>1809</v>
      </c>
      <c r="CV110" t="s">
        <v>1809</v>
      </c>
      <c r="CW110" t="s">
        <v>1809</v>
      </c>
      <c r="CX110" t="s">
        <v>1809</v>
      </c>
      <c r="CY110" t="s">
        <v>1809</v>
      </c>
      <c r="CZ110" t="s">
        <v>1809</v>
      </c>
      <c r="DA110" t="s">
        <v>1809</v>
      </c>
      <c r="DB110" t="s">
        <v>1809</v>
      </c>
      <c r="DC110" t="s">
        <v>1809</v>
      </c>
      <c r="DD110" t="s">
        <v>1809</v>
      </c>
      <c r="DE110" t="s">
        <v>1809</v>
      </c>
      <c r="DF110" t="s">
        <v>1809</v>
      </c>
      <c r="DG110" t="s">
        <v>1809</v>
      </c>
      <c r="DH110" t="s">
        <v>1809</v>
      </c>
      <c r="DI110" t="s">
        <v>1809</v>
      </c>
      <c r="DJ110" t="s">
        <v>1809</v>
      </c>
      <c r="DK110" t="s">
        <v>1809</v>
      </c>
      <c r="DL110" t="s">
        <v>1809</v>
      </c>
      <c r="DM110" t="s">
        <v>1809</v>
      </c>
      <c r="DN110" t="s">
        <v>1809</v>
      </c>
      <c r="DO110" t="s">
        <v>1809</v>
      </c>
      <c r="DP110" t="s">
        <v>1809</v>
      </c>
      <c r="DQ110" t="s">
        <v>1809</v>
      </c>
      <c r="DR110" t="s">
        <v>1809</v>
      </c>
      <c r="DS110" t="s">
        <v>1809</v>
      </c>
      <c r="DT110" t="s">
        <v>1809</v>
      </c>
      <c r="DU110" t="s">
        <v>1809</v>
      </c>
      <c r="DV110" t="s">
        <v>1809</v>
      </c>
      <c r="DW110">
        <v>1</v>
      </c>
      <c r="DX110">
        <v>1</v>
      </c>
      <c r="DY110">
        <v>0</v>
      </c>
      <c r="DZ110" t="s">
        <v>1809</v>
      </c>
      <c r="EA110">
        <v>1</v>
      </c>
      <c r="EB110">
        <v>0</v>
      </c>
      <c r="EC110">
        <v>0</v>
      </c>
      <c r="ED110">
        <v>0</v>
      </c>
      <c r="EE110">
        <v>0</v>
      </c>
      <c r="EF110">
        <v>0</v>
      </c>
      <c r="EG110">
        <v>1</v>
      </c>
      <c r="EH110">
        <v>0</v>
      </c>
      <c r="EI110">
        <v>1</v>
      </c>
      <c r="EJ110">
        <v>0</v>
      </c>
      <c r="EK110">
        <v>0</v>
      </c>
      <c r="EL110">
        <v>1</v>
      </c>
      <c r="EM110">
        <v>0</v>
      </c>
      <c r="EN110">
        <v>0</v>
      </c>
      <c r="EO110">
        <v>0</v>
      </c>
      <c r="EP110">
        <v>0</v>
      </c>
      <c r="EQ110">
        <v>1</v>
      </c>
      <c r="ER110">
        <v>1</v>
      </c>
      <c r="ES110">
        <v>1</v>
      </c>
      <c r="ET110">
        <v>0</v>
      </c>
      <c r="EU110">
        <v>0</v>
      </c>
      <c r="EV110">
        <v>0</v>
      </c>
      <c r="EW110">
        <v>0</v>
      </c>
    </row>
    <row r="111" spans="1:153" x14ac:dyDescent="0.35">
      <c r="A111" t="s">
        <v>332</v>
      </c>
      <c r="B111" s="1">
        <v>42933</v>
      </c>
      <c r="C111" s="1">
        <v>42936</v>
      </c>
      <c r="D111">
        <v>1</v>
      </c>
      <c r="E111">
        <v>0</v>
      </c>
      <c r="F111">
        <v>0</v>
      </c>
      <c r="G111">
        <v>0</v>
      </c>
      <c r="H111">
        <v>1</v>
      </c>
      <c r="I111">
        <v>0</v>
      </c>
      <c r="J111">
        <v>1</v>
      </c>
      <c r="K111">
        <v>7</v>
      </c>
      <c r="L111">
        <v>0</v>
      </c>
      <c r="M111">
        <v>1</v>
      </c>
      <c r="N111">
        <v>1</v>
      </c>
      <c r="O111">
        <v>1</v>
      </c>
      <c r="P111">
        <v>1</v>
      </c>
      <c r="Q111">
        <v>0</v>
      </c>
      <c r="R111">
        <v>1</v>
      </c>
      <c r="S111">
        <v>1</v>
      </c>
      <c r="T111">
        <v>0</v>
      </c>
      <c r="U111">
        <v>0</v>
      </c>
      <c r="V111">
        <v>0</v>
      </c>
      <c r="W111">
        <v>0</v>
      </c>
      <c r="X111">
        <v>0</v>
      </c>
      <c r="Y111">
        <v>1</v>
      </c>
      <c r="Z111">
        <v>1</v>
      </c>
      <c r="AA111">
        <v>1</v>
      </c>
      <c r="AB111">
        <v>1</v>
      </c>
      <c r="AC111">
        <v>1</v>
      </c>
      <c r="AD111">
        <v>1</v>
      </c>
      <c r="AE111">
        <v>1</v>
      </c>
      <c r="AF111">
        <v>1</v>
      </c>
      <c r="AG111">
        <v>0</v>
      </c>
      <c r="AH111">
        <v>0</v>
      </c>
      <c r="AI111">
        <v>0</v>
      </c>
      <c r="AJ111">
        <v>1</v>
      </c>
      <c r="AK111">
        <v>0</v>
      </c>
      <c r="AL111">
        <v>0</v>
      </c>
      <c r="AM111">
        <v>0</v>
      </c>
      <c r="AN111">
        <v>1</v>
      </c>
      <c r="AO111">
        <v>0</v>
      </c>
      <c r="AP111" t="s">
        <v>1809</v>
      </c>
      <c r="AQ111" t="s">
        <v>1809</v>
      </c>
      <c r="AR111" t="s">
        <v>1809</v>
      </c>
      <c r="AS111" t="s">
        <v>1809</v>
      </c>
      <c r="AT111" t="s">
        <v>1809</v>
      </c>
      <c r="AU111" t="s">
        <v>1809</v>
      </c>
      <c r="AV111" t="s">
        <v>1809</v>
      </c>
      <c r="AW111" t="s">
        <v>1809</v>
      </c>
      <c r="AX111" t="s">
        <v>1809</v>
      </c>
      <c r="AY111" t="s">
        <v>1809</v>
      </c>
      <c r="AZ111">
        <v>1</v>
      </c>
      <c r="BA111">
        <v>0</v>
      </c>
      <c r="BB111">
        <v>0</v>
      </c>
      <c r="BC111">
        <v>1</v>
      </c>
      <c r="BD111">
        <v>0</v>
      </c>
      <c r="BE111">
        <v>0</v>
      </c>
      <c r="BF111">
        <v>0</v>
      </c>
      <c r="BG111">
        <v>0</v>
      </c>
      <c r="BH111">
        <v>0</v>
      </c>
      <c r="BI111">
        <v>0</v>
      </c>
      <c r="BJ111">
        <v>0</v>
      </c>
      <c r="BK111">
        <v>1</v>
      </c>
      <c r="BL111">
        <v>0</v>
      </c>
      <c r="BM111">
        <v>0</v>
      </c>
      <c r="BN111">
        <v>1</v>
      </c>
      <c r="BO111">
        <v>0</v>
      </c>
      <c r="BP111">
        <v>0</v>
      </c>
      <c r="BQ111">
        <v>0</v>
      </c>
      <c r="BR111">
        <v>0</v>
      </c>
      <c r="BS111">
        <v>0</v>
      </c>
      <c r="BT111">
        <v>1</v>
      </c>
      <c r="BU111">
        <v>0</v>
      </c>
      <c r="BV111">
        <v>1</v>
      </c>
      <c r="BW111">
        <v>0</v>
      </c>
      <c r="BX111">
        <v>1</v>
      </c>
      <c r="BY111">
        <v>0</v>
      </c>
      <c r="BZ111">
        <v>0</v>
      </c>
      <c r="CA111">
        <v>0</v>
      </c>
      <c r="CB111">
        <v>0</v>
      </c>
      <c r="CC111">
        <v>0</v>
      </c>
      <c r="CD111">
        <v>1</v>
      </c>
      <c r="CE111">
        <v>1</v>
      </c>
      <c r="CF111">
        <v>0</v>
      </c>
      <c r="CG111">
        <v>0</v>
      </c>
      <c r="CH111">
        <v>0</v>
      </c>
      <c r="CI111" t="s">
        <v>1809</v>
      </c>
      <c r="CJ111" t="s">
        <v>1809</v>
      </c>
      <c r="CK111" t="s">
        <v>1809</v>
      </c>
      <c r="CL111" t="s">
        <v>1809</v>
      </c>
      <c r="CM111" t="s">
        <v>1809</v>
      </c>
      <c r="CN111" t="s">
        <v>1809</v>
      </c>
      <c r="CO111" t="s">
        <v>1809</v>
      </c>
      <c r="CP111" t="s">
        <v>1809</v>
      </c>
      <c r="CQ111" t="s">
        <v>1809</v>
      </c>
      <c r="CR111" t="s">
        <v>1809</v>
      </c>
      <c r="CS111" t="s">
        <v>1809</v>
      </c>
      <c r="CT111" t="s">
        <v>1809</v>
      </c>
      <c r="CU111" t="s">
        <v>1809</v>
      </c>
      <c r="CV111" t="s">
        <v>1809</v>
      </c>
      <c r="CW111" t="s">
        <v>1809</v>
      </c>
      <c r="CX111" t="s">
        <v>1809</v>
      </c>
      <c r="CY111" t="s">
        <v>1809</v>
      </c>
      <c r="CZ111" t="s">
        <v>1809</v>
      </c>
      <c r="DA111" t="s">
        <v>1809</v>
      </c>
      <c r="DB111" t="s">
        <v>1809</v>
      </c>
      <c r="DC111" t="s">
        <v>1809</v>
      </c>
      <c r="DD111" t="s">
        <v>1809</v>
      </c>
      <c r="DE111" t="s">
        <v>1809</v>
      </c>
      <c r="DF111" t="s">
        <v>1809</v>
      </c>
      <c r="DG111" t="s">
        <v>1809</v>
      </c>
      <c r="DH111" t="s">
        <v>1809</v>
      </c>
      <c r="DI111" t="s">
        <v>1809</v>
      </c>
      <c r="DJ111" t="s">
        <v>1809</v>
      </c>
      <c r="DK111" t="s">
        <v>1809</v>
      </c>
      <c r="DL111" t="s">
        <v>1809</v>
      </c>
      <c r="DM111" t="s">
        <v>1809</v>
      </c>
      <c r="DN111" t="s">
        <v>1809</v>
      </c>
      <c r="DO111" t="s">
        <v>1809</v>
      </c>
      <c r="DP111" t="s">
        <v>1809</v>
      </c>
      <c r="DQ111" t="s">
        <v>1809</v>
      </c>
      <c r="DR111" t="s">
        <v>1809</v>
      </c>
      <c r="DS111" t="s">
        <v>1809</v>
      </c>
      <c r="DT111" t="s">
        <v>1809</v>
      </c>
      <c r="DU111" t="s">
        <v>1809</v>
      </c>
      <c r="DV111" t="s">
        <v>1809</v>
      </c>
      <c r="DW111">
        <v>1</v>
      </c>
      <c r="DX111">
        <v>1</v>
      </c>
      <c r="DY111">
        <v>0</v>
      </c>
      <c r="DZ111" t="s">
        <v>1809</v>
      </c>
      <c r="EA111">
        <v>1</v>
      </c>
      <c r="EB111">
        <v>0</v>
      </c>
      <c r="EC111">
        <v>0</v>
      </c>
      <c r="ED111">
        <v>0</v>
      </c>
      <c r="EE111">
        <v>0</v>
      </c>
      <c r="EF111">
        <v>0</v>
      </c>
      <c r="EG111">
        <v>1</v>
      </c>
      <c r="EH111">
        <v>0</v>
      </c>
      <c r="EI111">
        <v>1</v>
      </c>
      <c r="EJ111">
        <v>0</v>
      </c>
      <c r="EK111">
        <v>0</v>
      </c>
      <c r="EL111">
        <v>1</v>
      </c>
      <c r="EM111">
        <v>0</v>
      </c>
      <c r="EN111">
        <v>0</v>
      </c>
      <c r="EO111">
        <v>0</v>
      </c>
      <c r="EP111">
        <v>0</v>
      </c>
      <c r="EQ111">
        <v>1</v>
      </c>
      <c r="ER111">
        <v>1</v>
      </c>
      <c r="ES111">
        <v>1</v>
      </c>
      <c r="ET111">
        <v>0</v>
      </c>
      <c r="EU111">
        <v>0</v>
      </c>
      <c r="EV111">
        <v>0</v>
      </c>
      <c r="EW111">
        <v>0</v>
      </c>
    </row>
    <row r="112" spans="1:153" x14ac:dyDescent="0.35">
      <c r="A112" t="s">
        <v>332</v>
      </c>
      <c r="B112" s="1">
        <v>42937</v>
      </c>
      <c r="C112" s="1">
        <v>43340</v>
      </c>
      <c r="D112">
        <v>1</v>
      </c>
      <c r="E112">
        <v>0</v>
      </c>
      <c r="F112">
        <v>0</v>
      </c>
      <c r="G112">
        <v>0</v>
      </c>
      <c r="H112">
        <v>1</v>
      </c>
      <c r="I112">
        <v>0</v>
      </c>
      <c r="J112">
        <v>1</v>
      </c>
      <c r="K112">
        <v>7</v>
      </c>
      <c r="L112">
        <v>0</v>
      </c>
      <c r="M112">
        <v>1</v>
      </c>
      <c r="N112">
        <v>1</v>
      </c>
      <c r="O112">
        <v>1</v>
      </c>
      <c r="P112">
        <v>1</v>
      </c>
      <c r="Q112">
        <v>0</v>
      </c>
      <c r="R112">
        <v>1</v>
      </c>
      <c r="S112">
        <v>1</v>
      </c>
      <c r="T112">
        <v>0</v>
      </c>
      <c r="U112">
        <v>0</v>
      </c>
      <c r="V112">
        <v>0</v>
      </c>
      <c r="W112">
        <v>0</v>
      </c>
      <c r="X112">
        <v>0</v>
      </c>
      <c r="Y112">
        <v>1</v>
      </c>
      <c r="Z112">
        <v>1</v>
      </c>
      <c r="AA112">
        <v>1</v>
      </c>
      <c r="AB112">
        <v>1</v>
      </c>
      <c r="AC112">
        <v>1</v>
      </c>
      <c r="AD112">
        <v>1</v>
      </c>
      <c r="AE112">
        <v>1</v>
      </c>
      <c r="AF112">
        <v>1</v>
      </c>
      <c r="AG112">
        <v>0</v>
      </c>
      <c r="AH112">
        <v>1</v>
      </c>
      <c r="AI112">
        <v>0</v>
      </c>
      <c r="AJ112">
        <v>0</v>
      </c>
      <c r="AK112">
        <v>0</v>
      </c>
      <c r="AL112">
        <v>0</v>
      </c>
      <c r="AM112">
        <v>0</v>
      </c>
      <c r="AN112">
        <v>1</v>
      </c>
      <c r="AO112">
        <v>0</v>
      </c>
      <c r="AP112" t="s">
        <v>1809</v>
      </c>
      <c r="AQ112" t="s">
        <v>1809</v>
      </c>
      <c r="AR112" t="s">
        <v>1809</v>
      </c>
      <c r="AS112" t="s">
        <v>1809</v>
      </c>
      <c r="AT112" t="s">
        <v>1809</v>
      </c>
      <c r="AU112" t="s">
        <v>1809</v>
      </c>
      <c r="AV112" t="s">
        <v>1809</v>
      </c>
      <c r="AW112" t="s">
        <v>1809</v>
      </c>
      <c r="AX112" t="s">
        <v>1809</v>
      </c>
      <c r="AY112" t="s">
        <v>1809</v>
      </c>
      <c r="AZ112">
        <v>1</v>
      </c>
      <c r="BA112">
        <v>0</v>
      </c>
      <c r="BB112">
        <v>0</v>
      </c>
      <c r="BC112">
        <v>1</v>
      </c>
      <c r="BD112">
        <v>0</v>
      </c>
      <c r="BE112">
        <v>0</v>
      </c>
      <c r="BF112">
        <v>0</v>
      </c>
      <c r="BG112">
        <v>0</v>
      </c>
      <c r="BH112">
        <v>0</v>
      </c>
      <c r="BI112">
        <v>0</v>
      </c>
      <c r="BJ112">
        <v>0</v>
      </c>
      <c r="BK112">
        <v>1</v>
      </c>
      <c r="BL112">
        <v>0</v>
      </c>
      <c r="BM112">
        <v>0</v>
      </c>
      <c r="BN112">
        <v>1</v>
      </c>
      <c r="BO112">
        <v>0</v>
      </c>
      <c r="BP112">
        <v>0</v>
      </c>
      <c r="BQ112">
        <v>0</v>
      </c>
      <c r="BR112">
        <v>0</v>
      </c>
      <c r="BS112">
        <v>0</v>
      </c>
      <c r="BT112">
        <v>1</v>
      </c>
      <c r="BU112">
        <v>0</v>
      </c>
      <c r="BV112">
        <v>1</v>
      </c>
      <c r="BW112">
        <v>0</v>
      </c>
      <c r="BX112">
        <v>1</v>
      </c>
      <c r="BY112">
        <v>0</v>
      </c>
      <c r="BZ112">
        <v>0</v>
      </c>
      <c r="CA112">
        <v>0</v>
      </c>
      <c r="CB112">
        <v>0</v>
      </c>
      <c r="CC112">
        <v>0</v>
      </c>
      <c r="CD112">
        <v>1</v>
      </c>
      <c r="CE112">
        <v>1</v>
      </c>
      <c r="CF112">
        <v>0</v>
      </c>
      <c r="CG112">
        <v>0</v>
      </c>
      <c r="CH112">
        <v>0</v>
      </c>
      <c r="CI112" t="s">
        <v>1809</v>
      </c>
      <c r="CJ112" t="s">
        <v>1809</v>
      </c>
      <c r="CK112" t="s">
        <v>1809</v>
      </c>
      <c r="CL112" t="s">
        <v>1809</v>
      </c>
      <c r="CM112" t="s">
        <v>1809</v>
      </c>
      <c r="CN112" t="s">
        <v>1809</v>
      </c>
      <c r="CO112" t="s">
        <v>1809</v>
      </c>
      <c r="CP112" t="s">
        <v>1809</v>
      </c>
      <c r="CQ112" t="s">
        <v>1809</v>
      </c>
      <c r="CR112" t="s">
        <v>1809</v>
      </c>
      <c r="CS112" t="s">
        <v>1809</v>
      </c>
      <c r="CT112" t="s">
        <v>1809</v>
      </c>
      <c r="CU112" t="s">
        <v>1809</v>
      </c>
      <c r="CV112" t="s">
        <v>1809</v>
      </c>
      <c r="CW112" t="s">
        <v>1809</v>
      </c>
      <c r="CX112" t="s">
        <v>1809</v>
      </c>
      <c r="CY112" t="s">
        <v>1809</v>
      </c>
      <c r="CZ112" t="s">
        <v>1809</v>
      </c>
      <c r="DA112" t="s">
        <v>1809</v>
      </c>
      <c r="DB112" t="s">
        <v>1809</v>
      </c>
      <c r="DC112" t="s">
        <v>1809</v>
      </c>
      <c r="DD112" t="s">
        <v>1809</v>
      </c>
      <c r="DE112" t="s">
        <v>1809</v>
      </c>
      <c r="DF112" t="s">
        <v>1809</v>
      </c>
      <c r="DG112" t="s">
        <v>1809</v>
      </c>
      <c r="DH112" t="s">
        <v>1809</v>
      </c>
      <c r="DI112" t="s">
        <v>1809</v>
      </c>
      <c r="DJ112" t="s">
        <v>1809</v>
      </c>
      <c r="DK112" t="s">
        <v>1809</v>
      </c>
      <c r="DL112" t="s">
        <v>1809</v>
      </c>
      <c r="DM112" t="s">
        <v>1809</v>
      </c>
      <c r="DN112" t="s">
        <v>1809</v>
      </c>
      <c r="DO112" t="s">
        <v>1809</v>
      </c>
      <c r="DP112" t="s">
        <v>1809</v>
      </c>
      <c r="DQ112" t="s">
        <v>1809</v>
      </c>
      <c r="DR112" t="s">
        <v>1809</v>
      </c>
      <c r="DS112" t="s">
        <v>1809</v>
      </c>
      <c r="DT112" t="s">
        <v>1809</v>
      </c>
      <c r="DU112" t="s">
        <v>1809</v>
      </c>
      <c r="DV112" t="s">
        <v>1809</v>
      </c>
      <c r="DW112">
        <v>1</v>
      </c>
      <c r="DX112">
        <v>1</v>
      </c>
      <c r="DY112">
        <v>0</v>
      </c>
      <c r="DZ112" t="s">
        <v>1809</v>
      </c>
      <c r="EA112">
        <v>1</v>
      </c>
      <c r="EB112">
        <v>0</v>
      </c>
      <c r="EC112">
        <v>0</v>
      </c>
      <c r="ED112">
        <v>0</v>
      </c>
      <c r="EE112">
        <v>0</v>
      </c>
      <c r="EF112">
        <v>0</v>
      </c>
      <c r="EG112">
        <v>1</v>
      </c>
      <c r="EH112">
        <v>0</v>
      </c>
      <c r="EI112">
        <v>1</v>
      </c>
      <c r="EJ112">
        <v>0</v>
      </c>
      <c r="EK112">
        <v>0</v>
      </c>
      <c r="EL112">
        <v>1</v>
      </c>
      <c r="EM112">
        <v>0</v>
      </c>
      <c r="EN112">
        <v>0</v>
      </c>
      <c r="EO112">
        <v>0</v>
      </c>
      <c r="EP112">
        <v>0</v>
      </c>
      <c r="EQ112">
        <v>1</v>
      </c>
      <c r="ER112">
        <v>1</v>
      </c>
      <c r="ES112">
        <v>1</v>
      </c>
      <c r="ET112">
        <v>0</v>
      </c>
      <c r="EU112">
        <v>0</v>
      </c>
      <c r="EV112">
        <v>0</v>
      </c>
      <c r="EW112">
        <v>0</v>
      </c>
    </row>
    <row r="113" spans="1:153" x14ac:dyDescent="0.35">
      <c r="A113" t="s">
        <v>332</v>
      </c>
      <c r="B113" s="1">
        <v>43341</v>
      </c>
      <c r="C113" s="1">
        <v>43346</v>
      </c>
      <c r="D113">
        <v>1</v>
      </c>
      <c r="E113">
        <v>0</v>
      </c>
      <c r="F113">
        <v>0</v>
      </c>
      <c r="G113">
        <v>0</v>
      </c>
      <c r="H113">
        <v>1</v>
      </c>
      <c r="I113">
        <v>0</v>
      </c>
      <c r="J113">
        <v>1</v>
      </c>
      <c r="K113">
        <v>7</v>
      </c>
      <c r="L113">
        <v>0</v>
      </c>
      <c r="M113">
        <v>1</v>
      </c>
      <c r="N113">
        <v>1</v>
      </c>
      <c r="O113">
        <v>1</v>
      </c>
      <c r="P113">
        <v>1</v>
      </c>
      <c r="Q113">
        <v>0</v>
      </c>
      <c r="R113">
        <v>1</v>
      </c>
      <c r="S113">
        <v>1</v>
      </c>
      <c r="T113">
        <v>0</v>
      </c>
      <c r="U113">
        <v>0</v>
      </c>
      <c r="V113">
        <v>0</v>
      </c>
      <c r="W113">
        <v>0</v>
      </c>
      <c r="X113">
        <v>0</v>
      </c>
      <c r="Y113">
        <v>1</v>
      </c>
      <c r="Z113">
        <v>1</v>
      </c>
      <c r="AA113">
        <v>1</v>
      </c>
      <c r="AB113">
        <v>1</v>
      </c>
      <c r="AC113">
        <v>1</v>
      </c>
      <c r="AD113">
        <v>1</v>
      </c>
      <c r="AE113">
        <v>1</v>
      </c>
      <c r="AF113">
        <v>1</v>
      </c>
      <c r="AG113">
        <v>0</v>
      </c>
      <c r="AH113">
        <v>1</v>
      </c>
      <c r="AI113">
        <v>0</v>
      </c>
      <c r="AJ113">
        <v>0</v>
      </c>
      <c r="AK113">
        <v>0</v>
      </c>
      <c r="AL113">
        <v>0</v>
      </c>
      <c r="AM113">
        <v>0</v>
      </c>
      <c r="AN113">
        <v>1</v>
      </c>
      <c r="AO113">
        <v>0</v>
      </c>
      <c r="AP113" t="s">
        <v>1809</v>
      </c>
      <c r="AQ113" t="s">
        <v>1809</v>
      </c>
      <c r="AR113" t="s">
        <v>1809</v>
      </c>
      <c r="AS113" t="s">
        <v>1809</v>
      </c>
      <c r="AT113" t="s">
        <v>1809</v>
      </c>
      <c r="AU113" t="s">
        <v>1809</v>
      </c>
      <c r="AV113" t="s">
        <v>1809</v>
      </c>
      <c r="AW113" t="s">
        <v>1809</v>
      </c>
      <c r="AX113" t="s">
        <v>1809</v>
      </c>
      <c r="AY113" t="s">
        <v>1809</v>
      </c>
      <c r="AZ113">
        <v>1</v>
      </c>
      <c r="BA113">
        <v>0</v>
      </c>
      <c r="BB113">
        <v>0</v>
      </c>
      <c r="BC113">
        <v>1</v>
      </c>
      <c r="BD113">
        <v>0</v>
      </c>
      <c r="BE113">
        <v>0</v>
      </c>
      <c r="BF113">
        <v>0</v>
      </c>
      <c r="BG113">
        <v>0</v>
      </c>
      <c r="BH113">
        <v>0</v>
      </c>
      <c r="BI113">
        <v>0</v>
      </c>
      <c r="BJ113">
        <v>0</v>
      </c>
      <c r="BK113">
        <v>1</v>
      </c>
      <c r="BL113">
        <v>0</v>
      </c>
      <c r="BM113">
        <v>0</v>
      </c>
      <c r="BN113">
        <v>1</v>
      </c>
      <c r="BO113">
        <v>0</v>
      </c>
      <c r="BP113">
        <v>0</v>
      </c>
      <c r="BQ113">
        <v>0</v>
      </c>
      <c r="BR113">
        <v>0</v>
      </c>
      <c r="BS113">
        <v>0</v>
      </c>
      <c r="BT113">
        <v>1</v>
      </c>
      <c r="BU113">
        <v>0</v>
      </c>
      <c r="BV113">
        <v>1</v>
      </c>
      <c r="BW113">
        <v>0</v>
      </c>
      <c r="BX113">
        <v>1</v>
      </c>
      <c r="BY113">
        <v>0</v>
      </c>
      <c r="BZ113">
        <v>0</v>
      </c>
      <c r="CA113">
        <v>0</v>
      </c>
      <c r="CB113">
        <v>0</v>
      </c>
      <c r="CC113">
        <v>0</v>
      </c>
      <c r="CD113">
        <v>1</v>
      </c>
      <c r="CE113">
        <v>1</v>
      </c>
      <c r="CF113">
        <v>0</v>
      </c>
      <c r="CG113">
        <v>0</v>
      </c>
      <c r="CH113">
        <v>0</v>
      </c>
      <c r="CI113" t="s">
        <v>1809</v>
      </c>
      <c r="CJ113" t="s">
        <v>1809</v>
      </c>
      <c r="CK113" t="s">
        <v>1809</v>
      </c>
      <c r="CL113" t="s">
        <v>1809</v>
      </c>
      <c r="CM113" t="s">
        <v>1809</v>
      </c>
      <c r="CN113" t="s">
        <v>1809</v>
      </c>
      <c r="CO113" t="s">
        <v>1809</v>
      </c>
      <c r="CP113" t="s">
        <v>1809</v>
      </c>
      <c r="CQ113" t="s">
        <v>1809</v>
      </c>
      <c r="CR113" t="s">
        <v>1809</v>
      </c>
      <c r="CS113" t="s">
        <v>1809</v>
      </c>
      <c r="CT113" t="s">
        <v>1809</v>
      </c>
      <c r="CU113" t="s">
        <v>1809</v>
      </c>
      <c r="CV113" t="s">
        <v>1809</v>
      </c>
      <c r="CW113" t="s">
        <v>1809</v>
      </c>
      <c r="CX113" t="s">
        <v>1809</v>
      </c>
      <c r="CY113" t="s">
        <v>1809</v>
      </c>
      <c r="CZ113" t="s">
        <v>1809</v>
      </c>
      <c r="DA113" t="s">
        <v>1809</v>
      </c>
      <c r="DB113" t="s">
        <v>1809</v>
      </c>
      <c r="DC113" t="s">
        <v>1809</v>
      </c>
      <c r="DD113" t="s">
        <v>1809</v>
      </c>
      <c r="DE113" t="s">
        <v>1809</v>
      </c>
      <c r="DF113" t="s">
        <v>1809</v>
      </c>
      <c r="DG113" t="s">
        <v>1809</v>
      </c>
      <c r="DH113" t="s">
        <v>1809</v>
      </c>
      <c r="DI113" t="s">
        <v>1809</v>
      </c>
      <c r="DJ113" t="s">
        <v>1809</v>
      </c>
      <c r="DK113" t="s">
        <v>1809</v>
      </c>
      <c r="DL113" t="s">
        <v>1809</v>
      </c>
      <c r="DM113" t="s">
        <v>1809</v>
      </c>
      <c r="DN113" t="s">
        <v>1809</v>
      </c>
      <c r="DO113" t="s">
        <v>1809</v>
      </c>
      <c r="DP113" t="s">
        <v>1809</v>
      </c>
      <c r="DQ113" t="s">
        <v>1809</v>
      </c>
      <c r="DR113" t="s">
        <v>1809</v>
      </c>
      <c r="DS113" t="s">
        <v>1809</v>
      </c>
      <c r="DT113" t="s">
        <v>1809</v>
      </c>
      <c r="DU113" t="s">
        <v>1809</v>
      </c>
      <c r="DV113" t="s">
        <v>1809</v>
      </c>
      <c r="DW113">
        <v>1</v>
      </c>
      <c r="DX113">
        <v>1</v>
      </c>
      <c r="DY113">
        <v>0</v>
      </c>
      <c r="DZ113" t="s">
        <v>1809</v>
      </c>
      <c r="EA113">
        <v>1</v>
      </c>
      <c r="EB113">
        <v>0</v>
      </c>
      <c r="EC113">
        <v>0</v>
      </c>
      <c r="ED113">
        <v>0</v>
      </c>
      <c r="EE113">
        <v>0</v>
      </c>
      <c r="EF113">
        <v>0</v>
      </c>
      <c r="EG113">
        <v>1</v>
      </c>
      <c r="EH113">
        <v>0</v>
      </c>
      <c r="EI113">
        <v>1</v>
      </c>
      <c r="EJ113">
        <v>0</v>
      </c>
      <c r="EK113">
        <v>0</v>
      </c>
      <c r="EL113">
        <v>1</v>
      </c>
      <c r="EM113">
        <v>0</v>
      </c>
      <c r="EN113">
        <v>0</v>
      </c>
      <c r="EO113">
        <v>0</v>
      </c>
      <c r="EP113">
        <v>0</v>
      </c>
      <c r="EQ113">
        <v>1</v>
      </c>
      <c r="ER113">
        <v>1</v>
      </c>
      <c r="ES113">
        <v>1</v>
      </c>
      <c r="ET113">
        <v>0</v>
      </c>
      <c r="EU113">
        <v>0</v>
      </c>
      <c r="EV113">
        <v>0</v>
      </c>
      <c r="EW113">
        <v>0</v>
      </c>
    </row>
    <row r="114" spans="1:153" x14ac:dyDescent="0.35">
      <c r="A114" t="s">
        <v>332</v>
      </c>
      <c r="B114" s="1">
        <v>43347</v>
      </c>
      <c r="C114" s="1">
        <v>43352</v>
      </c>
      <c r="D114">
        <v>1</v>
      </c>
      <c r="E114">
        <v>0</v>
      </c>
      <c r="F114">
        <v>0</v>
      </c>
      <c r="G114">
        <v>0</v>
      </c>
      <c r="H114">
        <v>1</v>
      </c>
      <c r="I114">
        <v>0</v>
      </c>
      <c r="J114">
        <v>1</v>
      </c>
      <c r="K114">
        <v>7</v>
      </c>
      <c r="L114">
        <v>0</v>
      </c>
      <c r="M114">
        <v>1</v>
      </c>
      <c r="N114">
        <v>1</v>
      </c>
      <c r="O114">
        <v>1</v>
      </c>
      <c r="P114">
        <v>1</v>
      </c>
      <c r="Q114">
        <v>0</v>
      </c>
      <c r="R114">
        <v>1</v>
      </c>
      <c r="S114">
        <v>1</v>
      </c>
      <c r="T114">
        <v>0</v>
      </c>
      <c r="U114">
        <v>0</v>
      </c>
      <c r="V114">
        <v>0</v>
      </c>
      <c r="W114">
        <v>0</v>
      </c>
      <c r="X114">
        <v>0</v>
      </c>
      <c r="Y114">
        <v>1</v>
      </c>
      <c r="Z114">
        <v>1</v>
      </c>
      <c r="AA114">
        <v>1</v>
      </c>
      <c r="AB114">
        <v>1</v>
      </c>
      <c r="AC114">
        <v>1</v>
      </c>
      <c r="AD114">
        <v>1</v>
      </c>
      <c r="AE114">
        <v>1</v>
      </c>
      <c r="AF114">
        <v>1</v>
      </c>
      <c r="AG114">
        <v>0</v>
      </c>
      <c r="AH114">
        <v>1</v>
      </c>
      <c r="AI114">
        <v>0</v>
      </c>
      <c r="AJ114">
        <v>0</v>
      </c>
      <c r="AK114">
        <v>0</v>
      </c>
      <c r="AL114">
        <v>0</v>
      </c>
      <c r="AM114">
        <v>0</v>
      </c>
      <c r="AN114">
        <v>1</v>
      </c>
      <c r="AO114">
        <v>0</v>
      </c>
      <c r="AP114" t="s">
        <v>1809</v>
      </c>
      <c r="AQ114" t="s">
        <v>1809</v>
      </c>
      <c r="AR114" t="s">
        <v>1809</v>
      </c>
      <c r="AS114" t="s">
        <v>1809</v>
      </c>
      <c r="AT114" t="s">
        <v>1809</v>
      </c>
      <c r="AU114" t="s">
        <v>1809</v>
      </c>
      <c r="AV114" t="s">
        <v>1809</v>
      </c>
      <c r="AW114" t="s">
        <v>1809</v>
      </c>
      <c r="AX114" t="s">
        <v>1809</v>
      </c>
      <c r="AY114" t="s">
        <v>1809</v>
      </c>
      <c r="AZ114">
        <v>1</v>
      </c>
      <c r="BA114">
        <v>0</v>
      </c>
      <c r="BB114">
        <v>0</v>
      </c>
      <c r="BC114">
        <v>1</v>
      </c>
      <c r="BD114">
        <v>0</v>
      </c>
      <c r="BE114">
        <v>0</v>
      </c>
      <c r="BF114">
        <v>0</v>
      </c>
      <c r="BG114">
        <v>0</v>
      </c>
      <c r="BH114">
        <v>0</v>
      </c>
      <c r="BI114">
        <v>0</v>
      </c>
      <c r="BJ114">
        <v>0</v>
      </c>
      <c r="BK114">
        <v>1</v>
      </c>
      <c r="BL114">
        <v>0</v>
      </c>
      <c r="BM114">
        <v>0</v>
      </c>
      <c r="BN114">
        <v>1</v>
      </c>
      <c r="BO114">
        <v>0</v>
      </c>
      <c r="BP114">
        <v>0</v>
      </c>
      <c r="BQ114">
        <v>0</v>
      </c>
      <c r="BR114">
        <v>0</v>
      </c>
      <c r="BS114">
        <v>0</v>
      </c>
      <c r="BT114">
        <v>1</v>
      </c>
      <c r="BU114">
        <v>0</v>
      </c>
      <c r="BV114">
        <v>1</v>
      </c>
      <c r="BW114">
        <v>0</v>
      </c>
      <c r="BX114">
        <v>1</v>
      </c>
      <c r="BY114">
        <v>0</v>
      </c>
      <c r="BZ114">
        <v>0</v>
      </c>
      <c r="CA114">
        <v>0</v>
      </c>
      <c r="CB114">
        <v>0</v>
      </c>
      <c r="CC114">
        <v>0</v>
      </c>
      <c r="CD114">
        <v>1</v>
      </c>
      <c r="CE114">
        <v>1</v>
      </c>
      <c r="CF114">
        <v>0</v>
      </c>
      <c r="CG114">
        <v>0</v>
      </c>
      <c r="CH114">
        <v>0</v>
      </c>
      <c r="CI114" t="s">
        <v>1809</v>
      </c>
      <c r="CJ114" t="s">
        <v>1809</v>
      </c>
      <c r="CK114" t="s">
        <v>1809</v>
      </c>
      <c r="CL114" t="s">
        <v>1809</v>
      </c>
      <c r="CM114" t="s">
        <v>1809</v>
      </c>
      <c r="CN114" t="s">
        <v>1809</v>
      </c>
      <c r="CO114" t="s">
        <v>1809</v>
      </c>
      <c r="CP114" t="s">
        <v>1809</v>
      </c>
      <c r="CQ114" t="s">
        <v>1809</v>
      </c>
      <c r="CR114" t="s">
        <v>1809</v>
      </c>
      <c r="CS114" t="s">
        <v>1809</v>
      </c>
      <c r="CT114" t="s">
        <v>1809</v>
      </c>
      <c r="CU114" t="s">
        <v>1809</v>
      </c>
      <c r="CV114" t="s">
        <v>1809</v>
      </c>
      <c r="CW114" t="s">
        <v>1809</v>
      </c>
      <c r="CX114" t="s">
        <v>1809</v>
      </c>
      <c r="CY114" t="s">
        <v>1809</v>
      </c>
      <c r="CZ114" t="s">
        <v>1809</v>
      </c>
      <c r="DA114" t="s">
        <v>1809</v>
      </c>
      <c r="DB114" t="s">
        <v>1809</v>
      </c>
      <c r="DC114" t="s">
        <v>1809</v>
      </c>
      <c r="DD114" t="s">
        <v>1809</v>
      </c>
      <c r="DE114" t="s">
        <v>1809</v>
      </c>
      <c r="DF114" t="s">
        <v>1809</v>
      </c>
      <c r="DG114" t="s">
        <v>1809</v>
      </c>
      <c r="DH114" t="s">
        <v>1809</v>
      </c>
      <c r="DI114" t="s">
        <v>1809</v>
      </c>
      <c r="DJ114" t="s">
        <v>1809</v>
      </c>
      <c r="DK114" t="s">
        <v>1809</v>
      </c>
      <c r="DL114" t="s">
        <v>1809</v>
      </c>
      <c r="DM114" t="s">
        <v>1809</v>
      </c>
      <c r="DN114" t="s">
        <v>1809</v>
      </c>
      <c r="DO114" t="s">
        <v>1809</v>
      </c>
      <c r="DP114" t="s">
        <v>1809</v>
      </c>
      <c r="DQ114" t="s">
        <v>1809</v>
      </c>
      <c r="DR114" t="s">
        <v>1809</v>
      </c>
      <c r="DS114" t="s">
        <v>1809</v>
      </c>
      <c r="DT114" t="s">
        <v>1809</v>
      </c>
      <c r="DU114" t="s">
        <v>1809</v>
      </c>
      <c r="DV114" t="s">
        <v>1809</v>
      </c>
      <c r="DW114">
        <v>1</v>
      </c>
      <c r="DX114">
        <v>1</v>
      </c>
      <c r="DY114">
        <v>0</v>
      </c>
      <c r="DZ114" t="s">
        <v>1809</v>
      </c>
      <c r="EA114">
        <v>1</v>
      </c>
      <c r="EB114">
        <v>0</v>
      </c>
      <c r="EC114">
        <v>0</v>
      </c>
      <c r="ED114">
        <v>0</v>
      </c>
      <c r="EE114">
        <v>0</v>
      </c>
      <c r="EF114">
        <v>0</v>
      </c>
      <c r="EG114">
        <v>1</v>
      </c>
      <c r="EH114">
        <v>0</v>
      </c>
      <c r="EI114">
        <v>1</v>
      </c>
      <c r="EJ114">
        <v>0</v>
      </c>
      <c r="EK114">
        <v>0</v>
      </c>
      <c r="EL114">
        <v>1</v>
      </c>
      <c r="EM114">
        <v>0</v>
      </c>
      <c r="EN114">
        <v>0</v>
      </c>
      <c r="EO114">
        <v>0</v>
      </c>
      <c r="EP114">
        <v>0</v>
      </c>
      <c r="EQ114">
        <v>1</v>
      </c>
      <c r="ER114">
        <v>1</v>
      </c>
      <c r="ES114">
        <v>1</v>
      </c>
      <c r="ET114">
        <v>0</v>
      </c>
      <c r="EU114">
        <v>0</v>
      </c>
      <c r="EV114">
        <v>0</v>
      </c>
      <c r="EW114">
        <v>0</v>
      </c>
    </row>
    <row r="115" spans="1:153" x14ac:dyDescent="0.35">
      <c r="A115" t="s">
        <v>332</v>
      </c>
      <c r="B115" s="1">
        <v>43353</v>
      </c>
      <c r="C115" s="1">
        <v>43532</v>
      </c>
      <c r="D115">
        <v>1</v>
      </c>
      <c r="E115">
        <v>0</v>
      </c>
      <c r="F115">
        <v>0</v>
      </c>
      <c r="G115">
        <v>0</v>
      </c>
      <c r="H115">
        <v>1</v>
      </c>
      <c r="I115">
        <v>0</v>
      </c>
      <c r="J115">
        <v>1</v>
      </c>
      <c r="K115">
        <v>7</v>
      </c>
      <c r="L115">
        <v>0</v>
      </c>
      <c r="M115">
        <v>1</v>
      </c>
      <c r="N115">
        <v>1</v>
      </c>
      <c r="O115">
        <v>1</v>
      </c>
      <c r="P115">
        <v>1</v>
      </c>
      <c r="Q115">
        <v>0</v>
      </c>
      <c r="R115">
        <v>1</v>
      </c>
      <c r="S115">
        <v>1</v>
      </c>
      <c r="T115">
        <v>0</v>
      </c>
      <c r="U115">
        <v>0</v>
      </c>
      <c r="V115">
        <v>0</v>
      </c>
      <c r="W115">
        <v>0</v>
      </c>
      <c r="X115">
        <v>0</v>
      </c>
      <c r="Y115">
        <v>1</v>
      </c>
      <c r="Z115">
        <v>1</v>
      </c>
      <c r="AA115">
        <v>1</v>
      </c>
      <c r="AB115">
        <v>1</v>
      </c>
      <c r="AC115">
        <v>1</v>
      </c>
      <c r="AD115">
        <v>1</v>
      </c>
      <c r="AE115">
        <v>1</v>
      </c>
      <c r="AF115">
        <v>1</v>
      </c>
      <c r="AG115">
        <v>0</v>
      </c>
      <c r="AH115">
        <v>1</v>
      </c>
      <c r="AI115">
        <v>0</v>
      </c>
      <c r="AJ115">
        <v>0</v>
      </c>
      <c r="AK115">
        <v>0</v>
      </c>
      <c r="AL115">
        <v>0</v>
      </c>
      <c r="AM115">
        <v>0</v>
      </c>
      <c r="AN115">
        <v>1</v>
      </c>
      <c r="AO115">
        <v>0</v>
      </c>
      <c r="AP115" t="s">
        <v>1809</v>
      </c>
      <c r="AQ115" t="s">
        <v>1809</v>
      </c>
      <c r="AR115" t="s">
        <v>1809</v>
      </c>
      <c r="AS115" t="s">
        <v>1809</v>
      </c>
      <c r="AT115" t="s">
        <v>1809</v>
      </c>
      <c r="AU115" t="s">
        <v>1809</v>
      </c>
      <c r="AV115" t="s">
        <v>1809</v>
      </c>
      <c r="AW115" t="s">
        <v>1809</v>
      </c>
      <c r="AX115" t="s">
        <v>1809</v>
      </c>
      <c r="AY115" t="s">
        <v>1809</v>
      </c>
      <c r="AZ115">
        <v>1</v>
      </c>
      <c r="BA115">
        <v>0</v>
      </c>
      <c r="BB115">
        <v>0</v>
      </c>
      <c r="BC115">
        <v>1</v>
      </c>
      <c r="BD115">
        <v>0</v>
      </c>
      <c r="BE115">
        <v>0</v>
      </c>
      <c r="BF115">
        <v>0</v>
      </c>
      <c r="BG115">
        <v>0</v>
      </c>
      <c r="BH115">
        <v>0</v>
      </c>
      <c r="BI115">
        <v>0</v>
      </c>
      <c r="BJ115">
        <v>0</v>
      </c>
      <c r="BK115">
        <v>1</v>
      </c>
      <c r="BL115">
        <v>0</v>
      </c>
      <c r="BM115">
        <v>0</v>
      </c>
      <c r="BN115">
        <v>1</v>
      </c>
      <c r="BO115">
        <v>0</v>
      </c>
      <c r="BP115">
        <v>0</v>
      </c>
      <c r="BQ115">
        <v>0</v>
      </c>
      <c r="BR115">
        <v>0</v>
      </c>
      <c r="BS115">
        <v>0</v>
      </c>
      <c r="BT115">
        <v>1</v>
      </c>
      <c r="BU115">
        <v>0</v>
      </c>
      <c r="BV115">
        <v>1</v>
      </c>
      <c r="BW115">
        <v>0</v>
      </c>
      <c r="BX115">
        <v>1</v>
      </c>
      <c r="BY115">
        <v>0</v>
      </c>
      <c r="BZ115">
        <v>0</v>
      </c>
      <c r="CA115">
        <v>0</v>
      </c>
      <c r="CB115">
        <v>0</v>
      </c>
      <c r="CC115">
        <v>0</v>
      </c>
      <c r="CD115">
        <v>1</v>
      </c>
      <c r="CE115">
        <v>1</v>
      </c>
      <c r="CF115">
        <v>0</v>
      </c>
      <c r="CG115">
        <v>0</v>
      </c>
      <c r="CH115">
        <v>0</v>
      </c>
      <c r="CI115" t="s">
        <v>1809</v>
      </c>
      <c r="CJ115" t="s">
        <v>1809</v>
      </c>
      <c r="CK115" t="s">
        <v>1809</v>
      </c>
      <c r="CL115" t="s">
        <v>1809</v>
      </c>
      <c r="CM115" t="s">
        <v>1809</v>
      </c>
      <c r="CN115" t="s">
        <v>1809</v>
      </c>
      <c r="CO115" t="s">
        <v>1809</v>
      </c>
      <c r="CP115" t="s">
        <v>1809</v>
      </c>
      <c r="CQ115" t="s">
        <v>1809</v>
      </c>
      <c r="CR115" t="s">
        <v>1809</v>
      </c>
      <c r="CS115" t="s">
        <v>1809</v>
      </c>
      <c r="CT115" t="s">
        <v>1809</v>
      </c>
      <c r="CU115" t="s">
        <v>1809</v>
      </c>
      <c r="CV115" t="s">
        <v>1809</v>
      </c>
      <c r="CW115" t="s">
        <v>1809</v>
      </c>
      <c r="CX115" t="s">
        <v>1809</v>
      </c>
      <c r="CY115" t="s">
        <v>1809</v>
      </c>
      <c r="CZ115" t="s">
        <v>1809</v>
      </c>
      <c r="DA115" t="s">
        <v>1809</v>
      </c>
      <c r="DB115" t="s">
        <v>1809</v>
      </c>
      <c r="DC115" t="s">
        <v>1809</v>
      </c>
      <c r="DD115" t="s">
        <v>1809</v>
      </c>
      <c r="DE115" t="s">
        <v>1809</v>
      </c>
      <c r="DF115" t="s">
        <v>1809</v>
      </c>
      <c r="DG115" t="s">
        <v>1809</v>
      </c>
      <c r="DH115" t="s">
        <v>1809</v>
      </c>
      <c r="DI115" t="s">
        <v>1809</v>
      </c>
      <c r="DJ115" t="s">
        <v>1809</v>
      </c>
      <c r="DK115" t="s">
        <v>1809</v>
      </c>
      <c r="DL115" t="s">
        <v>1809</v>
      </c>
      <c r="DM115" t="s">
        <v>1809</v>
      </c>
      <c r="DN115" t="s">
        <v>1809</v>
      </c>
      <c r="DO115" t="s">
        <v>1809</v>
      </c>
      <c r="DP115" t="s">
        <v>1809</v>
      </c>
      <c r="DQ115" t="s">
        <v>1809</v>
      </c>
      <c r="DR115" t="s">
        <v>1809</v>
      </c>
      <c r="DS115" t="s">
        <v>1809</v>
      </c>
      <c r="DT115" t="s">
        <v>1809</v>
      </c>
      <c r="DU115" t="s">
        <v>1809</v>
      </c>
      <c r="DV115" t="s">
        <v>1809</v>
      </c>
      <c r="DW115">
        <v>1</v>
      </c>
      <c r="DX115">
        <v>1</v>
      </c>
      <c r="DY115">
        <v>0</v>
      </c>
      <c r="DZ115" t="s">
        <v>1809</v>
      </c>
      <c r="EA115">
        <v>1</v>
      </c>
      <c r="EB115">
        <v>0</v>
      </c>
      <c r="EC115">
        <v>0</v>
      </c>
      <c r="ED115">
        <v>0</v>
      </c>
      <c r="EE115">
        <v>0</v>
      </c>
      <c r="EF115">
        <v>0</v>
      </c>
      <c r="EG115">
        <v>1</v>
      </c>
      <c r="EH115">
        <v>0</v>
      </c>
      <c r="EI115">
        <v>1</v>
      </c>
      <c r="EJ115">
        <v>0</v>
      </c>
      <c r="EK115">
        <v>0</v>
      </c>
      <c r="EL115">
        <v>1</v>
      </c>
      <c r="EM115">
        <v>0</v>
      </c>
      <c r="EN115">
        <v>0</v>
      </c>
      <c r="EO115">
        <v>0</v>
      </c>
      <c r="EP115">
        <v>0</v>
      </c>
      <c r="EQ115">
        <v>1</v>
      </c>
      <c r="ER115">
        <v>1</v>
      </c>
      <c r="ES115">
        <v>1</v>
      </c>
      <c r="ET115">
        <v>0</v>
      </c>
      <c r="EU115">
        <v>0</v>
      </c>
      <c r="EV115">
        <v>0</v>
      </c>
      <c r="EW115">
        <v>0</v>
      </c>
    </row>
    <row r="116" spans="1:153" x14ac:dyDescent="0.35">
      <c r="A116" t="s">
        <v>332</v>
      </c>
      <c r="B116" s="1">
        <v>43533</v>
      </c>
      <c r="C116" s="1">
        <v>43627</v>
      </c>
      <c r="D116">
        <v>1</v>
      </c>
      <c r="E116">
        <v>0</v>
      </c>
      <c r="F116">
        <v>0</v>
      </c>
      <c r="G116">
        <v>0</v>
      </c>
      <c r="H116">
        <v>1</v>
      </c>
      <c r="I116">
        <v>0</v>
      </c>
      <c r="J116">
        <v>1</v>
      </c>
      <c r="K116">
        <v>7</v>
      </c>
      <c r="L116">
        <v>0</v>
      </c>
      <c r="M116">
        <v>1</v>
      </c>
      <c r="N116">
        <v>1</v>
      </c>
      <c r="O116">
        <v>1</v>
      </c>
      <c r="P116">
        <v>1</v>
      </c>
      <c r="Q116">
        <v>0</v>
      </c>
      <c r="R116">
        <v>1</v>
      </c>
      <c r="S116">
        <v>1</v>
      </c>
      <c r="T116">
        <v>0</v>
      </c>
      <c r="U116">
        <v>0</v>
      </c>
      <c r="V116">
        <v>0</v>
      </c>
      <c r="W116">
        <v>0</v>
      </c>
      <c r="X116">
        <v>0</v>
      </c>
      <c r="Y116">
        <v>1</v>
      </c>
      <c r="Z116">
        <v>1</v>
      </c>
      <c r="AA116">
        <v>1</v>
      </c>
      <c r="AB116">
        <v>1</v>
      </c>
      <c r="AC116">
        <v>1</v>
      </c>
      <c r="AD116">
        <v>1</v>
      </c>
      <c r="AE116">
        <v>1</v>
      </c>
      <c r="AF116">
        <v>1</v>
      </c>
      <c r="AG116">
        <v>0</v>
      </c>
      <c r="AH116">
        <v>1</v>
      </c>
      <c r="AI116">
        <v>0</v>
      </c>
      <c r="AJ116">
        <v>0</v>
      </c>
      <c r="AK116">
        <v>0</v>
      </c>
      <c r="AL116">
        <v>0</v>
      </c>
      <c r="AM116">
        <v>0</v>
      </c>
      <c r="AN116">
        <v>1</v>
      </c>
      <c r="AO116">
        <v>0</v>
      </c>
      <c r="AP116" t="s">
        <v>1809</v>
      </c>
      <c r="AQ116" t="s">
        <v>1809</v>
      </c>
      <c r="AR116" t="s">
        <v>1809</v>
      </c>
      <c r="AS116" t="s">
        <v>1809</v>
      </c>
      <c r="AT116" t="s">
        <v>1809</v>
      </c>
      <c r="AU116" t="s">
        <v>1809</v>
      </c>
      <c r="AV116" t="s">
        <v>1809</v>
      </c>
      <c r="AW116" t="s">
        <v>1809</v>
      </c>
      <c r="AX116" t="s">
        <v>1809</v>
      </c>
      <c r="AY116" t="s">
        <v>1809</v>
      </c>
      <c r="AZ116">
        <v>1</v>
      </c>
      <c r="BA116">
        <v>0</v>
      </c>
      <c r="BB116">
        <v>0</v>
      </c>
      <c r="BC116">
        <v>1</v>
      </c>
      <c r="BD116">
        <v>0</v>
      </c>
      <c r="BE116">
        <v>0</v>
      </c>
      <c r="BF116">
        <v>0</v>
      </c>
      <c r="BG116">
        <v>0</v>
      </c>
      <c r="BH116">
        <v>0</v>
      </c>
      <c r="BI116">
        <v>0</v>
      </c>
      <c r="BJ116">
        <v>0</v>
      </c>
      <c r="BK116">
        <v>1</v>
      </c>
      <c r="BL116">
        <v>0</v>
      </c>
      <c r="BM116">
        <v>0</v>
      </c>
      <c r="BN116">
        <v>1</v>
      </c>
      <c r="BO116">
        <v>0</v>
      </c>
      <c r="BP116">
        <v>0</v>
      </c>
      <c r="BQ116">
        <v>0</v>
      </c>
      <c r="BR116">
        <v>0</v>
      </c>
      <c r="BS116">
        <v>0</v>
      </c>
      <c r="BT116">
        <v>1</v>
      </c>
      <c r="BU116">
        <v>0</v>
      </c>
      <c r="BV116">
        <v>1</v>
      </c>
      <c r="BW116">
        <v>0</v>
      </c>
      <c r="BX116">
        <v>1</v>
      </c>
      <c r="BY116">
        <v>0</v>
      </c>
      <c r="BZ116">
        <v>0</v>
      </c>
      <c r="CA116">
        <v>0</v>
      </c>
      <c r="CB116">
        <v>0</v>
      </c>
      <c r="CC116">
        <v>0</v>
      </c>
      <c r="CD116">
        <v>1</v>
      </c>
      <c r="CE116">
        <v>1</v>
      </c>
      <c r="CF116">
        <v>0</v>
      </c>
      <c r="CG116">
        <v>0</v>
      </c>
      <c r="CH116">
        <v>0</v>
      </c>
      <c r="CI116" t="s">
        <v>1809</v>
      </c>
      <c r="CJ116" t="s">
        <v>1809</v>
      </c>
      <c r="CK116" t="s">
        <v>1809</v>
      </c>
      <c r="CL116" t="s">
        <v>1809</v>
      </c>
      <c r="CM116" t="s">
        <v>1809</v>
      </c>
      <c r="CN116" t="s">
        <v>1809</v>
      </c>
      <c r="CO116" t="s">
        <v>1809</v>
      </c>
      <c r="CP116" t="s">
        <v>1809</v>
      </c>
      <c r="CQ116" t="s">
        <v>1809</v>
      </c>
      <c r="CR116" t="s">
        <v>1809</v>
      </c>
      <c r="CS116" t="s">
        <v>1809</v>
      </c>
      <c r="CT116" t="s">
        <v>1809</v>
      </c>
      <c r="CU116" t="s">
        <v>1809</v>
      </c>
      <c r="CV116" t="s">
        <v>1809</v>
      </c>
      <c r="CW116" t="s">
        <v>1809</v>
      </c>
      <c r="CX116" t="s">
        <v>1809</v>
      </c>
      <c r="CY116" t="s">
        <v>1809</v>
      </c>
      <c r="CZ116" t="s">
        <v>1809</v>
      </c>
      <c r="DA116" t="s">
        <v>1809</v>
      </c>
      <c r="DB116" t="s">
        <v>1809</v>
      </c>
      <c r="DC116" t="s">
        <v>1809</v>
      </c>
      <c r="DD116" t="s">
        <v>1809</v>
      </c>
      <c r="DE116" t="s">
        <v>1809</v>
      </c>
      <c r="DF116" t="s">
        <v>1809</v>
      </c>
      <c r="DG116" t="s">
        <v>1809</v>
      </c>
      <c r="DH116" t="s">
        <v>1809</v>
      </c>
      <c r="DI116" t="s">
        <v>1809</v>
      </c>
      <c r="DJ116" t="s">
        <v>1809</v>
      </c>
      <c r="DK116" t="s">
        <v>1809</v>
      </c>
      <c r="DL116" t="s">
        <v>1809</v>
      </c>
      <c r="DM116" t="s">
        <v>1809</v>
      </c>
      <c r="DN116" t="s">
        <v>1809</v>
      </c>
      <c r="DO116" t="s">
        <v>1809</v>
      </c>
      <c r="DP116" t="s">
        <v>1809</v>
      </c>
      <c r="DQ116" t="s">
        <v>1809</v>
      </c>
      <c r="DR116" t="s">
        <v>1809</v>
      </c>
      <c r="DS116" t="s">
        <v>1809</v>
      </c>
      <c r="DT116" t="s">
        <v>1809</v>
      </c>
      <c r="DU116" t="s">
        <v>1809</v>
      </c>
      <c r="DV116" t="s">
        <v>1809</v>
      </c>
      <c r="DW116">
        <v>1</v>
      </c>
      <c r="DX116">
        <v>1</v>
      </c>
      <c r="DY116">
        <v>0</v>
      </c>
      <c r="DZ116" t="s">
        <v>1809</v>
      </c>
      <c r="EA116">
        <v>1</v>
      </c>
      <c r="EB116">
        <v>0</v>
      </c>
      <c r="EC116">
        <v>0</v>
      </c>
      <c r="ED116">
        <v>0</v>
      </c>
      <c r="EE116">
        <v>0</v>
      </c>
      <c r="EF116">
        <v>0</v>
      </c>
      <c r="EG116">
        <v>1</v>
      </c>
      <c r="EH116">
        <v>0</v>
      </c>
      <c r="EI116">
        <v>1</v>
      </c>
      <c r="EJ116">
        <v>0</v>
      </c>
      <c r="EK116">
        <v>0</v>
      </c>
      <c r="EL116">
        <v>1</v>
      </c>
      <c r="EM116">
        <v>0</v>
      </c>
      <c r="EN116">
        <v>0</v>
      </c>
      <c r="EO116">
        <v>0</v>
      </c>
      <c r="EP116">
        <v>0</v>
      </c>
      <c r="EQ116">
        <v>1</v>
      </c>
      <c r="ER116">
        <v>1</v>
      </c>
      <c r="ES116">
        <v>1</v>
      </c>
      <c r="ET116">
        <v>0</v>
      </c>
      <c r="EU116">
        <v>0</v>
      </c>
      <c r="EV116">
        <v>0</v>
      </c>
      <c r="EW116">
        <v>0</v>
      </c>
    </row>
    <row r="117" spans="1:153" x14ac:dyDescent="0.35">
      <c r="A117" t="s">
        <v>332</v>
      </c>
      <c r="B117" s="1">
        <v>43628</v>
      </c>
      <c r="C117" s="1">
        <v>43813</v>
      </c>
      <c r="D117">
        <v>1</v>
      </c>
      <c r="E117">
        <v>0</v>
      </c>
      <c r="F117">
        <v>0</v>
      </c>
      <c r="G117">
        <v>0</v>
      </c>
      <c r="H117">
        <v>1</v>
      </c>
      <c r="I117">
        <v>0</v>
      </c>
      <c r="J117">
        <v>1</v>
      </c>
      <c r="K117">
        <v>7</v>
      </c>
      <c r="L117">
        <v>0</v>
      </c>
      <c r="M117">
        <v>1</v>
      </c>
      <c r="N117">
        <v>1</v>
      </c>
      <c r="O117">
        <v>1</v>
      </c>
      <c r="P117">
        <v>1</v>
      </c>
      <c r="Q117">
        <v>0</v>
      </c>
      <c r="R117">
        <v>1</v>
      </c>
      <c r="S117">
        <v>1</v>
      </c>
      <c r="T117">
        <v>0</v>
      </c>
      <c r="U117">
        <v>0</v>
      </c>
      <c r="V117">
        <v>0</v>
      </c>
      <c r="W117">
        <v>0</v>
      </c>
      <c r="X117">
        <v>0</v>
      </c>
      <c r="Y117">
        <v>1</v>
      </c>
      <c r="Z117">
        <v>1</v>
      </c>
      <c r="AA117">
        <v>1</v>
      </c>
      <c r="AB117">
        <v>1</v>
      </c>
      <c r="AC117">
        <v>1</v>
      </c>
      <c r="AD117">
        <v>1</v>
      </c>
      <c r="AE117">
        <v>1</v>
      </c>
      <c r="AF117">
        <v>1</v>
      </c>
      <c r="AG117">
        <v>0</v>
      </c>
      <c r="AH117">
        <v>1</v>
      </c>
      <c r="AI117">
        <v>0</v>
      </c>
      <c r="AJ117">
        <v>0</v>
      </c>
      <c r="AK117">
        <v>0</v>
      </c>
      <c r="AL117">
        <v>0</v>
      </c>
      <c r="AM117">
        <v>0</v>
      </c>
      <c r="AN117">
        <v>1</v>
      </c>
      <c r="AO117">
        <v>0</v>
      </c>
      <c r="AP117" t="s">
        <v>1809</v>
      </c>
      <c r="AQ117" t="s">
        <v>1809</v>
      </c>
      <c r="AR117" t="s">
        <v>1809</v>
      </c>
      <c r="AS117" t="s">
        <v>1809</v>
      </c>
      <c r="AT117" t="s">
        <v>1809</v>
      </c>
      <c r="AU117" t="s">
        <v>1809</v>
      </c>
      <c r="AV117" t="s">
        <v>1809</v>
      </c>
      <c r="AW117" t="s">
        <v>1809</v>
      </c>
      <c r="AX117" t="s">
        <v>1809</v>
      </c>
      <c r="AY117" t="s">
        <v>1809</v>
      </c>
      <c r="AZ117">
        <v>1</v>
      </c>
      <c r="BA117">
        <v>0</v>
      </c>
      <c r="BB117">
        <v>0</v>
      </c>
      <c r="BC117">
        <v>1</v>
      </c>
      <c r="BD117">
        <v>0</v>
      </c>
      <c r="BE117">
        <v>0</v>
      </c>
      <c r="BF117">
        <v>0</v>
      </c>
      <c r="BG117">
        <v>0</v>
      </c>
      <c r="BH117">
        <v>0</v>
      </c>
      <c r="BI117">
        <v>0</v>
      </c>
      <c r="BJ117">
        <v>0</v>
      </c>
      <c r="BK117">
        <v>1</v>
      </c>
      <c r="BL117">
        <v>0</v>
      </c>
      <c r="BM117">
        <v>0</v>
      </c>
      <c r="BN117">
        <v>1</v>
      </c>
      <c r="BO117">
        <v>0</v>
      </c>
      <c r="BP117">
        <v>0</v>
      </c>
      <c r="BQ117">
        <v>0</v>
      </c>
      <c r="BR117">
        <v>0</v>
      </c>
      <c r="BS117">
        <v>0</v>
      </c>
      <c r="BT117">
        <v>1</v>
      </c>
      <c r="BU117">
        <v>0</v>
      </c>
      <c r="BV117">
        <v>1</v>
      </c>
      <c r="BW117">
        <v>0</v>
      </c>
      <c r="BX117">
        <v>1</v>
      </c>
      <c r="BY117">
        <v>0</v>
      </c>
      <c r="BZ117">
        <v>0</v>
      </c>
      <c r="CA117">
        <v>0</v>
      </c>
      <c r="CB117">
        <v>0</v>
      </c>
      <c r="CC117">
        <v>0</v>
      </c>
      <c r="CD117">
        <v>1</v>
      </c>
      <c r="CE117">
        <v>1</v>
      </c>
      <c r="CF117">
        <v>0</v>
      </c>
      <c r="CG117">
        <v>0</v>
      </c>
      <c r="CH117">
        <v>0</v>
      </c>
      <c r="CI117" t="s">
        <v>1809</v>
      </c>
      <c r="CJ117" t="s">
        <v>1809</v>
      </c>
      <c r="CK117" t="s">
        <v>1809</v>
      </c>
      <c r="CL117" t="s">
        <v>1809</v>
      </c>
      <c r="CM117" t="s">
        <v>1809</v>
      </c>
      <c r="CN117" t="s">
        <v>1809</v>
      </c>
      <c r="CO117" t="s">
        <v>1809</v>
      </c>
      <c r="CP117" t="s">
        <v>1809</v>
      </c>
      <c r="CQ117" t="s">
        <v>1809</v>
      </c>
      <c r="CR117" t="s">
        <v>1809</v>
      </c>
      <c r="CS117" t="s">
        <v>1809</v>
      </c>
      <c r="CT117" t="s">
        <v>1809</v>
      </c>
      <c r="CU117" t="s">
        <v>1809</v>
      </c>
      <c r="CV117" t="s">
        <v>1809</v>
      </c>
      <c r="CW117" t="s">
        <v>1809</v>
      </c>
      <c r="CX117" t="s">
        <v>1809</v>
      </c>
      <c r="CY117" t="s">
        <v>1809</v>
      </c>
      <c r="CZ117" t="s">
        <v>1809</v>
      </c>
      <c r="DA117" t="s">
        <v>1809</v>
      </c>
      <c r="DB117" t="s">
        <v>1809</v>
      </c>
      <c r="DC117" t="s">
        <v>1809</v>
      </c>
      <c r="DD117" t="s">
        <v>1809</v>
      </c>
      <c r="DE117" t="s">
        <v>1809</v>
      </c>
      <c r="DF117" t="s">
        <v>1809</v>
      </c>
      <c r="DG117" t="s">
        <v>1809</v>
      </c>
      <c r="DH117" t="s">
        <v>1809</v>
      </c>
      <c r="DI117" t="s">
        <v>1809</v>
      </c>
      <c r="DJ117" t="s">
        <v>1809</v>
      </c>
      <c r="DK117" t="s">
        <v>1809</v>
      </c>
      <c r="DL117" t="s">
        <v>1809</v>
      </c>
      <c r="DM117" t="s">
        <v>1809</v>
      </c>
      <c r="DN117" t="s">
        <v>1809</v>
      </c>
      <c r="DO117" t="s">
        <v>1809</v>
      </c>
      <c r="DP117" t="s">
        <v>1809</v>
      </c>
      <c r="DQ117" t="s">
        <v>1809</v>
      </c>
      <c r="DR117" t="s">
        <v>1809</v>
      </c>
      <c r="DS117" t="s">
        <v>1809</v>
      </c>
      <c r="DT117" t="s">
        <v>1809</v>
      </c>
      <c r="DU117" t="s">
        <v>1809</v>
      </c>
      <c r="DV117" t="s">
        <v>1809</v>
      </c>
      <c r="DW117">
        <v>1</v>
      </c>
      <c r="DX117">
        <v>1</v>
      </c>
      <c r="DY117">
        <v>0</v>
      </c>
      <c r="DZ117" t="s">
        <v>1809</v>
      </c>
      <c r="EA117">
        <v>1</v>
      </c>
      <c r="EB117">
        <v>0</v>
      </c>
      <c r="EC117">
        <v>0</v>
      </c>
      <c r="ED117">
        <v>0</v>
      </c>
      <c r="EE117">
        <v>0</v>
      </c>
      <c r="EF117">
        <v>0</v>
      </c>
      <c r="EG117">
        <v>1</v>
      </c>
      <c r="EH117">
        <v>0</v>
      </c>
      <c r="EI117">
        <v>1</v>
      </c>
      <c r="EJ117">
        <v>0</v>
      </c>
      <c r="EK117">
        <v>0</v>
      </c>
      <c r="EL117">
        <v>1</v>
      </c>
      <c r="EM117">
        <v>0</v>
      </c>
      <c r="EN117">
        <v>0</v>
      </c>
      <c r="EO117">
        <v>0</v>
      </c>
      <c r="EP117">
        <v>0</v>
      </c>
      <c r="EQ117">
        <v>1</v>
      </c>
      <c r="ER117">
        <v>1</v>
      </c>
      <c r="ES117">
        <v>1</v>
      </c>
      <c r="ET117">
        <v>0</v>
      </c>
      <c r="EU117">
        <v>0</v>
      </c>
      <c r="EV117">
        <v>0</v>
      </c>
      <c r="EW117">
        <v>0</v>
      </c>
    </row>
    <row r="118" spans="1:153" x14ac:dyDescent="0.35">
      <c r="A118" t="s">
        <v>332</v>
      </c>
      <c r="B118" s="1">
        <v>43814</v>
      </c>
      <c r="C118" s="1">
        <v>43830</v>
      </c>
      <c r="D118">
        <v>1</v>
      </c>
      <c r="E118">
        <v>0</v>
      </c>
      <c r="F118">
        <v>0</v>
      </c>
      <c r="G118">
        <v>0</v>
      </c>
      <c r="H118">
        <v>1</v>
      </c>
      <c r="I118">
        <v>0</v>
      </c>
      <c r="J118">
        <v>1</v>
      </c>
      <c r="K118">
        <v>7</v>
      </c>
      <c r="L118">
        <v>0</v>
      </c>
      <c r="M118">
        <v>1</v>
      </c>
      <c r="N118">
        <v>1</v>
      </c>
      <c r="O118">
        <v>1</v>
      </c>
      <c r="P118">
        <v>1</v>
      </c>
      <c r="Q118">
        <v>0</v>
      </c>
      <c r="R118">
        <v>1</v>
      </c>
      <c r="S118">
        <v>1</v>
      </c>
      <c r="T118">
        <v>0</v>
      </c>
      <c r="U118">
        <v>0</v>
      </c>
      <c r="V118">
        <v>0</v>
      </c>
      <c r="W118">
        <v>0</v>
      </c>
      <c r="X118">
        <v>0</v>
      </c>
      <c r="Y118">
        <v>1</v>
      </c>
      <c r="Z118">
        <v>1</v>
      </c>
      <c r="AA118">
        <v>1</v>
      </c>
      <c r="AB118">
        <v>1</v>
      </c>
      <c r="AC118">
        <v>1</v>
      </c>
      <c r="AD118">
        <v>1</v>
      </c>
      <c r="AE118">
        <v>1</v>
      </c>
      <c r="AF118">
        <v>1</v>
      </c>
      <c r="AG118">
        <v>0</v>
      </c>
      <c r="AH118">
        <v>1</v>
      </c>
      <c r="AI118">
        <v>0</v>
      </c>
      <c r="AJ118">
        <v>0</v>
      </c>
      <c r="AK118">
        <v>0</v>
      </c>
      <c r="AL118">
        <v>0</v>
      </c>
      <c r="AM118">
        <v>0</v>
      </c>
      <c r="AN118">
        <v>1</v>
      </c>
      <c r="AO118">
        <v>0</v>
      </c>
      <c r="AP118" t="s">
        <v>1809</v>
      </c>
      <c r="AQ118" t="s">
        <v>1809</v>
      </c>
      <c r="AR118" t="s">
        <v>1809</v>
      </c>
      <c r="AS118" t="s">
        <v>1809</v>
      </c>
      <c r="AT118" t="s">
        <v>1809</v>
      </c>
      <c r="AU118" t="s">
        <v>1809</v>
      </c>
      <c r="AV118" t="s">
        <v>1809</v>
      </c>
      <c r="AW118" t="s">
        <v>1809</v>
      </c>
      <c r="AX118" t="s">
        <v>1809</v>
      </c>
      <c r="AY118" t="s">
        <v>1809</v>
      </c>
      <c r="AZ118">
        <v>1</v>
      </c>
      <c r="BA118">
        <v>0</v>
      </c>
      <c r="BB118">
        <v>0</v>
      </c>
      <c r="BC118">
        <v>1</v>
      </c>
      <c r="BD118">
        <v>0</v>
      </c>
      <c r="BE118">
        <v>0</v>
      </c>
      <c r="BF118">
        <v>0</v>
      </c>
      <c r="BG118">
        <v>0</v>
      </c>
      <c r="BH118">
        <v>0</v>
      </c>
      <c r="BI118">
        <v>0</v>
      </c>
      <c r="BJ118">
        <v>0</v>
      </c>
      <c r="BK118">
        <v>1</v>
      </c>
      <c r="BL118">
        <v>0</v>
      </c>
      <c r="BM118">
        <v>0</v>
      </c>
      <c r="BN118">
        <v>1</v>
      </c>
      <c r="BO118">
        <v>0</v>
      </c>
      <c r="BP118">
        <v>0</v>
      </c>
      <c r="BQ118">
        <v>0</v>
      </c>
      <c r="BR118">
        <v>0</v>
      </c>
      <c r="BS118">
        <v>0</v>
      </c>
      <c r="BT118">
        <v>1</v>
      </c>
      <c r="BU118">
        <v>0</v>
      </c>
      <c r="BV118">
        <v>1</v>
      </c>
      <c r="BW118">
        <v>0</v>
      </c>
      <c r="BX118">
        <v>1</v>
      </c>
      <c r="BY118">
        <v>0</v>
      </c>
      <c r="BZ118">
        <v>0</v>
      </c>
      <c r="CA118">
        <v>0</v>
      </c>
      <c r="CB118">
        <v>0</v>
      </c>
      <c r="CC118">
        <v>0</v>
      </c>
      <c r="CD118">
        <v>1</v>
      </c>
      <c r="CE118">
        <v>1</v>
      </c>
      <c r="CF118">
        <v>0</v>
      </c>
      <c r="CG118">
        <v>0</v>
      </c>
      <c r="CH118">
        <v>0</v>
      </c>
      <c r="CI118" t="s">
        <v>1809</v>
      </c>
      <c r="CJ118" t="s">
        <v>1809</v>
      </c>
      <c r="CK118" t="s">
        <v>1809</v>
      </c>
      <c r="CL118" t="s">
        <v>1809</v>
      </c>
      <c r="CM118" t="s">
        <v>1809</v>
      </c>
      <c r="CN118" t="s">
        <v>1809</v>
      </c>
      <c r="CO118" t="s">
        <v>1809</v>
      </c>
      <c r="CP118" t="s">
        <v>1809</v>
      </c>
      <c r="CQ118" t="s">
        <v>1809</v>
      </c>
      <c r="CR118" t="s">
        <v>1809</v>
      </c>
      <c r="CS118" t="s">
        <v>1809</v>
      </c>
      <c r="CT118" t="s">
        <v>1809</v>
      </c>
      <c r="CU118" t="s">
        <v>1809</v>
      </c>
      <c r="CV118" t="s">
        <v>1809</v>
      </c>
      <c r="CW118" t="s">
        <v>1809</v>
      </c>
      <c r="CX118" t="s">
        <v>1809</v>
      </c>
      <c r="CY118" t="s">
        <v>1809</v>
      </c>
      <c r="CZ118" t="s">
        <v>1809</v>
      </c>
      <c r="DA118" t="s">
        <v>1809</v>
      </c>
      <c r="DB118" t="s">
        <v>1809</v>
      </c>
      <c r="DC118" t="s">
        <v>1809</v>
      </c>
      <c r="DD118" t="s">
        <v>1809</v>
      </c>
      <c r="DE118" t="s">
        <v>1809</v>
      </c>
      <c r="DF118" t="s">
        <v>1809</v>
      </c>
      <c r="DG118" t="s">
        <v>1809</v>
      </c>
      <c r="DH118" t="s">
        <v>1809</v>
      </c>
      <c r="DI118" t="s">
        <v>1809</v>
      </c>
      <c r="DJ118" t="s">
        <v>1809</v>
      </c>
      <c r="DK118" t="s">
        <v>1809</v>
      </c>
      <c r="DL118" t="s">
        <v>1809</v>
      </c>
      <c r="DM118" t="s">
        <v>1809</v>
      </c>
      <c r="DN118" t="s">
        <v>1809</v>
      </c>
      <c r="DO118" t="s">
        <v>1809</v>
      </c>
      <c r="DP118" t="s">
        <v>1809</v>
      </c>
      <c r="DQ118" t="s">
        <v>1809</v>
      </c>
      <c r="DR118" t="s">
        <v>1809</v>
      </c>
      <c r="DS118" t="s">
        <v>1809</v>
      </c>
      <c r="DT118" t="s">
        <v>1809</v>
      </c>
      <c r="DU118" t="s">
        <v>1809</v>
      </c>
      <c r="DV118" t="s">
        <v>1809</v>
      </c>
      <c r="DW118">
        <v>1</v>
      </c>
      <c r="DX118">
        <v>1</v>
      </c>
      <c r="DY118">
        <v>0</v>
      </c>
      <c r="DZ118" t="s">
        <v>1809</v>
      </c>
      <c r="EA118">
        <v>1</v>
      </c>
      <c r="EB118">
        <v>0</v>
      </c>
      <c r="EC118">
        <v>0</v>
      </c>
      <c r="ED118">
        <v>0</v>
      </c>
      <c r="EE118">
        <v>0</v>
      </c>
      <c r="EF118">
        <v>0</v>
      </c>
      <c r="EG118">
        <v>1</v>
      </c>
      <c r="EH118">
        <v>0</v>
      </c>
      <c r="EI118">
        <v>1</v>
      </c>
      <c r="EJ118">
        <v>0</v>
      </c>
      <c r="EK118">
        <v>0</v>
      </c>
      <c r="EL118">
        <v>1</v>
      </c>
      <c r="EM118">
        <v>0</v>
      </c>
      <c r="EN118">
        <v>0</v>
      </c>
      <c r="EO118">
        <v>0</v>
      </c>
      <c r="EP118">
        <v>0</v>
      </c>
      <c r="EQ118">
        <v>1</v>
      </c>
      <c r="ER118">
        <v>1</v>
      </c>
      <c r="ES118">
        <v>1</v>
      </c>
      <c r="ET118">
        <v>0</v>
      </c>
      <c r="EU118">
        <v>0</v>
      </c>
      <c r="EV118">
        <v>0</v>
      </c>
      <c r="EW118">
        <v>0</v>
      </c>
    </row>
    <row r="119" spans="1:153" x14ac:dyDescent="0.35">
      <c r="A119" t="s">
        <v>356</v>
      </c>
      <c r="B119" s="1">
        <v>41640</v>
      </c>
      <c r="C119" s="1">
        <v>41691</v>
      </c>
      <c r="D119">
        <v>0</v>
      </c>
      <c r="E119" t="s">
        <v>1809</v>
      </c>
      <c r="F119" t="s">
        <v>1809</v>
      </c>
      <c r="G119" t="s">
        <v>1809</v>
      </c>
      <c r="H119" t="s">
        <v>1809</v>
      </c>
      <c r="I119" t="s">
        <v>1809</v>
      </c>
      <c r="J119" t="s">
        <v>1809</v>
      </c>
      <c r="K119" t="s">
        <v>1809</v>
      </c>
      <c r="L119" t="s">
        <v>1809</v>
      </c>
      <c r="M119" t="s">
        <v>1809</v>
      </c>
      <c r="N119" t="s">
        <v>1809</v>
      </c>
      <c r="O119" t="s">
        <v>1809</v>
      </c>
      <c r="P119" t="s">
        <v>1809</v>
      </c>
      <c r="Q119" t="s">
        <v>1809</v>
      </c>
      <c r="R119" t="s">
        <v>1809</v>
      </c>
      <c r="S119" t="s">
        <v>1809</v>
      </c>
      <c r="T119" t="s">
        <v>1809</v>
      </c>
      <c r="U119" t="s">
        <v>1809</v>
      </c>
      <c r="V119" t="s">
        <v>1809</v>
      </c>
      <c r="W119" t="s">
        <v>1809</v>
      </c>
      <c r="X119" t="s">
        <v>1809</v>
      </c>
      <c r="Y119" t="s">
        <v>1809</v>
      </c>
      <c r="Z119" t="s">
        <v>1809</v>
      </c>
      <c r="AA119" t="s">
        <v>1809</v>
      </c>
      <c r="AB119" t="s">
        <v>1809</v>
      </c>
      <c r="AC119" t="s">
        <v>1809</v>
      </c>
      <c r="AD119" t="s">
        <v>1809</v>
      </c>
      <c r="AE119" t="s">
        <v>1809</v>
      </c>
      <c r="AF119" t="s">
        <v>1809</v>
      </c>
      <c r="AG119" t="s">
        <v>1809</v>
      </c>
      <c r="AH119" t="s">
        <v>1809</v>
      </c>
      <c r="AI119" t="s">
        <v>1809</v>
      </c>
      <c r="AJ119" t="s">
        <v>1809</v>
      </c>
      <c r="AK119" t="s">
        <v>1809</v>
      </c>
      <c r="AL119" t="s">
        <v>1809</v>
      </c>
      <c r="AM119" t="s">
        <v>1809</v>
      </c>
      <c r="AN119" t="s">
        <v>1809</v>
      </c>
      <c r="AO119" t="s">
        <v>1809</v>
      </c>
      <c r="AP119" t="s">
        <v>1809</v>
      </c>
      <c r="AQ119" t="s">
        <v>1809</v>
      </c>
      <c r="AR119" t="s">
        <v>1809</v>
      </c>
      <c r="AS119" t="s">
        <v>1809</v>
      </c>
      <c r="AT119" t="s">
        <v>1809</v>
      </c>
      <c r="AU119" t="s">
        <v>1809</v>
      </c>
      <c r="AV119" t="s">
        <v>1809</v>
      </c>
      <c r="AW119" t="s">
        <v>1809</v>
      </c>
      <c r="AX119" t="s">
        <v>1809</v>
      </c>
      <c r="AY119" t="s">
        <v>1809</v>
      </c>
      <c r="AZ119" t="s">
        <v>1809</v>
      </c>
      <c r="BA119" t="s">
        <v>1809</v>
      </c>
      <c r="BB119" t="s">
        <v>1809</v>
      </c>
      <c r="BC119" t="s">
        <v>1809</v>
      </c>
      <c r="BD119" t="s">
        <v>1809</v>
      </c>
      <c r="BE119" t="s">
        <v>1809</v>
      </c>
      <c r="BF119" t="s">
        <v>1809</v>
      </c>
      <c r="BG119" t="s">
        <v>1809</v>
      </c>
      <c r="BH119" t="s">
        <v>1809</v>
      </c>
      <c r="BI119" t="s">
        <v>1809</v>
      </c>
      <c r="BJ119" t="s">
        <v>1809</v>
      </c>
      <c r="BK119" t="s">
        <v>1809</v>
      </c>
      <c r="BL119" t="s">
        <v>1809</v>
      </c>
      <c r="BM119" t="s">
        <v>1809</v>
      </c>
      <c r="BN119" t="s">
        <v>1809</v>
      </c>
      <c r="BO119" t="s">
        <v>1809</v>
      </c>
      <c r="BP119" t="s">
        <v>1809</v>
      </c>
      <c r="BQ119" t="s">
        <v>1809</v>
      </c>
      <c r="BR119" t="s">
        <v>1809</v>
      </c>
      <c r="BS119" t="s">
        <v>1809</v>
      </c>
      <c r="BT119" t="s">
        <v>1809</v>
      </c>
      <c r="BU119" t="s">
        <v>1809</v>
      </c>
      <c r="BV119" t="s">
        <v>1809</v>
      </c>
      <c r="BW119" t="s">
        <v>1809</v>
      </c>
      <c r="BX119" t="s">
        <v>1809</v>
      </c>
      <c r="BY119" t="s">
        <v>1809</v>
      </c>
      <c r="BZ119" t="s">
        <v>1809</v>
      </c>
      <c r="CA119" t="s">
        <v>1809</v>
      </c>
      <c r="CB119" t="s">
        <v>1809</v>
      </c>
      <c r="CC119" t="s">
        <v>1809</v>
      </c>
      <c r="CD119" t="s">
        <v>1809</v>
      </c>
      <c r="CE119" t="s">
        <v>1809</v>
      </c>
      <c r="CF119" t="s">
        <v>1809</v>
      </c>
      <c r="CG119" t="s">
        <v>1809</v>
      </c>
      <c r="CH119" t="s">
        <v>1809</v>
      </c>
      <c r="CI119" t="s">
        <v>1809</v>
      </c>
      <c r="CJ119" t="s">
        <v>1809</v>
      </c>
      <c r="CK119" t="s">
        <v>1809</v>
      </c>
      <c r="CL119" t="s">
        <v>1809</v>
      </c>
      <c r="CM119" t="s">
        <v>1809</v>
      </c>
      <c r="CN119" t="s">
        <v>1809</v>
      </c>
      <c r="CO119" t="s">
        <v>1809</v>
      </c>
      <c r="CP119" t="s">
        <v>1809</v>
      </c>
      <c r="CQ119" t="s">
        <v>1809</v>
      </c>
      <c r="CR119" t="s">
        <v>1809</v>
      </c>
      <c r="CS119" t="s">
        <v>1809</v>
      </c>
      <c r="CT119" t="s">
        <v>1809</v>
      </c>
      <c r="CU119" t="s">
        <v>1809</v>
      </c>
      <c r="CV119" t="s">
        <v>1809</v>
      </c>
      <c r="CW119" t="s">
        <v>1809</v>
      </c>
      <c r="CX119" t="s">
        <v>1809</v>
      </c>
      <c r="CY119" t="s">
        <v>1809</v>
      </c>
      <c r="CZ119" t="s">
        <v>1809</v>
      </c>
      <c r="DA119" t="s">
        <v>1809</v>
      </c>
      <c r="DB119" t="s">
        <v>1809</v>
      </c>
      <c r="DC119" t="s">
        <v>1809</v>
      </c>
      <c r="DD119" t="s">
        <v>1809</v>
      </c>
      <c r="DE119" t="s">
        <v>1809</v>
      </c>
      <c r="DF119" t="s">
        <v>1809</v>
      </c>
      <c r="DG119" t="s">
        <v>1809</v>
      </c>
      <c r="DH119" t="s">
        <v>1809</v>
      </c>
      <c r="DI119" t="s">
        <v>1809</v>
      </c>
      <c r="DJ119" t="s">
        <v>1809</v>
      </c>
      <c r="DK119" t="s">
        <v>1809</v>
      </c>
      <c r="DL119" t="s">
        <v>1809</v>
      </c>
      <c r="DM119" t="s">
        <v>1809</v>
      </c>
      <c r="DN119" t="s">
        <v>1809</v>
      </c>
      <c r="DO119" t="s">
        <v>1809</v>
      </c>
      <c r="DP119" t="s">
        <v>1809</v>
      </c>
      <c r="DQ119" t="s">
        <v>1809</v>
      </c>
      <c r="DR119" t="s">
        <v>1809</v>
      </c>
      <c r="DS119" t="s">
        <v>1809</v>
      </c>
      <c r="DT119" t="s">
        <v>1809</v>
      </c>
      <c r="DU119" t="s">
        <v>1809</v>
      </c>
      <c r="DV119" t="s">
        <v>1809</v>
      </c>
      <c r="DW119" t="s">
        <v>1809</v>
      </c>
      <c r="DX119" t="s">
        <v>1809</v>
      </c>
      <c r="DY119" t="s">
        <v>1809</v>
      </c>
      <c r="DZ119" t="s">
        <v>1809</v>
      </c>
      <c r="EA119" t="s">
        <v>1809</v>
      </c>
      <c r="EB119" t="s">
        <v>1809</v>
      </c>
      <c r="EC119" t="s">
        <v>1809</v>
      </c>
      <c r="ED119" t="s">
        <v>1809</v>
      </c>
      <c r="EE119" t="s">
        <v>1809</v>
      </c>
      <c r="EF119" t="s">
        <v>1809</v>
      </c>
      <c r="EG119" t="s">
        <v>1809</v>
      </c>
      <c r="EH119" t="s">
        <v>1809</v>
      </c>
      <c r="EI119" t="s">
        <v>1809</v>
      </c>
      <c r="EJ119" t="s">
        <v>1809</v>
      </c>
      <c r="EK119" t="s">
        <v>1809</v>
      </c>
      <c r="EL119" t="s">
        <v>1809</v>
      </c>
      <c r="EM119" t="s">
        <v>1809</v>
      </c>
      <c r="EN119" t="s">
        <v>1809</v>
      </c>
      <c r="EO119" t="s">
        <v>1809</v>
      </c>
      <c r="EP119" t="s">
        <v>1809</v>
      </c>
      <c r="EQ119" t="s">
        <v>1809</v>
      </c>
      <c r="ER119" t="s">
        <v>1809</v>
      </c>
      <c r="ES119" t="s">
        <v>1809</v>
      </c>
      <c r="ET119" t="s">
        <v>1809</v>
      </c>
      <c r="EU119" t="s">
        <v>1809</v>
      </c>
      <c r="EV119" t="s">
        <v>1809</v>
      </c>
      <c r="EW119" t="s">
        <v>1809</v>
      </c>
    </row>
    <row r="120" spans="1:153" x14ac:dyDescent="0.35">
      <c r="A120" t="s">
        <v>356</v>
      </c>
      <c r="B120" s="1">
        <v>41692</v>
      </c>
      <c r="C120" s="1">
        <v>42170</v>
      </c>
      <c r="D120">
        <v>1</v>
      </c>
      <c r="E120">
        <v>0</v>
      </c>
      <c r="F120">
        <v>1</v>
      </c>
      <c r="G120">
        <v>0</v>
      </c>
      <c r="H120">
        <v>0</v>
      </c>
      <c r="I120">
        <v>0</v>
      </c>
      <c r="J120">
        <v>1</v>
      </c>
      <c r="K120">
        <v>1</v>
      </c>
      <c r="L120">
        <v>0</v>
      </c>
      <c r="M120">
        <v>1</v>
      </c>
      <c r="N120">
        <v>1</v>
      </c>
      <c r="O120">
        <v>1</v>
      </c>
      <c r="P120">
        <v>1</v>
      </c>
      <c r="Q120">
        <v>0</v>
      </c>
      <c r="R120">
        <v>0</v>
      </c>
      <c r="S120">
        <v>0</v>
      </c>
      <c r="T120">
        <v>0</v>
      </c>
      <c r="U120">
        <v>0</v>
      </c>
      <c r="V120">
        <v>0</v>
      </c>
      <c r="W120">
        <v>1</v>
      </c>
      <c r="X120">
        <v>0</v>
      </c>
      <c r="Y120">
        <v>0</v>
      </c>
      <c r="Z120" t="s">
        <v>1809</v>
      </c>
      <c r="AA120" t="s">
        <v>1809</v>
      </c>
      <c r="AB120" t="s">
        <v>1809</v>
      </c>
      <c r="AC120" t="s">
        <v>1809</v>
      </c>
      <c r="AD120" t="s">
        <v>1809</v>
      </c>
      <c r="AE120" t="s">
        <v>1809</v>
      </c>
      <c r="AF120" t="s">
        <v>1809</v>
      </c>
      <c r="AG120" t="s">
        <v>1809</v>
      </c>
      <c r="AH120" t="s">
        <v>1809</v>
      </c>
      <c r="AI120" t="s">
        <v>1809</v>
      </c>
      <c r="AJ120" t="s">
        <v>1809</v>
      </c>
      <c r="AK120" t="s">
        <v>1809</v>
      </c>
      <c r="AL120" t="s">
        <v>1809</v>
      </c>
      <c r="AM120" t="s">
        <v>1809</v>
      </c>
      <c r="AN120">
        <v>0</v>
      </c>
      <c r="AO120">
        <v>0</v>
      </c>
      <c r="AP120" t="s">
        <v>1809</v>
      </c>
      <c r="AQ120" t="s">
        <v>1809</v>
      </c>
      <c r="AR120" t="s">
        <v>1809</v>
      </c>
      <c r="AS120" t="s">
        <v>1809</v>
      </c>
      <c r="AT120" t="s">
        <v>1809</v>
      </c>
      <c r="AU120" t="s">
        <v>1809</v>
      </c>
      <c r="AV120" t="s">
        <v>1809</v>
      </c>
      <c r="AW120" t="s">
        <v>1809</v>
      </c>
      <c r="AX120" t="s">
        <v>1809</v>
      </c>
      <c r="AY120" t="s">
        <v>1809</v>
      </c>
      <c r="AZ120">
        <v>0</v>
      </c>
      <c r="BA120" t="s">
        <v>1809</v>
      </c>
      <c r="BB120" t="s">
        <v>1809</v>
      </c>
      <c r="BC120" t="s">
        <v>1809</v>
      </c>
      <c r="BD120" t="s">
        <v>1809</v>
      </c>
      <c r="BE120" t="s">
        <v>1809</v>
      </c>
      <c r="BF120" t="s">
        <v>1809</v>
      </c>
      <c r="BG120" t="s">
        <v>1809</v>
      </c>
      <c r="BH120" t="s">
        <v>1809</v>
      </c>
      <c r="BI120" t="s">
        <v>1809</v>
      </c>
      <c r="BJ120" t="s">
        <v>1809</v>
      </c>
      <c r="BK120" t="s">
        <v>1809</v>
      </c>
      <c r="BL120" t="s">
        <v>1809</v>
      </c>
      <c r="BM120" t="s">
        <v>1809</v>
      </c>
      <c r="BN120" t="s">
        <v>1809</v>
      </c>
      <c r="BO120" t="s">
        <v>1809</v>
      </c>
      <c r="BP120" t="s">
        <v>1809</v>
      </c>
      <c r="BQ120" t="s">
        <v>1809</v>
      </c>
      <c r="BR120" t="s">
        <v>1809</v>
      </c>
      <c r="BS120" t="s">
        <v>1809</v>
      </c>
      <c r="BT120" t="s">
        <v>1809</v>
      </c>
      <c r="BU120" t="s">
        <v>1809</v>
      </c>
      <c r="BV120">
        <v>0</v>
      </c>
      <c r="BW120" t="s">
        <v>1809</v>
      </c>
      <c r="BX120" t="s">
        <v>1809</v>
      </c>
      <c r="BY120" t="s">
        <v>1809</v>
      </c>
      <c r="BZ120" t="s">
        <v>1809</v>
      </c>
      <c r="CA120" t="s">
        <v>1809</v>
      </c>
      <c r="CB120" t="s">
        <v>1809</v>
      </c>
      <c r="CC120" t="s">
        <v>1809</v>
      </c>
      <c r="CD120" t="s">
        <v>1809</v>
      </c>
      <c r="CE120" t="s">
        <v>1809</v>
      </c>
      <c r="CF120" t="s">
        <v>1809</v>
      </c>
      <c r="CG120" t="s">
        <v>1809</v>
      </c>
      <c r="CH120">
        <v>0</v>
      </c>
      <c r="CI120" t="s">
        <v>1809</v>
      </c>
      <c r="CJ120" t="s">
        <v>1809</v>
      </c>
      <c r="CK120" t="s">
        <v>1809</v>
      </c>
      <c r="CL120" t="s">
        <v>1809</v>
      </c>
      <c r="CM120" t="s">
        <v>1809</v>
      </c>
      <c r="CN120" t="s">
        <v>1809</v>
      </c>
      <c r="CO120" t="s">
        <v>1809</v>
      </c>
      <c r="CP120" t="s">
        <v>1809</v>
      </c>
      <c r="CQ120" t="s">
        <v>1809</v>
      </c>
      <c r="CR120" t="s">
        <v>1809</v>
      </c>
      <c r="CS120" t="s">
        <v>1809</v>
      </c>
      <c r="CT120" t="s">
        <v>1809</v>
      </c>
      <c r="CU120" t="s">
        <v>1809</v>
      </c>
      <c r="CV120" t="s">
        <v>1809</v>
      </c>
      <c r="CW120" t="s">
        <v>1809</v>
      </c>
      <c r="CX120" t="s">
        <v>1809</v>
      </c>
      <c r="CY120" t="s">
        <v>1809</v>
      </c>
      <c r="CZ120" t="s">
        <v>1809</v>
      </c>
      <c r="DA120" t="s">
        <v>1809</v>
      </c>
      <c r="DB120" t="s">
        <v>1809</v>
      </c>
      <c r="DC120" t="s">
        <v>1809</v>
      </c>
      <c r="DD120" t="s">
        <v>1809</v>
      </c>
      <c r="DE120" t="s">
        <v>1809</v>
      </c>
      <c r="DF120" t="s">
        <v>1809</v>
      </c>
      <c r="DG120" t="s">
        <v>1809</v>
      </c>
      <c r="DH120" t="s">
        <v>1809</v>
      </c>
      <c r="DI120" t="s">
        <v>1809</v>
      </c>
      <c r="DJ120" t="s">
        <v>1809</v>
      </c>
      <c r="DK120" t="s">
        <v>1809</v>
      </c>
      <c r="DL120" t="s">
        <v>1809</v>
      </c>
      <c r="DM120" t="s">
        <v>1809</v>
      </c>
      <c r="DN120" t="s">
        <v>1809</v>
      </c>
      <c r="DO120" t="s">
        <v>1809</v>
      </c>
      <c r="DP120" t="s">
        <v>1809</v>
      </c>
      <c r="DQ120" t="s">
        <v>1809</v>
      </c>
      <c r="DR120" t="s">
        <v>1809</v>
      </c>
      <c r="DS120" t="s">
        <v>1809</v>
      </c>
      <c r="DT120" t="s">
        <v>1809</v>
      </c>
      <c r="DU120" t="s">
        <v>1809</v>
      </c>
      <c r="DV120" t="s">
        <v>1809</v>
      </c>
      <c r="DW120">
        <v>0</v>
      </c>
      <c r="DX120">
        <v>0</v>
      </c>
      <c r="DY120">
        <v>0</v>
      </c>
      <c r="DZ120" t="s">
        <v>1809</v>
      </c>
      <c r="EA120">
        <v>1</v>
      </c>
      <c r="EB120">
        <v>0</v>
      </c>
      <c r="EC120">
        <v>0</v>
      </c>
      <c r="ED120">
        <v>0</v>
      </c>
      <c r="EE120">
        <v>0</v>
      </c>
      <c r="EF120">
        <v>1</v>
      </c>
      <c r="EG120">
        <v>0</v>
      </c>
      <c r="EH120">
        <v>0</v>
      </c>
      <c r="EI120">
        <v>1</v>
      </c>
      <c r="EJ120">
        <v>0</v>
      </c>
      <c r="EK120">
        <v>0</v>
      </c>
      <c r="EL120">
        <v>1</v>
      </c>
      <c r="EM120">
        <v>1</v>
      </c>
      <c r="EN120">
        <v>1</v>
      </c>
      <c r="EO120">
        <v>0</v>
      </c>
      <c r="EP120">
        <v>0</v>
      </c>
      <c r="EQ120">
        <v>0</v>
      </c>
      <c r="ER120">
        <v>1</v>
      </c>
      <c r="ES120">
        <v>1</v>
      </c>
      <c r="ET120">
        <v>0</v>
      </c>
      <c r="EU120">
        <v>0</v>
      </c>
      <c r="EV120">
        <v>0</v>
      </c>
      <c r="EW120">
        <v>0</v>
      </c>
    </row>
    <row r="121" spans="1:153" x14ac:dyDescent="0.35">
      <c r="A121" t="s">
        <v>356</v>
      </c>
      <c r="B121" s="1">
        <v>42171</v>
      </c>
      <c r="C121" s="1">
        <v>42348</v>
      </c>
      <c r="D121">
        <v>1</v>
      </c>
      <c r="E121">
        <v>0</v>
      </c>
      <c r="F121">
        <v>1</v>
      </c>
      <c r="G121">
        <v>0</v>
      </c>
      <c r="H121">
        <v>0</v>
      </c>
      <c r="I121">
        <v>0</v>
      </c>
      <c r="J121">
        <v>1</v>
      </c>
      <c r="K121">
        <v>1</v>
      </c>
      <c r="L121">
        <v>0</v>
      </c>
      <c r="M121">
        <v>1</v>
      </c>
      <c r="N121">
        <v>1</v>
      </c>
      <c r="O121">
        <v>1</v>
      </c>
      <c r="P121">
        <v>1</v>
      </c>
      <c r="Q121">
        <v>0</v>
      </c>
      <c r="R121">
        <v>0</v>
      </c>
      <c r="S121">
        <v>0</v>
      </c>
      <c r="T121">
        <v>0</v>
      </c>
      <c r="U121">
        <v>0</v>
      </c>
      <c r="V121">
        <v>0</v>
      </c>
      <c r="W121">
        <v>1</v>
      </c>
      <c r="X121">
        <v>0</v>
      </c>
      <c r="Y121">
        <v>0</v>
      </c>
      <c r="Z121" t="s">
        <v>1809</v>
      </c>
      <c r="AA121" t="s">
        <v>1809</v>
      </c>
      <c r="AB121" t="s">
        <v>1809</v>
      </c>
      <c r="AC121" t="s">
        <v>1809</v>
      </c>
      <c r="AD121" t="s">
        <v>1809</v>
      </c>
      <c r="AE121" t="s">
        <v>1809</v>
      </c>
      <c r="AF121" t="s">
        <v>1809</v>
      </c>
      <c r="AG121" t="s">
        <v>1809</v>
      </c>
      <c r="AH121" t="s">
        <v>1809</v>
      </c>
      <c r="AI121" t="s">
        <v>1809</v>
      </c>
      <c r="AJ121" t="s">
        <v>1809</v>
      </c>
      <c r="AK121" t="s">
        <v>1809</v>
      </c>
      <c r="AL121" t="s">
        <v>1809</v>
      </c>
      <c r="AM121" t="s">
        <v>1809</v>
      </c>
      <c r="AN121">
        <v>0</v>
      </c>
      <c r="AO121">
        <v>0</v>
      </c>
      <c r="AP121" t="s">
        <v>1809</v>
      </c>
      <c r="AQ121" t="s">
        <v>1809</v>
      </c>
      <c r="AR121" t="s">
        <v>1809</v>
      </c>
      <c r="AS121" t="s">
        <v>1809</v>
      </c>
      <c r="AT121" t="s">
        <v>1809</v>
      </c>
      <c r="AU121" t="s">
        <v>1809</v>
      </c>
      <c r="AV121" t="s">
        <v>1809</v>
      </c>
      <c r="AW121" t="s">
        <v>1809</v>
      </c>
      <c r="AX121" t="s">
        <v>1809</v>
      </c>
      <c r="AY121" t="s">
        <v>1809</v>
      </c>
      <c r="AZ121">
        <v>0</v>
      </c>
      <c r="BA121" t="s">
        <v>1809</v>
      </c>
      <c r="BB121" t="s">
        <v>1809</v>
      </c>
      <c r="BC121" t="s">
        <v>1809</v>
      </c>
      <c r="BD121" t="s">
        <v>1809</v>
      </c>
      <c r="BE121" t="s">
        <v>1809</v>
      </c>
      <c r="BF121" t="s">
        <v>1809</v>
      </c>
      <c r="BG121" t="s">
        <v>1809</v>
      </c>
      <c r="BH121" t="s">
        <v>1809</v>
      </c>
      <c r="BI121" t="s">
        <v>1809</v>
      </c>
      <c r="BJ121" t="s">
        <v>1809</v>
      </c>
      <c r="BK121" t="s">
        <v>1809</v>
      </c>
      <c r="BL121" t="s">
        <v>1809</v>
      </c>
      <c r="BM121" t="s">
        <v>1809</v>
      </c>
      <c r="BN121" t="s">
        <v>1809</v>
      </c>
      <c r="BO121" t="s">
        <v>1809</v>
      </c>
      <c r="BP121" t="s">
        <v>1809</v>
      </c>
      <c r="BQ121" t="s">
        <v>1809</v>
      </c>
      <c r="BR121" t="s">
        <v>1809</v>
      </c>
      <c r="BS121" t="s">
        <v>1809</v>
      </c>
      <c r="BT121" t="s">
        <v>1809</v>
      </c>
      <c r="BU121" t="s">
        <v>1809</v>
      </c>
      <c r="BV121">
        <v>0</v>
      </c>
      <c r="BW121" t="s">
        <v>1809</v>
      </c>
      <c r="BX121" t="s">
        <v>1809</v>
      </c>
      <c r="BY121" t="s">
        <v>1809</v>
      </c>
      <c r="BZ121" t="s">
        <v>1809</v>
      </c>
      <c r="CA121" t="s">
        <v>1809</v>
      </c>
      <c r="CB121" t="s">
        <v>1809</v>
      </c>
      <c r="CC121" t="s">
        <v>1809</v>
      </c>
      <c r="CD121" t="s">
        <v>1809</v>
      </c>
      <c r="CE121" t="s">
        <v>1809</v>
      </c>
      <c r="CF121" t="s">
        <v>1809</v>
      </c>
      <c r="CG121" t="s">
        <v>1809</v>
      </c>
      <c r="CH121">
        <v>0</v>
      </c>
      <c r="CI121" t="s">
        <v>1809</v>
      </c>
      <c r="CJ121" t="s">
        <v>1809</v>
      </c>
      <c r="CK121" t="s">
        <v>1809</v>
      </c>
      <c r="CL121" t="s">
        <v>1809</v>
      </c>
      <c r="CM121" t="s">
        <v>1809</v>
      </c>
      <c r="CN121" t="s">
        <v>1809</v>
      </c>
      <c r="CO121" t="s">
        <v>1809</v>
      </c>
      <c r="CP121" t="s">
        <v>1809</v>
      </c>
      <c r="CQ121" t="s">
        <v>1809</v>
      </c>
      <c r="CR121" t="s">
        <v>1809</v>
      </c>
      <c r="CS121" t="s">
        <v>1809</v>
      </c>
      <c r="CT121" t="s">
        <v>1809</v>
      </c>
      <c r="CU121" t="s">
        <v>1809</v>
      </c>
      <c r="CV121" t="s">
        <v>1809</v>
      </c>
      <c r="CW121" t="s">
        <v>1809</v>
      </c>
      <c r="CX121" t="s">
        <v>1809</v>
      </c>
      <c r="CY121" t="s">
        <v>1809</v>
      </c>
      <c r="CZ121" t="s">
        <v>1809</v>
      </c>
      <c r="DA121" t="s">
        <v>1809</v>
      </c>
      <c r="DB121" t="s">
        <v>1809</v>
      </c>
      <c r="DC121" t="s">
        <v>1809</v>
      </c>
      <c r="DD121" t="s">
        <v>1809</v>
      </c>
      <c r="DE121" t="s">
        <v>1809</v>
      </c>
      <c r="DF121" t="s">
        <v>1809</v>
      </c>
      <c r="DG121" t="s">
        <v>1809</v>
      </c>
      <c r="DH121" t="s">
        <v>1809</v>
      </c>
      <c r="DI121" t="s">
        <v>1809</v>
      </c>
      <c r="DJ121" t="s">
        <v>1809</v>
      </c>
      <c r="DK121" t="s">
        <v>1809</v>
      </c>
      <c r="DL121" t="s">
        <v>1809</v>
      </c>
      <c r="DM121" t="s">
        <v>1809</v>
      </c>
      <c r="DN121" t="s">
        <v>1809</v>
      </c>
      <c r="DO121" t="s">
        <v>1809</v>
      </c>
      <c r="DP121" t="s">
        <v>1809</v>
      </c>
      <c r="DQ121" t="s">
        <v>1809</v>
      </c>
      <c r="DR121" t="s">
        <v>1809</v>
      </c>
      <c r="DS121" t="s">
        <v>1809</v>
      </c>
      <c r="DT121" t="s">
        <v>1809</v>
      </c>
      <c r="DU121" t="s">
        <v>1809</v>
      </c>
      <c r="DV121" t="s">
        <v>1809</v>
      </c>
      <c r="DW121">
        <v>0</v>
      </c>
      <c r="DX121">
        <v>0</v>
      </c>
      <c r="DY121">
        <v>0</v>
      </c>
      <c r="DZ121" t="s">
        <v>1809</v>
      </c>
      <c r="EA121">
        <v>1</v>
      </c>
      <c r="EB121">
        <v>0</v>
      </c>
      <c r="EC121">
        <v>0</v>
      </c>
      <c r="ED121">
        <v>0</v>
      </c>
      <c r="EE121">
        <v>0</v>
      </c>
      <c r="EF121">
        <v>1</v>
      </c>
      <c r="EG121">
        <v>0</v>
      </c>
      <c r="EH121">
        <v>0</v>
      </c>
      <c r="EI121">
        <v>1</v>
      </c>
      <c r="EJ121">
        <v>0</v>
      </c>
      <c r="EK121">
        <v>0</v>
      </c>
      <c r="EL121">
        <v>1</v>
      </c>
      <c r="EM121">
        <v>1</v>
      </c>
      <c r="EN121">
        <v>1</v>
      </c>
      <c r="EO121">
        <v>0</v>
      </c>
      <c r="EP121">
        <v>0</v>
      </c>
      <c r="EQ121">
        <v>0</v>
      </c>
      <c r="ER121">
        <v>1</v>
      </c>
      <c r="ES121">
        <v>1</v>
      </c>
      <c r="ET121">
        <v>0</v>
      </c>
      <c r="EU121">
        <v>0</v>
      </c>
      <c r="EV121">
        <v>0</v>
      </c>
      <c r="EW121">
        <v>0</v>
      </c>
    </row>
    <row r="122" spans="1:153" x14ac:dyDescent="0.35">
      <c r="A122" t="s">
        <v>356</v>
      </c>
      <c r="B122" s="1">
        <v>42349</v>
      </c>
      <c r="C122" s="1">
        <v>43536</v>
      </c>
      <c r="D122">
        <v>1</v>
      </c>
      <c r="E122">
        <v>0</v>
      </c>
      <c r="F122">
        <v>1</v>
      </c>
      <c r="G122">
        <v>0</v>
      </c>
      <c r="H122">
        <v>0</v>
      </c>
      <c r="I122">
        <v>0</v>
      </c>
      <c r="J122">
        <v>1</v>
      </c>
      <c r="K122">
        <v>1</v>
      </c>
      <c r="L122">
        <v>0</v>
      </c>
      <c r="M122">
        <v>1</v>
      </c>
      <c r="N122">
        <v>1</v>
      </c>
      <c r="O122">
        <v>1</v>
      </c>
      <c r="P122">
        <v>1</v>
      </c>
      <c r="Q122">
        <v>0</v>
      </c>
      <c r="R122">
        <v>0</v>
      </c>
      <c r="S122">
        <v>0</v>
      </c>
      <c r="T122">
        <v>0</v>
      </c>
      <c r="U122">
        <v>0</v>
      </c>
      <c r="V122">
        <v>0</v>
      </c>
      <c r="W122">
        <v>1</v>
      </c>
      <c r="X122">
        <v>0</v>
      </c>
      <c r="Y122">
        <v>1</v>
      </c>
      <c r="Z122">
        <v>1</v>
      </c>
      <c r="AA122">
        <v>1</v>
      </c>
      <c r="AB122">
        <v>0</v>
      </c>
      <c r="AC122">
        <v>0</v>
      </c>
      <c r="AD122">
        <v>0</v>
      </c>
      <c r="AE122">
        <v>1</v>
      </c>
      <c r="AF122">
        <v>1</v>
      </c>
      <c r="AG122">
        <v>0</v>
      </c>
      <c r="AH122">
        <v>0</v>
      </c>
      <c r="AI122">
        <v>0</v>
      </c>
      <c r="AJ122">
        <v>0</v>
      </c>
      <c r="AK122">
        <v>0</v>
      </c>
      <c r="AL122">
        <v>1</v>
      </c>
      <c r="AM122">
        <v>0</v>
      </c>
      <c r="AN122">
        <v>0</v>
      </c>
      <c r="AO122">
        <v>0</v>
      </c>
      <c r="AP122" t="s">
        <v>1809</v>
      </c>
      <c r="AQ122" t="s">
        <v>1809</v>
      </c>
      <c r="AR122" t="s">
        <v>1809</v>
      </c>
      <c r="AS122" t="s">
        <v>1809</v>
      </c>
      <c r="AT122" t="s">
        <v>1809</v>
      </c>
      <c r="AU122" t="s">
        <v>1809</v>
      </c>
      <c r="AV122" t="s">
        <v>1809</v>
      </c>
      <c r="AW122" t="s">
        <v>1809</v>
      </c>
      <c r="AX122" t="s">
        <v>1809</v>
      </c>
      <c r="AY122" t="s">
        <v>1809</v>
      </c>
      <c r="AZ122">
        <v>0</v>
      </c>
      <c r="BA122" t="s">
        <v>1809</v>
      </c>
      <c r="BB122" t="s">
        <v>1809</v>
      </c>
      <c r="BC122" t="s">
        <v>1809</v>
      </c>
      <c r="BD122" t="s">
        <v>1809</v>
      </c>
      <c r="BE122" t="s">
        <v>1809</v>
      </c>
      <c r="BF122" t="s">
        <v>1809</v>
      </c>
      <c r="BG122" t="s">
        <v>1809</v>
      </c>
      <c r="BH122" t="s">
        <v>1809</v>
      </c>
      <c r="BI122" t="s">
        <v>1809</v>
      </c>
      <c r="BJ122" t="s">
        <v>1809</v>
      </c>
      <c r="BK122" t="s">
        <v>1809</v>
      </c>
      <c r="BL122" t="s">
        <v>1809</v>
      </c>
      <c r="BM122" t="s">
        <v>1809</v>
      </c>
      <c r="BN122" t="s">
        <v>1809</v>
      </c>
      <c r="BO122" t="s">
        <v>1809</v>
      </c>
      <c r="BP122" t="s">
        <v>1809</v>
      </c>
      <c r="BQ122" t="s">
        <v>1809</v>
      </c>
      <c r="BR122" t="s">
        <v>1809</v>
      </c>
      <c r="BS122" t="s">
        <v>1809</v>
      </c>
      <c r="BT122" t="s">
        <v>1809</v>
      </c>
      <c r="BU122" t="s">
        <v>1809</v>
      </c>
      <c r="BV122">
        <v>0</v>
      </c>
      <c r="BW122" t="s">
        <v>1809</v>
      </c>
      <c r="BX122" t="s">
        <v>1809</v>
      </c>
      <c r="BY122" t="s">
        <v>1809</v>
      </c>
      <c r="BZ122" t="s">
        <v>1809</v>
      </c>
      <c r="CA122" t="s">
        <v>1809</v>
      </c>
      <c r="CB122" t="s">
        <v>1809</v>
      </c>
      <c r="CC122" t="s">
        <v>1809</v>
      </c>
      <c r="CD122" t="s">
        <v>1809</v>
      </c>
      <c r="CE122" t="s">
        <v>1809</v>
      </c>
      <c r="CF122" t="s">
        <v>1809</v>
      </c>
      <c r="CG122" t="s">
        <v>1809</v>
      </c>
      <c r="CH122">
        <v>0</v>
      </c>
      <c r="CI122" t="s">
        <v>1809</v>
      </c>
      <c r="CJ122" t="s">
        <v>1809</v>
      </c>
      <c r="CK122" t="s">
        <v>1809</v>
      </c>
      <c r="CL122" t="s">
        <v>1809</v>
      </c>
      <c r="CM122" t="s">
        <v>1809</v>
      </c>
      <c r="CN122" t="s">
        <v>1809</v>
      </c>
      <c r="CO122" t="s">
        <v>1809</v>
      </c>
      <c r="CP122" t="s">
        <v>1809</v>
      </c>
      <c r="CQ122" t="s">
        <v>1809</v>
      </c>
      <c r="CR122" t="s">
        <v>1809</v>
      </c>
      <c r="CS122" t="s">
        <v>1809</v>
      </c>
      <c r="CT122" t="s">
        <v>1809</v>
      </c>
      <c r="CU122" t="s">
        <v>1809</v>
      </c>
      <c r="CV122" t="s">
        <v>1809</v>
      </c>
      <c r="CW122" t="s">
        <v>1809</v>
      </c>
      <c r="CX122" t="s">
        <v>1809</v>
      </c>
      <c r="CY122" t="s">
        <v>1809</v>
      </c>
      <c r="CZ122" t="s">
        <v>1809</v>
      </c>
      <c r="DA122" t="s">
        <v>1809</v>
      </c>
      <c r="DB122" t="s">
        <v>1809</v>
      </c>
      <c r="DC122" t="s">
        <v>1809</v>
      </c>
      <c r="DD122" t="s">
        <v>1809</v>
      </c>
      <c r="DE122" t="s">
        <v>1809</v>
      </c>
      <c r="DF122" t="s">
        <v>1809</v>
      </c>
      <c r="DG122" t="s">
        <v>1809</v>
      </c>
      <c r="DH122" t="s">
        <v>1809</v>
      </c>
      <c r="DI122" t="s">
        <v>1809</v>
      </c>
      <c r="DJ122" t="s">
        <v>1809</v>
      </c>
      <c r="DK122" t="s">
        <v>1809</v>
      </c>
      <c r="DL122" t="s">
        <v>1809</v>
      </c>
      <c r="DM122" t="s">
        <v>1809</v>
      </c>
      <c r="DN122" t="s">
        <v>1809</v>
      </c>
      <c r="DO122" t="s">
        <v>1809</v>
      </c>
      <c r="DP122" t="s">
        <v>1809</v>
      </c>
      <c r="DQ122" t="s">
        <v>1809</v>
      </c>
      <c r="DR122" t="s">
        <v>1809</v>
      </c>
      <c r="DS122" t="s">
        <v>1809</v>
      </c>
      <c r="DT122" t="s">
        <v>1809</v>
      </c>
      <c r="DU122" t="s">
        <v>1809</v>
      </c>
      <c r="DV122" t="s">
        <v>1809</v>
      </c>
      <c r="DW122">
        <v>0</v>
      </c>
      <c r="DX122">
        <v>1</v>
      </c>
      <c r="DY122">
        <v>0</v>
      </c>
      <c r="DZ122" t="s">
        <v>1809</v>
      </c>
      <c r="EA122">
        <v>1</v>
      </c>
      <c r="EB122">
        <v>0</v>
      </c>
      <c r="EC122">
        <v>0</v>
      </c>
      <c r="ED122">
        <v>0</v>
      </c>
      <c r="EE122">
        <v>0</v>
      </c>
      <c r="EF122">
        <v>1</v>
      </c>
      <c r="EG122">
        <v>0</v>
      </c>
      <c r="EH122">
        <v>0</v>
      </c>
      <c r="EI122">
        <v>1</v>
      </c>
      <c r="EJ122">
        <v>0</v>
      </c>
      <c r="EK122">
        <v>0</v>
      </c>
      <c r="EL122">
        <v>1</v>
      </c>
      <c r="EM122">
        <v>1</v>
      </c>
      <c r="EN122">
        <v>1</v>
      </c>
      <c r="EO122">
        <v>0</v>
      </c>
      <c r="EP122">
        <v>0</v>
      </c>
      <c r="EQ122">
        <v>0</v>
      </c>
      <c r="ER122">
        <v>1</v>
      </c>
      <c r="ES122">
        <v>1</v>
      </c>
      <c r="ET122">
        <v>0</v>
      </c>
      <c r="EU122">
        <v>0</v>
      </c>
      <c r="EV122">
        <v>0</v>
      </c>
      <c r="EW122">
        <v>0</v>
      </c>
    </row>
    <row r="123" spans="1:153" x14ac:dyDescent="0.35">
      <c r="A123" t="s">
        <v>356</v>
      </c>
      <c r="B123" s="1">
        <v>43537</v>
      </c>
      <c r="C123" s="1">
        <v>43565</v>
      </c>
      <c r="D123">
        <v>1</v>
      </c>
      <c r="E123">
        <v>0</v>
      </c>
      <c r="F123">
        <v>1</v>
      </c>
      <c r="G123">
        <v>0</v>
      </c>
      <c r="H123">
        <v>0</v>
      </c>
      <c r="I123">
        <v>0</v>
      </c>
      <c r="J123">
        <v>1</v>
      </c>
      <c r="K123">
        <v>1</v>
      </c>
      <c r="L123">
        <v>0</v>
      </c>
      <c r="M123">
        <v>1</v>
      </c>
      <c r="N123">
        <v>1</v>
      </c>
      <c r="O123">
        <v>1</v>
      </c>
      <c r="P123">
        <v>1</v>
      </c>
      <c r="Q123">
        <v>0</v>
      </c>
      <c r="R123">
        <v>0</v>
      </c>
      <c r="S123">
        <v>0</v>
      </c>
      <c r="T123">
        <v>0</v>
      </c>
      <c r="U123">
        <v>0</v>
      </c>
      <c r="V123">
        <v>0</v>
      </c>
      <c r="W123">
        <v>1</v>
      </c>
      <c r="X123">
        <v>0</v>
      </c>
      <c r="Y123">
        <v>1</v>
      </c>
      <c r="Z123">
        <v>1</v>
      </c>
      <c r="AA123">
        <v>1</v>
      </c>
      <c r="AB123">
        <v>0</v>
      </c>
      <c r="AC123">
        <v>0</v>
      </c>
      <c r="AD123">
        <v>0</v>
      </c>
      <c r="AE123">
        <v>1</v>
      </c>
      <c r="AF123">
        <v>1</v>
      </c>
      <c r="AG123">
        <v>0</v>
      </c>
      <c r="AH123">
        <v>0</v>
      </c>
      <c r="AI123">
        <v>0</v>
      </c>
      <c r="AJ123">
        <v>0</v>
      </c>
      <c r="AK123">
        <v>0</v>
      </c>
      <c r="AL123">
        <v>1</v>
      </c>
      <c r="AM123">
        <v>0</v>
      </c>
      <c r="AN123">
        <v>0</v>
      </c>
      <c r="AO123">
        <v>0</v>
      </c>
      <c r="AP123" t="s">
        <v>1809</v>
      </c>
      <c r="AQ123" t="s">
        <v>1809</v>
      </c>
      <c r="AR123" t="s">
        <v>1809</v>
      </c>
      <c r="AS123" t="s">
        <v>1809</v>
      </c>
      <c r="AT123" t="s">
        <v>1809</v>
      </c>
      <c r="AU123" t="s">
        <v>1809</v>
      </c>
      <c r="AV123" t="s">
        <v>1809</v>
      </c>
      <c r="AW123" t="s">
        <v>1809</v>
      </c>
      <c r="AX123" t="s">
        <v>1809</v>
      </c>
      <c r="AY123" t="s">
        <v>1809</v>
      </c>
      <c r="AZ123">
        <v>0</v>
      </c>
      <c r="BA123" t="s">
        <v>1809</v>
      </c>
      <c r="BB123" t="s">
        <v>1809</v>
      </c>
      <c r="BC123" t="s">
        <v>1809</v>
      </c>
      <c r="BD123" t="s">
        <v>1809</v>
      </c>
      <c r="BE123" t="s">
        <v>1809</v>
      </c>
      <c r="BF123" t="s">
        <v>1809</v>
      </c>
      <c r="BG123" t="s">
        <v>1809</v>
      </c>
      <c r="BH123" t="s">
        <v>1809</v>
      </c>
      <c r="BI123" t="s">
        <v>1809</v>
      </c>
      <c r="BJ123" t="s">
        <v>1809</v>
      </c>
      <c r="BK123" t="s">
        <v>1809</v>
      </c>
      <c r="BL123" t="s">
        <v>1809</v>
      </c>
      <c r="BM123" t="s">
        <v>1809</v>
      </c>
      <c r="BN123" t="s">
        <v>1809</v>
      </c>
      <c r="BO123" t="s">
        <v>1809</v>
      </c>
      <c r="BP123" t="s">
        <v>1809</v>
      </c>
      <c r="BQ123" t="s">
        <v>1809</v>
      </c>
      <c r="BR123" t="s">
        <v>1809</v>
      </c>
      <c r="BS123" t="s">
        <v>1809</v>
      </c>
      <c r="BT123" t="s">
        <v>1809</v>
      </c>
      <c r="BU123" t="s">
        <v>1809</v>
      </c>
      <c r="BV123">
        <v>0</v>
      </c>
      <c r="BW123" t="s">
        <v>1809</v>
      </c>
      <c r="BX123" t="s">
        <v>1809</v>
      </c>
      <c r="BY123" t="s">
        <v>1809</v>
      </c>
      <c r="BZ123" t="s">
        <v>1809</v>
      </c>
      <c r="CA123" t="s">
        <v>1809</v>
      </c>
      <c r="CB123" t="s">
        <v>1809</v>
      </c>
      <c r="CC123" t="s">
        <v>1809</v>
      </c>
      <c r="CD123" t="s">
        <v>1809</v>
      </c>
      <c r="CE123" t="s">
        <v>1809</v>
      </c>
      <c r="CF123" t="s">
        <v>1809</v>
      </c>
      <c r="CG123" t="s">
        <v>1809</v>
      </c>
      <c r="CH123">
        <v>0</v>
      </c>
      <c r="CI123" t="s">
        <v>1809</v>
      </c>
      <c r="CJ123" t="s">
        <v>1809</v>
      </c>
      <c r="CK123" t="s">
        <v>1809</v>
      </c>
      <c r="CL123" t="s">
        <v>1809</v>
      </c>
      <c r="CM123" t="s">
        <v>1809</v>
      </c>
      <c r="CN123" t="s">
        <v>1809</v>
      </c>
      <c r="CO123" t="s">
        <v>1809</v>
      </c>
      <c r="CP123" t="s">
        <v>1809</v>
      </c>
      <c r="CQ123" t="s">
        <v>1809</v>
      </c>
      <c r="CR123" t="s">
        <v>1809</v>
      </c>
      <c r="CS123" t="s">
        <v>1809</v>
      </c>
      <c r="CT123" t="s">
        <v>1809</v>
      </c>
      <c r="CU123" t="s">
        <v>1809</v>
      </c>
      <c r="CV123" t="s">
        <v>1809</v>
      </c>
      <c r="CW123" t="s">
        <v>1809</v>
      </c>
      <c r="CX123" t="s">
        <v>1809</v>
      </c>
      <c r="CY123" t="s">
        <v>1809</v>
      </c>
      <c r="CZ123" t="s">
        <v>1809</v>
      </c>
      <c r="DA123" t="s">
        <v>1809</v>
      </c>
      <c r="DB123" t="s">
        <v>1809</v>
      </c>
      <c r="DC123" t="s">
        <v>1809</v>
      </c>
      <c r="DD123" t="s">
        <v>1809</v>
      </c>
      <c r="DE123" t="s">
        <v>1809</v>
      </c>
      <c r="DF123" t="s">
        <v>1809</v>
      </c>
      <c r="DG123" t="s">
        <v>1809</v>
      </c>
      <c r="DH123" t="s">
        <v>1809</v>
      </c>
      <c r="DI123" t="s">
        <v>1809</v>
      </c>
      <c r="DJ123" t="s">
        <v>1809</v>
      </c>
      <c r="DK123" t="s">
        <v>1809</v>
      </c>
      <c r="DL123" t="s">
        <v>1809</v>
      </c>
      <c r="DM123" t="s">
        <v>1809</v>
      </c>
      <c r="DN123" t="s">
        <v>1809</v>
      </c>
      <c r="DO123" t="s">
        <v>1809</v>
      </c>
      <c r="DP123" t="s">
        <v>1809</v>
      </c>
      <c r="DQ123" t="s">
        <v>1809</v>
      </c>
      <c r="DR123" t="s">
        <v>1809</v>
      </c>
      <c r="DS123" t="s">
        <v>1809</v>
      </c>
      <c r="DT123" t="s">
        <v>1809</v>
      </c>
      <c r="DU123" t="s">
        <v>1809</v>
      </c>
      <c r="DV123" t="s">
        <v>1809</v>
      </c>
      <c r="DW123">
        <v>0</v>
      </c>
      <c r="DX123">
        <v>1</v>
      </c>
      <c r="DY123">
        <v>0</v>
      </c>
      <c r="DZ123" t="s">
        <v>1809</v>
      </c>
      <c r="EA123">
        <v>1</v>
      </c>
      <c r="EB123">
        <v>0</v>
      </c>
      <c r="EC123">
        <v>0</v>
      </c>
      <c r="ED123">
        <v>0</v>
      </c>
      <c r="EE123">
        <v>0</v>
      </c>
      <c r="EF123">
        <v>1</v>
      </c>
      <c r="EG123">
        <v>0</v>
      </c>
      <c r="EH123">
        <v>0</v>
      </c>
      <c r="EI123">
        <v>1</v>
      </c>
      <c r="EJ123">
        <v>0</v>
      </c>
      <c r="EK123">
        <v>0</v>
      </c>
      <c r="EL123">
        <v>1</v>
      </c>
      <c r="EM123">
        <v>1</v>
      </c>
      <c r="EN123">
        <v>1</v>
      </c>
      <c r="EO123">
        <v>0</v>
      </c>
      <c r="EP123">
        <v>0</v>
      </c>
      <c r="EQ123">
        <v>0</v>
      </c>
      <c r="ER123">
        <v>1</v>
      </c>
      <c r="ES123">
        <v>1</v>
      </c>
      <c r="ET123">
        <v>0</v>
      </c>
      <c r="EU123">
        <v>0</v>
      </c>
      <c r="EV123">
        <v>0</v>
      </c>
      <c r="EW123">
        <v>0</v>
      </c>
    </row>
    <row r="124" spans="1:153" x14ac:dyDescent="0.35">
      <c r="A124" t="s">
        <v>356</v>
      </c>
      <c r="B124" s="1">
        <v>43566</v>
      </c>
      <c r="C124" s="1">
        <v>43830</v>
      </c>
      <c r="D124">
        <v>1</v>
      </c>
      <c r="E124">
        <v>0</v>
      </c>
      <c r="F124">
        <v>1</v>
      </c>
      <c r="G124">
        <v>0</v>
      </c>
      <c r="H124">
        <v>0</v>
      </c>
      <c r="I124">
        <v>0</v>
      </c>
      <c r="J124">
        <v>1</v>
      </c>
      <c r="K124">
        <v>1</v>
      </c>
      <c r="L124">
        <v>0</v>
      </c>
      <c r="M124">
        <v>1</v>
      </c>
      <c r="N124">
        <v>1</v>
      </c>
      <c r="O124">
        <v>1</v>
      </c>
      <c r="P124">
        <v>1</v>
      </c>
      <c r="Q124">
        <v>0</v>
      </c>
      <c r="R124">
        <v>0</v>
      </c>
      <c r="S124">
        <v>0</v>
      </c>
      <c r="T124">
        <v>0</v>
      </c>
      <c r="U124">
        <v>0</v>
      </c>
      <c r="V124">
        <v>0</v>
      </c>
      <c r="W124">
        <v>1</v>
      </c>
      <c r="X124">
        <v>0</v>
      </c>
      <c r="Y124">
        <v>1</v>
      </c>
      <c r="Z124">
        <v>1</v>
      </c>
      <c r="AA124">
        <v>1</v>
      </c>
      <c r="AB124">
        <v>0</v>
      </c>
      <c r="AC124">
        <v>0</v>
      </c>
      <c r="AD124">
        <v>0</v>
      </c>
      <c r="AE124">
        <v>1</v>
      </c>
      <c r="AF124">
        <v>1</v>
      </c>
      <c r="AG124">
        <v>0</v>
      </c>
      <c r="AH124">
        <v>0</v>
      </c>
      <c r="AI124">
        <v>0</v>
      </c>
      <c r="AJ124">
        <v>0</v>
      </c>
      <c r="AK124">
        <v>0</v>
      </c>
      <c r="AL124">
        <v>1</v>
      </c>
      <c r="AM124">
        <v>0</v>
      </c>
      <c r="AN124">
        <v>0</v>
      </c>
      <c r="AO124">
        <v>0</v>
      </c>
      <c r="AP124" t="s">
        <v>1809</v>
      </c>
      <c r="AQ124" t="s">
        <v>1809</v>
      </c>
      <c r="AR124" t="s">
        <v>1809</v>
      </c>
      <c r="AS124" t="s">
        <v>1809</v>
      </c>
      <c r="AT124" t="s">
        <v>1809</v>
      </c>
      <c r="AU124" t="s">
        <v>1809</v>
      </c>
      <c r="AV124" t="s">
        <v>1809</v>
      </c>
      <c r="AW124" t="s">
        <v>1809</v>
      </c>
      <c r="AX124" t="s">
        <v>1809</v>
      </c>
      <c r="AY124" t="s">
        <v>1809</v>
      </c>
      <c r="AZ124">
        <v>0</v>
      </c>
      <c r="BA124" t="s">
        <v>1809</v>
      </c>
      <c r="BB124" t="s">
        <v>1809</v>
      </c>
      <c r="BC124" t="s">
        <v>1809</v>
      </c>
      <c r="BD124" t="s">
        <v>1809</v>
      </c>
      <c r="BE124" t="s">
        <v>1809</v>
      </c>
      <c r="BF124" t="s">
        <v>1809</v>
      </c>
      <c r="BG124" t="s">
        <v>1809</v>
      </c>
      <c r="BH124" t="s">
        <v>1809</v>
      </c>
      <c r="BI124" t="s">
        <v>1809</v>
      </c>
      <c r="BJ124" t="s">
        <v>1809</v>
      </c>
      <c r="BK124" t="s">
        <v>1809</v>
      </c>
      <c r="BL124" t="s">
        <v>1809</v>
      </c>
      <c r="BM124" t="s">
        <v>1809</v>
      </c>
      <c r="BN124" t="s">
        <v>1809</v>
      </c>
      <c r="BO124" t="s">
        <v>1809</v>
      </c>
      <c r="BP124" t="s">
        <v>1809</v>
      </c>
      <c r="BQ124" t="s">
        <v>1809</v>
      </c>
      <c r="BR124" t="s">
        <v>1809</v>
      </c>
      <c r="BS124" t="s">
        <v>1809</v>
      </c>
      <c r="BT124" t="s">
        <v>1809</v>
      </c>
      <c r="BU124" t="s">
        <v>1809</v>
      </c>
      <c r="BV124">
        <v>0</v>
      </c>
      <c r="BW124" t="s">
        <v>1809</v>
      </c>
      <c r="BX124" t="s">
        <v>1809</v>
      </c>
      <c r="BY124" t="s">
        <v>1809</v>
      </c>
      <c r="BZ124" t="s">
        <v>1809</v>
      </c>
      <c r="CA124" t="s">
        <v>1809</v>
      </c>
      <c r="CB124" t="s">
        <v>1809</v>
      </c>
      <c r="CC124" t="s">
        <v>1809</v>
      </c>
      <c r="CD124" t="s">
        <v>1809</v>
      </c>
      <c r="CE124" t="s">
        <v>1809</v>
      </c>
      <c r="CF124" t="s">
        <v>1809</v>
      </c>
      <c r="CG124" t="s">
        <v>1809</v>
      </c>
      <c r="CH124">
        <v>0</v>
      </c>
      <c r="CI124" t="s">
        <v>1809</v>
      </c>
      <c r="CJ124" t="s">
        <v>1809</v>
      </c>
      <c r="CK124" t="s">
        <v>1809</v>
      </c>
      <c r="CL124" t="s">
        <v>1809</v>
      </c>
      <c r="CM124" t="s">
        <v>1809</v>
      </c>
      <c r="CN124" t="s">
        <v>1809</v>
      </c>
      <c r="CO124" t="s">
        <v>1809</v>
      </c>
      <c r="CP124" t="s">
        <v>1809</v>
      </c>
      <c r="CQ124" t="s">
        <v>1809</v>
      </c>
      <c r="CR124" t="s">
        <v>1809</v>
      </c>
      <c r="CS124" t="s">
        <v>1809</v>
      </c>
      <c r="CT124" t="s">
        <v>1809</v>
      </c>
      <c r="CU124" t="s">
        <v>1809</v>
      </c>
      <c r="CV124" t="s">
        <v>1809</v>
      </c>
      <c r="CW124" t="s">
        <v>1809</v>
      </c>
      <c r="CX124" t="s">
        <v>1809</v>
      </c>
      <c r="CY124" t="s">
        <v>1809</v>
      </c>
      <c r="CZ124" t="s">
        <v>1809</v>
      </c>
      <c r="DA124" t="s">
        <v>1809</v>
      </c>
      <c r="DB124" t="s">
        <v>1809</v>
      </c>
      <c r="DC124" t="s">
        <v>1809</v>
      </c>
      <c r="DD124" t="s">
        <v>1809</v>
      </c>
      <c r="DE124" t="s">
        <v>1809</v>
      </c>
      <c r="DF124" t="s">
        <v>1809</v>
      </c>
      <c r="DG124" t="s">
        <v>1809</v>
      </c>
      <c r="DH124" t="s">
        <v>1809</v>
      </c>
      <c r="DI124" t="s">
        <v>1809</v>
      </c>
      <c r="DJ124" t="s">
        <v>1809</v>
      </c>
      <c r="DK124" t="s">
        <v>1809</v>
      </c>
      <c r="DL124" t="s">
        <v>1809</v>
      </c>
      <c r="DM124" t="s">
        <v>1809</v>
      </c>
      <c r="DN124" t="s">
        <v>1809</v>
      </c>
      <c r="DO124" t="s">
        <v>1809</v>
      </c>
      <c r="DP124" t="s">
        <v>1809</v>
      </c>
      <c r="DQ124" t="s">
        <v>1809</v>
      </c>
      <c r="DR124" t="s">
        <v>1809</v>
      </c>
      <c r="DS124" t="s">
        <v>1809</v>
      </c>
      <c r="DT124" t="s">
        <v>1809</v>
      </c>
      <c r="DU124" t="s">
        <v>1809</v>
      </c>
      <c r="DV124" t="s">
        <v>1809</v>
      </c>
      <c r="DW124">
        <v>0</v>
      </c>
      <c r="DX124">
        <v>1</v>
      </c>
      <c r="DY124">
        <v>0</v>
      </c>
      <c r="DZ124" t="s">
        <v>1809</v>
      </c>
      <c r="EA124">
        <v>1</v>
      </c>
      <c r="EB124">
        <v>0</v>
      </c>
      <c r="EC124">
        <v>0</v>
      </c>
      <c r="ED124">
        <v>0</v>
      </c>
      <c r="EE124">
        <v>0</v>
      </c>
      <c r="EF124">
        <v>1</v>
      </c>
      <c r="EG124">
        <v>0</v>
      </c>
      <c r="EH124">
        <v>0</v>
      </c>
      <c r="EI124">
        <v>1</v>
      </c>
      <c r="EJ124">
        <v>0</v>
      </c>
      <c r="EK124">
        <v>0</v>
      </c>
      <c r="EL124">
        <v>1</v>
      </c>
      <c r="EM124">
        <v>1</v>
      </c>
      <c r="EN124">
        <v>1</v>
      </c>
      <c r="EO124">
        <v>0</v>
      </c>
      <c r="EP124">
        <v>0</v>
      </c>
      <c r="EQ124">
        <v>0</v>
      </c>
      <c r="ER124">
        <v>1</v>
      </c>
      <c r="ES124">
        <v>1</v>
      </c>
      <c r="ET124">
        <v>0</v>
      </c>
      <c r="EU124">
        <v>0</v>
      </c>
      <c r="EV124">
        <v>0</v>
      </c>
      <c r="EW124">
        <v>0</v>
      </c>
    </row>
    <row r="125" spans="1:153" x14ac:dyDescent="0.35">
      <c r="A125" t="s">
        <v>378</v>
      </c>
      <c r="B125" s="1">
        <v>41640</v>
      </c>
      <c r="C125" s="1">
        <v>41699</v>
      </c>
      <c r="D125">
        <v>1</v>
      </c>
      <c r="E125">
        <v>0</v>
      </c>
      <c r="F125">
        <v>1</v>
      </c>
      <c r="G125">
        <v>0</v>
      </c>
      <c r="H125">
        <v>0</v>
      </c>
      <c r="I125">
        <v>0</v>
      </c>
      <c r="J125">
        <v>1</v>
      </c>
      <c r="K125">
        <v>4</v>
      </c>
      <c r="L125">
        <v>0</v>
      </c>
      <c r="M125">
        <v>1</v>
      </c>
      <c r="N125">
        <v>1</v>
      </c>
      <c r="O125">
        <v>1</v>
      </c>
      <c r="P125">
        <v>0</v>
      </c>
      <c r="Q125">
        <v>0</v>
      </c>
      <c r="R125">
        <v>0</v>
      </c>
      <c r="S125">
        <v>0</v>
      </c>
      <c r="T125">
        <v>0</v>
      </c>
      <c r="U125">
        <v>1</v>
      </c>
      <c r="V125">
        <v>0</v>
      </c>
      <c r="W125">
        <v>1</v>
      </c>
      <c r="X125">
        <v>0</v>
      </c>
      <c r="Y125">
        <v>0</v>
      </c>
      <c r="Z125" t="s">
        <v>1809</v>
      </c>
      <c r="AA125" t="s">
        <v>1809</v>
      </c>
      <c r="AB125" t="s">
        <v>1809</v>
      </c>
      <c r="AC125" t="s">
        <v>1809</v>
      </c>
      <c r="AD125" t="s">
        <v>1809</v>
      </c>
      <c r="AE125" t="s">
        <v>1809</v>
      </c>
      <c r="AF125" t="s">
        <v>1809</v>
      </c>
      <c r="AG125" t="s">
        <v>1809</v>
      </c>
      <c r="AH125" t="s">
        <v>1809</v>
      </c>
      <c r="AI125" t="s">
        <v>1809</v>
      </c>
      <c r="AJ125" t="s">
        <v>1809</v>
      </c>
      <c r="AK125" t="s">
        <v>1809</v>
      </c>
      <c r="AL125" t="s">
        <v>1809</v>
      </c>
      <c r="AM125" t="s">
        <v>1809</v>
      </c>
      <c r="AN125">
        <v>0</v>
      </c>
      <c r="AO125">
        <v>0</v>
      </c>
      <c r="AP125" t="s">
        <v>1809</v>
      </c>
      <c r="AQ125" t="s">
        <v>1809</v>
      </c>
      <c r="AR125" t="s">
        <v>1809</v>
      </c>
      <c r="AS125" t="s">
        <v>1809</v>
      </c>
      <c r="AT125" t="s">
        <v>1809</v>
      </c>
      <c r="AU125" t="s">
        <v>1809</v>
      </c>
      <c r="AV125" t="s">
        <v>1809</v>
      </c>
      <c r="AW125" t="s">
        <v>1809</v>
      </c>
      <c r="AX125" t="s">
        <v>1809</v>
      </c>
      <c r="AY125" t="s">
        <v>1809</v>
      </c>
      <c r="AZ125">
        <v>0</v>
      </c>
      <c r="BA125" t="s">
        <v>1809</v>
      </c>
      <c r="BB125" t="s">
        <v>1809</v>
      </c>
      <c r="BC125" t="s">
        <v>1809</v>
      </c>
      <c r="BD125" t="s">
        <v>1809</v>
      </c>
      <c r="BE125" t="s">
        <v>1809</v>
      </c>
      <c r="BF125" t="s">
        <v>1809</v>
      </c>
      <c r="BG125" t="s">
        <v>1809</v>
      </c>
      <c r="BH125" t="s">
        <v>1809</v>
      </c>
      <c r="BI125" t="s">
        <v>1809</v>
      </c>
      <c r="BJ125" t="s">
        <v>1809</v>
      </c>
      <c r="BK125" t="s">
        <v>1809</v>
      </c>
      <c r="BL125" t="s">
        <v>1809</v>
      </c>
      <c r="BM125" t="s">
        <v>1809</v>
      </c>
      <c r="BN125" t="s">
        <v>1809</v>
      </c>
      <c r="BO125" t="s">
        <v>1809</v>
      </c>
      <c r="BP125" t="s">
        <v>1809</v>
      </c>
      <c r="BQ125" t="s">
        <v>1809</v>
      </c>
      <c r="BR125" t="s">
        <v>1809</v>
      </c>
      <c r="BS125" t="s">
        <v>1809</v>
      </c>
      <c r="BT125" t="s">
        <v>1809</v>
      </c>
      <c r="BU125" t="s">
        <v>1809</v>
      </c>
      <c r="BV125">
        <v>0</v>
      </c>
      <c r="BW125" t="s">
        <v>1809</v>
      </c>
      <c r="BX125" t="s">
        <v>1809</v>
      </c>
      <c r="BY125" t="s">
        <v>1809</v>
      </c>
      <c r="BZ125" t="s">
        <v>1809</v>
      </c>
      <c r="CA125" t="s">
        <v>1809</v>
      </c>
      <c r="CB125" t="s">
        <v>1809</v>
      </c>
      <c r="CC125" t="s">
        <v>1809</v>
      </c>
      <c r="CD125" t="s">
        <v>1809</v>
      </c>
      <c r="CE125" t="s">
        <v>1809</v>
      </c>
      <c r="CF125" t="s">
        <v>1809</v>
      </c>
      <c r="CG125" t="s">
        <v>1809</v>
      </c>
      <c r="CH125">
        <v>0</v>
      </c>
      <c r="CI125" t="s">
        <v>1809</v>
      </c>
      <c r="CJ125" t="s">
        <v>1809</v>
      </c>
      <c r="CK125" t="s">
        <v>1809</v>
      </c>
      <c r="CL125" t="s">
        <v>1809</v>
      </c>
      <c r="CM125" t="s">
        <v>1809</v>
      </c>
      <c r="CN125" t="s">
        <v>1809</v>
      </c>
      <c r="CO125" t="s">
        <v>1809</v>
      </c>
      <c r="CP125" t="s">
        <v>1809</v>
      </c>
      <c r="CQ125" t="s">
        <v>1809</v>
      </c>
      <c r="CR125" t="s">
        <v>1809</v>
      </c>
      <c r="CS125" t="s">
        <v>1809</v>
      </c>
      <c r="CT125" t="s">
        <v>1809</v>
      </c>
      <c r="CU125" t="s">
        <v>1809</v>
      </c>
      <c r="CV125" t="s">
        <v>1809</v>
      </c>
      <c r="CW125" t="s">
        <v>1809</v>
      </c>
      <c r="CX125" t="s">
        <v>1809</v>
      </c>
      <c r="CY125" t="s">
        <v>1809</v>
      </c>
      <c r="CZ125" t="s">
        <v>1809</v>
      </c>
      <c r="DA125" t="s">
        <v>1809</v>
      </c>
      <c r="DB125" t="s">
        <v>1809</v>
      </c>
      <c r="DC125" t="s">
        <v>1809</v>
      </c>
      <c r="DD125" t="s">
        <v>1809</v>
      </c>
      <c r="DE125" t="s">
        <v>1809</v>
      </c>
      <c r="DF125" t="s">
        <v>1809</v>
      </c>
      <c r="DG125" t="s">
        <v>1809</v>
      </c>
      <c r="DH125" t="s">
        <v>1809</v>
      </c>
      <c r="DI125" t="s">
        <v>1809</v>
      </c>
      <c r="DJ125" t="s">
        <v>1809</v>
      </c>
      <c r="DK125" t="s">
        <v>1809</v>
      </c>
      <c r="DL125" t="s">
        <v>1809</v>
      </c>
      <c r="DM125" t="s">
        <v>1809</v>
      </c>
      <c r="DN125" t="s">
        <v>1809</v>
      </c>
      <c r="DO125" t="s">
        <v>1809</v>
      </c>
      <c r="DP125" t="s">
        <v>1809</v>
      </c>
      <c r="DQ125" t="s">
        <v>1809</v>
      </c>
      <c r="DR125" t="s">
        <v>1809</v>
      </c>
      <c r="DS125" t="s">
        <v>1809</v>
      </c>
      <c r="DT125" t="s">
        <v>1809</v>
      </c>
      <c r="DU125" t="s">
        <v>1809</v>
      </c>
      <c r="DV125" t="s">
        <v>1809</v>
      </c>
      <c r="DW125">
        <v>0</v>
      </c>
      <c r="DX125">
        <v>0</v>
      </c>
      <c r="DY125">
        <v>0</v>
      </c>
      <c r="DZ125" t="s">
        <v>1809</v>
      </c>
      <c r="EA125">
        <v>0</v>
      </c>
      <c r="EB125" t="s">
        <v>1809</v>
      </c>
      <c r="EC125" t="s">
        <v>1809</v>
      </c>
      <c r="ED125" t="s">
        <v>1809</v>
      </c>
      <c r="EE125" t="s">
        <v>1809</v>
      </c>
      <c r="EF125" t="s">
        <v>1809</v>
      </c>
      <c r="EG125" t="s">
        <v>1809</v>
      </c>
      <c r="EH125" t="s">
        <v>1809</v>
      </c>
      <c r="EI125">
        <v>1</v>
      </c>
      <c r="EJ125">
        <v>0</v>
      </c>
      <c r="EK125">
        <v>0</v>
      </c>
      <c r="EL125">
        <v>0</v>
      </c>
      <c r="EM125" t="s">
        <v>1809</v>
      </c>
      <c r="EN125" t="s">
        <v>1809</v>
      </c>
      <c r="EO125" t="s">
        <v>1809</v>
      </c>
      <c r="EP125" t="s">
        <v>1809</v>
      </c>
      <c r="EQ125" t="s">
        <v>1809</v>
      </c>
      <c r="ER125">
        <v>1</v>
      </c>
      <c r="ES125">
        <v>1</v>
      </c>
      <c r="ET125">
        <v>0</v>
      </c>
      <c r="EU125">
        <v>0</v>
      </c>
      <c r="EV125">
        <v>0</v>
      </c>
      <c r="EW125">
        <v>0</v>
      </c>
    </row>
    <row r="126" spans="1:153" x14ac:dyDescent="0.35">
      <c r="A126" t="s">
        <v>378</v>
      </c>
      <c r="B126" s="1">
        <v>41700</v>
      </c>
      <c r="C126" s="1">
        <v>41802</v>
      </c>
      <c r="D126">
        <v>1</v>
      </c>
      <c r="E126">
        <v>0</v>
      </c>
      <c r="F126">
        <v>1</v>
      </c>
      <c r="G126">
        <v>0</v>
      </c>
      <c r="H126">
        <v>0</v>
      </c>
      <c r="I126">
        <v>0</v>
      </c>
      <c r="J126">
        <v>1</v>
      </c>
      <c r="K126">
        <v>4</v>
      </c>
      <c r="L126">
        <v>0</v>
      </c>
      <c r="M126">
        <v>1</v>
      </c>
      <c r="N126">
        <v>1</v>
      </c>
      <c r="O126">
        <v>1</v>
      </c>
      <c r="P126">
        <v>0</v>
      </c>
      <c r="Q126">
        <v>0</v>
      </c>
      <c r="R126">
        <v>0</v>
      </c>
      <c r="S126">
        <v>0</v>
      </c>
      <c r="T126">
        <v>0</v>
      </c>
      <c r="U126">
        <v>1</v>
      </c>
      <c r="V126">
        <v>0</v>
      </c>
      <c r="W126">
        <v>1</v>
      </c>
      <c r="X126">
        <v>0</v>
      </c>
      <c r="Y126">
        <v>0</v>
      </c>
      <c r="Z126" t="s">
        <v>1809</v>
      </c>
      <c r="AA126" t="s">
        <v>1809</v>
      </c>
      <c r="AB126" t="s">
        <v>1809</v>
      </c>
      <c r="AC126" t="s">
        <v>1809</v>
      </c>
      <c r="AD126" t="s">
        <v>1809</v>
      </c>
      <c r="AE126" t="s">
        <v>1809</v>
      </c>
      <c r="AF126" t="s">
        <v>1809</v>
      </c>
      <c r="AG126" t="s">
        <v>1809</v>
      </c>
      <c r="AH126" t="s">
        <v>1809</v>
      </c>
      <c r="AI126" t="s">
        <v>1809</v>
      </c>
      <c r="AJ126" t="s">
        <v>1809</v>
      </c>
      <c r="AK126" t="s">
        <v>1809</v>
      </c>
      <c r="AL126" t="s">
        <v>1809</v>
      </c>
      <c r="AM126" t="s">
        <v>1809</v>
      </c>
      <c r="AN126">
        <v>0</v>
      </c>
      <c r="AO126">
        <v>0</v>
      </c>
      <c r="AP126" t="s">
        <v>1809</v>
      </c>
      <c r="AQ126" t="s">
        <v>1809</v>
      </c>
      <c r="AR126" t="s">
        <v>1809</v>
      </c>
      <c r="AS126" t="s">
        <v>1809</v>
      </c>
      <c r="AT126" t="s">
        <v>1809</v>
      </c>
      <c r="AU126" t="s">
        <v>1809</v>
      </c>
      <c r="AV126" t="s">
        <v>1809</v>
      </c>
      <c r="AW126" t="s">
        <v>1809</v>
      </c>
      <c r="AX126" t="s">
        <v>1809</v>
      </c>
      <c r="AY126" t="s">
        <v>1809</v>
      </c>
      <c r="AZ126">
        <v>0</v>
      </c>
      <c r="BA126" t="s">
        <v>1809</v>
      </c>
      <c r="BB126" t="s">
        <v>1809</v>
      </c>
      <c r="BC126" t="s">
        <v>1809</v>
      </c>
      <c r="BD126" t="s">
        <v>1809</v>
      </c>
      <c r="BE126" t="s">
        <v>1809</v>
      </c>
      <c r="BF126" t="s">
        <v>1809</v>
      </c>
      <c r="BG126" t="s">
        <v>1809</v>
      </c>
      <c r="BH126" t="s">
        <v>1809</v>
      </c>
      <c r="BI126" t="s">
        <v>1809</v>
      </c>
      <c r="BJ126" t="s">
        <v>1809</v>
      </c>
      <c r="BK126" t="s">
        <v>1809</v>
      </c>
      <c r="BL126" t="s">
        <v>1809</v>
      </c>
      <c r="BM126" t="s">
        <v>1809</v>
      </c>
      <c r="BN126" t="s">
        <v>1809</v>
      </c>
      <c r="BO126" t="s">
        <v>1809</v>
      </c>
      <c r="BP126" t="s">
        <v>1809</v>
      </c>
      <c r="BQ126" t="s">
        <v>1809</v>
      </c>
      <c r="BR126" t="s">
        <v>1809</v>
      </c>
      <c r="BS126" t="s">
        <v>1809</v>
      </c>
      <c r="BT126" t="s">
        <v>1809</v>
      </c>
      <c r="BU126" t="s">
        <v>1809</v>
      </c>
      <c r="BV126">
        <v>0</v>
      </c>
      <c r="BW126" t="s">
        <v>1809</v>
      </c>
      <c r="BX126" t="s">
        <v>1809</v>
      </c>
      <c r="BY126" t="s">
        <v>1809</v>
      </c>
      <c r="BZ126" t="s">
        <v>1809</v>
      </c>
      <c r="CA126" t="s">
        <v>1809</v>
      </c>
      <c r="CB126" t="s">
        <v>1809</v>
      </c>
      <c r="CC126" t="s">
        <v>1809</v>
      </c>
      <c r="CD126" t="s">
        <v>1809</v>
      </c>
      <c r="CE126" t="s">
        <v>1809</v>
      </c>
      <c r="CF126" t="s">
        <v>1809</v>
      </c>
      <c r="CG126" t="s">
        <v>1809</v>
      </c>
      <c r="CH126">
        <v>0</v>
      </c>
      <c r="CI126" t="s">
        <v>1809</v>
      </c>
      <c r="CJ126" t="s">
        <v>1809</v>
      </c>
      <c r="CK126" t="s">
        <v>1809</v>
      </c>
      <c r="CL126" t="s">
        <v>1809</v>
      </c>
      <c r="CM126" t="s">
        <v>1809</v>
      </c>
      <c r="CN126" t="s">
        <v>1809</v>
      </c>
      <c r="CO126" t="s">
        <v>1809</v>
      </c>
      <c r="CP126" t="s">
        <v>1809</v>
      </c>
      <c r="CQ126" t="s">
        <v>1809</v>
      </c>
      <c r="CR126" t="s">
        <v>1809</v>
      </c>
      <c r="CS126" t="s">
        <v>1809</v>
      </c>
      <c r="CT126" t="s">
        <v>1809</v>
      </c>
      <c r="CU126" t="s">
        <v>1809</v>
      </c>
      <c r="CV126" t="s">
        <v>1809</v>
      </c>
      <c r="CW126" t="s">
        <v>1809</v>
      </c>
      <c r="CX126" t="s">
        <v>1809</v>
      </c>
      <c r="CY126" t="s">
        <v>1809</v>
      </c>
      <c r="CZ126" t="s">
        <v>1809</v>
      </c>
      <c r="DA126" t="s">
        <v>1809</v>
      </c>
      <c r="DB126" t="s">
        <v>1809</v>
      </c>
      <c r="DC126" t="s">
        <v>1809</v>
      </c>
      <c r="DD126" t="s">
        <v>1809</v>
      </c>
      <c r="DE126" t="s">
        <v>1809</v>
      </c>
      <c r="DF126" t="s">
        <v>1809</v>
      </c>
      <c r="DG126" t="s">
        <v>1809</v>
      </c>
      <c r="DH126" t="s">
        <v>1809</v>
      </c>
      <c r="DI126" t="s">
        <v>1809</v>
      </c>
      <c r="DJ126" t="s">
        <v>1809</v>
      </c>
      <c r="DK126" t="s">
        <v>1809</v>
      </c>
      <c r="DL126" t="s">
        <v>1809</v>
      </c>
      <c r="DM126" t="s">
        <v>1809</v>
      </c>
      <c r="DN126" t="s">
        <v>1809</v>
      </c>
      <c r="DO126" t="s">
        <v>1809</v>
      </c>
      <c r="DP126" t="s">
        <v>1809</v>
      </c>
      <c r="DQ126" t="s">
        <v>1809</v>
      </c>
      <c r="DR126" t="s">
        <v>1809</v>
      </c>
      <c r="DS126" t="s">
        <v>1809</v>
      </c>
      <c r="DT126" t="s">
        <v>1809</v>
      </c>
      <c r="DU126" t="s">
        <v>1809</v>
      </c>
      <c r="DV126" t="s">
        <v>1809</v>
      </c>
      <c r="DW126">
        <v>0</v>
      </c>
      <c r="DX126">
        <v>0</v>
      </c>
      <c r="DY126">
        <v>0</v>
      </c>
      <c r="DZ126" t="s">
        <v>1809</v>
      </c>
      <c r="EA126">
        <v>0</v>
      </c>
      <c r="EB126" t="s">
        <v>1809</v>
      </c>
      <c r="EC126" t="s">
        <v>1809</v>
      </c>
      <c r="ED126" t="s">
        <v>1809</v>
      </c>
      <c r="EE126" t="s">
        <v>1809</v>
      </c>
      <c r="EF126" t="s">
        <v>1809</v>
      </c>
      <c r="EG126" t="s">
        <v>1809</v>
      </c>
      <c r="EH126" t="s">
        <v>1809</v>
      </c>
      <c r="EI126">
        <v>1</v>
      </c>
      <c r="EJ126">
        <v>0</v>
      </c>
      <c r="EK126">
        <v>0</v>
      </c>
      <c r="EL126">
        <v>0</v>
      </c>
      <c r="EM126" t="s">
        <v>1809</v>
      </c>
      <c r="EN126" t="s">
        <v>1809</v>
      </c>
      <c r="EO126" t="s">
        <v>1809</v>
      </c>
      <c r="EP126" t="s">
        <v>1809</v>
      </c>
      <c r="EQ126" t="s">
        <v>1809</v>
      </c>
      <c r="ER126">
        <v>1</v>
      </c>
      <c r="ES126">
        <v>1</v>
      </c>
      <c r="ET126">
        <v>0</v>
      </c>
      <c r="EU126">
        <v>0</v>
      </c>
      <c r="EV126">
        <v>0</v>
      </c>
      <c r="EW126">
        <v>0</v>
      </c>
    </row>
    <row r="127" spans="1:153" x14ac:dyDescent="0.35">
      <c r="A127" t="s">
        <v>378</v>
      </c>
      <c r="B127" s="1">
        <v>41803</v>
      </c>
      <c r="C127" s="1">
        <v>41805</v>
      </c>
      <c r="D127">
        <v>1</v>
      </c>
      <c r="E127">
        <v>0</v>
      </c>
      <c r="F127">
        <v>1</v>
      </c>
      <c r="G127">
        <v>0</v>
      </c>
      <c r="H127">
        <v>0</v>
      </c>
      <c r="I127">
        <v>0</v>
      </c>
      <c r="J127">
        <v>1</v>
      </c>
      <c r="K127">
        <v>4</v>
      </c>
      <c r="L127">
        <v>0</v>
      </c>
      <c r="M127">
        <v>1</v>
      </c>
      <c r="N127">
        <v>1</v>
      </c>
      <c r="O127">
        <v>1</v>
      </c>
      <c r="P127">
        <v>0</v>
      </c>
      <c r="Q127">
        <v>0</v>
      </c>
      <c r="R127">
        <v>0</v>
      </c>
      <c r="S127">
        <v>0</v>
      </c>
      <c r="T127">
        <v>0</v>
      </c>
      <c r="U127">
        <v>1</v>
      </c>
      <c r="V127">
        <v>0</v>
      </c>
      <c r="W127">
        <v>1</v>
      </c>
      <c r="X127">
        <v>0</v>
      </c>
      <c r="Y127">
        <v>0</v>
      </c>
      <c r="Z127" t="s">
        <v>1809</v>
      </c>
      <c r="AA127" t="s">
        <v>1809</v>
      </c>
      <c r="AB127" t="s">
        <v>1809</v>
      </c>
      <c r="AC127" t="s">
        <v>1809</v>
      </c>
      <c r="AD127" t="s">
        <v>1809</v>
      </c>
      <c r="AE127" t="s">
        <v>1809</v>
      </c>
      <c r="AF127" t="s">
        <v>1809</v>
      </c>
      <c r="AG127" t="s">
        <v>1809</v>
      </c>
      <c r="AH127" t="s">
        <v>1809</v>
      </c>
      <c r="AI127" t="s">
        <v>1809</v>
      </c>
      <c r="AJ127" t="s">
        <v>1809</v>
      </c>
      <c r="AK127" t="s">
        <v>1809</v>
      </c>
      <c r="AL127" t="s">
        <v>1809</v>
      </c>
      <c r="AM127" t="s">
        <v>1809</v>
      </c>
      <c r="AN127">
        <v>0</v>
      </c>
      <c r="AO127">
        <v>0</v>
      </c>
      <c r="AP127" t="s">
        <v>1809</v>
      </c>
      <c r="AQ127" t="s">
        <v>1809</v>
      </c>
      <c r="AR127" t="s">
        <v>1809</v>
      </c>
      <c r="AS127" t="s">
        <v>1809</v>
      </c>
      <c r="AT127" t="s">
        <v>1809</v>
      </c>
      <c r="AU127" t="s">
        <v>1809</v>
      </c>
      <c r="AV127" t="s">
        <v>1809</v>
      </c>
      <c r="AW127" t="s">
        <v>1809</v>
      </c>
      <c r="AX127" t="s">
        <v>1809</v>
      </c>
      <c r="AY127" t="s">
        <v>1809</v>
      </c>
      <c r="AZ127">
        <v>0</v>
      </c>
      <c r="BA127" t="s">
        <v>1809</v>
      </c>
      <c r="BB127" t="s">
        <v>1809</v>
      </c>
      <c r="BC127" t="s">
        <v>1809</v>
      </c>
      <c r="BD127" t="s">
        <v>1809</v>
      </c>
      <c r="BE127" t="s">
        <v>1809</v>
      </c>
      <c r="BF127" t="s">
        <v>1809</v>
      </c>
      <c r="BG127" t="s">
        <v>1809</v>
      </c>
      <c r="BH127" t="s">
        <v>1809</v>
      </c>
      <c r="BI127" t="s">
        <v>1809</v>
      </c>
      <c r="BJ127" t="s">
        <v>1809</v>
      </c>
      <c r="BK127" t="s">
        <v>1809</v>
      </c>
      <c r="BL127" t="s">
        <v>1809</v>
      </c>
      <c r="BM127" t="s">
        <v>1809</v>
      </c>
      <c r="BN127" t="s">
        <v>1809</v>
      </c>
      <c r="BO127" t="s">
        <v>1809</v>
      </c>
      <c r="BP127" t="s">
        <v>1809</v>
      </c>
      <c r="BQ127" t="s">
        <v>1809</v>
      </c>
      <c r="BR127" t="s">
        <v>1809</v>
      </c>
      <c r="BS127" t="s">
        <v>1809</v>
      </c>
      <c r="BT127" t="s">
        <v>1809</v>
      </c>
      <c r="BU127" t="s">
        <v>1809</v>
      </c>
      <c r="BV127">
        <v>0</v>
      </c>
      <c r="BW127" t="s">
        <v>1809</v>
      </c>
      <c r="BX127" t="s">
        <v>1809</v>
      </c>
      <c r="BY127" t="s">
        <v>1809</v>
      </c>
      <c r="BZ127" t="s">
        <v>1809</v>
      </c>
      <c r="CA127" t="s">
        <v>1809</v>
      </c>
      <c r="CB127" t="s">
        <v>1809</v>
      </c>
      <c r="CC127" t="s">
        <v>1809</v>
      </c>
      <c r="CD127" t="s">
        <v>1809</v>
      </c>
      <c r="CE127" t="s">
        <v>1809</v>
      </c>
      <c r="CF127" t="s">
        <v>1809</v>
      </c>
      <c r="CG127" t="s">
        <v>1809</v>
      </c>
      <c r="CH127">
        <v>0</v>
      </c>
      <c r="CI127" t="s">
        <v>1809</v>
      </c>
      <c r="CJ127" t="s">
        <v>1809</v>
      </c>
      <c r="CK127" t="s">
        <v>1809</v>
      </c>
      <c r="CL127" t="s">
        <v>1809</v>
      </c>
      <c r="CM127" t="s">
        <v>1809</v>
      </c>
      <c r="CN127" t="s">
        <v>1809</v>
      </c>
      <c r="CO127" t="s">
        <v>1809</v>
      </c>
      <c r="CP127" t="s">
        <v>1809</v>
      </c>
      <c r="CQ127" t="s">
        <v>1809</v>
      </c>
      <c r="CR127" t="s">
        <v>1809</v>
      </c>
      <c r="CS127" t="s">
        <v>1809</v>
      </c>
      <c r="CT127" t="s">
        <v>1809</v>
      </c>
      <c r="CU127" t="s">
        <v>1809</v>
      </c>
      <c r="CV127" t="s">
        <v>1809</v>
      </c>
      <c r="CW127" t="s">
        <v>1809</v>
      </c>
      <c r="CX127" t="s">
        <v>1809</v>
      </c>
      <c r="CY127" t="s">
        <v>1809</v>
      </c>
      <c r="CZ127" t="s">
        <v>1809</v>
      </c>
      <c r="DA127" t="s">
        <v>1809</v>
      </c>
      <c r="DB127" t="s">
        <v>1809</v>
      </c>
      <c r="DC127" t="s">
        <v>1809</v>
      </c>
      <c r="DD127" t="s">
        <v>1809</v>
      </c>
      <c r="DE127" t="s">
        <v>1809</v>
      </c>
      <c r="DF127" t="s">
        <v>1809</v>
      </c>
      <c r="DG127" t="s">
        <v>1809</v>
      </c>
      <c r="DH127" t="s">
        <v>1809</v>
      </c>
      <c r="DI127" t="s">
        <v>1809</v>
      </c>
      <c r="DJ127" t="s">
        <v>1809</v>
      </c>
      <c r="DK127" t="s">
        <v>1809</v>
      </c>
      <c r="DL127" t="s">
        <v>1809</v>
      </c>
      <c r="DM127" t="s">
        <v>1809</v>
      </c>
      <c r="DN127" t="s">
        <v>1809</v>
      </c>
      <c r="DO127" t="s">
        <v>1809</v>
      </c>
      <c r="DP127" t="s">
        <v>1809</v>
      </c>
      <c r="DQ127" t="s">
        <v>1809</v>
      </c>
      <c r="DR127" t="s">
        <v>1809</v>
      </c>
      <c r="DS127" t="s">
        <v>1809</v>
      </c>
      <c r="DT127" t="s">
        <v>1809</v>
      </c>
      <c r="DU127" t="s">
        <v>1809</v>
      </c>
      <c r="DV127" t="s">
        <v>1809</v>
      </c>
      <c r="DW127">
        <v>0</v>
      </c>
      <c r="DX127">
        <v>0</v>
      </c>
      <c r="DY127">
        <v>0</v>
      </c>
      <c r="DZ127" t="s">
        <v>1809</v>
      </c>
      <c r="EA127">
        <v>0</v>
      </c>
      <c r="EB127" t="s">
        <v>1809</v>
      </c>
      <c r="EC127" t="s">
        <v>1809</v>
      </c>
      <c r="ED127" t="s">
        <v>1809</v>
      </c>
      <c r="EE127" t="s">
        <v>1809</v>
      </c>
      <c r="EF127" t="s">
        <v>1809</v>
      </c>
      <c r="EG127" t="s">
        <v>1809</v>
      </c>
      <c r="EH127" t="s">
        <v>1809</v>
      </c>
      <c r="EI127">
        <v>1</v>
      </c>
      <c r="EJ127">
        <v>0</v>
      </c>
      <c r="EK127">
        <v>0</v>
      </c>
      <c r="EL127">
        <v>0</v>
      </c>
      <c r="EM127" t="s">
        <v>1809</v>
      </c>
      <c r="EN127" t="s">
        <v>1809</v>
      </c>
      <c r="EO127" t="s">
        <v>1809</v>
      </c>
      <c r="EP127" t="s">
        <v>1809</v>
      </c>
      <c r="EQ127" t="s">
        <v>1809</v>
      </c>
      <c r="ER127">
        <v>1</v>
      </c>
      <c r="ES127">
        <v>1</v>
      </c>
      <c r="ET127">
        <v>0</v>
      </c>
      <c r="EU127">
        <v>0</v>
      </c>
      <c r="EV127">
        <v>0</v>
      </c>
      <c r="EW127">
        <v>0</v>
      </c>
    </row>
    <row r="128" spans="1:153" x14ac:dyDescent="0.35">
      <c r="A128" t="s">
        <v>378</v>
      </c>
      <c r="B128" s="1">
        <v>41806</v>
      </c>
      <c r="C128" s="1">
        <v>41820</v>
      </c>
      <c r="D128">
        <v>1</v>
      </c>
      <c r="E128">
        <v>0</v>
      </c>
      <c r="F128">
        <v>1</v>
      </c>
      <c r="G128">
        <v>0</v>
      </c>
      <c r="H128">
        <v>0</v>
      </c>
      <c r="I128">
        <v>0</v>
      </c>
      <c r="J128">
        <v>1</v>
      </c>
      <c r="K128">
        <v>4</v>
      </c>
      <c r="L128">
        <v>0</v>
      </c>
      <c r="M128">
        <v>1</v>
      </c>
      <c r="N128">
        <v>1</v>
      </c>
      <c r="O128">
        <v>1</v>
      </c>
      <c r="P128">
        <v>0</v>
      </c>
      <c r="Q128">
        <v>0</v>
      </c>
      <c r="R128">
        <v>0</v>
      </c>
      <c r="S128">
        <v>0</v>
      </c>
      <c r="T128">
        <v>0</v>
      </c>
      <c r="U128">
        <v>1</v>
      </c>
      <c r="V128">
        <v>0</v>
      </c>
      <c r="W128">
        <v>1</v>
      </c>
      <c r="X128">
        <v>0</v>
      </c>
      <c r="Y128">
        <v>0</v>
      </c>
      <c r="Z128" t="s">
        <v>1809</v>
      </c>
      <c r="AA128" t="s">
        <v>1809</v>
      </c>
      <c r="AB128" t="s">
        <v>1809</v>
      </c>
      <c r="AC128" t="s">
        <v>1809</v>
      </c>
      <c r="AD128" t="s">
        <v>1809</v>
      </c>
      <c r="AE128" t="s">
        <v>1809</v>
      </c>
      <c r="AF128" t="s">
        <v>1809</v>
      </c>
      <c r="AG128" t="s">
        <v>1809</v>
      </c>
      <c r="AH128" t="s">
        <v>1809</v>
      </c>
      <c r="AI128" t="s">
        <v>1809</v>
      </c>
      <c r="AJ128" t="s">
        <v>1809</v>
      </c>
      <c r="AK128" t="s">
        <v>1809</v>
      </c>
      <c r="AL128" t="s">
        <v>1809</v>
      </c>
      <c r="AM128" t="s">
        <v>1809</v>
      </c>
      <c r="AN128">
        <v>0</v>
      </c>
      <c r="AO128">
        <v>0</v>
      </c>
      <c r="AP128" t="s">
        <v>1809</v>
      </c>
      <c r="AQ128" t="s">
        <v>1809</v>
      </c>
      <c r="AR128" t="s">
        <v>1809</v>
      </c>
      <c r="AS128" t="s">
        <v>1809</v>
      </c>
      <c r="AT128" t="s">
        <v>1809</v>
      </c>
      <c r="AU128" t="s">
        <v>1809</v>
      </c>
      <c r="AV128" t="s">
        <v>1809</v>
      </c>
      <c r="AW128" t="s">
        <v>1809</v>
      </c>
      <c r="AX128" t="s">
        <v>1809</v>
      </c>
      <c r="AY128" t="s">
        <v>1809</v>
      </c>
      <c r="AZ128">
        <v>0</v>
      </c>
      <c r="BA128" t="s">
        <v>1809</v>
      </c>
      <c r="BB128" t="s">
        <v>1809</v>
      </c>
      <c r="BC128" t="s">
        <v>1809</v>
      </c>
      <c r="BD128" t="s">
        <v>1809</v>
      </c>
      <c r="BE128" t="s">
        <v>1809</v>
      </c>
      <c r="BF128" t="s">
        <v>1809</v>
      </c>
      <c r="BG128" t="s">
        <v>1809</v>
      </c>
      <c r="BH128" t="s">
        <v>1809</v>
      </c>
      <c r="BI128" t="s">
        <v>1809</v>
      </c>
      <c r="BJ128" t="s">
        <v>1809</v>
      </c>
      <c r="BK128" t="s">
        <v>1809</v>
      </c>
      <c r="BL128" t="s">
        <v>1809</v>
      </c>
      <c r="BM128" t="s">
        <v>1809</v>
      </c>
      <c r="BN128" t="s">
        <v>1809</v>
      </c>
      <c r="BO128" t="s">
        <v>1809</v>
      </c>
      <c r="BP128" t="s">
        <v>1809</v>
      </c>
      <c r="BQ128" t="s">
        <v>1809</v>
      </c>
      <c r="BR128" t="s">
        <v>1809</v>
      </c>
      <c r="BS128" t="s">
        <v>1809</v>
      </c>
      <c r="BT128" t="s">
        <v>1809</v>
      </c>
      <c r="BU128" t="s">
        <v>1809</v>
      </c>
      <c r="BV128">
        <v>0</v>
      </c>
      <c r="BW128" t="s">
        <v>1809</v>
      </c>
      <c r="BX128" t="s">
        <v>1809</v>
      </c>
      <c r="BY128" t="s">
        <v>1809</v>
      </c>
      <c r="BZ128" t="s">
        <v>1809</v>
      </c>
      <c r="CA128" t="s">
        <v>1809</v>
      </c>
      <c r="CB128" t="s">
        <v>1809</v>
      </c>
      <c r="CC128" t="s">
        <v>1809</v>
      </c>
      <c r="CD128" t="s">
        <v>1809</v>
      </c>
      <c r="CE128" t="s">
        <v>1809</v>
      </c>
      <c r="CF128" t="s">
        <v>1809</v>
      </c>
      <c r="CG128" t="s">
        <v>1809</v>
      </c>
      <c r="CH128">
        <v>0</v>
      </c>
      <c r="CI128" t="s">
        <v>1809</v>
      </c>
      <c r="CJ128" t="s">
        <v>1809</v>
      </c>
      <c r="CK128" t="s">
        <v>1809</v>
      </c>
      <c r="CL128" t="s">
        <v>1809</v>
      </c>
      <c r="CM128" t="s">
        <v>1809</v>
      </c>
      <c r="CN128" t="s">
        <v>1809</v>
      </c>
      <c r="CO128" t="s">
        <v>1809</v>
      </c>
      <c r="CP128" t="s">
        <v>1809</v>
      </c>
      <c r="CQ128" t="s">
        <v>1809</v>
      </c>
      <c r="CR128" t="s">
        <v>1809</v>
      </c>
      <c r="CS128" t="s">
        <v>1809</v>
      </c>
      <c r="CT128" t="s">
        <v>1809</v>
      </c>
      <c r="CU128" t="s">
        <v>1809</v>
      </c>
      <c r="CV128" t="s">
        <v>1809</v>
      </c>
      <c r="CW128" t="s">
        <v>1809</v>
      </c>
      <c r="CX128" t="s">
        <v>1809</v>
      </c>
      <c r="CY128" t="s">
        <v>1809</v>
      </c>
      <c r="CZ128" t="s">
        <v>1809</v>
      </c>
      <c r="DA128" t="s">
        <v>1809</v>
      </c>
      <c r="DB128" t="s">
        <v>1809</v>
      </c>
      <c r="DC128" t="s">
        <v>1809</v>
      </c>
      <c r="DD128" t="s">
        <v>1809</v>
      </c>
      <c r="DE128" t="s">
        <v>1809</v>
      </c>
      <c r="DF128" t="s">
        <v>1809</v>
      </c>
      <c r="DG128" t="s">
        <v>1809</v>
      </c>
      <c r="DH128" t="s">
        <v>1809</v>
      </c>
      <c r="DI128" t="s">
        <v>1809</v>
      </c>
      <c r="DJ128" t="s">
        <v>1809</v>
      </c>
      <c r="DK128" t="s">
        <v>1809</v>
      </c>
      <c r="DL128" t="s">
        <v>1809</v>
      </c>
      <c r="DM128" t="s">
        <v>1809</v>
      </c>
      <c r="DN128" t="s">
        <v>1809</v>
      </c>
      <c r="DO128" t="s">
        <v>1809</v>
      </c>
      <c r="DP128" t="s">
        <v>1809</v>
      </c>
      <c r="DQ128" t="s">
        <v>1809</v>
      </c>
      <c r="DR128" t="s">
        <v>1809</v>
      </c>
      <c r="DS128" t="s">
        <v>1809</v>
      </c>
      <c r="DT128" t="s">
        <v>1809</v>
      </c>
      <c r="DU128" t="s">
        <v>1809</v>
      </c>
      <c r="DV128" t="s">
        <v>1809</v>
      </c>
      <c r="DW128">
        <v>0</v>
      </c>
      <c r="DX128">
        <v>0</v>
      </c>
      <c r="DY128">
        <v>0</v>
      </c>
      <c r="DZ128" t="s">
        <v>1809</v>
      </c>
      <c r="EA128">
        <v>0</v>
      </c>
      <c r="EB128" t="s">
        <v>1809</v>
      </c>
      <c r="EC128" t="s">
        <v>1809</v>
      </c>
      <c r="ED128" t="s">
        <v>1809</v>
      </c>
      <c r="EE128" t="s">
        <v>1809</v>
      </c>
      <c r="EF128" t="s">
        <v>1809</v>
      </c>
      <c r="EG128" t="s">
        <v>1809</v>
      </c>
      <c r="EH128" t="s">
        <v>1809</v>
      </c>
      <c r="EI128">
        <v>1</v>
      </c>
      <c r="EJ128">
        <v>0</v>
      </c>
      <c r="EK128">
        <v>0</v>
      </c>
      <c r="EL128">
        <v>0</v>
      </c>
      <c r="EM128" t="s">
        <v>1809</v>
      </c>
      <c r="EN128" t="s">
        <v>1809</v>
      </c>
      <c r="EO128" t="s">
        <v>1809</v>
      </c>
      <c r="EP128" t="s">
        <v>1809</v>
      </c>
      <c r="EQ128" t="s">
        <v>1809</v>
      </c>
      <c r="ER128">
        <v>1</v>
      </c>
      <c r="ES128">
        <v>1</v>
      </c>
      <c r="ET128">
        <v>0</v>
      </c>
      <c r="EU128">
        <v>0</v>
      </c>
      <c r="EV128">
        <v>0</v>
      </c>
      <c r="EW128">
        <v>0</v>
      </c>
    </row>
    <row r="129" spans="1:153" x14ac:dyDescent="0.35">
      <c r="A129" t="s">
        <v>378</v>
      </c>
      <c r="B129" s="1">
        <v>41821</v>
      </c>
      <c r="C129" s="1">
        <v>41912</v>
      </c>
      <c r="D129">
        <v>1</v>
      </c>
      <c r="E129">
        <v>0</v>
      </c>
      <c r="F129">
        <v>1</v>
      </c>
      <c r="G129">
        <v>0</v>
      </c>
      <c r="H129">
        <v>0</v>
      </c>
      <c r="I129">
        <v>0</v>
      </c>
      <c r="J129">
        <v>1</v>
      </c>
      <c r="K129">
        <v>4</v>
      </c>
      <c r="L129">
        <v>0</v>
      </c>
      <c r="M129">
        <v>1</v>
      </c>
      <c r="N129">
        <v>1</v>
      </c>
      <c r="O129">
        <v>1</v>
      </c>
      <c r="P129">
        <v>0</v>
      </c>
      <c r="Q129">
        <v>0</v>
      </c>
      <c r="R129">
        <v>0</v>
      </c>
      <c r="S129">
        <v>0</v>
      </c>
      <c r="T129">
        <v>0</v>
      </c>
      <c r="U129">
        <v>1</v>
      </c>
      <c r="V129">
        <v>0</v>
      </c>
      <c r="W129">
        <v>1</v>
      </c>
      <c r="X129">
        <v>0</v>
      </c>
      <c r="Y129">
        <v>0</v>
      </c>
      <c r="Z129" t="s">
        <v>1809</v>
      </c>
      <c r="AA129" t="s">
        <v>1809</v>
      </c>
      <c r="AB129" t="s">
        <v>1809</v>
      </c>
      <c r="AC129" t="s">
        <v>1809</v>
      </c>
      <c r="AD129" t="s">
        <v>1809</v>
      </c>
      <c r="AE129" t="s">
        <v>1809</v>
      </c>
      <c r="AF129" t="s">
        <v>1809</v>
      </c>
      <c r="AG129" t="s">
        <v>1809</v>
      </c>
      <c r="AH129" t="s">
        <v>1809</v>
      </c>
      <c r="AI129" t="s">
        <v>1809</v>
      </c>
      <c r="AJ129" t="s">
        <v>1809</v>
      </c>
      <c r="AK129" t="s">
        <v>1809</v>
      </c>
      <c r="AL129" t="s">
        <v>1809</v>
      </c>
      <c r="AM129" t="s">
        <v>1809</v>
      </c>
      <c r="AN129">
        <v>0</v>
      </c>
      <c r="AO129">
        <v>0</v>
      </c>
      <c r="AP129" t="s">
        <v>1809</v>
      </c>
      <c r="AQ129" t="s">
        <v>1809</v>
      </c>
      <c r="AR129" t="s">
        <v>1809</v>
      </c>
      <c r="AS129" t="s">
        <v>1809</v>
      </c>
      <c r="AT129" t="s">
        <v>1809</v>
      </c>
      <c r="AU129" t="s">
        <v>1809</v>
      </c>
      <c r="AV129" t="s">
        <v>1809</v>
      </c>
      <c r="AW129" t="s">
        <v>1809</v>
      </c>
      <c r="AX129" t="s">
        <v>1809</v>
      </c>
      <c r="AY129" t="s">
        <v>1809</v>
      </c>
      <c r="AZ129">
        <v>0</v>
      </c>
      <c r="BA129" t="s">
        <v>1809</v>
      </c>
      <c r="BB129" t="s">
        <v>1809</v>
      </c>
      <c r="BC129" t="s">
        <v>1809</v>
      </c>
      <c r="BD129" t="s">
        <v>1809</v>
      </c>
      <c r="BE129" t="s">
        <v>1809</v>
      </c>
      <c r="BF129" t="s">
        <v>1809</v>
      </c>
      <c r="BG129" t="s">
        <v>1809</v>
      </c>
      <c r="BH129" t="s">
        <v>1809</v>
      </c>
      <c r="BI129" t="s">
        <v>1809</v>
      </c>
      <c r="BJ129" t="s">
        <v>1809</v>
      </c>
      <c r="BK129" t="s">
        <v>1809</v>
      </c>
      <c r="BL129" t="s">
        <v>1809</v>
      </c>
      <c r="BM129" t="s">
        <v>1809</v>
      </c>
      <c r="BN129" t="s">
        <v>1809</v>
      </c>
      <c r="BO129" t="s">
        <v>1809</v>
      </c>
      <c r="BP129" t="s">
        <v>1809</v>
      </c>
      <c r="BQ129" t="s">
        <v>1809</v>
      </c>
      <c r="BR129" t="s">
        <v>1809</v>
      </c>
      <c r="BS129" t="s">
        <v>1809</v>
      </c>
      <c r="BT129" t="s">
        <v>1809</v>
      </c>
      <c r="BU129" t="s">
        <v>1809</v>
      </c>
      <c r="BV129">
        <v>0</v>
      </c>
      <c r="BW129" t="s">
        <v>1809</v>
      </c>
      <c r="BX129" t="s">
        <v>1809</v>
      </c>
      <c r="BY129" t="s">
        <v>1809</v>
      </c>
      <c r="BZ129" t="s">
        <v>1809</v>
      </c>
      <c r="CA129" t="s">
        <v>1809</v>
      </c>
      <c r="CB129" t="s">
        <v>1809</v>
      </c>
      <c r="CC129" t="s">
        <v>1809</v>
      </c>
      <c r="CD129" t="s">
        <v>1809</v>
      </c>
      <c r="CE129" t="s">
        <v>1809</v>
      </c>
      <c r="CF129" t="s">
        <v>1809</v>
      </c>
      <c r="CG129" t="s">
        <v>1809</v>
      </c>
      <c r="CH129">
        <v>0</v>
      </c>
      <c r="CI129" t="s">
        <v>1809</v>
      </c>
      <c r="CJ129" t="s">
        <v>1809</v>
      </c>
      <c r="CK129" t="s">
        <v>1809</v>
      </c>
      <c r="CL129" t="s">
        <v>1809</v>
      </c>
      <c r="CM129" t="s">
        <v>1809</v>
      </c>
      <c r="CN129" t="s">
        <v>1809</v>
      </c>
      <c r="CO129" t="s">
        <v>1809</v>
      </c>
      <c r="CP129" t="s">
        <v>1809</v>
      </c>
      <c r="CQ129" t="s">
        <v>1809</v>
      </c>
      <c r="CR129" t="s">
        <v>1809</v>
      </c>
      <c r="CS129" t="s">
        <v>1809</v>
      </c>
      <c r="CT129" t="s">
        <v>1809</v>
      </c>
      <c r="CU129" t="s">
        <v>1809</v>
      </c>
      <c r="CV129" t="s">
        <v>1809</v>
      </c>
      <c r="CW129" t="s">
        <v>1809</v>
      </c>
      <c r="CX129" t="s">
        <v>1809</v>
      </c>
      <c r="CY129" t="s">
        <v>1809</v>
      </c>
      <c r="CZ129" t="s">
        <v>1809</v>
      </c>
      <c r="DA129" t="s">
        <v>1809</v>
      </c>
      <c r="DB129" t="s">
        <v>1809</v>
      </c>
      <c r="DC129" t="s">
        <v>1809</v>
      </c>
      <c r="DD129" t="s">
        <v>1809</v>
      </c>
      <c r="DE129" t="s">
        <v>1809</v>
      </c>
      <c r="DF129" t="s">
        <v>1809</v>
      </c>
      <c r="DG129" t="s">
        <v>1809</v>
      </c>
      <c r="DH129" t="s">
        <v>1809</v>
      </c>
      <c r="DI129" t="s">
        <v>1809</v>
      </c>
      <c r="DJ129" t="s">
        <v>1809</v>
      </c>
      <c r="DK129" t="s">
        <v>1809</v>
      </c>
      <c r="DL129" t="s">
        <v>1809</v>
      </c>
      <c r="DM129" t="s">
        <v>1809</v>
      </c>
      <c r="DN129" t="s">
        <v>1809</v>
      </c>
      <c r="DO129" t="s">
        <v>1809</v>
      </c>
      <c r="DP129" t="s">
        <v>1809</v>
      </c>
      <c r="DQ129" t="s">
        <v>1809</v>
      </c>
      <c r="DR129" t="s">
        <v>1809</v>
      </c>
      <c r="DS129" t="s">
        <v>1809</v>
      </c>
      <c r="DT129" t="s">
        <v>1809</v>
      </c>
      <c r="DU129" t="s">
        <v>1809</v>
      </c>
      <c r="DV129" t="s">
        <v>1809</v>
      </c>
      <c r="DW129">
        <v>0</v>
      </c>
      <c r="DX129">
        <v>0</v>
      </c>
      <c r="DY129">
        <v>0</v>
      </c>
      <c r="DZ129" t="s">
        <v>1809</v>
      </c>
      <c r="EA129">
        <v>0</v>
      </c>
      <c r="EB129" t="s">
        <v>1809</v>
      </c>
      <c r="EC129" t="s">
        <v>1809</v>
      </c>
      <c r="ED129" t="s">
        <v>1809</v>
      </c>
      <c r="EE129" t="s">
        <v>1809</v>
      </c>
      <c r="EF129" t="s">
        <v>1809</v>
      </c>
      <c r="EG129" t="s">
        <v>1809</v>
      </c>
      <c r="EH129" t="s">
        <v>1809</v>
      </c>
      <c r="EI129">
        <v>1</v>
      </c>
      <c r="EJ129">
        <v>0</v>
      </c>
      <c r="EK129">
        <v>0</v>
      </c>
      <c r="EL129">
        <v>0</v>
      </c>
      <c r="EM129" t="s">
        <v>1809</v>
      </c>
      <c r="EN129" t="s">
        <v>1809</v>
      </c>
      <c r="EO129" t="s">
        <v>1809</v>
      </c>
      <c r="EP129" t="s">
        <v>1809</v>
      </c>
      <c r="EQ129" t="s">
        <v>1809</v>
      </c>
      <c r="ER129">
        <v>1</v>
      </c>
      <c r="ES129">
        <v>1</v>
      </c>
      <c r="ET129">
        <v>0</v>
      </c>
      <c r="EU129">
        <v>0</v>
      </c>
      <c r="EV129">
        <v>0</v>
      </c>
      <c r="EW129">
        <v>0</v>
      </c>
    </row>
    <row r="130" spans="1:153" x14ac:dyDescent="0.35">
      <c r="A130" t="s">
        <v>378</v>
      </c>
      <c r="B130" s="1">
        <v>41913</v>
      </c>
      <c r="C130" s="1">
        <v>42185</v>
      </c>
      <c r="D130">
        <v>1</v>
      </c>
      <c r="E130">
        <v>0</v>
      </c>
      <c r="F130">
        <v>1</v>
      </c>
      <c r="G130">
        <v>0</v>
      </c>
      <c r="H130">
        <v>0</v>
      </c>
      <c r="I130">
        <v>0</v>
      </c>
      <c r="J130">
        <v>1</v>
      </c>
      <c r="K130">
        <v>4</v>
      </c>
      <c r="L130">
        <v>0</v>
      </c>
      <c r="M130">
        <v>1</v>
      </c>
      <c r="N130">
        <v>1</v>
      </c>
      <c r="O130">
        <v>1</v>
      </c>
      <c r="P130">
        <v>0</v>
      </c>
      <c r="Q130">
        <v>0</v>
      </c>
      <c r="R130">
        <v>0</v>
      </c>
      <c r="S130">
        <v>0</v>
      </c>
      <c r="T130">
        <v>0</v>
      </c>
      <c r="U130">
        <v>1</v>
      </c>
      <c r="V130">
        <v>0</v>
      </c>
      <c r="W130">
        <v>1</v>
      </c>
      <c r="X130">
        <v>0</v>
      </c>
      <c r="Y130">
        <v>0</v>
      </c>
      <c r="Z130" t="s">
        <v>1809</v>
      </c>
      <c r="AA130" t="s">
        <v>1809</v>
      </c>
      <c r="AB130" t="s">
        <v>1809</v>
      </c>
      <c r="AC130" t="s">
        <v>1809</v>
      </c>
      <c r="AD130" t="s">
        <v>1809</v>
      </c>
      <c r="AE130" t="s">
        <v>1809</v>
      </c>
      <c r="AF130" t="s">
        <v>1809</v>
      </c>
      <c r="AG130" t="s">
        <v>1809</v>
      </c>
      <c r="AH130" t="s">
        <v>1809</v>
      </c>
      <c r="AI130" t="s">
        <v>1809</v>
      </c>
      <c r="AJ130" t="s">
        <v>1809</v>
      </c>
      <c r="AK130" t="s">
        <v>1809</v>
      </c>
      <c r="AL130" t="s">
        <v>1809</v>
      </c>
      <c r="AM130" t="s">
        <v>1809</v>
      </c>
      <c r="AN130">
        <v>0</v>
      </c>
      <c r="AO130">
        <v>0</v>
      </c>
      <c r="AP130" t="s">
        <v>1809</v>
      </c>
      <c r="AQ130" t="s">
        <v>1809</v>
      </c>
      <c r="AR130" t="s">
        <v>1809</v>
      </c>
      <c r="AS130" t="s">
        <v>1809</v>
      </c>
      <c r="AT130" t="s">
        <v>1809</v>
      </c>
      <c r="AU130" t="s">
        <v>1809</v>
      </c>
      <c r="AV130" t="s">
        <v>1809</v>
      </c>
      <c r="AW130" t="s">
        <v>1809</v>
      </c>
      <c r="AX130" t="s">
        <v>1809</v>
      </c>
      <c r="AY130" t="s">
        <v>1809</v>
      </c>
      <c r="AZ130">
        <v>0</v>
      </c>
      <c r="BA130" t="s">
        <v>1809</v>
      </c>
      <c r="BB130" t="s">
        <v>1809</v>
      </c>
      <c r="BC130" t="s">
        <v>1809</v>
      </c>
      <c r="BD130" t="s">
        <v>1809</v>
      </c>
      <c r="BE130" t="s">
        <v>1809</v>
      </c>
      <c r="BF130" t="s">
        <v>1809</v>
      </c>
      <c r="BG130" t="s">
        <v>1809</v>
      </c>
      <c r="BH130" t="s">
        <v>1809</v>
      </c>
      <c r="BI130" t="s">
        <v>1809</v>
      </c>
      <c r="BJ130" t="s">
        <v>1809</v>
      </c>
      <c r="BK130" t="s">
        <v>1809</v>
      </c>
      <c r="BL130" t="s">
        <v>1809</v>
      </c>
      <c r="BM130" t="s">
        <v>1809</v>
      </c>
      <c r="BN130" t="s">
        <v>1809</v>
      </c>
      <c r="BO130" t="s">
        <v>1809</v>
      </c>
      <c r="BP130" t="s">
        <v>1809</v>
      </c>
      <c r="BQ130" t="s">
        <v>1809</v>
      </c>
      <c r="BR130" t="s">
        <v>1809</v>
      </c>
      <c r="BS130" t="s">
        <v>1809</v>
      </c>
      <c r="BT130" t="s">
        <v>1809</v>
      </c>
      <c r="BU130" t="s">
        <v>1809</v>
      </c>
      <c r="BV130">
        <v>0</v>
      </c>
      <c r="BW130" t="s">
        <v>1809</v>
      </c>
      <c r="BX130" t="s">
        <v>1809</v>
      </c>
      <c r="BY130" t="s">
        <v>1809</v>
      </c>
      <c r="BZ130" t="s">
        <v>1809</v>
      </c>
      <c r="CA130" t="s">
        <v>1809</v>
      </c>
      <c r="CB130" t="s">
        <v>1809</v>
      </c>
      <c r="CC130" t="s">
        <v>1809</v>
      </c>
      <c r="CD130" t="s">
        <v>1809</v>
      </c>
      <c r="CE130" t="s">
        <v>1809</v>
      </c>
      <c r="CF130" t="s">
        <v>1809</v>
      </c>
      <c r="CG130" t="s">
        <v>1809</v>
      </c>
      <c r="CH130">
        <v>0</v>
      </c>
      <c r="CI130" t="s">
        <v>1809</v>
      </c>
      <c r="CJ130" t="s">
        <v>1809</v>
      </c>
      <c r="CK130" t="s">
        <v>1809</v>
      </c>
      <c r="CL130" t="s">
        <v>1809</v>
      </c>
      <c r="CM130" t="s">
        <v>1809</v>
      </c>
      <c r="CN130" t="s">
        <v>1809</v>
      </c>
      <c r="CO130" t="s">
        <v>1809</v>
      </c>
      <c r="CP130" t="s">
        <v>1809</v>
      </c>
      <c r="CQ130" t="s">
        <v>1809</v>
      </c>
      <c r="CR130" t="s">
        <v>1809</v>
      </c>
      <c r="CS130" t="s">
        <v>1809</v>
      </c>
      <c r="CT130" t="s">
        <v>1809</v>
      </c>
      <c r="CU130" t="s">
        <v>1809</v>
      </c>
      <c r="CV130" t="s">
        <v>1809</v>
      </c>
      <c r="CW130" t="s">
        <v>1809</v>
      </c>
      <c r="CX130" t="s">
        <v>1809</v>
      </c>
      <c r="CY130" t="s">
        <v>1809</v>
      </c>
      <c r="CZ130" t="s">
        <v>1809</v>
      </c>
      <c r="DA130" t="s">
        <v>1809</v>
      </c>
      <c r="DB130" t="s">
        <v>1809</v>
      </c>
      <c r="DC130" t="s">
        <v>1809</v>
      </c>
      <c r="DD130" t="s">
        <v>1809</v>
      </c>
      <c r="DE130" t="s">
        <v>1809</v>
      </c>
      <c r="DF130" t="s">
        <v>1809</v>
      </c>
      <c r="DG130" t="s">
        <v>1809</v>
      </c>
      <c r="DH130" t="s">
        <v>1809</v>
      </c>
      <c r="DI130" t="s">
        <v>1809</v>
      </c>
      <c r="DJ130" t="s">
        <v>1809</v>
      </c>
      <c r="DK130" t="s">
        <v>1809</v>
      </c>
      <c r="DL130" t="s">
        <v>1809</v>
      </c>
      <c r="DM130" t="s">
        <v>1809</v>
      </c>
      <c r="DN130" t="s">
        <v>1809</v>
      </c>
      <c r="DO130" t="s">
        <v>1809</v>
      </c>
      <c r="DP130" t="s">
        <v>1809</v>
      </c>
      <c r="DQ130" t="s">
        <v>1809</v>
      </c>
      <c r="DR130" t="s">
        <v>1809</v>
      </c>
      <c r="DS130" t="s">
        <v>1809</v>
      </c>
      <c r="DT130" t="s">
        <v>1809</v>
      </c>
      <c r="DU130" t="s">
        <v>1809</v>
      </c>
      <c r="DV130" t="s">
        <v>1809</v>
      </c>
      <c r="DW130">
        <v>0</v>
      </c>
      <c r="DX130">
        <v>0</v>
      </c>
      <c r="DY130">
        <v>0</v>
      </c>
      <c r="DZ130" t="s">
        <v>1809</v>
      </c>
      <c r="EA130">
        <v>0</v>
      </c>
      <c r="EB130" t="s">
        <v>1809</v>
      </c>
      <c r="EC130" t="s">
        <v>1809</v>
      </c>
      <c r="ED130" t="s">
        <v>1809</v>
      </c>
      <c r="EE130" t="s">
        <v>1809</v>
      </c>
      <c r="EF130" t="s">
        <v>1809</v>
      </c>
      <c r="EG130" t="s">
        <v>1809</v>
      </c>
      <c r="EH130" t="s">
        <v>1809</v>
      </c>
      <c r="EI130">
        <v>1</v>
      </c>
      <c r="EJ130">
        <v>0</v>
      </c>
      <c r="EK130">
        <v>0</v>
      </c>
      <c r="EL130">
        <v>0</v>
      </c>
      <c r="EM130" t="s">
        <v>1809</v>
      </c>
      <c r="EN130" t="s">
        <v>1809</v>
      </c>
      <c r="EO130" t="s">
        <v>1809</v>
      </c>
      <c r="EP130" t="s">
        <v>1809</v>
      </c>
      <c r="EQ130" t="s">
        <v>1809</v>
      </c>
      <c r="ER130">
        <v>1</v>
      </c>
      <c r="ES130">
        <v>1</v>
      </c>
      <c r="ET130">
        <v>0</v>
      </c>
      <c r="EU130">
        <v>0</v>
      </c>
      <c r="EV130">
        <v>0</v>
      </c>
      <c r="EW130">
        <v>0</v>
      </c>
    </row>
    <row r="131" spans="1:153" x14ac:dyDescent="0.35">
      <c r="A131" t="s">
        <v>378</v>
      </c>
      <c r="B131" s="1">
        <v>42186</v>
      </c>
      <c r="C131" s="1">
        <v>42416</v>
      </c>
      <c r="D131">
        <v>1</v>
      </c>
      <c r="E131">
        <v>0</v>
      </c>
      <c r="F131">
        <v>1</v>
      </c>
      <c r="G131">
        <v>0</v>
      </c>
      <c r="H131">
        <v>0</v>
      </c>
      <c r="I131">
        <v>0</v>
      </c>
      <c r="J131">
        <v>1</v>
      </c>
      <c r="K131">
        <v>4</v>
      </c>
      <c r="L131">
        <v>0</v>
      </c>
      <c r="M131">
        <v>1</v>
      </c>
      <c r="N131">
        <v>1</v>
      </c>
      <c r="O131">
        <v>1</v>
      </c>
      <c r="P131">
        <v>0</v>
      </c>
      <c r="Q131">
        <v>0</v>
      </c>
      <c r="R131">
        <v>0</v>
      </c>
      <c r="S131">
        <v>0</v>
      </c>
      <c r="T131">
        <v>0</v>
      </c>
      <c r="U131">
        <v>1</v>
      </c>
      <c r="V131">
        <v>0</v>
      </c>
      <c r="W131">
        <v>1</v>
      </c>
      <c r="X131">
        <v>0</v>
      </c>
      <c r="Y131">
        <v>0</v>
      </c>
      <c r="Z131" t="s">
        <v>1809</v>
      </c>
      <c r="AA131" t="s">
        <v>1809</v>
      </c>
      <c r="AB131" t="s">
        <v>1809</v>
      </c>
      <c r="AC131" t="s">
        <v>1809</v>
      </c>
      <c r="AD131" t="s">
        <v>1809</v>
      </c>
      <c r="AE131" t="s">
        <v>1809</v>
      </c>
      <c r="AF131" t="s">
        <v>1809</v>
      </c>
      <c r="AG131" t="s">
        <v>1809</v>
      </c>
      <c r="AH131" t="s">
        <v>1809</v>
      </c>
      <c r="AI131" t="s">
        <v>1809</v>
      </c>
      <c r="AJ131" t="s">
        <v>1809</v>
      </c>
      <c r="AK131" t="s">
        <v>1809</v>
      </c>
      <c r="AL131" t="s">
        <v>1809</v>
      </c>
      <c r="AM131" t="s">
        <v>1809</v>
      </c>
      <c r="AN131">
        <v>0</v>
      </c>
      <c r="AO131">
        <v>0</v>
      </c>
      <c r="AP131" t="s">
        <v>1809</v>
      </c>
      <c r="AQ131" t="s">
        <v>1809</v>
      </c>
      <c r="AR131" t="s">
        <v>1809</v>
      </c>
      <c r="AS131" t="s">
        <v>1809</v>
      </c>
      <c r="AT131" t="s">
        <v>1809</v>
      </c>
      <c r="AU131" t="s">
        <v>1809</v>
      </c>
      <c r="AV131" t="s">
        <v>1809</v>
      </c>
      <c r="AW131" t="s">
        <v>1809</v>
      </c>
      <c r="AX131" t="s">
        <v>1809</v>
      </c>
      <c r="AY131" t="s">
        <v>1809</v>
      </c>
      <c r="AZ131">
        <v>0</v>
      </c>
      <c r="BA131" t="s">
        <v>1809</v>
      </c>
      <c r="BB131" t="s">
        <v>1809</v>
      </c>
      <c r="BC131" t="s">
        <v>1809</v>
      </c>
      <c r="BD131" t="s">
        <v>1809</v>
      </c>
      <c r="BE131" t="s">
        <v>1809</v>
      </c>
      <c r="BF131" t="s">
        <v>1809</v>
      </c>
      <c r="BG131" t="s">
        <v>1809</v>
      </c>
      <c r="BH131" t="s">
        <v>1809</v>
      </c>
      <c r="BI131" t="s">
        <v>1809</v>
      </c>
      <c r="BJ131" t="s">
        <v>1809</v>
      </c>
      <c r="BK131" t="s">
        <v>1809</v>
      </c>
      <c r="BL131" t="s">
        <v>1809</v>
      </c>
      <c r="BM131" t="s">
        <v>1809</v>
      </c>
      <c r="BN131" t="s">
        <v>1809</v>
      </c>
      <c r="BO131" t="s">
        <v>1809</v>
      </c>
      <c r="BP131" t="s">
        <v>1809</v>
      </c>
      <c r="BQ131" t="s">
        <v>1809</v>
      </c>
      <c r="BR131" t="s">
        <v>1809</v>
      </c>
      <c r="BS131" t="s">
        <v>1809</v>
      </c>
      <c r="BT131" t="s">
        <v>1809</v>
      </c>
      <c r="BU131" t="s">
        <v>1809</v>
      </c>
      <c r="BV131">
        <v>0</v>
      </c>
      <c r="BW131" t="s">
        <v>1809</v>
      </c>
      <c r="BX131" t="s">
        <v>1809</v>
      </c>
      <c r="BY131" t="s">
        <v>1809</v>
      </c>
      <c r="BZ131" t="s">
        <v>1809</v>
      </c>
      <c r="CA131" t="s">
        <v>1809</v>
      </c>
      <c r="CB131" t="s">
        <v>1809</v>
      </c>
      <c r="CC131" t="s">
        <v>1809</v>
      </c>
      <c r="CD131" t="s">
        <v>1809</v>
      </c>
      <c r="CE131" t="s">
        <v>1809</v>
      </c>
      <c r="CF131" t="s">
        <v>1809</v>
      </c>
      <c r="CG131" t="s">
        <v>1809</v>
      </c>
      <c r="CH131">
        <v>0</v>
      </c>
      <c r="CI131" t="s">
        <v>1809</v>
      </c>
      <c r="CJ131" t="s">
        <v>1809</v>
      </c>
      <c r="CK131" t="s">
        <v>1809</v>
      </c>
      <c r="CL131" t="s">
        <v>1809</v>
      </c>
      <c r="CM131" t="s">
        <v>1809</v>
      </c>
      <c r="CN131" t="s">
        <v>1809</v>
      </c>
      <c r="CO131" t="s">
        <v>1809</v>
      </c>
      <c r="CP131" t="s">
        <v>1809</v>
      </c>
      <c r="CQ131" t="s">
        <v>1809</v>
      </c>
      <c r="CR131" t="s">
        <v>1809</v>
      </c>
      <c r="CS131" t="s">
        <v>1809</v>
      </c>
      <c r="CT131" t="s">
        <v>1809</v>
      </c>
      <c r="CU131" t="s">
        <v>1809</v>
      </c>
      <c r="CV131" t="s">
        <v>1809</v>
      </c>
      <c r="CW131" t="s">
        <v>1809</v>
      </c>
      <c r="CX131" t="s">
        <v>1809</v>
      </c>
      <c r="CY131" t="s">
        <v>1809</v>
      </c>
      <c r="CZ131" t="s">
        <v>1809</v>
      </c>
      <c r="DA131" t="s">
        <v>1809</v>
      </c>
      <c r="DB131" t="s">
        <v>1809</v>
      </c>
      <c r="DC131" t="s">
        <v>1809</v>
      </c>
      <c r="DD131" t="s">
        <v>1809</v>
      </c>
      <c r="DE131" t="s">
        <v>1809</v>
      </c>
      <c r="DF131" t="s">
        <v>1809</v>
      </c>
      <c r="DG131" t="s">
        <v>1809</v>
      </c>
      <c r="DH131" t="s">
        <v>1809</v>
      </c>
      <c r="DI131" t="s">
        <v>1809</v>
      </c>
      <c r="DJ131" t="s">
        <v>1809</v>
      </c>
      <c r="DK131" t="s">
        <v>1809</v>
      </c>
      <c r="DL131" t="s">
        <v>1809</v>
      </c>
      <c r="DM131" t="s">
        <v>1809</v>
      </c>
      <c r="DN131" t="s">
        <v>1809</v>
      </c>
      <c r="DO131" t="s">
        <v>1809</v>
      </c>
      <c r="DP131" t="s">
        <v>1809</v>
      </c>
      <c r="DQ131" t="s">
        <v>1809</v>
      </c>
      <c r="DR131" t="s">
        <v>1809</v>
      </c>
      <c r="DS131" t="s">
        <v>1809</v>
      </c>
      <c r="DT131" t="s">
        <v>1809</v>
      </c>
      <c r="DU131" t="s">
        <v>1809</v>
      </c>
      <c r="DV131" t="s">
        <v>1809</v>
      </c>
      <c r="DW131">
        <v>0</v>
      </c>
      <c r="DX131">
        <v>0</v>
      </c>
      <c r="DY131">
        <v>0</v>
      </c>
      <c r="DZ131" t="s">
        <v>1809</v>
      </c>
      <c r="EA131">
        <v>0</v>
      </c>
      <c r="EB131" t="s">
        <v>1809</v>
      </c>
      <c r="EC131" t="s">
        <v>1809</v>
      </c>
      <c r="ED131" t="s">
        <v>1809</v>
      </c>
      <c r="EE131" t="s">
        <v>1809</v>
      </c>
      <c r="EF131" t="s">
        <v>1809</v>
      </c>
      <c r="EG131" t="s">
        <v>1809</v>
      </c>
      <c r="EH131" t="s">
        <v>1809</v>
      </c>
      <c r="EI131">
        <v>1</v>
      </c>
      <c r="EJ131">
        <v>0</v>
      </c>
      <c r="EK131">
        <v>0</v>
      </c>
      <c r="EL131">
        <v>0</v>
      </c>
      <c r="EM131" t="s">
        <v>1809</v>
      </c>
      <c r="EN131" t="s">
        <v>1809</v>
      </c>
      <c r="EO131" t="s">
        <v>1809</v>
      </c>
      <c r="EP131" t="s">
        <v>1809</v>
      </c>
      <c r="EQ131" t="s">
        <v>1809</v>
      </c>
      <c r="ER131">
        <v>1</v>
      </c>
      <c r="ES131">
        <v>1</v>
      </c>
      <c r="ET131">
        <v>0</v>
      </c>
      <c r="EU131">
        <v>0</v>
      </c>
      <c r="EV131">
        <v>0</v>
      </c>
      <c r="EW131">
        <v>0</v>
      </c>
    </row>
    <row r="132" spans="1:153" x14ac:dyDescent="0.35">
      <c r="A132" t="s">
        <v>378</v>
      </c>
      <c r="B132" s="1">
        <v>42417</v>
      </c>
      <c r="C132" s="1">
        <v>42473</v>
      </c>
      <c r="D132">
        <v>1</v>
      </c>
      <c r="E132">
        <v>0</v>
      </c>
      <c r="F132">
        <v>1</v>
      </c>
      <c r="G132">
        <v>0</v>
      </c>
      <c r="H132">
        <v>0</v>
      </c>
      <c r="I132">
        <v>0</v>
      </c>
      <c r="J132">
        <v>1</v>
      </c>
      <c r="K132">
        <v>4</v>
      </c>
      <c r="L132">
        <v>0</v>
      </c>
      <c r="M132">
        <v>1</v>
      </c>
      <c r="N132">
        <v>1</v>
      </c>
      <c r="O132">
        <v>1</v>
      </c>
      <c r="P132">
        <v>0</v>
      </c>
      <c r="Q132">
        <v>0</v>
      </c>
      <c r="R132">
        <v>0</v>
      </c>
      <c r="S132">
        <v>0</v>
      </c>
      <c r="T132">
        <v>0</v>
      </c>
      <c r="U132">
        <v>1</v>
      </c>
      <c r="V132">
        <v>0</v>
      </c>
      <c r="W132">
        <v>1</v>
      </c>
      <c r="X132">
        <v>0</v>
      </c>
      <c r="Y132">
        <v>1</v>
      </c>
      <c r="Z132">
        <v>0</v>
      </c>
      <c r="AA132">
        <v>0</v>
      </c>
      <c r="AB132">
        <v>0</v>
      </c>
      <c r="AC132">
        <v>0</v>
      </c>
      <c r="AD132">
        <v>0</v>
      </c>
      <c r="AE132">
        <v>0</v>
      </c>
      <c r="AF132">
        <v>1</v>
      </c>
      <c r="AG132">
        <v>0</v>
      </c>
      <c r="AH132">
        <v>0</v>
      </c>
      <c r="AI132">
        <v>0</v>
      </c>
      <c r="AJ132">
        <v>0</v>
      </c>
      <c r="AK132">
        <v>0</v>
      </c>
      <c r="AL132">
        <v>0</v>
      </c>
      <c r="AM132">
        <v>1</v>
      </c>
      <c r="AN132">
        <v>0</v>
      </c>
      <c r="AO132">
        <v>0</v>
      </c>
      <c r="AP132" t="s">
        <v>1809</v>
      </c>
      <c r="AQ132" t="s">
        <v>1809</v>
      </c>
      <c r="AR132" t="s">
        <v>1809</v>
      </c>
      <c r="AS132" t="s">
        <v>1809</v>
      </c>
      <c r="AT132" t="s">
        <v>1809</v>
      </c>
      <c r="AU132" t="s">
        <v>1809</v>
      </c>
      <c r="AV132" t="s">
        <v>1809</v>
      </c>
      <c r="AW132" t="s">
        <v>1809</v>
      </c>
      <c r="AX132" t="s">
        <v>1809</v>
      </c>
      <c r="AY132" t="s">
        <v>1809</v>
      </c>
      <c r="AZ132">
        <v>0</v>
      </c>
      <c r="BA132" t="s">
        <v>1809</v>
      </c>
      <c r="BB132" t="s">
        <v>1809</v>
      </c>
      <c r="BC132" t="s">
        <v>1809</v>
      </c>
      <c r="BD132" t="s">
        <v>1809</v>
      </c>
      <c r="BE132" t="s">
        <v>1809</v>
      </c>
      <c r="BF132" t="s">
        <v>1809</v>
      </c>
      <c r="BG132" t="s">
        <v>1809</v>
      </c>
      <c r="BH132" t="s">
        <v>1809</v>
      </c>
      <c r="BI132" t="s">
        <v>1809</v>
      </c>
      <c r="BJ132" t="s">
        <v>1809</v>
      </c>
      <c r="BK132" t="s">
        <v>1809</v>
      </c>
      <c r="BL132" t="s">
        <v>1809</v>
      </c>
      <c r="BM132" t="s">
        <v>1809</v>
      </c>
      <c r="BN132" t="s">
        <v>1809</v>
      </c>
      <c r="BO132" t="s">
        <v>1809</v>
      </c>
      <c r="BP132" t="s">
        <v>1809</v>
      </c>
      <c r="BQ132" t="s">
        <v>1809</v>
      </c>
      <c r="BR132" t="s">
        <v>1809</v>
      </c>
      <c r="BS132" t="s">
        <v>1809</v>
      </c>
      <c r="BT132" t="s">
        <v>1809</v>
      </c>
      <c r="BU132" t="s">
        <v>1809</v>
      </c>
      <c r="BV132">
        <v>0</v>
      </c>
      <c r="BW132" t="s">
        <v>1809</v>
      </c>
      <c r="BX132" t="s">
        <v>1809</v>
      </c>
      <c r="BY132" t="s">
        <v>1809</v>
      </c>
      <c r="BZ132" t="s">
        <v>1809</v>
      </c>
      <c r="CA132" t="s">
        <v>1809</v>
      </c>
      <c r="CB132" t="s">
        <v>1809</v>
      </c>
      <c r="CC132" t="s">
        <v>1809</v>
      </c>
      <c r="CD132" t="s">
        <v>1809</v>
      </c>
      <c r="CE132" t="s">
        <v>1809</v>
      </c>
      <c r="CF132" t="s">
        <v>1809</v>
      </c>
      <c r="CG132" t="s">
        <v>1809</v>
      </c>
      <c r="CH132">
        <v>0</v>
      </c>
      <c r="CI132" t="s">
        <v>1809</v>
      </c>
      <c r="CJ132" t="s">
        <v>1809</v>
      </c>
      <c r="CK132" t="s">
        <v>1809</v>
      </c>
      <c r="CL132" t="s">
        <v>1809</v>
      </c>
      <c r="CM132" t="s">
        <v>1809</v>
      </c>
      <c r="CN132" t="s">
        <v>1809</v>
      </c>
      <c r="CO132" t="s">
        <v>1809</v>
      </c>
      <c r="CP132" t="s">
        <v>1809</v>
      </c>
      <c r="CQ132" t="s">
        <v>1809</v>
      </c>
      <c r="CR132" t="s">
        <v>1809</v>
      </c>
      <c r="CS132" t="s">
        <v>1809</v>
      </c>
      <c r="CT132" t="s">
        <v>1809</v>
      </c>
      <c r="CU132" t="s">
        <v>1809</v>
      </c>
      <c r="CV132" t="s">
        <v>1809</v>
      </c>
      <c r="CW132" t="s">
        <v>1809</v>
      </c>
      <c r="CX132" t="s">
        <v>1809</v>
      </c>
      <c r="CY132" t="s">
        <v>1809</v>
      </c>
      <c r="CZ132" t="s">
        <v>1809</v>
      </c>
      <c r="DA132" t="s">
        <v>1809</v>
      </c>
      <c r="DB132" t="s">
        <v>1809</v>
      </c>
      <c r="DC132" t="s">
        <v>1809</v>
      </c>
      <c r="DD132" t="s">
        <v>1809</v>
      </c>
      <c r="DE132" t="s">
        <v>1809</v>
      </c>
      <c r="DF132" t="s">
        <v>1809</v>
      </c>
      <c r="DG132" t="s">
        <v>1809</v>
      </c>
      <c r="DH132" t="s">
        <v>1809</v>
      </c>
      <c r="DI132" t="s">
        <v>1809</v>
      </c>
      <c r="DJ132" t="s">
        <v>1809</v>
      </c>
      <c r="DK132" t="s">
        <v>1809</v>
      </c>
      <c r="DL132" t="s">
        <v>1809</v>
      </c>
      <c r="DM132" t="s">
        <v>1809</v>
      </c>
      <c r="DN132" t="s">
        <v>1809</v>
      </c>
      <c r="DO132" t="s">
        <v>1809</v>
      </c>
      <c r="DP132" t="s">
        <v>1809</v>
      </c>
      <c r="DQ132" t="s">
        <v>1809</v>
      </c>
      <c r="DR132" t="s">
        <v>1809</v>
      </c>
      <c r="DS132" t="s">
        <v>1809</v>
      </c>
      <c r="DT132" t="s">
        <v>1809</v>
      </c>
      <c r="DU132" t="s">
        <v>1809</v>
      </c>
      <c r="DV132" t="s">
        <v>1809</v>
      </c>
      <c r="DW132">
        <v>0</v>
      </c>
      <c r="DX132">
        <v>0</v>
      </c>
      <c r="DY132">
        <v>0</v>
      </c>
      <c r="DZ132" t="s">
        <v>1809</v>
      </c>
      <c r="EA132">
        <v>0</v>
      </c>
      <c r="EB132" t="s">
        <v>1809</v>
      </c>
      <c r="EC132" t="s">
        <v>1809</v>
      </c>
      <c r="ED132" t="s">
        <v>1809</v>
      </c>
      <c r="EE132" t="s">
        <v>1809</v>
      </c>
      <c r="EF132" t="s">
        <v>1809</v>
      </c>
      <c r="EG132" t="s">
        <v>1809</v>
      </c>
      <c r="EH132" t="s">
        <v>1809</v>
      </c>
      <c r="EI132">
        <v>1</v>
      </c>
      <c r="EJ132">
        <v>0</v>
      </c>
      <c r="EK132">
        <v>0</v>
      </c>
      <c r="EL132">
        <v>0</v>
      </c>
      <c r="EM132" t="s">
        <v>1809</v>
      </c>
      <c r="EN132" t="s">
        <v>1809</v>
      </c>
      <c r="EO132" t="s">
        <v>1809</v>
      </c>
      <c r="EP132" t="s">
        <v>1809</v>
      </c>
      <c r="EQ132" t="s">
        <v>1809</v>
      </c>
      <c r="ER132">
        <v>1</v>
      </c>
      <c r="ES132">
        <v>1</v>
      </c>
      <c r="ET132">
        <v>0</v>
      </c>
      <c r="EU132">
        <v>0</v>
      </c>
      <c r="EV132">
        <v>0</v>
      </c>
      <c r="EW132">
        <v>0</v>
      </c>
    </row>
    <row r="133" spans="1:153" x14ac:dyDescent="0.35">
      <c r="A133" t="s">
        <v>378</v>
      </c>
      <c r="B133" s="1">
        <v>42474</v>
      </c>
      <c r="C133" s="1">
        <v>42551</v>
      </c>
      <c r="D133">
        <v>1</v>
      </c>
      <c r="E133">
        <v>0</v>
      </c>
      <c r="F133">
        <v>1</v>
      </c>
      <c r="G133">
        <v>0</v>
      </c>
      <c r="H133">
        <v>0</v>
      </c>
      <c r="I133">
        <v>0</v>
      </c>
      <c r="J133">
        <v>1</v>
      </c>
      <c r="K133">
        <v>4</v>
      </c>
      <c r="L133">
        <v>0</v>
      </c>
      <c r="M133">
        <v>1</v>
      </c>
      <c r="N133">
        <v>1</v>
      </c>
      <c r="O133">
        <v>1</v>
      </c>
      <c r="P133">
        <v>0</v>
      </c>
      <c r="Q133">
        <v>0</v>
      </c>
      <c r="R133">
        <v>0</v>
      </c>
      <c r="S133">
        <v>0</v>
      </c>
      <c r="T133">
        <v>0</v>
      </c>
      <c r="U133">
        <v>1</v>
      </c>
      <c r="V133">
        <v>0</v>
      </c>
      <c r="W133">
        <v>1</v>
      </c>
      <c r="X133">
        <v>0</v>
      </c>
      <c r="Y133">
        <v>1</v>
      </c>
      <c r="Z133">
        <v>0</v>
      </c>
      <c r="AA133">
        <v>0</v>
      </c>
      <c r="AB133">
        <v>0</v>
      </c>
      <c r="AC133">
        <v>0</v>
      </c>
      <c r="AD133">
        <v>0</v>
      </c>
      <c r="AE133">
        <v>0</v>
      </c>
      <c r="AF133">
        <v>1</v>
      </c>
      <c r="AG133">
        <v>0</v>
      </c>
      <c r="AH133">
        <v>0</v>
      </c>
      <c r="AI133">
        <v>0</v>
      </c>
      <c r="AJ133">
        <v>0</v>
      </c>
      <c r="AK133">
        <v>0</v>
      </c>
      <c r="AL133">
        <v>0</v>
      </c>
      <c r="AM133">
        <v>1</v>
      </c>
      <c r="AN133">
        <v>0</v>
      </c>
      <c r="AO133">
        <v>0</v>
      </c>
      <c r="AP133" t="s">
        <v>1809</v>
      </c>
      <c r="AQ133" t="s">
        <v>1809</v>
      </c>
      <c r="AR133" t="s">
        <v>1809</v>
      </c>
      <c r="AS133" t="s">
        <v>1809</v>
      </c>
      <c r="AT133" t="s">
        <v>1809</v>
      </c>
      <c r="AU133" t="s">
        <v>1809</v>
      </c>
      <c r="AV133" t="s">
        <v>1809</v>
      </c>
      <c r="AW133" t="s">
        <v>1809</v>
      </c>
      <c r="AX133" t="s">
        <v>1809</v>
      </c>
      <c r="AY133" t="s">
        <v>1809</v>
      </c>
      <c r="AZ133">
        <v>0</v>
      </c>
      <c r="BA133" t="s">
        <v>1809</v>
      </c>
      <c r="BB133" t="s">
        <v>1809</v>
      </c>
      <c r="BC133" t="s">
        <v>1809</v>
      </c>
      <c r="BD133" t="s">
        <v>1809</v>
      </c>
      <c r="BE133" t="s">
        <v>1809</v>
      </c>
      <c r="BF133" t="s">
        <v>1809</v>
      </c>
      <c r="BG133" t="s">
        <v>1809</v>
      </c>
      <c r="BH133" t="s">
        <v>1809</v>
      </c>
      <c r="BI133" t="s">
        <v>1809</v>
      </c>
      <c r="BJ133" t="s">
        <v>1809</v>
      </c>
      <c r="BK133" t="s">
        <v>1809</v>
      </c>
      <c r="BL133" t="s">
        <v>1809</v>
      </c>
      <c r="BM133" t="s">
        <v>1809</v>
      </c>
      <c r="BN133" t="s">
        <v>1809</v>
      </c>
      <c r="BO133" t="s">
        <v>1809</v>
      </c>
      <c r="BP133" t="s">
        <v>1809</v>
      </c>
      <c r="BQ133" t="s">
        <v>1809</v>
      </c>
      <c r="BR133" t="s">
        <v>1809</v>
      </c>
      <c r="BS133" t="s">
        <v>1809</v>
      </c>
      <c r="BT133" t="s">
        <v>1809</v>
      </c>
      <c r="BU133" t="s">
        <v>1809</v>
      </c>
      <c r="BV133">
        <v>0</v>
      </c>
      <c r="BW133" t="s">
        <v>1809</v>
      </c>
      <c r="BX133" t="s">
        <v>1809</v>
      </c>
      <c r="BY133" t="s">
        <v>1809</v>
      </c>
      <c r="BZ133" t="s">
        <v>1809</v>
      </c>
      <c r="CA133" t="s">
        <v>1809</v>
      </c>
      <c r="CB133" t="s">
        <v>1809</v>
      </c>
      <c r="CC133" t="s">
        <v>1809</v>
      </c>
      <c r="CD133" t="s">
        <v>1809</v>
      </c>
      <c r="CE133" t="s">
        <v>1809</v>
      </c>
      <c r="CF133" t="s">
        <v>1809</v>
      </c>
      <c r="CG133" t="s">
        <v>1809</v>
      </c>
      <c r="CH133">
        <v>0</v>
      </c>
      <c r="CI133" t="s">
        <v>1809</v>
      </c>
      <c r="CJ133" t="s">
        <v>1809</v>
      </c>
      <c r="CK133" t="s">
        <v>1809</v>
      </c>
      <c r="CL133" t="s">
        <v>1809</v>
      </c>
      <c r="CM133" t="s">
        <v>1809</v>
      </c>
      <c r="CN133" t="s">
        <v>1809</v>
      </c>
      <c r="CO133" t="s">
        <v>1809</v>
      </c>
      <c r="CP133" t="s">
        <v>1809</v>
      </c>
      <c r="CQ133" t="s">
        <v>1809</v>
      </c>
      <c r="CR133" t="s">
        <v>1809</v>
      </c>
      <c r="CS133" t="s">
        <v>1809</v>
      </c>
      <c r="CT133" t="s">
        <v>1809</v>
      </c>
      <c r="CU133" t="s">
        <v>1809</v>
      </c>
      <c r="CV133" t="s">
        <v>1809</v>
      </c>
      <c r="CW133" t="s">
        <v>1809</v>
      </c>
      <c r="CX133" t="s">
        <v>1809</v>
      </c>
      <c r="CY133" t="s">
        <v>1809</v>
      </c>
      <c r="CZ133" t="s">
        <v>1809</v>
      </c>
      <c r="DA133" t="s">
        <v>1809</v>
      </c>
      <c r="DB133" t="s">
        <v>1809</v>
      </c>
      <c r="DC133" t="s">
        <v>1809</v>
      </c>
      <c r="DD133" t="s">
        <v>1809</v>
      </c>
      <c r="DE133" t="s">
        <v>1809</v>
      </c>
      <c r="DF133" t="s">
        <v>1809</v>
      </c>
      <c r="DG133" t="s">
        <v>1809</v>
      </c>
      <c r="DH133" t="s">
        <v>1809</v>
      </c>
      <c r="DI133" t="s">
        <v>1809</v>
      </c>
      <c r="DJ133" t="s">
        <v>1809</v>
      </c>
      <c r="DK133" t="s">
        <v>1809</v>
      </c>
      <c r="DL133" t="s">
        <v>1809</v>
      </c>
      <c r="DM133" t="s">
        <v>1809</v>
      </c>
      <c r="DN133" t="s">
        <v>1809</v>
      </c>
      <c r="DO133" t="s">
        <v>1809</v>
      </c>
      <c r="DP133" t="s">
        <v>1809</v>
      </c>
      <c r="DQ133" t="s">
        <v>1809</v>
      </c>
      <c r="DR133" t="s">
        <v>1809</v>
      </c>
      <c r="DS133" t="s">
        <v>1809</v>
      </c>
      <c r="DT133" t="s">
        <v>1809</v>
      </c>
      <c r="DU133" t="s">
        <v>1809</v>
      </c>
      <c r="DV133" t="s">
        <v>1809</v>
      </c>
      <c r="DW133">
        <v>0</v>
      </c>
      <c r="DX133">
        <v>0</v>
      </c>
      <c r="DY133">
        <v>0</v>
      </c>
      <c r="DZ133" t="s">
        <v>1809</v>
      </c>
      <c r="EA133">
        <v>0</v>
      </c>
      <c r="EB133" t="s">
        <v>1809</v>
      </c>
      <c r="EC133" t="s">
        <v>1809</v>
      </c>
      <c r="ED133" t="s">
        <v>1809</v>
      </c>
      <c r="EE133" t="s">
        <v>1809</v>
      </c>
      <c r="EF133" t="s">
        <v>1809</v>
      </c>
      <c r="EG133" t="s">
        <v>1809</v>
      </c>
      <c r="EH133" t="s">
        <v>1809</v>
      </c>
      <c r="EI133">
        <v>1</v>
      </c>
      <c r="EJ133">
        <v>0</v>
      </c>
      <c r="EK133">
        <v>0</v>
      </c>
      <c r="EL133">
        <v>0</v>
      </c>
      <c r="EM133" t="s">
        <v>1809</v>
      </c>
      <c r="EN133" t="s">
        <v>1809</v>
      </c>
      <c r="EO133" t="s">
        <v>1809</v>
      </c>
      <c r="EP133" t="s">
        <v>1809</v>
      </c>
      <c r="EQ133" t="s">
        <v>1809</v>
      </c>
      <c r="ER133">
        <v>1</v>
      </c>
      <c r="ES133">
        <v>1</v>
      </c>
      <c r="ET133">
        <v>0</v>
      </c>
      <c r="EU133">
        <v>0</v>
      </c>
      <c r="EV133">
        <v>0</v>
      </c>
      <c r="EW133">
        <v>0</v>
      </c>
    </row>
    <row r="134" spans="1:153" x14ac:dyDescent="0.35">
      <c r="A134" t="s">
        <v>378</v>
      </c>
      <c r="B134" s="1">
        <v>42552</v>
      </c>
      <c r="C134" s="1">
        <v>42746</v>
      </c>
      <c r="D134">
        <v>1</v>
      </c>
      <c r="E134">
        <v>0</v>
      </c>
      <c r="F134">
        <v>1</v>
      </c>
      <c r="G134">
        <v>0</v>
      </c>
      <c r="H134">
        <v>0</v>
      </c>
      <c r="I134">
        <v>0</v>
      </c>
      <c r="J134">
        <v>1</v>
      </c>
      <c r="K134">
        <v>4</v>
      </c>
      <c r="L134">
        <v>0</v>
      </c>
      <c r="M134">
        <v>1</v>
      </c>
      <c r="N134">
        <v>1</v>
      </c>
      <c r="O134">
        <v>1</v>
      </c>
      <c r="P134">
        <v>0</v>
      </c>
      <c r="Q134">
        <v>0</v>
      </c>
      <c r="R134">
        <v>0</v>
      </c>
      <c r="S134">
        <v>0</v>
      </c>
      <c r="T134">
        <v>0</v>
      </c>
      <c r="U134">
        <v>1</v>
      </c>
      <c r="V134">
        <v>0</v>
      </c>
      <c r="W134">
        <v>1</v>
      </c>
      <c r="X134">
        <v>0</v>
      </c>
      <c r="Y134">
        <v>1</v>
      </c>
      <c r="Z134">
        <v>0</v>
      </c>
      <c r="AA134">
        <v>0</v>
      </c>
      <c r="AB134">
        <v>0</v>
      </c>
      <c r="AC134">
        <v>0</v>
      </c>
      <c r="AD134">
        <v>0</v>
      </c>
      <c r="AE134">
        <v>0</v>
      </c>
      <c r="AF134">
        <v>1</v>
      </c>
      <c r="AG134">
        <v>0</v>
      </c>
      <c r="AH134">
        <v>0</v>
      </c>
      <c r="AI134">
        <v>0</v>
      </c>
      <c r="AJ134">
        <v>0</v>
      </c>
      <c r="AK134">
        <v>0</v>
      </c>
      <c r="AL134">
        <v>0</v>
      </c>
      <c r="AM134">
        <v>1</v>
      </c>
      <c r="AN134">
        <v>0</v>
      </c>
      <c r="AO134">
        <v>0</v>
      </c>
      <c r="AP134" t="s">
        <v>1809</v>
      </c>
      <c r="AQ134" t="s">
        <v>1809</v>
      </c>
      <c r="AR134" t="s">
        <v>1809</v>
      </c>
      <c r="AS134" t="s">
        <v>1809</v>
      </c>
      <c r="AT134" t="s">
        <v>1809</v>
      </c>
      <c r="AU134" t="s">
        <v>1809</v>
      </c>
      <c r="AV134" t="s">
        <v>1809</v>
      </c>
      <c r="AW134" t="s">
        <v>1809</v>
      </c>
      <c r="AX134" t="s">
        <v>1809</v>
      </c>
      <c r="AY134" t="s">
        <v>1809</v>
      </c>
      <c r="AZ134">
        <v>0</v>
      </c>
      <c r="BA134" t="s">
        <v>1809</v>
      </c>
      <c r="BB134" t="s">
        <v>1809</v>
      </c>
      <c r="BC134" t="s">
        <v>1809</v>
      </c>
      <c r="BD134" t="s">
        <v>1809</v>
      </c>
      <c r="BE134" t="s">
        <v>1809</v>
      </c>
      <c r="BF134" t="s">
        <v>1809</v>
      </c>
      <c r="BG134" t="s">
        <v>1809</v>
      </c>
      <c r="BH134" t="s">
        <v>1809</v>
      </c>
      <c r="BI134" t="s">
        <v>1809</v>
      </c>
      <c r="BJ134" t="s">
        <v>1809</v>
      </c>
      <c r="BK134" t="s">
        <v>1809</v>
      </c>
      <c r="BL134" t="s">
        <v>1809</v>
      </c>
      <c r="BM134" t="s">
        <v>1809</v>
      </c>
      <c r="BN134" t="s">
        <v>1809</v>
      </c>
      <c r="BO134" t="s">
        <v>1809</v>
      </c>
      <c r="BP134" t="s">
        <v>1809</v>
      </c>
      <c r="BQ134" t="s">
        <v>1809</v>
      </c>
      <c r="BR134" t="s">
        <v>1809</v>
      </c>
      <c r="BS134" t="s">
        <v>1809</v>
      </c>
      <c r="BT134" t="s">
        <v>1809</v>
      </c>
      <c r="BU134" t="s">
        <v>1809</v>
      </c>
      <c r="BV134">
        <v>0</v>
      </c>
      <c r="BW134" t="s">
        <v>1809</v>
      </c>
      <c r="BX134" t="s">
        <v>1809</v>
      </c>
      <c r="BY134" t="s">
        <v>1809</v>
      </c>
      <c r="BZ134" t="s">
        <v>1809</v>
      </c>
      <c r="CA134" t="s">
        <v>1809</v>
      </c>
      <c r="CB134" t="s">
        <v>1809</v>
      </c>
      <c r="CC134" t="s">
        <v>1809</v>
      </c>
      <c r="CD134" t="s">
        <v>1809</v>
      </c>
      <c r="CE134" t="s">
        <v>1809</v>
      </c>
      <c r="CF134" t="s">
        <v>1809</v>
      </c>
      <c r="CG134" t="s">
        <v>1809</v>
      </c>
      <c r="CH134">
        <v>0</v>
      </c>
      <c r="CI134" t="s">
        <v>1809</v>
      </c>
      <c r="CJ134" t="s">
        <v>1809</v>
      </c>
      <c r="CK134" t="s">
        <v>1809</v>
      </c>
      <c r="CL134" t="s">
        <v>1809</v>
      </c>
      <c r="CM134" t="s">
        <v>1809</v>
      </c>
      <c r="CN134" t="s">
        <v>1809</v>
      </c>
      <c r="CO134" t="s">
        <v>1809</v>
      </c>
      <c r="CP134" t="s">
        <v>1809</v>
      </c>
      <c r="CQ134" t="s">
        <v>1809</v>
      </c>
      <c r="CR134" t="s">
        <v>1809</v>
      </c>
      <c r="CS134" t="s">
        <v>1809</v>
      </c>
      <c r="CT134" t="s">
        <v>1809</v>
      </c>
      <c r="CU134" t="s">
        <v>1809</v>
      </c>
      <c r="CV134" t="s">
        <v>1809</v>
      </c>
      <c r="CW134" t="s">
        <v>1809</v>
      </c>
      <c r="CX134" t="s">
        <v>1809</v>
      </c>
      <c r="CY134" t="s">
        <v>1809</v>
      </c>
      <c r="CZ134" t="s">
        <v>1809</v>
      </c>
      <c r="DA134" t="s">
        <v>1809</v>
      </c>
      <c r="DB134" t="s">
        <v>1809</v>
      </c>
      <c r="DC134" t="s">
        <v>1809</v>
      </c>
      <c r="DD134" t="s">
        <v>1809</v>
      </c>
      <c r="DE134" t="s">
        <v>1809</v>
      </c>
      <c r="DF134" t="s">
        <v>1809</v>
      </c>
      <c r="DG134" t="s">
        <v>1809</v>
      </c>
      <c r="DH134" t="s">
        <v>1809</v>
      </c>
      <c r="DI134" t="s">
        <v>1809</v>
      </c>
      <c r="DJ134" t="s">
        <v>1809</v>
      </c>
      <c r="DK134" t="s">
        <v>1809</v>
      </c>
      <c r="DL134" t="s">
        <v>1809</v>
      </c>
      <c r="DM134" t="s">
        <v>1809</v>
      </c>
      <c r="DN134" t="s">
        <v>1809</v>
      </c>
      <c r="DO134" t="s">
        <v>1809</v>
      </c>
      <c r="DP134" t="s">
        <v>1809</v>
      </c>
      <c r="DQ134" t="s">
        <v>1809</v>
      </c>
      <c r="DR134" t="s">
        <v>1809</v>
      </c>
      <c r="DS134" t="s">
        <v>1809</v>
      </c>
      <c r="DT134" t="s">
        <v>1809</v>
      </c>
      <c r="DU134" t="s">
        <v>1809</v>
      </c>
      <c r="DV134" t="s">
        <v>1809</v>
      </c>
      <c r="DW134">
        <v>0</v>
      </c>
      <c r="DX134">
        <v>0</v>
      </c>
      <c r="DY134">
        <v>0</v>
      </c>
      <c r="DZ134" t="s">
        <v>1809</v>
      </c>
      <c r="EA134">
        <v>1</v>
      </c>
      <c r="EB134">
        <v>0</v>
      </c>
      <c r="EC134">
        <v>0</v>
      </c>
      <c r="ED134">
        <v>0</v>
      </c>
      <c r="EE134">
        <v>0</v>
      </c>
      <c r="EF134">
        <v>0</v>
      </c>
      <c r="EG134">
        <v>1</v>
      </c>
      <c r="EH134">
        <v>0</v>
      </c>
      <c r="EI134">
        <v>1</v>
      </c>
      <c r="EJ134">
        <v>0</v>
      </c>
      <c r="EK134">
        <v>0</v>
      </c>
      <c r="EL134">
        <v>0</v>
      </c>
      <c r="EM134" t="s">
        <v>1809</v>
      </c>
      <c r="EN134" t="s">
        <v>1809</v>
      </c>
      <c r="EO134" t="s">
        <v>1809</v>
      </c>
      <c r="EP134" t="s">
        <v>1809</v>
      </c>
      <c r="EQ134" t="s">
        <v>1809</v>
      </c>
      <c r="ER134">
        <v>1</v>
      </c>
      <c r="ES134">
        <v>1</v>
      </c>
      <c r="ET134">
        <v>0</v>
      </c>
      <c r="EU134">
        <v>0</v>
      </c>
      <c r="EV134">
        <v>0</v>
      </c>
      <c r="EW134">
        <v>0</v>
      </c>
    </row>
    <row r="135" spans="1:153" x14ac:dyDescent="0.35">
      <c r="A135" t="s">
        <v>378</v>
      </c>
      <c r="B135" s="1">
        <v>42747</v>
      </c>
      <c r="C135" s="1">
        <v>42779</v>
      </c>
      <c r="D135">
        <v>1</v>
      </c>
      <c r="E135">
        <v>0</v>
      </c>
      <c r="F135">
        <v>1</v>
      </c>
      <c r="G135">
        <v>0</v>
      </c>
      <c r="H135">
        <v>0</v>
      </c>
      <c r="I135">
        <v>0</v>
      </c>
      <c r="J135">
        <v>1</v>
      </c>
      <c r="K135">
        <v>4</v>
      </c>
      <c r="L135">
        <v>0</v>
      </c>
      <c r="M135">
        <v>1</v>
      </c>
      <c r="N135">
        <v>1</v>
      </c>
      <c r="O135">
        <v>1</v>
      </c>
      <c r="P135">
        <v>0</v>
      </c>
      <c r="Q135">
        <v>0</v>
      </c>
      <c r="R135">
        <v>0</v>
      </c>
      <c r="S135">
        <v>0</v>
      </c>
      <c r="T135">
        <v>0</v>
      </c>
      <c r="U135">
        <v>1</v>
      </c>
      <c r="V135">
        <v>0</v>
      </c>
      <c r="W135">
        <v>1</v>
      </c>
      <c r="X135">
        <v>0</v>
      </c>
      <c r="Y135">
        <v>1</v>
      </c>
      <c r="Z135">
        <v>0</v>
      </c>
      <c r="AA135">
        <v>0</v>
      </c>
      <c r="AB135">
        <v>0</v>
      </c>
      <c r="AC135">
        <v>0</v>
      </c>
      <c r="AD135">
        <v>0</v>
      </c>
      <c r="AE135">
        <v>0</v>
      </c>
      <c r="AF135">
        <v>1</v>
      </c>
      <c r="AG135">
        <v>0</v>
      </c>
      <c r="AH135">
        <v>0</v>
      </c>
      <c r="AI135">
        <v>0</v>
      </c>
      <c r="AJ135">
        <v>0</v>
      </c>
      <c r="AK135">
        <v>0</v>
      </c>
      <c r="AL135">
        <v>0</v>
      </c>
      <c r="AM135">
        <v>1</v>
      </c>
      <c r="AN135">
        <v>0</v>
      </c>
      <c r="AO135">
        <v>0</v>
      </c>
      <c r="AP135" t="s">
        <v>1809</v>
      </c>
      <c r="AQ135" t="s">
        <v>1809</v>
      </c>
      <c r="AR135" t="s">
        <v>1809</v>
      </c>
      <c r="AS135" t="s">
        <v>1809</v>
      </c>
      <c r="AT135" t="s">
        <v>1809</v>
      </c>
      <c r="AU135" t="s">
        <v>1809</v>
      </c>
      <c r="AV135" t="s">
        <v>1809</v>
      </c>
      <c r="AW135" t="s">
        <v>1809</v>
      </c>
      <c r="AX135" t="s">
        <v>1809</v>
      </c>
      <c r="AY135" t="s">
        <v>1809</v>
      </c>
      <c r="AZ135">
        <v>0</v>
      </c>
      <c r="BA135" t="s">
        <v>1809</v>
      </c>
      <c r="BB135" t="s">
        <v>1809</v>
      </c>
      <c r="BC135" t="s">
        <v>1809</v>
      </c>
      <c r="BD135" t="s">
        <v>1809</v>
      </c>
      <c r="BE135" t="s">
        <v>1809</v>
      </c>
      <c r="BF135" t="s">
        <v>1809</v>
      </c>
      <c r="BG135" t="s">
        <v>1809</v>
      </c>
      <c r="BH135" t="s">
        <v>1809</v>
      </c>
      <c r="BI135" t="s">
        <v>1809</v>
      </c>
      <c r="BJ135" t="s">
        <v>1809</v>
      </c>
      <c r="BK135" t="s">
        <v>1809</v>
      </c>
      <c r="BL135" t="s">
        <v>1809</v>
      </c>
      <c r="BM135" t="s">
        <v>1809</v>
      </c>
      <c r="BN135" t="s">
        <v>1809</v>
      </c>
      <c r="BO135" t="s">
        <v>1809</v>
      </c>
      <c r="BP135" t="s">
        <v>1809</v>
      </c>
      <c r="BQ135" t="s">
        <v>1809</v>
      </c>
      <c r="BR135" t="s">
        <v>1809</v>
      </c>
      <c r="BS135" t="s">
        <v>1809</v>
      </c>
      <c r="BT135" t="s">
        <v>1809</v>
      </c>
      <c r="BU135" t="s">
        <v>1809</v>
      </c>
      <c r="BV135">
        <v>0</v>
      </c>
      <c r="BW135" t="s">
        <v>1809</v>
      </c>
      <c r="BX135" t="s">
        <v>1809</v>
      </c>
      <c r="BY135" t="s">
        <v>1809</v>
      </c>
      <c r="BZ135" t="s">
        <v>1809</v>
      </c>
      <c r="CA135" t="s">
        <v>1809</v>
      </c>
      <c r="CB135" t="s">
        <v>1809</v>
      </c>
      <c r="CC135" t="s">
        <v>1809</v>
      </c>
      <c r="CD135" t="s">
        <v>1809</v>
      </c>
      <c r="CE135" t="s">
        <v>1809</v>
      </c>
      <c r="CF135" t="s">
        <v>1809</v>
      </c>
      <c r="CG135" t="s">
        <v>1809</v>
      </c>
      <c r="CH135">
        <v>0</v>
      </c>
      <c r="CI135" t="s">
        <v>1809</v>
      </c>
      <c r="CJ135" t="s">
        <v>1809</v>
      </c>
      <c r="CK135" t="s">
        <v>1809</v>
      </c>
      <c r="CL135" t="s">
        <v>1809</v>
      </c>
      <c r="CM135" t="s">
        <v>1809</v>
      </c>
      <c r="CN135" t="s">
        <v>1809</v>
      </c>
      <c r="CO135" t="s">
        <v>1809</v>
      </c>
      <c r="CP135" t="s">
        <v>1809</v>
      </c>
      <c r="CQ135" t="s">
        <v>1809</v>
      </c>
      <c r="CR135" t="s">
        <v>1809</v>
      </c>
      <c r="CS135" t="s">
        <v>1809</v>
      </c>
      <c r="CT135" t="s">
        <v>1809</v>
      </c>
      <c r="CU135" t="s">
        <v>1809</v>
      </c>
      <c r="CV135" t="s">
        <v>1809</v>
      </c>
      <c r="CW135" t="s">
        <v>1809</v>
      </c>
      <c r="CX135" t="s">
        <v>1809</v>
      </c>
      <c r="CY135" t="s">
        <v>1809</v>
      </c>
      <c r="CZ135" t="s">
        <v>1809</v>
      </c>
      <c r="DA135" t="s">
        <v>1809</v>
      </c>
      <c r="DB135" t="s">
        <v>1809</v>
      </c>
      <c r="DC135" t="s">
        <v>1809</v>
      </c>
      <c r="DD135" t="s">
        <v>1809</v>
      </c>
      <c r="DE135" t="s">
        <v>1809</v>
      </c>
      <c r="DF135" t="s">
        <v>1809</v>
      </c>
      <c r="DG135" t="s">
        <v>1809</v>
      </c>
      <c r="DH135" t="s">
        <v>1809</v>
      </c>
      <c r="DI135" t="s">
        <v>1809</v>
      </c>
      <c r="DJ135" t="s">
        <v>1809</v>
      </c>
      <c r="DK135" t="s">
        <v>1809</v>
      </c>
      <c r="DL135" t="s">
        <v>1809</v>
      </c>
      <c r="DM135" t="s">
        <v>1809</v>
      </c>
      <c r="DN135" t="s">
        <v>1809</v>
      </c>
      <c r="DO135" t="s">
        <v>1809</v>
      </c>
      <c r="DP135" t="s">
        <v>1809</v>
      </c>
      <c r="DQ135" t="s">
        <v>1809</v>
      </c>
      <c r="DR135" t="s">
        <v>1809</v>
      </c>
      <c r="DS135" t="s">
        <v>1809</v>
      </c>
      <c r="DT135" t="s">
        <v>1809</v>
      </c>
      <c r="DU135" t="s">
        <v>1809</v>
      </c>
      <c r="DV135" t="s">
        <v>1809</v>
      </c>
      <c r="DW135">
        <v>0</v>
      </c>
      <c r="DX135">
        <v>0</v>
      </c>
      <c r="DY135">
        <v>0</v>
      </c>
      <c r="DZ135" t="s">
        <v>1809</v>
      </c>
      <c r="EA135">
        <v>1</v>
      </c>
      <c r="EB135">
        <v>0</v>
      </c>
      <c r="EC135">
        <v>0</v>
      </c>
      <c r="ED135">
        <v>0</v>
      </c>
      <c r="EE135">
        <v>0</v>
      </c>
      <c r="EF135">
        <v>0</v>
      </c>
      <c r="EG135">
        <v>1</v>
      </c>
      <c r="EH135">
        <v>0</v>
      </c>
      <c r="EI135">
        <v>1</v>
      </c>
      <c r="EJ135">
        <v>0</v>
      </c>
      <c r="EK135">
        <v>0</v>
      </c>
      <c r="EL135">
        <v>0</v>
      </c>
      <c r="EM135" t="s">
        <v>1809</v>
      </c>
      <c r="EN135" t="s">
        <v>1809</v>
      </c>
      <c r="EO135" t="s">
        <v>1809</v>
      </c>
      <c r="EP135" t="s">
        <v>1809</v>
      </c>
      <c r="EQ135" t="s">
        <v>1809</v>
      </c>
      <c r="ER135">
        <v>1</v>
      </c>
      <c r="ES135">
        <v>1</v>
      </c>
      <c r="ET135">
        <v>0</v>
      </c>
      <c r="EU135">
        <v>0</v>
      </c>
      <c r="EV135">
        <v>0</v>
      </c>
      <c r="EW135">
        <v>0</v>
      </c>
    </row>
    <row r="136" spans="1:153" x14ac:dyDescent="0.35">
      <c r="A136" t="s">
        <v>378</v>
      </c>
      <c r="B136" s="1">
        <v>42780</v>
      </c>
      <c r="C136" s="1">
        <v>42908</v>
      </c>
      <c r="D136">
        <v>1</v>
      </c>
      <c r="E136">
        <v>0</v>
      </c>
      <c r="F136">
        <v>1</v>
      </c>
      <c r="G136">
        <v>0</v>
      </c>
      <c r="H136">
        <v>0</v>
      </c>
      <c r="I136">
        <v>0</v>
      </c>
      <c r="J136">
        <v>1</v>
      </c>
      <c r="K136">
        <v>4</v>
      </c>
      <c r="L136">
        <v>0</v>
      </c>
      <c r="M136">
        <v>1</v>
      </c>
      <c r="N136">
        <v>1</v>
      </c>
      <c r="O136">
        <v>1</v>
      </c>
      <c r="P136">
        <v>0</v>
      </c>
      <c r="Q136">
        <v>0</v>
      </c>
      <c r="R136">
        <v>0</v>
      </c>
      <c r="S136">
        <v>0</v>
      </c>
      <c r="T136">
        <v>0</v>
      </c>
      <c r="U136">
        <v>1</v>
      </c>
      <c r="V136">
        <v>0</v>
      </c>
      <c r="W136">
        <v>1</v>
      </c>
      <c r="X136">
        <v>0</v>
      </c>
      <c r="Y136">
        <v>1</v>
      </c>
      <c r="Z136">
        <v>0</v>
      </c>
      <c r="AA136">
        <v>0</v>
      </c>
      <c r="AB136">
        <v>0</v>
      </c>
      <c r="AC136">
        <v>0</v>
      </c>
      <c r="AD136">
        <v>0</v>
      </c>
      <c r="AE136">
        <v>0</v>
      </c>
      <c r="AF136">
        <v>1</v>
      </c>
      <c r="AG136">
        <v>0</v>
      </c>
      <c r="AH136">
        <v>0</v>
      </c>
      <c r="AI136">
        <v>0</v>
      </c>
      <c r="AJ136">
        <v>0</v>
      </c>
      <c r="AK136">
        <v>0</v>
      </c>
      <c r="AL136">
        <v>0</v>
      </c>
      <c r="AM136">
        <v>1</v>
      </c>
      <c r="AN136">
        <v>0</v>
      </c>
      <c r="AO136">
        <v>0</v>
      </c>
      <c r="AP136" t="s">
        <v>1809</v>
      </c>
      <c r="AQ136" t="s">
        <v>1809</v>
      </c>
      <c r="AR136" t="s">
        <v>1809</v>
      </c>
      <c r="AS136" t="s">
        <v>1809</v>
      </c>
      <c r="AT136" t="s">
        <v>1809</v>
      </c>
      <c r="AU136" t="s">
        <v>1809</v>
      </c>
      <c r="AV136" t="s">
        <v>1809</v>
      </c>
      <c r="AW136" t="s">
        <v>1809</v>
      </c>
      <c r="AX136" t="s">
        <v>1809</v>
      </c>
      <c r="AY136" t="s">
        <v>1809</v>
      </c>
      <c r="AZ136">
        <v>0</v>
      </c>
      <c r="BA136" t="s">
        <v>1809</v>
      </c>
      <c r="BB136" t="s">
        <v>1809</v>
      </c>
      <c r="BC136" t="s">
        <v>1809</v>
      </c>
      <c r="BD136" t="s">
        <v>1809</v>
      </c>
      <c r="BE136" t="s">
        <v>1809</v>
      </c>
      <c r="BF136" t="s">
        <v>1809</v>
      </c>
      <c r="BG136" t="s">
        <v>1809</v>
      </c>
      <c r="BH136" t="s">
        <v>1809</v>
      </c>
      <c r="BI136" t="s">
        <v>1809</v>
      </c>
      <c r="BJ136" t="s">
        <v>1809</v>
      </c>
      <c r="BK136" t="s">
        <v>1809</v>
      </c>
      <c r="BL136" t="s">
        <v>1809</v>
      </c>
      <c r="BM136" t="s">
        <v>1809</v>
      </c>
      <c r="BN136" t="s">
        <v>1809</v>
      </c>
      <c r="BO136" t="s">
        <v>1809</v>
      </c>
      <c r="BP136" t="s">
        <v>1809</v>
      </c>
      <c r="BQ136" t="s">
        <v>1809</v>
      </c>
      <c r="BR136" t="s">
        <v>1809</v>
      </c>
      <c r="BS136" t="s">
        <v>1809</v>
      </c>
      <c r="BT136" t="s">
        <v>1809</v>
      </c>
      <c r="BU136" t="s">
        <v>1809</v>
      </c>
      <c r="BV136">
        <v>0</v>
      </c>
      <c r="BW136" t="s">
        <v>1809</v>
      </c>
      <c r="BX136" t="s">
        <v>1809</v>
      </c>
      <c r="BY136" t="s">
        <v>1809</v>
      </c>
      <c r="BZ136" t="s">
        <v>1809</v>
      </c>
      <c r="CA136" t="s">
        <v>1809</v>
      </c>
      <c r="CB136" t="s">
        <v>1809</v>
      </c>
      <c r="CC136" t="s">
        <v>1809</v>
      </c>
      <c r="CD136" t="s">
        <v>1809</v>
      </c>
      <c r="CE136" t="s">
        <v>1809</v>
      </c>
      <c r="CF136" t="s">
        <v>1809</v>
      </c>
      <c r="CG136" t="s">
        <v>1809</v>
      </c>
      <c r="CH136">
        <v>0</v>
      </c>
      <c r="CI136" t="s">
        <v>1809</v>
      </c>
      <c r="CJ136" t="s">
        <v>1809</v>
      </c>
      <c r="CK136" t="s">
        <v>1809</v>
      </c>
      <c r="CL136" t="s">
        <v>1809</v>
      </c>
      <c r="CM136" t="s">
        <v>1809</v>
      </c>
      <c r="CN136" t="s">
        <v>1809</v>
      </c>
      <c r="CO136" t="s">
        <v>1809</v>
      </c>
      <c r="CP136" t="s">
        <v>1809</v>
      </c>
      <c r="CQ136" t="s">
        <v>1809</v>
      </c>
      <c r="CR136" t="s">
        <v>1809</v>
      </c>
      <c r="CS136" t="s">
        <v>1809</v>
      </c>
      <c r="CT136" t="s">
        <v>1809</v>
      </c>
      <c r="CU136" t="s">
        <v>1809</v>
      </c>
      <c r="CV136" t="s">
        <v>1809</v>
      </c>
      <c r="CW136" t="s">
        <v>1809</v>
      </c>
      <c r="CX136" t="s">
        <v>1809</v>
      </c>
      <c r="CY136" t="s">
        <v>1809</v>
      </c>
      <c r="CZ136" t="s">
        <v>1809</v>
      </c>
      <c r="DA136" t="s">
        <v>1809</v>
      </c>
      <c r="DB136" t="s">
        <v>1809</v>
      </c>
      <c r="DC136" t="s">
        <v>1809</v>
      </c>
      <c r="DD136" t="s">
        <v>1809</v>
      </c>
      <c r="DE136" t="s">
        <v>1809</v>
      </c>
      <c r="DF136" t="s">
        <v>1809</v>
      </c>
      <c r="DG136" t="s">
        <v>1809</v>
      </c>
      <c r="DH136" t="s">
        <v>1809</v>
      </c>
      <c r="DI136" t="s">
        <v>1809</v>
      </c>
      <c r="DJ136" t="s">
        <v>1809</v>
      </c>
      <c r="DK136" t="s">
        <v>1809</v>
      </c>
      <c r="DL136" t="s">
        <v>1809</v>
      </c>
      <c r="DM136" t="s">
        <v>1809</v>
      </c>
      <c r="DN136" t="s">
        <v>1809</v>
      </c>
      <c r="DO136" t="s">
        <v>1809</v>
      </c>
      <c r="DP136" t="s">
        <v>1809</v>
      </c>
      <c r="DQ136" t="s">
        <v>1809</v>
      </c>
      <c r="DR136" t="s">
        <v>1809</v>
      </c>
      <c r="DS136" t="s">
        <v>1809</v>
      </c>
      <c r="DT136" t="s">
        <v>1809</v>
      </c>
      <c r="DU136" t="s">
        <v>1809</v>
      </c>
      <c r="DV136" t="s">
        <v>1809</v>
      </c>
      <c r="DW136">
        <v>0</v>
      </c>
      <c r="DX136">
        <v>0</v>
      </c>
      <c r="DY136">
        <v>0</v>
      </c>
      <c r="DZ136" t="s">
        <v>1809</v>
      </c>
      <c r="EA136">
        <v>1</v>
      </c>
      <c r="EB136">
        <v>0</v>
      </c>
      <c r="EC136">
        <v>0</v>
      </c>
      <c r="ED136">
        <v>0</v>
      </c>
      <c r="EE136">
        <v>0</v>
      </c>
      <c r="EF136">
        <v>0</v>
      </c>
      <c r="EG136">
        <v>1</v>
      </c>
      <c r="EH136">
        <v>0</v>
      </c>
      <c r="EI136">
        <v>1</v>
      </c>
      <c r="EJ136">
        <v>0</v>
      </c>
      <c r="EK136">
        <v>0</v>
      </c>
      <c r="EL136">
        <v>0</v>
      </c>
      <c r="EM136" t="s">
        <v>1809</v>
      </c>
      <c r="EN136" t="s">
        <v>1809</v>
      </c>
      <c r="EO136" t="s">
        <v>1809</v>
      </c>
      <c r="EP136" t="s">
        <v>1809</v>
      </c>
      <c r="EQ136" t="s">
        <v>1809</v>
      </c>
      <c r="ER136">
        <v>1</v>
      </c>
      <c r="ES136">
        <v>1</v>
      </c>
      <c r="ET136">
        <v>0</v>
      </c>
      <c r="EU136">
        <v>0</v>
      </c>
      <c r="EV136">
        <v>0</v>
      </c>
      <c r="EW136">
        <v>0</v>
      </c>
    </row>
    <row r="137" spans="1:153" x14ac:dyDescent="0.35">
      <c r="A137" t="s">
        <v>378</v>
      </c>
      <c r="B137" s="1">
        <v>42909</v>
      </c>
      <c r="C137" s="1">
        <v>42916</v>
      </c>
      <c r="D137">
        <v>1</v>
      </c>
      <c r="E137">
        <v>0</v>
      </c>
      <c r="F137">
        <v>1</v>
      </c>
      <c r="G137">
        <v>0</v>
      </c>
      <c r="H137">
        <v>0</v>
      </c>
      <c r="I137">
        <v>0</v>
      </c>
      <c r="J137">
        <v>1</v>
      </c>
      <c r="K137">
        <v>4</v>
      </c>
      <c r="L137">
        <v>0</v>
      </c>
      <c r="M137">
        <v>1</v>
      </c>
      <c r="N137">
        <v>1</v>
      </c>
      <c r="O137">
        <v>1</v>
      </c>
      <c r="P137">
        <v>0</v>
      </c>
      <c r="Q137">
        <v>0</v>
      </c>
      <c r="R137">
        <v>0</v>
      </c>
      <c r="S137">
        <v>0</v>
      </c>
      <c r="T137">
        <v>0</v>
      </c>
      <c r="U137">
        <v>1</v>
      </c>
      <c r="V137">
        <v>0</v>
      </c>
      <c r="W137">
        <v>1</v>
      </c>
      <c r="X137">
        <v>0</v>
      </c>
      <c r="Y137">
        <v>1</v>
      </c>
      <c r="Z137">
        <v>0</v>
      </c>
      <c r="AA137">
        <v>0</v>
      </c>
      <c r="AB137">
        <v>0</v>
      </c>
      <c r="AC137">
        <v>0</v>
      </c>
      <c r="AD137">
        <v>0</v>
      </c>
      <c r="AE137">
        <v>0</v>
      </c>
      <c r="AF137">
        <v>1</v>
      </c>
      <c r="AG137">
        <v>0</v>
      </c>
      <c r="AH137">
        <v>0</v>
      </c>
      <c r="AI137">
        <v>0</v>
      </c>
      <c r="AJ137">
        <v>0</v>
      </c>
      <c r="AK137">
        <v>0</v>
      </c>
      <c r="AL137">
        <v>0</v>
      </c>
      <c r="AM137">
        <v>1</v>
      </c>
      <c r="AN137">
        <v>0</v>
      </c>
      <c r="AO137">
        <v>0</v>
      </c>
      <c r="AP137" t="s">
        <v>1809</v>
      </c>
      <c r="AQ137" t="s">
        <v>1809</v>
      </c>
      <c r="AR137" t="s">
        <v>1809</v>
      </c>
      <c r="AS137" t="s">
        <v>1809</v>
      </c>
      <c r="AT137" t="s">
        <v>1809</v>
      </c>
      <c r="AU137" t="s">
        <v>1809</v>
      </c>
      <c r="AV137" t="s">
        <v>1809</v>
      </c>
      <c r="AW137" t="s">
        <v>1809</v>
      </c>
      <c r="AX137" t="s">
        <v>1809</v>
      </c>
      <c r="AY137" t="s">
        <v>1809</v>
      </c>
      <c r="AZ137">
        <v>0</v>
      </c>
      <c r="BA137" t="s">
        <v>1809</v>
      </c>
      <c r="BB137" t="s">
        <v>1809</v>
      </c>
      <c r="BC137" t="s">
        <v>1809</v>
      </c>
      <c r="BD137" t="s">
        <v>1809</v>
      </c>
      <c r="BE137" t="s">
        <v>1809</v>
      </c>
      <c r="BF137" t="s">
        <v>1809</v>
      </c>
      <c r="BG137" t="s">
        <v>1809</v>
      </c>
      <c r="BH137" t="s">
        <v>1809</v>
      </c>
      <c r="BI137" t="s">
        <v>1809</v>
      </c>
      <c r="BJ137" t="s">
        <v>1809</v>
      </c>
      <c r="BK137" t="s">
        <v>1809</v>
      </c>
      <c r="BL137" t="s">
        <v>1809</v>
      </c>
      <c r="BM137" t="s">
        <v>1809</v>
      </c>
      <c r="BN137" t="s">
        <v>1809</v>
      </c>
      <c r="BO137" t="s">
        <v>1809</v>
      </c>
      <c r="BP137" t="s">
        <v>1809</v>
      </c>
      <c r="BQ137" t="s">
        <v>1809</v>
      </c>
      <c r="BR137" t="s">
        <v>1809</v>
      </c>
      <c r="BS137" t="s">
        <v>1809</v>
      </c>
      <c r="BT137" t="s">
        <v>1809</v>
      </c>
      <c r="BU137" t="s">
        <v>1809</v>
      </c>
      <c r="BV137">
        <v>0</v>
      </c>
      <c r="BW137" t="s">
        <v>1809</v>
      </c>
      <c r="BX137" t="s">
        <v>1809</v>
      </c>
      <c r="BY137" t="s">
        <v>1809</v>
      </c>
      <c r="BZ137" t="s">
        <v>1809</v>
      </c>
      <c r="CA137" t="s">
        <v>1809</v>
      </c>
      <c r="CB137" t="s">
        <v>1809</v>
      </c>
      <c r="CC137" t="s">
        <v>1809</v>
      </c>
      <c r="CD137" t="s">
        <v>1809</v>
      </c>
      <c r="CE137" t="s">
        <v>1809</v>
      </c>
      <c r="CF137" t="s">
        <v>1809</v>
      </c>
      <c r="CG137" t="s">
        <v>1809</v>
      </c>
      <c r="CH137">
        <v>0</v>
      </c>
      <c r="CI137" t="s">
        <v>1809</v>
      </c>
      <c r="CJ137" t="s">
        <v>1809</v>
      </c>
      <c r="CK137" t="s">
        <v>1809</v>
      </c>
      <c r="CL137" t="s">
        <v>1809</v>
      </c>
      <c r="CM137" t="s">
        <v>1809</v>
      </c>
      <c r="CN137" t="s">
        <v>1809</v>
      </c>
      <c r="CO137" t="s">
        <v>1809</v>
      </c>
      <c r="CP137" t="s">
        <v>1809</v>
      </c>
      <c r="CQ137" t="s">
        <v>1809</v>
      </c>
      <c r="CR137" t="s">
        <v>1809</v>
      </c>
      <c r="CS137" t="s">
        <v>1809</v>
      </c>
      <c r="CT137" t="s">
        <v>1809</v>
      </c>
      <c r="CU137" t="s">
        <v>1809</v>
      </c>
      <c r="CV137" t="s">
        <v>1809</v>
      </c>
      <c r="CW137" t="s">
        <v>1809</v>
      </c>
      <c r="CX137" t="s">
        <v>1809</v>
      </c>
      <c r="CY137" t="s">
        <v>1809</v>
      </c>
      <c r="CZ137" t="s">
        <v>1809</v>
      </c>
      <c r="DA137" t="s">
        <v>1809</v>
      </c>
      <c r="DB137" t="s">
        <v>1809</v>
      </c>
      <c r="DC137" t="s">
        <v>1809</v>
      </c>
      <c r="DD137" t="s">
        <v>1809</v>
      </c>
      <c r="DE137" t="s">
        <v>1809</v>
      </c>
      <c r="DF137" t="s">
        <v>1809</v>
      </c>
      <c r="DG137" t="s">
        <v>1809</v>
      </c>
      <c r="DH137" t="s">
        <v>1809</v>
      </c>
      <c r="DI137" t="s">
        <v>1809</v>
      </c>
      <c r="DJ137" t="s">
        <v>1809</v>
      </c>
      <c r="DK137" t="s">
        <v>1809</v>
      </c>
      <c r="DL137" t="s">
        <v>1809</v>
      </c>
      <c r="DM137" t="s">
        <v>1809</v>
      </c>
      <c r="DN137" t="s">
        <v>1809</v>
      </c>
      <c r="DO137" t="s">
        <v>1809</v>
      </c>
      <c r="DP137" t="s">
        <v>1809</v>
      </c>
      <c r="DQ137" t="s">
        <v>1809</v>
      </c>
      <c r="DR137" t="s">
        <v>1809</v>
      </c>
      <c r="DS137" t="s">
        <v>1809</v>
      </c>
      <c r="DT137" t="s">
        <v>1809</v>
      </c>
      <c r="DU137" t="s">
        <v>1809</v>
      </c>
      <c r="DV137" t="s">
        <v>1809</v>
      </c>
      <c r="DW137">
        <v>0</v>
      </c>
      <c r="DX137">
        <v>0</v>
      </c>
      <c r="DY137">
        <v>0</v>
      </c>
      <c r="DZ137" t="s">
        <v>1809</v>
      </c>
      <c r="EA137">
        <v>1</v>
      </c>
      <c r="EB137">
        <v>0</v>
      </c>
      <c r="EC137">
        <v>0</v>
      </c>
      <c r="ED137">
        <v>0</v>
      </c>
      <c r="EE137">
        <v>0</v>
      </c>
      <c r="EF137">
        <v>0</v>
      </c>
      <c r="EG137">
        <v>1</v>
      </c>
      <c r="EH137">
        <v>0</v>
      </c>
      <c r="EI137">
        <v>1</v>
      </c>
      <c r="EJ137">
        <v>0</v>
      </c>
      <c r="EK137">
        <v>0</v>
      </c>
      <c r="EL137">
        <v>0</v>
      </c>
      <c r="EM137" t="s">
        <v>1809</v>
      </c>
      <c r="EN137" t="s">
        <v>1809</v>
      </c>
      <c r="EO137" t="s">
        <v>1809</v>
      </c>
      <c r="EP137" t="s">
        <v>1809</v>
      </c>
      <c r="EQ137" t="s">
        <v>1809</v>
      </c>
      <c r="ER137">
        <v>1</v>
      </c>
      <c r="ES137">
        <v>1</v>
      </c>
      <c r="ET137">
        <v>0</v>
      </c>
      <c r="EU137">
        <v>0</v>
      </c>
      <c r="EV137">
        <v>0</v>
      </c>
      <c r="EW137">
        <v>0</v>
      </c>
    </row>
    <row r="138" spans="1:153" x14ac:dyDescent="0.35">
      <c r="A138" t="s">
        <v>378</v>
      </c>
      <c r="B138" s="1">
        <v>42917</v>
      </c>
      <c r="C138" s="1">
        <v>43229</v>
      </c>
      <c r="D138">
        <v>1</v>
      </c>
      <c r="E138">
        <v>0</v>
      </c>
      <c r="F138">
        <v>1</v>
      </c>
      <c r="G138">
        <v>0</v>
      </c>
      <c r="H138">
        <v>0</v>
      </c>
      <c r="I138">
        <v>0</v>
      </c>
      <c r="J138">
        <v>1</v>
      </c>
      <c r="K138">
        <v>2</v>
      </c>
      <c r="L138">
        <v>0</v>
      </c>
      <c r="M138">
        <v>1</v>
      </c>
      <c r="N138">
        <v>1</v>
      </c>
      <c r="O138">
        <v>1</v>
      </c>
      <c r="P138">
        <v>0</v>
      </c>
      <c r="Q138">
        <v>0</v>
      </c>
      <c r="R138">
        <v>0</v>
      </c>
      <c r="S138">
        <v>0</v>
      </c>
      <c r="T138">
        <v>0</v>
      </c>
      <c r="U138">
        <v>1</v>
      </c>
      <c r="V138">
        <v>0</v>
      </c>
      <c r="W138">
        <v>1</v>
      </c>
      <c r="X138">
        <v>0</v>
      </c>
      <c r="Y138">
        <v>1</v>
      </c>
      <c r="Z138">
        <v>0</v>
      </c>
      <c r="AA138">
        <v>0</v>
      </c>
      <c r="AB138">
        <v>0</v>
      </c>
      <c r="AC138">
        <v>0</v>
      </c>
      <c r="AD138">
        <v>0</v>
      </c>
      <c r="AE138">
        <v>0</v>
      </c>
      <c r="AF138">
        <v>1</v>
      </c>
      <c r="AG138">
        <v>0</v>
      </c>
      <c r="AH138">
        <v>0</v>
      </c>
      <c r="AI138">
        <v>0</v>
      </c>
      <c r="AJ138">
        <v>0</v>
      </c>
      <c r="AK138">
        <v>0</v>
      </c>
      <c r="AL138">
        <v>0</v>
      </c>
      <c r="AM138">
        <v>1</v>
      </c>
      <c r="AN138">
        <v>0</v>
      </c>
      <c r="AO138">
        <v>0</v>
      </c>
      <c r="AP138" t="s">
        <v>1809</v>
      </c>
      <c r="AQ138" t="s">
        <v>1809</v>
      </c>
      <c r="AR138" t="s">
        <v>1809</v>
      </c>
      <c r="AS138" t="s">
        <v>1809</v>
      </c>
      <c r="AT138" t="s">
        <v>1809</v>
      </c>
      <c r="AU138" t="s">
        <v>1809</v>
      </c>
      <c r="AV138" t="s">
        <v>1809</v>
      </c>
      <c r="AW138" t="s">
        <v>1809</v>
      </c>
      <c r="AX138" t="s">
        <v>1809</v>
      </c>
      <c r="AY138" t="s">
        <v>1809</v>
      </c>
      <c r="AZ138">
        <v>0</v>
      </c>
      <c r="BA138" t="s">
        <v>1809</v>
      </c>
      <c r="BB138" t="s">
        <v>1809</v>
      </c>
      <c r="BC138" t="s">
        <v>1809</v>
      </c>
      <c r="BD138" t="s">
        <v>1809</v>
      </c>
      <c r="BE138" t="s">
        <v>1809</v>
      </c>
      <c r="BF138" t="s">
        <v>1809</v>
      </c>
      <c r="BG138" t="s">
        <v>1809</v>
      </c>
      <c r="BH138" t="s">
        <v>1809</v>
      </c>
      <c r="BI138" t="s">
        <v>1809</v>
      </c>
      <c r="BJ138" t="s">
        <v>1809</v>
      </c>
      <c r="BK138" t="s">
        <v>1809</v>
      </c>
      <c r="BL138" t="s">
        <v>1809</v>
      </c>
      <c r="BM138" t="s">
        <v>1809</v>
      </c>
      <c r="BN138" t="s">
        <v>1809</v>
      </c>
      <c r="BO138" t="s">
        <v>1809</v>
      </c>
      <c r="BP138" t="s">
        <v>1809</v>
      </c>
      <c r="BQ138" t="s">
        <v>1809</v>
      </c>
      <c r="BR138" t="s">
        <v>1809</v>
      </c>
      <c r="BS138" t="s">
        <v>1809</v>
      </c>
      <c r="BT138" t="s">
        <v>1809</v>
      </c>
      <c r="BU138" t="s">
        <v>1809</v>
      </c>
      <c r="BV138">
        <v>0</v>
      </c>
      <c r="BW138" t="s">
        <v>1809</v>
      </c>
      <c r="BX138" t="s">
        <v>1809</v>
      </c>
      <c r="BY138" t="s">
        <v>1809</v>
      </c>
      <c r="BZ138" t="s">
        <v>1809</v>
      </c>
      <c r="CA138" t="s">
        <v>1809</v>
      </c>
      <c r="CB138" t="s">
        <v>1809</v>
      </c>
      <c r="CC138" t="s">
        <v>1809</v>
      </c>
      <c r="CD138" t="s">
        <v>1809</v>
      </c>
      <c r="CE138" t="s">
        <v>1809</v>
      </c>
      <c r="CF138" t="s">
        <v>1809</v>
      </c>
      <c r="CG138" t="s">
        <v>1809</v>
      </c>
      <c r="CH138">
        <v>0</v>
      </c>
      <c r="CI138" t="s">
        <v>1809</v>
      </c>
      <c r="CJ138" t="s">
        <v>1809</v>
      </c>
      <c r="CK138" t="s">
        <v>1809</v>
      </c>
      <c r="CL138" t="s">
        <v>1809</v>
      </c>
      <c r="CM138" t="s">
        <v>1809</v>
      </c>
      <c r="CN138" t="s">
        <v>1809</v>
      </c>
      <c r="CO138" t="s">
        <v>1809</v>
      </c>
      <c r="CP138" t="s">
        <v>1809</v>
      </c>
      <c r="CQ138" t="s">
        <v>1809</v>
      </c>
      <c r="CR138" t="s">
        <v>1809</v>
      </c>
      <c r="CS138" t="s">
        <v>1809</v>
      </c>
      <c r="CT138" t="s">
        <v>1809</v>
      </c>
      <c r="CU138" t="s">
        <v>1809</v>
      </c>
      <c r="CV138" t="s">
        <v>1809</v>
      </c>
      <c r="CW138" t="s">
        <v>1809</v>
      </c>
      <c r="CX138" t="s">
        <v>1809</v>
      </c>
      <c r="CY138" t="s">
        <v>1809</v>
      </c>
      <c r="CZ138" t="s">
        <v>1809</v>
      </c>
      <c r="DA138" t="s">
        <v>1809</v>
      </c>
      <c r="DB138" t="s">
        <v>1809</v>
      </c>
      <c r="DC138" t="s">
        <v>1809</v>
      </c>
      <c r="DD138" t="s">
        <v>1809</v>
      </c>
      <c r="DE138" t="s">
        <v>1809</v>
      </c>
      <c r="DF138" t="s">
        <v>1809</v>
      </c>
      <c r="DG138" t="s">
        <v>1809</v>
      </c>
      <c r="DH138" t="s">
        <v>1809</v>
      </c>
      <c r="DI138" t="s">
        <v>1809</v>
      </c>
      <c r="DJ138" t="s">
        <v>1809</v>
      </c>
      <c r="DK138" t="s">
        <v>1809</v>
      </c>
      <c r="DL138" t="s">
        <v>1809</v>
      </c>
      <c r="DM138" t="s">
        <v>1809</v>
      </c>
      <c r="DN138" t="s">
        <v>1809</v>
      </c>
      <c r="DO138" t="s">
        <v>1809</v>
      </c>
      <c r="DP138" t="s">
        <v>1809</v>
      </c>
      <c r="DQ138" t="s">
        <v>1809</v>
      </c>
      <c r="DR138" t="s">
        <v>1809</v>
      </c>
      <c r="DS138" t="s">
        <v>1809</v>
      </c>
      <c r="DT138" t="s">
        <v>1809</v>
      </c>
      <c r="DU138" t="s">
        <v>1809</v>
      </c>
      <c r="DV138" t="s">
        <v>1809</v>
      </c>
      <c r="DW138">
        <v>0</v>
      </c>
      <c r="DX138">
        <v>0</v>
      </c>
      <c r="DY138">
        <v>0</v>
      </c>
      <c r="DZ138" t="s">
        <v>1809</v>
      </c>
      <c r="EA138">
        <v>1</v>
      </c>
      <c r="EB138">
        <v>0</v>
      </c>
      <c r="EC138">
        <v>0</v>
      </c>
      <c r="ED138">
        <v>0</v>
      </c>
      <c r="EE138">
        <v>0</v>
      </c>
      <c r="EF138">
        <v>0</v>
      </c>
      <c r="EG138">
        <v>1</v>
      </c>
      <c r="EH138">
        <v>0</v>
      </c>
      <c r="EI138">
        <v>1</v>
      </c>
      <c r="EJ138">
        <v>0</v>
      </c>
      <c r="EK138">
        <v>0</v>
      </c>
      <c r="EL138">
        <v>0</v>
      </c>
      <c r="EM138" t="s">
        <v>1809</v>
      </c>
      <c r="EN138" t="s">
        <v>1809</v>
      </c>
      <c r="EO138" t="s">
        <v>1809</v>
      </c>
      <c r="EP138" t="s">
        <v>1809</v>
      </c>
      <c r="EQ138" t="s">
        <v>1809</v>
      </c>
      <c r="ER138">
        <v>1</v>
      </c>
      <c r="ES138">
        <v>1</v>
      </c>
      <c r="ET138">
        <v>0</v>
      </c>
      <c r="EU138">
        <v>0</v>
      </c>
      <c r="EV138">
        <v>0</v>
      </c>
      <c r="EW138">
        <v>0</v>
      </c>
    </row>
    <row r="139" spans="1:153" x14ac:dyDescent="0.35">
      <c r="A139" t="s">
        <v>378</v>
      </c>
      <c r="B139" s="1">
        <v>43230</v>
      </c>
      <c r="C139" s="1">
        <v>43281</v>
      </c>
      <c r="D139">
        <v>1</v>
      </c>
      <c r="E139">
        <v>0</v>
      </c>
      <c r="F139">
        <v>1</v>
      </c>
      <c r="G139">
        <v>0</v>
      </c>
      <c r="H139">
        <v>0</v>
      </c>
      <c r="I139">
        <v>0</v>
      </c>
      <c r="J139">
        <v>1</v>
      </c>
      <c r="K139">
        <v>2</v>
      </c>
      <c r="L139">
        <v>0</v>
      </c>
      <c r="M139">
        <v>1</v>
      </c>
      <c r="N139">
        <v>1</v>
      </c>
      <c r="O139">
        <v>1</v>
      </c>
      <c r="P139">
        <v>0</v>
      </c>
      <c r="Q139">
        <v>0</v>
      </c>
      <c r="R139">
        <v>0</v>
      </c>
      <c r="S139">
        <v>0</v>
      </c>
      <c r="T139">
        <v>0</v>
      </c>
      <c r="U139">
        <v>1</v>
      </c>
      <c r="V139">
        <v>0</v>
      </c>
      <c r="W139">
        <v>1</v>
      </c>
      <c r="X139">
        <v>0</v>
      </c>
      <c r="Y139">
        <v>1</v>
      </c>
      <c r="Z139">
        <v>0</v>
      </c>
      <c r="AA139">
        <v>0</v>
      </c>
      <c r="AB139">
        <v>0</v>
      </c>
      <c r="AC139">
        <v>0</v>
      </c>
      <c r="AD139">
        <v>0</v>
      </c>
      <c r="AE139">
        <v>0</v>
      </c>
      <c r="AF139">
        <v>1</v>
      </c>
      <c r="AG139">
        <v>0</v>
      </c>
      <c r="AH139">
        <v>0</v>
      </c>
      <c r="AI139">
        <v>0</v>
      </c>
      <c r="AJ139">
        <v>0</v>
      </c>
      <c r="AK139">
        <v>0</v>
      </c>
      <c r="AL139">
        <v>0</v>
      </c>
      <c r="AM139">
        <v>1</v>
      </c>
      <c r="AN139">
        <v>0</v>
      </c>
      <c r="AO139">
        <v>0</v>
      </c>
      <c r="AP139" t="s">
        <v>1809</v>
      </c>
      <c r="AQ139" t="s">
        <v>1809</v>
      </c>
      <c r="AR139" t="s">
        <v>1809</v>
      </c>
      <c r="AS139" t="s">
        <v>1809</v>
      </c>
      <c r="AT139" t="s">
        <v>1809</v>
      </c>
      <c r="AU139" t="s">
        <v>1809</v>
      </c>
      <c r="AV139" t="s">
        <v>1809</v>
      </c>
      <c r="AW139" t="s">
        <v>1809</v>
      </c>
      <c r="AX139" t="s">
        <v>1809</v>
      </c>
      <c r="AY139" t="s">
        <v>1809</v>
      </c>
      <c r="AZ139">
        <v>0</v>
      </c>
      <c r="BA139" t="s">
        <v>1809</v>
      </c>
      <c r="BB139" t="s">
        <v>1809</v>
      </c>
      <c r="BC139" t="s">
        <v>1809</v>
      </c>
      <c r="BD139" t="s">
        <v>1809</v>
      </c>
      <c r="BE139" t="s">
        <v>1809</v>
      </c>
      <c r="BF139" t="s">
        <v>1809</v>
      </c>
      <c r="BG139" t="s">
        <v>1809</v>
      </c>
      <c r="BH139" t="s">
        <v>1809</v>
      </c>
      <c r="BI139" t="s">
        <v>1809</v>
      </c>
      <c r="BJ139" t="s">
        <v>1809</v>
      </c>
      <c r="BK139" t="s">
        <v>1809</v>
      </c>
      <c r="BL139" t="s">
        <v>1809</v>
      </c>
      <c r="BM139" t="s">
        <v>1809</v>
      </c>
      <c r="BN139" t="s">
        <v>1809</v>
      </c>
      <c r="BO139" t="s">
        <v>1809</v>
      </c>
      <c r="BP139" t="s">
        <v>1809</v>
      </c>
      <c r="BQ139" t="s">
        <v>1809</v>
      </c>
      <c r="BR139" t="s">
        <v>1809</v>
      </c>
      <c r="BS139" t="s">
        <v>1809</v>
      </c>
      <c r="BT139" t="s">
        <v>1809</v>
      </c>
      <c r="BU139" t="s">
        <v>1809</v>
      </c>
      <c r="BV139">
        <v>0</v>
      </c>
      <c r="BW139" t="s">
        <v>1809</v>
      </c>
      <c r="BX139" t="s">
        <v>1809</v>
      </c>
      <c r="BY139" t="s">
        <v>1809</v>
      </c>
      <c r="BZ139" t="s">
        <v>1809</v>
      </c>
      <c r="CA139" t="s">
        <v>1809</v>
      </c>
      <c r="CB139" t="s">
        <v>1809</v>
      </c>
      <c r="CC139" t="s">
        <v>1809</v>
      </c>
      <c r="CD139" t="s">
        <v>1809</v>
      </c>
      <c r="CE139" t="s">
        <v>1809</v>
      </c>
      <c r="CF139" t="s">
        <v>1809</v>
      </c>
      <c r="CG139" t="s">
        <v>1809</v>
      </c>
      <c r="CH139">
        <v>0</v>
      </c>
      <c r="CI139" t="s">
        <v>1809</v>
      </c>
      <c r="CJ139" t="s">
        <v>1809</v>
      </c>
      <c r="CK139" t="s">
        <v>1809</v>
      </c>
      <c r="CL139" t="s">
        <v>1809</v>
      </c>
      <c r="CM139" t="s">
        <v>1809</v>
      </c>
      <c r="CN139" t="s">
        <v>1809</v>
      </c>
      <c r="CO139" t="s">
        <v>1809</v>
      </c>
      <c r="CP139" t="s">
        <v>1809</v>
      </c>
      <c r="CQ139" t="s">
        <v>1809</v>
      </c>
      <c r="CR139" t="s">
        <v>1809</v>
      </c>
      <c r="CS139" t="s">
        <v>1809</v>
      </c>
      <c r="CT139" t="s">
        <v>1809</v>
      </c>
      <c r="CU139" t="s">
        <v>1809</v>
      </c>
      <c r="CV139" t="s">
        <v>1809</v>
      </c>
      <c r="CW139" t="s">
        <v>1809</v>
      </c>
      <c r="CX139" t="s">
        <v>1809</v>
      </c>
      <c r="CY139" t="s">
        <v>1809</v>
      </c>
      <c r="CZ139" t="s">
        <v>1809</v>
      </c>
      <c r="DA139" t="s">
        <v>1809</v>
      </c>
      <c r="DB139" t="s">
        <v>1809</v>
      </c>
      <c r="DC139" t="s">
        <v>1809</v>
      </c>
      <c r="DD139" t="s">
        <v>1809</v>
      </c>
      <c r="DE139" t="s">
        <v>1809</v>
      </c>
      <c r="DF139" t="s">
        <v>1809</v>
      </c>
      <c r="DG139" t="s">
        <v>1809</v>
      </c>
      <c r="DH139" t="s">
        <v>1809</v>
      </c>
      <c r="DI139" t="s">
        <v>1809</v>
      </c>
      <c r="DJ139" t="s">
        <v>1809</v>
      </c>
      <c r="DK139" t="s">
        <v>1809</v>
      </c>
      <c r="DL139" t="s">
        <v>1809</v>
      </c>
      <c r="DM139" t="s">
        <v>1809</v>
      </c>
      <c r="DN139" t="s">
        <v>1809</v>
      </c>
      <c r="DO139" t="s">
        <v>1809</v>
      </c>
      <c r="DP139" t="s">
        <v>1809</v>
      </c>
      <c r="DQ139" t="s">
        <v>1809</v>
      </c>
      <c r="DR139" t="s">
        <v>1809</v>
      </c>
      <c r="DS139" t="s">
        <v>1809</v>
      </c>
      <c r="DT139" t="s">
        <v>1809</v>
      </c>
      <c r="DU139" t="s">
        <v>1809</v>
      </c>
      <c r="DV139" t="s">
        <v>1809</v>
      </c>
      <c r="DW139">
        <v>0</v>
      </c>
      <c r="DX139">
        <v>0</v>
      </c>
      <c r="DY139">
        <v>0</v>
      </c>
      <c r="DZ139" t="s">
        <v>1809</v>
      </c>
      <c r="EA139">
        <v>1</v>
      </c>
      <c r="EB139">
        <v>0</v>
      </c>
      <c r="EC139">
        <v>0</v>
      </c>
      <c r="ED139">
        <v>0</v>
      </c>
      <c r="EE139">
        <v>0</v>
      </c>
      <c r="EF139">
        <v>0</v>
      </c>
      <c r="EG139">
        <v>1</v>
      </c>
      <c r="EH139">
        <v>0</v>
      </c>
      <c r="EI139">
        <v>1</v>
      </c>
      <c r="EJ139">
        <v>0</v>
      </c>
      <c r="EK139">
        <v>0</v>
      </c>
      <c r="EL139">
        <v>0</v>
      </c>
      <c r="EM139" t="s">
        <v>1809</v>
      </c>
      <c r="EN139" t="s">
        <v>1809</v>
      </c>
      <c r="EO139" t="s">
        <v>1809</v>
      </c>
      <c r="EP139" t="s">
        <v>1809</v>
      </c>
      <c r="EQ139" t="s">
        <v>1809</v>
      </c>
      <c r="ER139">
        <v>1</v>
      </c>
      <c r="ES139">
        <v>1</v>
      </c>
      <c r="ET139">
        <v>0</v>
      </c>
      <c r="EU139">
        <v>0</v>
      </c>
      <c r="EV139">
        <v>0</v>
      </c>
      <c r="EW139">
        <v>0</v>
      </c>
    </row>
    <row r="140" spans="1:153" x14ac:dyDescent="0.35">
      <c r="A140" t="s">
        <v>378</v>
      </c>
      <c r="B140" s="1">
        <v>43282</v>
      </c>
      <c r="C140" s="1">
        <v>43373</v>
      </c>
      <c r="D140">
        <v>1</v>
      </c>
      <c r="E140">
        <v>0</v>
      </c>
      <c r="F140">
        <v>1</v>
      </c>
      <c r="G140">
        <v>0</v>
      </c>
      <c r="H140">
        <v>0</v>
      </c>
      <c r="I140">
        <v>0</v>
      </c>
      <c r="J140">
        <v>1</v>
      </c>
      <c r="K140">
        <v>2</v>
      </c>
      <c r="L140">
        <v>0</v>
      </c>
      <c r="M140">
        <v>1</v>
      </c>
      <c r="N140">
        <v>1</v>
      </c>
      <c r="O140">
        <v>1</v>
      </c>
      <c r="P140">
        <v>1</v>
      </c>
      <c r="Q140">
        <v>0</v>
      </c>
      <c r="R140">
        <v>0</v>
      </c>
      <c r="S140">
        <v>0</v>
      </c>
      <c r="T140">
        <v>0</v>
      </c>
      <c r="U140">
        <v>1</v>
      </c>
      <c r="V140">
        <v>0</v>
      </c>
      <c r="W140">
        <v>1</v>
      </c>
      <c r="X140">
        <v>0</v>
      </c>
      <c r="Y140">
        <v>1</v>
      </c>
      <c r="Z140">
        <v>0</v>
      </c>
      <c r="AA140">
        <v>0</v>
      </c>
      <c r="AB140">
        <v>0</v>
      </c>
      <c r="AC140">
        <v>0</v>
      </c>
      <c r="AD140">
        <v>0</v>
      </c>
      <c r="AE140">
        <v>0</v>
      </c>
      <c r="AF140">
        <v>1</v>
      </c>
      <c r="AG140">
        <v>0</v>
      </c>
      <c r="AH140">
        <v>0</v>
      </c>
      <c r="AI140">
        <v>0</v>
      </c>
      <c r="AJ140">
        <v>0</v>
      </c>
      <c r="AK140">
        <v>0</v>
      </c>
      <c r="AL140">
        <v>0</v>
      </c>
      <c r="AM140">
        <v>1</v>
      </c>
      <c r="AN140">
        <v>1</v>
      </c>
      <c r="AO140">
        <v>1</v>
      </c>
      <c r="AP140">
        <v>0</v>
      </c>
      <c r="AQ140">
        <v>1</v>
      </c>
      <c r="AR140">
        <v>0</v>
      </c>
      <c r="AS140">
        <v>0</v>
      </c>
      <c r="AT140">
        <v>0</v>
      </c>
      <c r="AU140">
        <v>0</v>
      </c>
      <c r="AV140">
        <v>0</v>
      </c>
      <c r="AW140">
        <v>0</v>
      </c>
      <c r="AX140">
        <v>0</v>
      </c>
      <c r="AY140">
        <v>1</v>
      </c>
      <c r="AZ140">
        <v>0</v>
      </c>
      <c r="BA140" t="s">
        <v>1809</v>
      </c>
      <c r="BB140" t="s">
        <v>1809</v>
      </c>
      <c r="BC140" t="s">
        <v>1809</v>
      </c>
      <c r="BD140" t="s">
        <v>1809</v>
      </c>
      <c r="BE140" t="s">
        <v>1809</v>
      </c>
      <c r="BF140" t="s">
        <v>1809</v>
      </c>
      <c r="BG140" t="s">
        <v>1809</v>
      </c>
      <c r="BH140" t="s">
        <v>1809</v>
      </c>
      <c r="BI140" t="s">
        <v>1809</v>
      </c>
      <c r="BJ140" t="s">
        <v>1809</v>
      </c>
      <c r="BK140" t="s">
        <v>1809</v>
      </c>
      <c r="BL140" t="s">
        <v>1809</v>
      </c>
      <c r="BM140" t="s">
        <v>1809</v>
      </c>
      <c r="BN140" t="s">
        <v>1809</v>
      </c>
      <c r="BO140" t="s">
        <v>1809</v>
      </c>
      <c r="BP140" t="s">
        <v>1809</v>
      </c>
      <c r="BQ140" t="s">
        <v>1809</v>
      </c>
      <c r="BR140" t="s">
        <v>1809</v>
      </c>
      <c r="BS140" t="s">
        <v>1809</v>
      </c>
      <c r="BT140" t="s">
        <v>1809</v>
      </c>
      <c r="BU140" t="s">
        <v>1809</v>
      </c>
      <c r="BV140">
        <v>0</v>
      </c>
      <c r="BW140" t="s">
        <v>1809</v>
      </c>
      <c r="BX140" t="s">
        <v>1809</v>
      </c>
      <c r="BY140" t="s">
        <v>1809</v>
      </c>
      <c r="BZ140" t="s">
        <v>1809</v>
      </c>
      <c r="CA140" t="s">
        <v>1809</v>
      </c>
      <c r="CB140" t="s">
        <v>1809</v>
      </c>
      <c r="CC140" t="s">
        <v>1809</v>
      </c>
      <c r="CD140" t="s">
        <v>1809</v>
      </c>
      <c r="CE140" t="s">
        <v>1809</v>
      </c>
      <c r="CF140" t="s">
        <v>1809</v>
      </c>
      <c r="CG140" t="s">
        <v>1809</v>
      </c>
      <c r="CH140">
        <v>0</v>
      </c>
      <c r="CI140" t="s">
        <v>1809</v>
      </c>
      <c r="CJ140" t="s">
        <v>1809</v>
      </c>
      <c r="CK140" t="s">
        <v>1809</v>
      </c>
      <c r="CL140" t="s">
        <v>1809</v>
      </c>
      <c r="CM140" t="s">
        <v>1809</v>
      </c>
      <c r="CN140" t="s">
        <v>1809</v>
      </c>
      <c r="CO140" t="s">
        <v>1809</v>
      </c>
      <c r="CP140" t="s">
        <v>1809</v>
      </c>
      <c r="CQ140" t="s">
        <v>1809</v>
      </c>
      <c r="CR140" t="s">
        <v>1809</v>
      </c>
      <c r="CS140" t="s">
        <v>1809</v>
      </c>
      <c r="CT140" t="s">
        <v>1809</v>
      </c>
      <c r="CU140" t="s">
        <v>1809</v>
      </c>
      <c r="CV140" t="s">
        <v>1809</v>
      </c>
      <c r="CW140" t="s">
        <v>1809</v>
      </c>
      <c r="CX140" t="s">
        <v>1809</v>
      </c>
      <c r="CY140" t="s">
        <v>1809</v>
      </c>
      <c r="CZ140" t="s">
        <v>1809</v>
      </c>
      <c r="DA140" t="s">
        <v>1809</v>
      </c>
      <c r="DB140" t="s">
        <v>1809</v>
      </c>
      <c r="DC140" t="s">
        <v>1809</v>
      </c>
      <c r="DD140" t="s">
        <v>1809</v>
      </c>
      <c r="DE140" t="s">
        <v>1809</v>
      </c>
      <c r="DF140" t="s">
        <v>1809</v>
      </c>
      <c r="DG140" t="s">
        <v>1809</v>
      </c>
      <c r="DH140" t="s">
        <v>1809</v>
      </c>
      <c r="DI140" t="s">
        <v>1809</v>
      </c>
      <c r="DJ140" t="s">
        <v>1809</v>
      </c>
      <c r="DK140" t="s">
        <v>1809</v>
      </c>
      <c r="DL140" t="s">
        <v>1809</v>
      </c>
      <c r="DM140" t="s">
        <v>1809</v>
      </c>
      <c r="DN140" t="s">
        <v>1809</v>
      </c>
      <c r="DO140" t="s">
        <v>1809</v>
      </c>
      <c r="DP140" t="s">
        <v>1809</v>
      </c>
      <c r="DQ140" t="s">
        <v>1809</v>
      </c>
      <c r="DR140" t="s">
        <v>1809</v>
      </c>
      <c r="DS140" t="s">
        <v>1809</v>
      </c>
      <c r="DT140" t="s">
        <v>1809</v>
      </c>
      <c r="DU140" t="s">
        <v>1809</v>
      </c>
      <c r="DV140" t="s">
        <v>1809</v>
      </c>
      <c r="DW140">
        <v>0</v>
      </c>
      <c r="DX140">
        <v>0</v>
      </c>
      <c r="DY140">
        <v>1</v>
      </c>
      <c r="DZ140">
        <v>0</v>
      </c>
      <c r="EA140">
        <v>1</v>
      </c>
      <c r="EB140">
        <v>0</v>
      </c>
      <c r="EC140">
        <v>0</v>
      </c>
      <c r="ED140">
        <v>0</v>
      </c>
      <c r="EE140">
        <v>0</v>
      </c>
      <c r="EF140">
        <v>0</v>
      </c>
      <c r="EG140">
        <v>1</v>
      </c>
      <c r="EH140">
        <v>0</v>
      </c>
      <c r="EI140">
        <v>1</v>
      </c>
      <c r="EJ140">
        <v>0</v>
      </c>
      <c r="EK140">
        <v>0</v>
      </c>
      <c r="EL140">
        <v>1</v>
      </c>
      <c r="EM140">
        <v>1</v>
      </c>
      <c r="EN140">
        <v>1</v>
      </c>
      <c r="EO140">
        <v>1</v>
      </c>
      <c r="EP140">
        <v>0</v>
      </c>
      <c r="EQ140">
        <v>0</v>
      </c>
      <c r="ER140">
        <v>1</v>
      </c>
      <c r="ES140">
        <v>1</v>
      </c>
      <c r="ET140">
        <v>0</v>
      </c>
      <c r="EU140">
        <v>0</v>
      </c>
      <c r="EV140">
        <v>0</v>
      </c>
      <c r="EW140">
        <v>0</v>
      </c>
    </row>
    <row r="141" spans="1:153" x14ac:dyDescent="0.35">
      <c r="A141" t="s">
        <v>378</v>
      </c>
      <c r="B141" s="1">
        <v>43374</v>
      </c>
      <c r="C141" s="1">
        <v>43452</v>
      </c>
      <c r="D141">
        <v>1</v>
      </c>
      <c r="E141">
        <v>0</v>
      </c>
      <c r="F141">
        <v>1</v>
      </c>
      <c r="G141">
        <v>0</v>
      </c>
      <c r="H141">
        <v>0</v>
      </c>
      <c r="I141">
        <v>0</v>
      </c>
      <c r="J141">
        <v>1</v>
      </c>
      <c r="K141">
        <v>2</v>
      </c>
      <c r="L141">
        <v>0</v>
      </c>
      <c r="M141">
        <v>1</v>
      </c>
      <c r="N141">
        <v>1</v>
      </c>
      <c r="O141">
        <v>1</v>
      </c>
      <c r="P141">
        <v>1</v>
      </c>
      <c r="Q141">
        <v>0</v>
      </c>
      <c r="R141">
        <v>0</v>
      </c>
      <c r="S141">
        <v>0</v>
      </c>
      <c r="T141">
        <v>0</v>
      </c>
      <c r="U141">
        <v>1</v>
      </c>
      <c r="V141">
        <v>0</v>
      </c>
      <c r="W141">
        <v>1</v>
      </c>
      <c r="X141">
        <v>0</v>
      </c>
      <c r="Y141">
        <v>1</v>
      </c>
      <c r="Z141">
        <v>0</v>
      </c>
      <c r="AA141">
        <v>0</v>
      </c>
      <c r="AB141">
        <v>0</v>
      </c>
      <c r="AC141">
        <v>0</v>
      </c>
      <c r="AD141">
        <v>0</v>
      </c>
      <c r="AE141">
        <v>0</v>
      </c>
      <c r="AF141">
        <v>1</v>
      </c>
      <c r="AG141">
        <v>0</v>
      </c>
      <c r="AH141">
        <v>0</v>
      </c>
      <c r="AI141">
        <v>0</v>
      </c>
      <c r="AJ141">
        <v>0</v>
      </c>
      <c r="AK141">
        <v>0</v>
      </c>
      <c r="AL141">
        <v>0</v>
      </c>
      <c r="AM141">
        <v>1</v>
      </c>
      <c r="AN141">
        <v>1</v>
      </c>
      <c r="AO141">
        <v>1</v>
      </c>
      <c r="AP141">
        <v>0</v>
      </c>
      <c r="AQ141">
        <v>1</v>
      </c>
      <c r="AR141">
        <v>0</v>
      </c>
      <c r="AS141">
        <v>0</v>
      </c>
      <c r="AT141">
        <v>0</v>
      </c>
      <c r="AU141">
        <v>0</v>
      </c>
      <c r="AV141">
        <v>0</v>
      </c>
      <c r="AW141">
        <v>0</v>
      </c>
      <c r="AX141">
        <v>0</v>
      </c>
      <c r="AY141">
        <v>1</v>
      </c>
      <c r="AZ141">
        <v>0</v>
      </c>
      <c r="BA141" t="s">
        <v>1809</v>
      </c>
      <c r="BB141" t="s">
        <v>1809</v>
      </c>
      <c r="BC141" t="s">
        <v>1809</v>
      </c>
      <c r="BD141" t="s">
        <v>1809</v>
      </c>
      <c r="BE141" t="s">
        <v>1809</v>
      </c>
      <c r="BF141" t="s">
        <v>1809</v>
      </c>
      <c r="BG141" t="s">
        <v>1809</v>
      </c>
      <c r="BH141" t="s">
        <v>1809</v>
      </c>
      <c r="BI141" t="s">
        <v>1809</v>
      </c>
      <c r="BJ141" t="s">
        <v>1809</v>
      </c>
      <c r="BK141" t="s">
        <v>1809</v>
      </c>
      <c r="BL141" t="s">
        <v>1809</v>
      </c>
      <c r="BM141" t="s">
        <v>1809</v>
      </c>
      <c r="BN141" t="s">
        <v>1809</v>
      </c>
      <c r="BO141" t="s">
        <v>1809</v>
      </c>
      <c r="BP141" t="s">
        <v>1809</v>
      </c>
      <c r="BQ141" t="s">
        <v>1809</v>
      </c>
      <c r="BR141" t="s">
        <v>1809</v>
      </c>
      <c r="BS141" t="s">
        <v>1809</v>
      </c>
      <c r="BT141" t="s">
        <v>1809</v>
      </c>
      <c r="BU141" t="s">
        <v>1809</v>
      </c>
      <c r="BV141">
        <v>0</v>
      </c>
      <c r="BW141" t="s">
        <v>1809</v>
      </c>
      <c r="BX141" t="s">
        <v>1809</v>
      </c>
      <c r="BY141" t="s">
        <v>1809</v>
      </c>
      <c r="BZ141" t="s">
        <v>1809</v>
      </c>
      <c r="CA141" t="s">
        <v>1809</v>
      </c>
      <c r="CB141" t="s">
        <v>1809</v>
      </c>
      <c r="CC141" t="s">
        <v>1809</v>
      </c>
      <c r="CD141" t="s">
        <v>1809</v>
      </c>
      <c r="CE141" t="s">
        <v>1809</v>
      </c>
      <c r="CF141" t="s">
        <v>1809</v>
      </c>
      <c r="CG141" t="s">
        <v>1809</v>
      </c>
      <c r="CH141">
        <v>0</v>
      </c>
      <c r="CI141" t="s">
        <v>1809</v>
      </c>
      <c r="CJ141" t="s">
        <v>1809</v>
      </c>
      <c r="CK141" t="s">
        <v>1809</v>
      </c>
      <c r="CL141" t="s">
        <v>1809</v>
      </c>
      <c r="CM141" t="s">
        <v>1809</v>
      </c>
      <c r="CN141" t="s">
        <v>1809</v>
      </c>
      <c r="CO141" t="s">
        <v>1809</v>
      </c>
      <c r="CP141" t="s">
        <v>1809</v>
      </c>
      <c r="CQ141" t="s">
        <v>1809</v>
      </c>
      <c r="CR141" t="s">
        <v>1809</v>
      </c>
      <c r="CS141" t="s">
        <v>1809</v>
      </c>
      <c r="CT141" t="s">
        <v>1809</v>
      </c>
      <c r="CU141" t="s">
        <v>1809</v>
      </c>
      <c r="CV141" t="s">
        <v>1809</v>
      </c>
      <c r="CW141" t="s">
        <v>1809</v>
      </c>
      <c r="CX141" t="s">
        <v>1809</v>
      </c>
      <c r="CY141" t="s">
        <v>1809</v>
      </c>
      <c r="CZ141" t="s">
        <v>1809</v>
      </c>
      <c r="DA141" t="s">
        <v>1809</v>
      </c>
      <c r="DB141" t="s">
        <v>1809</v>
      </c>
      <c r="DC141" t="s">
        <v>1809</v>
      </c>
      <c r="DD141" t="s">
        <v>1809</v>
      </c>
      <c r="DE141" t="s">
        <v>1809</v>
      </c>
      <c r="DF141" t="s">
        <v>1809</v>
      </c>
      <c r="DG141" t="s">
        <v>1809</v>
      </c>
      <c r="DH141" t="s">
        <v>1809</v>
      </c>
      <c r="DI141" t="s">
        <v>1809</v>
      </c>
      <c r="DJ141" t="s">
        <v>1809</v>
      </c>
      <c r="DK141" t="s">
        <v>1809</v>
      </c>
      <c r="DL141" t="s">
        <v>1809</v>
      </c>
      <c r="DM141" t="s">
        <v>1809</v>
      </c>
      <c r="DN141" t="s">
        <v>1809</v>
      </c>
      <c r="DO141" t="s">
        <v>1809</v>
      </c>
      <c r="DP141" t="s">
        <v>1809</v>
      </c>
      <c r="DQ141" t="s">
        <v>1809</v>
      </c>
      <c r="DR141" t="s">
        <v>1809</v>
      </c>
      <c r="DS141" t="s">
        <v>1809</v>
      </c>
      <c r="DT141" t="s">
        <v>1809</v>
      </c>
      <c r="DU141" t="s">
        <v>1809</v>
      </c>
      <c r="DV141" t="s">
        <v>1809</v>
      </c>
      <c r="DW141">
        <v>0</v>
      </c>
      <c r="DX141">
        <v>0</v>
      </c>
      <c r="DY141">
        <v>1</v>
      </c>
      <c r="DZ141">
        <v>0</v>
      </c>
      <c r="EA141">
        <v>1</v>
      </c>
      <c r="EB141">
        <v>0</v>
      </c>
      <c r="EC141">
        <v>0</v>
      </c>
      <c r="ED141">
        <v>0</v>
      </c>
      <c r="EE141">
        <v>0</v>
      </c>
      <c r="EF141">
        <v>0</v>
      </c>
      <c r="EG141">
        <v>1</v>
      </c>
      <c r="EH141">
        <v>0</v>
      </c>
      <c r="EI141">
        <v>1</v>
      </c>
      <c r="EJ141">
        <v>0</v>
      </c>
      <c r="EK141">
        <v>0</v>
      </c>
      <c r="EL141">
        <v>1</v>
      </c>
      <c r="EM141">
        <v>1</v>
      </c>
      <c r="EN141">
        <v>1</v>
      </c>
      <c r="EO141">
        <v>1</v>
      </c>
      <c r="EP141">
        <v>0</v>
      </c>
      <c r="EQ141">
        <v>0</v>
      </c>
      <c r="ER141">
        <v>1</v>
      </c>
      <c r="ES141">
        <v>1</v>
      </c>
      <c r="ET141">
        <v>0</v>
      </c>
      <c r="EU141">
        <v>0</v>
      </c>
      <c r="EV141">
        <v>0</v>
      </c>
      <c r="EW141">
        <v>0</v>
      </c>
    </row>
    <row r="142" spans="1:153" x14ac:dyDescent="0.35">
      <c r="A142" t="s">
        <v>378</v>
      </c>
      <c r="B142" s="1">
        <v>43453</v>
      </c>
      <c r="C142" s="1">
        <v>43643</v>
      </c>
      <c r="D142">
        <v>1</v>
      </c>
      <c r="E142">
        <v>0</v>
      </c>
      <c r="F142">
        <v>1</v>
      </c>
      <c r="G142">
        <v>0</v>
      </c>
      <c r="H142">
        <v>0</v>
      </c>
      <c r="I142">
        <v>0</v>
      </c>
      <c r="J142">
        <v>1</v>
      </c>
      <c r="K142">
        <v>2</v>
      </c>
      <c r="L142">
        <v>0</v>
      </c>
      <c r="M142">
        <v>1</v>
      </c>
      <c r="N142">
        <v>1</v>
      </c>
      <c r="O142">
        <v>1</v>
      </c>
      <c r="P142">
        <v>1</v>
      </c>
      <c r="Q142">
        <v>0</v>
      </c>
      <c r="R142">
        <v>0</v>
      </c>
      <c r="S142">
        <v>0</v>
      </c>
      <c r="T142">
        <v>0</v>
      </c>
      <c r="U142">
        <v>1</v>
      </c>
      <c r="V142">
        <v>0</v>
      </c>
      <c r="W142">
        <v>1</v>
      </c>
      <c r="X142">
        <v>0</v>
      </c>
      <c r="Y142">
        <v>1</v>
      </c>
      <c r="Z142">
        <v>0</v>
      </c>
      <c r="AA142">
        <v>0</v>
      </c>
      <c r="AB142">
        <v>0</v>
      </c>
      <c r="AC142">
        <v>0</v>
      </c>
      <c r="AD142">
        <v>0</v>
      </c>
      <c r="AE142">
        <v>0</v>
      </c>
      <c r="AF142">
        <v>1</v>
      </c>
      <c r="AG142">
        <v>0</v>
      </c>
      <c r="AH142">
        <v>0</v>
      </c>
      <c r="AI142">
        <v>0</v>
      </c>
      <c r="AJ142">
        <v>0</v>
      </c>
      <c r="AK142">
        <v>0</v>
      </c>
      <c r="AL142">
        <v>0</v>
      </c>
      <c r="AM142">
        <v>1</v>
      </c>
      <c r="AN142">
        <v>1</v>
      </c>
      <c r="AO142">
        <v>1</v>
      </c>
      <c r="AP142">
        <v>0</v>
      </c>
      <c r="AQ142">
        <v>1</v>
      </c>
      <c r="AR142">
        <v>0</v>
      </c>
      <c r="AS142">
        <v>0</v>
      </c>
      <c r="AT142">
        <v>0</v>
      </c>
      <c r="AU142">
        <v>0</v>
      </c>
      <c r="AV142">
        <v>0</v>
      </c>
      <c r="AW142">
        <v>0</v>
      </c>
      <c r="AX142">
        <v>0</v>
      </c>
      <c r="AY142">
        <v>1</v>
      </c>
      <c r="AZ142">
        <v>0</v>
      </c>
      <c r="BA142" t="s">
        <v>1809</v>
      </c>
      <c r="BB142" t="s">
        <v>1809</v>
      </c>
      <c r="BC142" t="s">
        <v>1809</v>
      </c>
      <c r="BD142" t="s">
        <v>1809</v>
      </c>
      <c r="BE142" t="s">
        <v>1809</v>
      </c>
      <c r="BF142" t="s">
        <v>1809</v>
      </c>
      <c r="BG142" t="s">
        <v>1809</v>
      </c>
      <c r="BH142" t="s">
        <v>1809</v>
      </c>
      <c r="BI142" t="s">
        <v>1809</v>
      </c>
      <c r="BJ142" t="s">
        <v>1809</v>
      </c>
      <c r="BK142" t="s">
        <v>1809</v>
      </c>
      <c r="BL142" t="s">
        <v>1809</v>
      </c>
      <c r="BM142" t="s">
        <v>1809</v>
      </c>
      <c r="BN142" t="s">
        <v>1809</v>
      </c>
      <c r="BO142" t="s">
        <v>1809</v>
      </c>
      <c r="BP142" t="s">
        <v>1809</v>
      </c>
      <c r="BQ142" t="s">
        <v>1809</v>
      </c>
      <c r="BR142" t="s">
        <v>1809</v>
      </c>
      <c r="BS142" t="s">
        <v>1809</v>
      </c>
      <c r="BT142" t="s">
        <v>1809</v>
      </c>
      <c r="BU142" t="s">
        <v>1809</v>
      </c>
      <c r="BV142">
        <v>0</v>
      </c>
      <c r="BW142" t="s">
        <v>1809</v>
      </c>
      <c r="BX142" t="s">
        <v>1809</v>
      </c>
      <c r="BY142" t="s">
        <v>1809</v>
      </c>
      <c r="BZ142" t="s">
        <v>1809</v>
      </c>
      <c r="CA142" t="s">
        <v>1809</v>
      </c>
      <c r="CB142" t="s">
        <v>1809</v>
      </c>
      <c r="CC142" t="s">
        <v>1809</v>
      </c>
      <c r="CD142" t="s">
        <v>1809</v>
      </c>
      <c r="CE142" t="s">
        <v>1809</v>
      </c>
      <c r="CF142" t="s">
        <v>1809</v>
      </c>
      <c r="CG142" t="s">
        <v>1809</v>
      </c>
      <c r="CH142">
        <v>0</v>
      </c>
      <c r="CI142" t="s">
        <v>1809</v>
      </c>
      <c r="CJ142" t="s">
        <v>1809</v>
      </c>
      <c r="CK142" t="s">
        <v>1809</v>
      </c>
      <c r="CL142" t="s">
        <v>1809</v>
      </c>
      <c r="CM142" t="s">
        <v>1809</v>
      </c>
      <c r="CN142" t="s">
        <v>1809</v>
      </c>
      <c r="CO142" t="s">
        <v>1809</v>
      </c>
      <c r="CP142" t="s">
        <v>1809</v>
      </c>
      <c r="CQ142" t="s">
        <v>1809</v>
      </c>
      <c r="CR142" t="s">
        <v>1809</v>
      </c>
      <c r="CS142" t="s">
        <v>1809</v>
      </c>
      <c r="CT142" t="s">
        <v>1809</v>
      </c>
      <c r="CU142" t="s">
        <v>1809</v>
      </c>
      <c r="CV142" t="s">
        <v>1809</v>
      </c>
      <c r="CW142" t="s">
        <v>1809</v>
      </c>
      <c r="CX142" t="s">
        <v>1809</v>
      </c>
      <c r="CY142" t="s">
        <v>1809</v>
      </c>
      <c r="CZ142" t="s">
        <v>1809</v>
      </c>
      <c r="DA142" t="s">
        <v>1809</v>
      </c>
      <c r="DB142" t="s">
        <v>1809</v>
      </c>
      <c r="DC142" t="s">
        <v>1809</v>
      </c>
      <c r="DD142" t="s">
        <v>1809</v>
      </c>
      <c r="DE142" t="s">
        <v>1809</v>
      </c>
      <c r="DF142" t="s">
        <v>1809</v>
      </c>
      <c r="DG142" t="s">
        <v>1809</v>
      </c>
      <c r="DH142" t="s">
        <v>1809</v>
      </c>
      <c r="DI142" t="s">
        <v>1809</v>
      </c>
      <c r="DJ142" t="s">
        <v>1809</v>
      </c>
      <c r="DK142" t="s">
        <v>1809</v>
      </c>
      <c r="DL142" t="s">
        <v>1809</v>
      </c>
      <c r="DM142" t="s">
        <v>1809</v>
      </c>
      <c r="DN142" t="s">
        <v>1809</v>
      </c>
      <c r="DO142" t="s">
        <v>1809</v>
      </c>
      <c r="DP142" t="s">
        <v>1809</v>
      </c>
      <c r="DQ142" t="s">
        <v>1809</v>
      </c>
      <c r="DR142" t="s">
        <v>1809</v>
      </c>
      <c r="DS142" t="s">
        <v>1809</v>
      </c>
      <c r="DT142" t="s">
        <v>1809</v>
      </c>
      <c r="DU142" t="s">
        <v>1809</v>
      </c>
      <c r="DV142" t="s">
        <v>1809</v>
      </c>
      <c r="DW142">
        <v>0</v>
      </c>
      <c r="DX142">
        <v>0</v>
      </c>
      <c r="DY142">
        <v>1</v>
      </c>
      <c r="DZ142">
        <v>0</v>
      </c>
      <c r="EA142">
        <v>1</v>
      </c>
      <c r="EB142">
        <v>0</v>
      </c>
      <c r="EC142">
        <v>0</v>
      </c>
      <c r="ED142">
        <v>0</v>
      </c>
      <c r="EE142">
        <v>0</v>
      </c>
      <c r="EF142">
        <v>0</v>
      </c>
      <c r="EG142">
        <v>1</v>
      </c>
      <c r="EH142">
        <v>0</v>
      </c>
      <c r="EI142">
        <v>1</v>
      </c>
      <c r="EJ142">
        <v>0</v>
      </c>
      <c r="EK142">
        <v>0</v>
      </c>
      <c r="EL142">
        <v>1</v>
      </c>
      <c r="EM142">
        <v>1</v>
      </c>
      <c r="EN142">
        <v>1</v>
      </c>
      <c r="EO142">
        <v>1</v>
      </c>
      <c r="EP142">
        <v>0</v>
      </c>
      <c r="EQ142">
        <v>0</v>
      </c>
      <c r="ER142">
        <v>1</v>
      </c>
      <c r="ES142">
        <v>1</v>
      </c>
      <c r="ET142">
        <v>0</v>
      </c>
      <c r="EU142">
        <v>0</v>
      </c>
      <c r="EV142">
        <v>0</v>
      </c>
      <c r="EW142">
        <v>0</v>
      </c>
    </row>
    <row r="143" spans="1:153" x14ac:dyDescent="0.35">
      <c r="A143" t="s">
        <v>378</v>
      </c>
      <c r="B143" s="1">
        <v>43644</v>
      </c>
      <c r="C143" s="1">
        <v>43646</v>
      </c>
      <c r="D143">
        <v>1</v>
      </c>
      <c r="E143">
        <v>0</v>
      </c>
      <c r="F143">
        <v>1</v>
      </c>
      <c r="G143">
        <v>0</v>
      </c>
      <c r="H143">
        <v>0</v>
      </c>
      <c r="I143">
        <v>0</v>
      </c>
      <c r="J143">
        <v>1</v>
      </c>
      <c r="K143">
        <v>2</v>
      </c>
      <c r="L143">
        <v>0</v>
      </c>
      <c r="M143">
        <v>1</v>
      </c>
      <c r="N143">
        <v>1</v>
      </c>
      <c r="O143">
        <v>1</v>
      </c>
      <c r="P143">
        <v>1</v>
      </c>
      <c r="Q143">
        <v>0</v>
      </c>
      <c r="R143">
        <v>0</v>
      </c>
      <c r="S143">
        <v>0</v>
      </c>
      <c r="T143">
        <v>0</v>
      </c>
      <c r="U143">
        <v>1</v>
      </c>
      <c r="V143">
        <v>0</v>
      </c>
      <c r="W143">
        <v>1</v>
      </c>
      <c r="X143">
        <v>0</v>
      </c>
      <c r="Y143">
        <v>1</v>
      </c>
      <c r="Z143">
        <v>0</v>
      </c>
      <c r="AA143">
        <v>0</v>
      </c>
      <c r="AB143">
        <v>0</v>
      </c>
      <c r="AC143">
        <v>0</v>
      </c>
      <c r="AD143">
        <v>0</v>
      </c>
      <c r="AE143">
        <v>0</v>
      </c>
      <c r="AF143">
        <v>1</v>
      </c>
      <c r="AG143">
        <v>0</v>
      </c>
      <c r="AH143">
        <v>0</v>
      </c>
      <c r="AI143">
        <v>0</v>
      </c>
      <c r="AJ143">
        <v>0</v>
      </c>
      <c r="AK143">
        <v>0</v>
      </c>
      <c r="AL143">
        <v>0</v>
      </c>
      <c r="AM143">
        <v>1</v>
      </c>
      <c r="AN143">
        <v>1</v>
      </c>
      <c r="AO143">
        <v>1</v>
      </c>
      <c r="AP143">
        <v>0</v>
      </c>
      <c r="AQ143">
        <v>1</v>
      </c>
      <c r="AR143">
        <v>0</v>
      </c>
      <c r="AS143">
        <v>0</v>
      </c>
      <c r="AT143">
        <v>0</v>
      </c>
      <c r="AU143">
        <v>0</v>
      </c>
      <c r="AV143">
        <v>0</v>
      </c>
      <c r="AW143">
        <v>0</v>
      </c>
      <c r="AX143">
        <v>0</v>
      </c>
      <c r="AY143">
        <v>1</v>
      </c>
      <c r="AZ143">
        <v>0</v>
      </c>
      <c r="BA143" t="s">
        <v>1809</v>
      </c>
      <c r="BB143" t="s">
        <v>1809</v>
      </c>
      <c r="BC143" t="s">
        <v>1809</v>
      </c>
      <c r="BD143" t="s">
        <v>1809</v>
      </c>
      <c r="BE143" t="s">
        <v>1809</v>
      </c>
      <c r="BF143" t="s">
        <v>1809</v>
      </c>
      <c r="BG143" t="s">
        <v>1809</v>
      </c>
      <c r="BH143" t="s">
        <v>1809</v>
      </c>
      <c r="BI143" t="s">
        <v>1809</v>
      </c>
      <c r="BJ143" t="s">
        <v>1809</v>
      </c>
      <c r="BK143" t="s">
        <v>1809</v>
      </c>
      <c r="BL143" t="s">
        <v>1809</v>
      </c>
      <c r="BM143" t="s">
        <v>1809</v>
      </c>
      <c r="BN143" t="s">
        <v>1809</v>
      </c>
      <c r="BO143" t="s">
        <v>1809</v>
      </c>
      <c r="BP143" t="s">
        <v>1809</v>
      </c>
      <c r="BQ143" t="s">
        <v>1809</v>
      </c>
      <c r="BR143" t="s">
        <v>1809</v>
      </c>
      <c r="BS143" t="s">
        <v>1809</v>
      </c>
      <c r="BT143" t="s">
        <v>1809</v>
      </c>
      <c r="BU143" t="s">
        <v>1809</v>
      </c>
      <c r="BV143">
        <v>0</v>
      </c>
      <c r="BW143" t="s">
        <v>1809</v>
      </c>
      <c r="BX143" t="s">
        <v>1809</v>
      </c>
      <c r="BY143" t="s">
        <v>1809</v>
      </c>
      <c r="BZ143" t="s">
        <v>1809</v>
      </c>
      <c r="CA143" t="s">
        <v>1809</v>
      </c>
      <c r="CB143" t="s">
        <v>1809</v>
      </c>
      <c r="CC143" t="s">
        <v>1809</v>
      </c>
      <c r="CD143" t="s">
        <v>1809</v>
      </c>
      <c r="CE143" t="s">
        <v>1809</v>
      </c>
      <c r="CF143" t="s">
        <v>1809</v>
      </c>
      <c r="CG143" t="s">
        <v>1809</v>
      </c>
      <c r="CH143">
        <v>0</v>
      </c>
      <c r="CI143" t="s">
        <v>1809</v>
      </c>
      <c r="CJ143" t="s">
        <v>1809</v>
      </c>
      <c r="CK143" t="s">
        <v>1809</v>
      </c>
      <c r="CL143" t="s">
        <v>1809</v>
      </c>
      <c r="CM143" t="s">
        <v>1809</v>
      </c>
      <c r="CN143" t="s">
        <v>1809</v>
      </c>
      <c r="CO143" t="s">
        <v>1809</v>
      </c>
      <c r="CP143" t="s">
        <v>1809</v>
      </c>
      <c r="CQ143" t="s">
        <v>1809</v>
      </c>
      <c r="CR143" t="s">
        <v>1809</v>
      </c>
      <c r="CS143" t="s">
        <v>1809</v>
      </c>
      <c r="CT143" t="s">
        <v>1809</v>
      </c>
      <c r="CU143" t="s">
        <v>1809</v>
      </c>
      <c r="CV143" t="s">
        <v>1809</v>
      </c>
      <c r="CW143" t="s">
        <v>1809</v>
      </c>
      <c r="CX143" t="s">
        <v>1809</v>
      </c>
      <c r="CY143" t="s">
        <v>1809</v>
      </c>
      <c r="CZ143" t="s">
        <v>1809</v>
      </c>
      <c r="DA143" t="s">
        <v>1809</v>
      </c>
      <c r="DB143" t="s">
        <v>1809</v>
      </c>
      <c r="DC143" t="s">
        <v>1809</v>
      </c>
      <c r="DD143" t="s">
        <v>1809</v>
      </c>
      <c r="DE143" t="s">
        <v>1809</v>
      </c>
      <c r="DF143" t="s">
        <v>1809</v>
      </c>
      <c r="DG143" t="s">
        <v>1809</v>
      </c>
      <c r="DH143" t="s">
        <v>1809</v>
      </c>
      <c r="DI143" t="s">
        <v>1809</v>
      </c>
      <c r="DJ143" t="s">
        <v>1809</v>
      </c>
      <c r="DK143" t="s">
        <v>1809</v>
      </c>
      <c r="DL143" t="s">
        <v>1809</v>
      </c>
      <c r="DM143" t="s">
        <v>1809</v>
      </c>
      <c r="DN143" t="s">
        <v>1809</v>
      </c>
      <c r="DO143" t="s">
        <v>1809</v>
      </c>
      <c r="DP143" t="s">
        <v>1809</v>
      </c>
      <c r="DQ143" t="s">
        <v>1809</v>
      </c>
      <c r="DR143" t="s">
        <v>1809</v>
      </c>
      <c r="DS143" t="s">
        <v>1809</v>
      </c>
      <c r="DT143" t="s">
        <v>1809</v>
      </c>
      <c r="DU143" t="s">
        <v>1809</v>
      </c>
      <c r="DV143" t="s">
        <v>1809</v>
      </c>
      <c r="DW143">
        <v>0</v>
      </c>
      <c r="DX143">
        <v>0</v>
      </c>
      <c r="DY143">
        <v>1</v>
      </c>
      <c r="DZ143">
        <v>0</v>
      </c>
      <c r="EA143">
        <v>1</v>
      </c>
      <c r="EB143">
        <v>0</v>
      </c>
      <c r="EC143">
        <v>0</v>
      </c>
      <c r="ED143">
        <v>0</v>
      </c>
      <c r="EE143">
        <v>0</v>
      </c>
      <c r="EF143">
        <v>0</v>
      </c>
      <c r="EG143">
        <v>1</v>
      </c>
      <c r="EH143">
        <v>0</v>
      </c>
      <c r="EI143">
        <v>1</v>
      </c>
      <c r="EJ143">
        <v>0</v>
      </c>
      <c r="EK143">
        <v>0</v>
      </c>
      <c r="EL143">
        <v>1</v>
      </c>
      <c r="EM143">
        <v>1</v>
      </c>
      <c r="EN143">
        <v>1</v>
      </c>
      <c r="EO143">
        <v>1</v>
      </c>
      <c r="EP143">
        <v>0</v>
      </c>
      <c r="EQ143">
        <v>0</v>
      </c>
      <c r="ER143">
        <v>1</v>
      </c>
      <c r="ES143">
        <v>1</v>
      </c>
      <c r="ET143">
        <v>0</v>
      </c>
      <c r="EU143">
        <v>0</v>
      </c>
      <c r="EV143">
        <v>0</v>
      </c>
      <c r="EW143">
        <v>0</v>
      </c>
    </row>
    <row r="144" spans="1:153" x14ac:dyDescent="0.35">
      <c r="A144" t="s">
        <v>378</v>
      </c>
      <c r="B144" s="1">
        <v>43647</v>
      </c>
      <c r="C144" s="1">
        <v>43648</v>
      </c>
      <c r="D144">
        <v>1</v>
      </c>
      <c r="E144">
        <v>0</v>
      </c>
      <c r="F144">
        <v>1</v>
      </c>
      <c r="G144">
        <v>0</v>
      </c>
      <c r="H144">
        <v>0</v>
      </c>
      <c r="I144">
        <v>0</v>
      </c>
      <c r="J144">
        <v>1</v>
      </c>
      <c r="K144">
        <v>2</v>
      </c>
      <c r="L144">
        <v>0</v>
      </c>
      <c r="M144">
        <v>1</v>
      </c>
      <c r="N144">
        <v>1</v>
      </c>
      <c r="O144">
        <v>1</v>
      </c>
      <c r="P144">
        <v>1</v>
      </c>
      <c r="Q144">
        <v>0</v>
      </c>
      <c r="R144">
        <v>0</v>
      </c>
      <c r="S144">
        <v>0</v>
      </c>
      <c r="T144">
        <v>0</v>
      </c>
      <c r="U144">
        <v>1</v>
      </c>
      <c r="V144">
        <v>0</v>
      </c>
      <c r="W144">
        <v>1</v>
      </c>
      <c r="X144">
        <v>0</v>
      </c>
      <c r="Y144">
        <v>1</v>
      </c>
      <c r="Z144">
        <v>0</v>
      </c>
      <c r="AA144">
        <v>0</v>
      </c>
      <c r="AB144">
        <v>0</v>
      </c>
      <c r="AC144">
        <v>0</v>
      </c>
      <c r="AD144">
        <v>0</v>
      </c>
      <c r="AE144">
        <v>0</v>
      </c>
      <c r="AF144">
        <v>1</v>
      </c>
      <c r="AG144">
        <v>0</v>
      </c>
      <c r="AH144">
        <v>0</v>
      </c>
      <c r="AI144">
        <v>0</v>
      </c>
      <c r="AJ144">
        <v>0</v>
      </c>
      <c r="AK144">
        <v>0</v>
      </c>
      <c r="AL144">
        <v>0</v>
      </c>
      <c r="AM144">
        <v>1</v>
      </c>
      <c r="AN144">
        <v>1</v>
      </c>
      <c r="AO144">
        <v>1</v>
      </c>
      <c r="AP144">
        <v>0</v>
      </c>
      <c r="AQ144">
        <v>1</v>
      </c>
      <c r="AR144">
        <v>0</v>
      </c>
      <c r="AS144">
        <v>0</v>
      </c>
      <c r="AT144">
        <v>0</v>
      </c>
      <c r="AU144">
        <v>0</v>
      </c>
      <c r="AV144">
        <v>1</v>
      </c>
      <c r="AW144">
        <v>0</v>
      </c>
      <c r="AX144">
        <v>0</v>
      </c>
      <c r="AY144">
        <v>0</v>
      </c>
      <c r="AZ144">
        <v>0</v>
      </c>
      <c r="BA144" t="s">
        <v>1809</v>
      </c>
      <c r="BB144" t="s">
        <v>1809</v>
      </c>
      <c r="BC144" t="s">
        <v>1809</v>
      </c>
      <c r="BD144" t="s">
        <v>1809</v>
      </c>
      <c r="BE144" t="s">
        <v>1809</v>
      </c>
      <c r="BF144" t="s">
        <v>1809</v>
      </c>
      <c r="BG144" t="s">
        <v>1809</v>
      </c>
      <c r="BH144" t="s">
        <v>1809</v>
      </c>
      <c r="BI144" t="s">
        <v>1809</v>
      </c>
      <c r="BJ144" t="s">
        <v>1809</v>
      </c>
      <c r="BK144" t="s">
        <v>1809</v>
      </c>
      <c r="BL144" t="s">
        <v>1809</v>
      </c>
      <c r="BM144" t="s">
        <v>1809</v>
      </c>
      <c r="BN144" t="s">
        <v>1809</v>
      </c>
      <c r="BO144" t="s">
        <v>1809</v>
      </c>
      <c r="BP144" t="s">
        <v>1809</v>
      </c>
      <c r="BQ144" t="s">
        <v>1809</v>
      </c>
      <c r="BR144" t="s">
        <v>1809</v>
      </c>
      <c r="BS144" t="s">
        <v>1809</v>
      </c>
      <c r="BT144" t="s">
        <v>1809</v>
      </c>
      <c r="BU144" t="s">
        <v>1809</v>
      </c>
      <c r="BV144">
        <v>0</v>
      </c>
      <c r="BW144" t="s">
        <v>1809</v>
      </c>
      <c r="BX144" t="s">
        <v>1809</v>
      </c>
      <c r="BY144" t="s">
        <v>1809</v>
      </c>
      <c r="BZ144" t="s">
        <v>1809</v>
      </c>
      <c r="CA144" t="s">
        <v>1809</v>
      </c>
      <c r="CB144" t="s">
        <v>1809</v>
      </c>
      <c r="CC144" t="s">
        <v>1809</v>
      </c>
      <c r="CD144" t="s">
        <v>1809</v>
      </c>
      <c r="CE144" t="s">
        <v>1809</v>
      </c>
      <c r="CF144" t="s">
        <v>1809</v>
      </c>
      <c r="CG144" t="s">
        <v>1809</v>
      </c>
      <c r="CH144">
        <v>0</v>
      </c>
      <c r="CI144" t="s">
        <v>1809</v>
      </c>
      <c r="CJ144" t="s">
        <v>1809</v>
      </c>
      <c r="CK144" t="s">
        <v>1809</v>
      </c>
      <c r="CL144" t="s">
        <v>1809</v>
      </c>
      <c r="CM144" t="s">
        <v>1809</v>
      </c>
      <c r="CN144" t="s">
        <v>1809</v>
      </c>
      <c r="CO144" t="s">
        <v>1809</v>
      </c>
      <c r="CP144" t="s">
        <v>1809</v>
      </c>
      <c r="CQ144" t="s">
        <v>1809</v>
      </c>
      <c r="CR144" t="s">
        <v>1809</v>
      </c>
      <c r="CS144" t="s">
        <v>1809</v>
      </c>
      <c r="CT144" t="s">
        <v>1809</v>
      </c>
      <c r="CU144" t="s">
        <v>1809</v>
      </c>
      <c r="CV144" t="s">
        <v>1809</v>
      </c>
      <c r="CW144" t="s">
        <v>1809</v>
      </c>
      <c r="CX144" t="s">
        <v>1809</v>
      </c>
      <c r="CY144" t="s">
        <v>1809</v>
      </c>
      <c r="CZ144" t="s">
        <v>1809</v>
      </c>
      <c r="DA144" t="s">
        <v>1809</v>
      </c>
      <c r="DB144" t="s">
        <v>1809</v>
      </c>
      <c r="DC144" t="s">
        <v>1809</v>
      </c>
      <c r="DD144" t="s">
        <v>1809</v>
      </c>
      <c r="DE144" t="s">
        <v>1809</v>
      </c>
      <c r="DF144" t="s">
        <v>1809</v>
      </c>
      <c r="DG144" t="s">
        <v>1809</v>
      </c>
      <c r="DH144" t="s">
        <v>1809</v>
      </c>
      <c r="DI144" t="s">
        <v>1809</v>
      </c>
      <c r="DJ144" t="s">
        <v>1809</v>
      </c>
      <c r="DK144" t="s">
        <v>1809</v>
      </c>
      <c r="DL144" t="s">
        <v>1809</v>
      </c>
      <c r="DM144" t="s">
        <v>1809</v>
      </c>
      <c r="DN144" t="s">
        <v>1809</v>
      </c>
      <c r="DO144" t="s">
        <v>1809</v>
      </c>
      <c r="DP144" t="s">
        <v>1809</v>
      </c>
      <c r="DQ144" t="s">
        <v>1809</v>
      </c>
      <c r="DR144" t="s">
        <v>1809</v>
      </c>
      <c r="DS144" t="s">
        <v>1809</v>
      </c>
      <c r="DT144" t="s">
        <v>1809</v>
      </c>
      <c r="DU144" t="s">
        <v>1809</v>
      </c>
      <c r="DV144" t="s">
        <v>1809</v>
      </c>
      <c r="DW144">
        <v>0</v>
      </c>
      <c r="DX144">
        <v>0</v>
      </c>
      <c r="DY144">
        <v>1</v>
      </c>
      <c r="DZ144">
        <v>0</v>
      </c>
      <c r="EA144">
        <v>1</v>
      </c>
      <c r="EB144">
        <v>0</v>
      </c>
      <c r="EC144">
        <v>0</v>
      </c>
      <c r="ED144">
        <v>0</v>
      </c>
      <c r="EE144">
        <v>0</v>
      </c>
      <c r="EF144">
        <v>0</v>
      </c>
      <c r="EG144">
        <v>1</v>
      </c>
      <c r="EH144">
        <v>0</v>
      </c>
      <c r="EI144">
        <v>1</v>
      </c>
      <c r="EJ144">
        <v>0</v>
      </c>
      <c r="EK144">
        <v>0</v>
      </c>
      <c r="EL144">
        <v>1</v>
      </c>
      <c r="EM144">
        <v>1</v>
      </c>
      <c r="EN144">
        <v>1</v>
      </c>
      <c r="EO144">
        <v>1</v>
      </c>
      <c r="EP144">
        <v>0</v>
      </c>
      <c r="EQ144">
        <v>0</v>
      </c>
      <c r="ER144">
        <v>1</v>
      </c>
      <c r="ES144">
        <v>1</v>
      </c>
      <c r="ET144">
        <v>0</v>
      </c>
      <c r="EU144">
        <v>0</v>
      </c>
      <c r="EV144">
        <v>0</v>
      </c>
      <c r="EW144">
        <v>0</v>
      </c>
    </row>
    <row r="145" spans="1:153" x14ac:dyDescent="0.35">
      <c r="A145" t="s">
        <v>378</v>
      </c>
      <c r="B145" s="1">
        <v>43649</v>
      </c>
      <c r="C145" s="1">
        <v>43809</v>
      </c>
      <c r="D145">
        <v>1</v>
      </c>
      <c r="E145">
        <v>0</v>
      </c>
      <c r="F145">
        <v>1</v>
      </c>
      <c r="G145">
        <v>0</v>
      </c>
      <c r="H145">
        <v>0</v>
      </c>
      <c r="I145">
        <v>0</v>
      </c>
      <c r="J145">
        <v>1</v>
      </c>
      <c r="K145">
        <v>2</v>
      </c>
      <c r="L145">
        <v>0</v>
      </c>
      <c r="M145">
        <v>1</v>
      </c>
      <c r="N145">
        <v>1</v>
      </c>
      <c r="O145">
        <v>1</v>
      </c>
      <c r="P145">
        <v>1</v>
      </c>
      <c r="Q145">
        <v>0</v>
      </c>
      <c r="R145">
        <v>0</v>
      </c>
      <c r="S145">
        <v>0</v>
      </c>
      <c r="T145">
        <v>0</v>
      </c>
      <c r="U145">
        <v>1</v>
      </c>
      <c r="V145">
        <v>0</v>
      </c>
      <c r="W145">
        <v>1</v>
      </c>
      <c r="X145">
        <v>0</v>
      </c>
      <c r="Y145">
        <v>1</v>
      </c>
      <c r="Z145">
        <v>0</v>
      </c>
      <c r="AA145">
        <v>0</v>
      </c>
      <c r="AB145">
        <v>0</v>
      </c>
      <c r="AC145">
        <v>0</v>
      </c>
      <c r="AD145">
        <v>0</v>
      </c>
      <c r="AE145">
        <v>0</v>
      </c>
      <c r="AF145">
        <v>1</v>
      </c>
      <c r="AG145">
        <v>0</v>
      </c>
      <c r="AH145">
        <v>0</v>
      </c>
      <c r="AI145">
        <v>0</v>
      </c>
      <c r="AJ145">
        <v>0</v>
      </c>
      <c r="AK145">
        <v>0</v>
      </c>
      <c r="AL145">
        <v>0</v>
      </c>
      <c r="AM145">
        <v>1</v>
      </c>
      <c r="AN145">
        <v>1</v>
      </c>
      <c r="AO145">
        <v>1</v>
      </c>
      <c r="AP145">
        <v>0</v>
      </c>
      <c r="AQ145">
        <v>1</v>
      </c>
      <c r="AR145">
        <v>0</v>
      </c>
      <c r="AS145">
        <v>0</v>
      </c>
      <c r="AT145">
        <v>0</v>
      </c>
      <c r="AU145">
        <v>0</v>
      </c>
      <c r="AV145">
        <v>1</v>
      </c>
      <c r="AW145">
        <v>0</v>
      </c>
      <c r="AX145">
        <v>0</v>
      </c>
      <c r="AY145">
        <v>0</v>
      </c>
      <c r="AZ145">
        <v>0</v>
      </c>
      <c r="BA145" t="s">
        <v>1809</v>
      </c>
      <c r="BB145" t="s">
        <v>1809</v>
      </c>
      <c r="BC145" t="s">
        <v>1809</v>
      </c>
      <c r="BD145" t="s">
        <v>1809</v>
      </c>
      <c r="BE145" t="s">
        <v>1809</v>
      </c>
      <c r="BF145" t="s">
        <v>1809</v>
      </c>
      <c r="BG145" t="s">
        <v>1809</v>
      </c>
      <c r="BH145" t="s">
        <v>1809</v>
      </c>
      <c r="BI145" t="s">
        <v>1809</v>
      </c>
      <c r="BJ145" t="s">
        <v>1809</v>
      </c>
      <c r="BK145" t="s">
        <v>1809</v>
      </c>
      <c r="BL145" t="s">
        <v>1809</v>
      </c>
      <c r="BM145" t="s">
        <v>1809</v>
      </c>
      <c r="BN145" t="s">
        <v>1809</v>
      </c>
      <c r="BO145" t="s">
        <v>1809</v>
      </c>
      <c r="BP145" t="s">
        <v>1809</v>
      </c>
      <c r="BQ145" t="s">
        <v>1809</v>
      </c>
      <c r="BR145" t="s">
        <v>1809</v>
      </c>
      <c r="BS145" t="s">
        <v>1809</v>
      </c>
      <c r="BT145" t="s">
        <v>1809</v>
      </c>
      <c r="BU145" t="s">
        <v>1809</v>
      </c>
      <c r="BV145">
        <v>0</v>
      </c>
      <c r="BW145" t="s">
        <v>1809</v>
      </c>
      <c r="BX145" t="s">
        <v>1809</v>
      </c>
      <c r="BY145" t="s">
        <v>1809</v>
      </c>
      <c r="BZ145" t="s">
        <v>1809</v>
      </c>
      <c r="CA145" t="s">
        <v>1809</v>
      </c>
      <c r="CB145" t="s">
        <v>1809</v>
      </c>
      <c r="CC145" t="s">
        <v>1809</v>
      </c>
      <c r="CD145" t="s">
        <v>1809</v>
      </c>
      <c r="CE145" t="s">
        <v>1809</v>
      </c>
      <c r="CF145" t="s">
        <v>1809</v>
      </c>
      <c r="CG145" t="s">
        <v>1809</v>
      </c>
      <c r="CH145">
        <v>0</v>
      </c>
      <c r="CI145" t="s">
        <v>1809</v>
      </c>
      <c r="CJ145" t="s">
        <v>1809</v>
      </c>
      <c r="CK145" t="s">
        <v>1809</v>
      </c>
      <c r="CL145" t="s">
        <v>1809</v>
      </c>
      <c r="CM145" t="s">
        <v>1809</v>
      </c>
      <c r="CN145" t="s">
        <v>1809</v>
      </c>
      <c r="CO145" t="s">
        <v>1809</v>
      </c>
      <c r="CP145" t="s">
        <v>1809</v>
      </c>
      <c r="CQ145" t="s">
        <v>1809</v>
      </c>
      <c r="CR145" t="s">
        <v>1809</v>
      </c>
      <c r="CS145" t="s">
        <v>1809</v>
      </c>
      <c r="CT145" t="s">
        <v>1809</v>
      </c>
      <c r="CU145" t="s">
        <v>1809</v>
      </c>
      <c r="CV145" t="s">
        <v>1809</v>
      </c>
      <c r="CW145" t="s">
        <v>1809</v>
      </c>
      <c r="CX145" t="s">
        <v>1809</v>
      </c>
      <c r="CY145" t="s">
        <v>1809</v>
      </c>
      <c r="CZ145" t="s">
        <v>1809</v>
      </c>
      <c r="DA145" t="s">
        <v>1809</v>
      </c>
      <c r="DB145" t="s">
        <v>1809</v>
      </c>
      <c r="DC145" t="s">
        <v>1809</v>
      </c>
      <c r="DD145" t="s">
        <v>1809</v>
      </c>
      <c r="DE145" t="s">
        <v>1809</v>
      </c>
      <c r="DF145" t="s">
        <v>1809</v>
      </c>
      <c r="DG145" t="s">
        <v>1809</v>
      </c>
      <c r="DH145" t="s">
        <v>1809</v>
      </c>
      <c r="DI145" t="s">
        <v>1809</v>
      </c>
      <c r="DJ145" t="s">
        <v>1809</v>
      </c>
      <c r="DK145" t="s">
        <v>1809</v>
      </c>
      <c r="DL145" t="s">
        <v>1809</v>
      </c>
      <c r="DM145" t="s">
        <v>1809</v>
      </c>
      <c r="DN145" t="s">
        <v>1809</v>
      </c>
      <c r="DO145" t="s">
        <v>1809</v>
      </c>
      <c r="DP145" t="s">
        <v>1809</v>
      </c>
      <c r="DQ145" t="s">
        <v>1809</v>
      </c>
      <c r="DR145" t="s">
        <v>1809</v>
      </c>
      <c r="DS145" t="s">
        <v>1809</v>
      </c>
      <c r="DT145" t="s">
        <v>1809</v>
      </c>
      <c r="DU145" t="s">
        <v>1809</v>
      </c>
      <c r="DV145" t="s">
        <v>1809</v>
      </c>
      <c r="DW145">
        <v>0</v>
      </c>
      <c r="DX145">
        <v>0</v>
      </c>
      <c r="DY145">
        <v>1</v>
      </c>
      <c r="DZ145">
        <v>0</v>
      </c>
      <c r="EA145">
        <v>1</v>
      </c>
      <c r="EB145">
        <v>0</v>
      </c>
      <c r="EC145">
        <v>0</v>
      </c>
      <c r="ED145">
        <v>0</v>
      </c>
      <c r="EE145">
        <v>0</v>
      </c>
      <c r="EF145">
        <v>0</v>
      </c>
      <c r="EG145">
        <v>1</v>
      </c>
      <c r="EH145">
        <v>0</v>
      </c>
      <c r="EI145">
        <v>1</v>
      </c>
      <c r="EJ145">
        <v>0</v>
      </c>
      <c r="EK145">
        <v>0</v>
      </c>
      <c r="EL145">
        <v>1</v>
      </c>
      <c r="EM145">
        <v>1</v>
      </c>
      <c r="EN145">
        <v>1</v>
      </c>
      <c r="EO145">
        <v>1</v>
      </c>
      <c r="EP145">
        <v>0</v>
      </c>
      <c r="EQ145">
        <v>0</v>
      </c>
      <c r="ER145">
        <v>1</v>
      </c>
      <c r="ES145">
        <v>1</v>
      </c>
      <c r="ET145">
        <v>0</v>
      </c>
      <c r="EU145">
        <v>0</v>
      </c>
      <c r="EV145">
        <v>0</v>
      </c>
      <c r="EW145">
        <v>0</v>
      </c>
    </row>
    <row r="146" spans="1:153" x14ac:dyDescent="0.35">
      <c r="A146" t="s">
        <v>378</v>
      </c>
      <c r="B146" s="1">
        <v>43810</v>
      </c>
      <c r="C146" s="1">
        <v>43830</v>
      </c>
      <c r="D146">
        <v>1</v>
      </c>
      <c r="E146">
        <v>0</v>
      </c>
      <c r="F146">
        <v>1</v>
      </c>
      <c r="G146">
        <v>0</v>
      </c>
      <c r="H146">
        <v>0</v>
      </c>
      <c r="I146">
        <v>0</v>
      </c>
      <c r="J146">
        <v>1</v>
      </c>
      <c r="K146">
        <v>2</v>
      </c>
      <c r="L146">
        <v>0</v>
      </c>
      <c r="M146">
        <v>1</v>
      </c>
      <c r="N146">
        <v>1</v>
      </c>
      <c r="O146">
        <v>1</v>
      </c>
      <c r="P146">
        <v>1</v>
      </c>
      <c r="Q146">
        <v>0</v>
      </c>
      <c r="R146">
        <v>0</v>
      </c>
      <c r="S146">
        <v>0</v>
      </c>
      <c r="T146">
        <v>0</v>
      </c>
      <c r="U146">
        <v>1</v>
      </c>
      <c r="V146">
        <v>0</v>
      </c>
      <c r="W146">
        <v>1</v>
      </c>
      <c r="X146">
        <v>0</v>
      </c>
      <c r="Y146">
        <v>1</v>
      </c>
      <c r="Z146">
        <v>0</v>
      </c>
      <c r="AA146">
        <v>0</v>
      </c>
      <c r="AB146">
        <v>0</v>
      </c>
      <c r="AC146">
        <v>0</v>
      </c>
      <c r="AD146">
        <v>0</v>
      </c>
      <c r="AE146">
        <v>0</v>
      </c>
      <c r="AF146">
        <v>1</v>
      </c>
      <c r="AG146">
        <v>0</v>
      </c>
      <c r="AH146">
        <v>0</v>
      </c>
      <c r="AI146">
        <v>0</v>
      </c>
      <c r="AJ146">
        <v>0</v>
      </c>
      <c r="AK146">
        <v>0</v>
      </c>
      <c r="AL146">
        <v>0</v>
      </c>
      <c r="AM146">
        <v>1</v>
      </c>
      <c r="AN146">
        <v>1</v>
      </c>
      <c r="AO146">
        <v>1</v>
      </c>
      <c r="AP146">
        <v>0</v>
      </c>
      <c r="AQ146">
        <v>1</v>
      </c>
      <c r="AR146">
        <v>0</v>
      </c>
      <c r="AS146">
        <v>0</v>
      </c>
      <c r="AT146">
        <v>0</v>
      </c>
      <c r="AU146">
        <v>0</v>
      </c>
      <c r="AV146">
        <v>1</v>
      </c>
      <c r="AW146">
        <v>0</v>
      </c>
      <c r="AX146">
        <v>0</v>
      </c>
      <c r="AY146">
        <v>0</v>
      </c>
      <c r="AZ146">
        <v>0</v>
      </c>
      <c r="BA146" t="s">
        <v>1809</v>
      </c>
      <c r="BB146" t="s">
        <v>1809</v>
      </c>
      <c r="BC146" t="s">
        <v>1809</v>
      </c>
      <c r="BD146" t="s">
        <v>1809</v>
      </c>
      <c r="BE146" t="s">
        <v>1809</v>
      </c>
      <c r="BF146" t="s">
        <v>1809</v>
      </c>
      <c r="BG146" t="s">
        <v>1809</v>
      </c>
      <c r="BH146" t="s">
        <v>1809</v>
      </c>
      <c r="BI146" t="s">
        <v>1809</v>
      </c>
      <c r="BJ146" t="s">
        <v>1809</v>
      </c>
      <c r="BK146" t="s">
        <v>1809</v>
      </c>
      <c r="BL146" t="s">
        <v>1809</v>
      </c>
      <c r="BM146" t="s">
        <v>1809</v>
      </c>
      <c r="BN146" t="s">
        <v>1809</v>
      </c>
      <c r="BO146" t="s">
        <v>1809</v>
      </c>
      <c r="BP146" t="s">
        <v>1809</v>
      </c>
      <c r="BQ146" t="s">
        <v>1809</v>
      </c>
      <c r="BR146" t="s">
        <v>1809</v>
      </c>
      <c r="BS146" t="s">
        <v>1809</v>
      </c>
      <c r="BT146" t="s">
        <v>1809</v>
      </c>
      <c r="BU146" t="s">
        <v>1809</v>
      </c>
      <c r="BV146">
        <v>0</v>
      </c>
      <c r="BW146" t="s">
        <v>1809</v>
      </c>
      <c r="BX146" t="s">
        <v>1809</v>
      </c>
      <c r="BY146" t="s">
        <v>1809</v>
      </c>
      <c r="BZ146" t="s">
        <v>1809</v>
      </c>
      <c r="CA146" t="s">
        <v>1809</v>
      </c>
      <c r="CB146" t="s">
        <v>1809</v>
      </c>
      <c r="CC146" t="s">
        <v>1809</v>
      </c>
      <c r="CD146" t="s">
        <v>1809</v>
      </c>
      <c r="CE146" t="s">
        <v>1809</v>
      </c>
      <c r="CF146" t="s">
        <v>1809</v>
      </c>
      <c r="CG146" t="s">
        <v>1809</v>
      </c>
      <c r="CH146">
        <v>0</v>
      </c>
      <c r="CI146" t="s">
        <v>1809</v>
      </c>
      <c r="CJ146" t="s">
        <v>1809</v>
      </c>
      <c r="CK146" t="s">
        <v>1809</v>
      </c>
      <c r="CL146" t="s">
        <v>1809</v>
      </c>
      <c r="CM146" t="s">
        <v>1809</v>
      </c>
      <c r="CN146" t="s">
        <v>1809</v>
      </c>
      <c r="CO146" t="s">
        <v>1809</v>
      </c>
      <c r="CP146" t="s">
        <v>1809</v>
      </c>
      <c r="CQ146" t="s">
        <v>1809</v>
      </c>
      <c r="CR146" t="s">
        <v>1809</v>
      </c>
      <c r="CS146" t="s">
        <v>1809</v>
      </c>
      <c r="CT146" t="s">
        <v>1809</v>
      </c>
      <c r="CU146" t="s">
        <v>1809</v>
      </c>
      <c r="CV146" t="s">
        <v>1809</v>
      </c>
      <c r="CW146" t="s">
        <v>1809</v>
      </c>
      <c r="CX146" t="s">
        <v>1809</v>
      </c>
      <c r="CY146" t="s">
        <v>1809</v>
      </c>
      <c r="CZ146" t="s">
        <v>1809</v>
      </c>
      <c r="DA146" t="s">
        <v>1809</v>
      </c>
      <c r="DB146" t="s">
        <v>1809</v>
      </c>
      <c r="DC146" t="s">
        <v>1809</v>
      </c>
      <c r="DD146" t="s">
        <v>1809</v>
      </c>
      <c r="DE146" t="s">
        <v>1809</v>
      </c>
      <c r="DF146" t="s">
        <v>1809</v>
      </c>
      <c r="DG146" t="s">
        <v>1809</v>
      </c>
      <c r="DH146" t="s">
        <v>1809</v>
      </c>
      <c r="DI146" t="s">
        <v>1809</v>
      </c>
      <c r="DJ146" t="s">
        <v>1809</v>
      </c>
      <c r="DK146" t="s">
        <v>1809</v>
      </c>
      <c r="DL146" t="s">
        <v>1809</v>
      </c>
      <c r="DM146" t="s">
        <v>1809</v>
      </c>
      <c r="DN146" t="s">
        <v>1809</v>
      </c>
      <c r="DO146" t="s">
        <v>1809</v>
      </c>
      <c r="DP146" t="s">
        <v>1809</v>
      </c>
      <c r="DQ146" t="s">
        <v>1809</v>
      </c>
      <c r="DR146" t="s">
        <v>1809</v>
      </c>
      <c r="DS146" t="s">
        <v>1809</v>
      </c>
      <c r="DT146" t="s">
        <v>1809</v>
      </c>
      <c r="DU146" t="s">
        <v>1809</v>
      </c>
      <c r="DV146" t="s">
        <v>1809</v>
      </c>
      <c r="DW146">
        <v>0</v>
      </c>
      <c r="DX146">
        <v>0</v>
      </c>
      <c r="DY146">
        <v>1</v>
      </c>
      <c r="DZ146">
        <v>0</v>
      </c>
      <c r="EA146">
        <v>1</v>
      </c>
      <c r="EB146">
        <v>0</v>
      </c>
      <c r="EC146">
        <v>0</v>
      </c>
      <c r="ED146">
        <v>0</v>
      </c>
      <c r="EE146">
        <v>0</v>
      </c>
      <c r="EF146">
        <v>0</v>
      </c>
      <c r="EG146">
        <v>1</v>
      </c>
      <c r="EH146">
        <v>0</v>
      </c>
      <c r="EI146">
        <v>1</v>
      </c>
      <c r="EJ146">
        <v>0</v>
      </c>
      <c r="EK146">
        <v>0</v>
      </c>
      <c r="EL146">
        <v>1</v>
      </c>
      <c r="EM146">
        <v>1</v>
      </c>
      <c r="EN146">
        <v>1</v>
      </c>
      <c r="EO146">
        <v>1</v>
      </c>
      <c r="EP146">
        <v>0</v>
      </c>
      <c r="EQ146">
        <v>0</v>
      </c>
      <c r="ER146">
        <v>1</v>
      </c>
      <c r="ES146">
        <v>1</v>
      </c>
      <c r="ET146">
        <v>0</v>
      </c>
      <c r="EU146">
        <v>0</v>
      </c>
      <c r="EV146">
        <v>0</v>
      </c>
      <c r="EW146">
        <v>0</v>
      </c>
    </row>
    <row r="147" spans="1:153" x14ac:dyDescent="0.35">
      <c r="A147" t="s">
        <v>404</v>
      </c>
      <c r="B147" s="1">
        <v>41640</v>
      </c>
      <c r="C147" s="1">
        <v>41757</v>
      </c>
      <c r="D147">
        <v>1</v>
      </c>
      <c r="E147">
        <v>1</v>
      </c>
      <c r="F147">
        <v>0</v>
      </c>
      <c r="G147">
        <v>0</v>
      </c>
      <c r="H147">
        <v>0</v>
      </c>
      <c r="I147">
        <v>0</v>
      </c>
      <c r="J147">
        <v>1</v>
      </c>
      <c r="K147">
        <v>4</v>
      </c>
      <c r="L147">
        <v>0</v>
      </c>
      <c r="M147">
        <v>1</v>
      </c>
      <c r="N147">
        <v>1</v>
      </c>
      <c r="O147">
        <v>1</v>
      </c>
      <c r="P147">
        <v>1</v>
      </c>
      <c r="Q147">
        <v>0</v>
      </c>
      <c r="R147">
        <v>0</v>
      </c>
      <c r="S147">
        <v>0</v>
      </c>
      <c r="T147">
        <v>0</v>
      </c>
      <c r="U147">
        <v>0</v>
      </c>
      <c r="V147">
        <v>0</v>
      </c>
      <c r="W147">
        <v>0</v>
      </c>
      <c r="X147">
        <v>1</v>
      </c>
      <c r="Y147">
        <v>0</v>
      </c>
      <c r="Z147" t="s">
        <v>1809</v>
      </c>
      <c r="AA147" t="s">
        <v>1809</v>
      </c>
      <c r="AB147" t="s">
        <v>1809</v>
      </c>
      <c r="AC147" t="s">
        <v>1809</v>
      </c>
      <c r="AD147" t="s">
        <v>1809</v>
      </c>
      <c r="AE147" t="s">
        <v>1809</v>
      </c>
      <c r="AF147" t="s">
        <v>1809</v>
      </c>
      <c r="AG147" t="s">
        <v>1809</v>
      </c>
      <c r="AH147" t="s">
        <v>1809</v>
      </c>
      <c r="AI147" t="s">
        <v>1809</v>
      </c>
      <c r="AJ147" t="s">
        <v>1809</v>
      </c>
      <c r="AK147" t="s">
        <v>1809</v>
      </c>
      <c r="AL147" t="s">
        <v>1809</v>
      </c>
      <c r="AM147" t="s">
        <v>1809</v>
      </c>
      <c r="AN147">
        <v>0</v>
      </c>
      <c r="AO147">
        <v>0</v>
      </c>
      <c r="AP147" t="s">
        <v>1809</v>
      </c>
      <c r="AQ147" t="s">
        <v>1809</v>
      </c>
      <c r="AR147" t="s">
        <v>1809</v>
      </c>
      <c r="AS147" t="s">
        <v>1809</v>
      </c>
      <c r="AT147" t="s">
        <v>1809</v>
      </c>
      <c r="AU147" t="s">
        <v>1809</v>
      </c>
      <c r="AV147" t="s">
        <v>1809</v>
      </c>
      <c r="AW147" t="s">
        <v>1809</v>
      </c>
      <c r="AX147" t="s">
        <v>1809</v>
      </c>
      <c r="AY147" t="s">
        <v>1809</v>
      </c>
      <c r="AZ147">
        <v>0</v>
      </c>
      <c r="BA147" t="s">
        <v>1809</v>
      </c>
      <c r="BB147" t="s">
        <v>1809</v>
      </c>
      <c r="BC147" t="s">
        <v>1809</v>
      </c>
      <c r="BD147" t="s">
        <v>1809</v>
      </c>
      <c r="BE147" t="s">
        <v>1809</v>
      </c>
      <c r="BF147" t="s">
        <v>1809</v>
      </c>
      <c r="BG147" t="s">
        <v>1809</v>
      </c>
      <c r="BH147" t="s">
        <v>1809</v>
      </c>
      <c r="BI147" t="s">
        <v>1809</v>
      </c>
      <c r="BJ147" t="s">
        <v>1809</v>
      </c>
      <c r="BK147" t="s">
        <v>1809</v>
      </c>
      <c r="BL147" t="s">
        <v>1809</v>
      </c>
      <c r="BM147" t="s">
        <v>1809</v>
      </c>
      <c r="BN147" t="s">
        <v>1809</v>
      </c>
      <c r="BO147" t="s">
        <v>1809</v>
      </c>
      <c r="BP147" t="s">
        <v>1809</v>
      </c>
      <c r="BQ147" t="s">
        <v>1809</v>
      </c>
      <c r="BR147" t="s">
        <v>1809</v>
      </c>
      <c r="BS147" t="s">
        <v>1809</v>
      </c>
      <c r="BT147" t="s">
        <v>1809</v>
      </c>
      <c r="BU147" t="s">
        <v>1809</v>
      </c>
      <c r="BV147">
        <v>0</v>
      </c>
      <c r="BW147" t="s">
        <v>1809</v>
      </c>
      <c r="BX147" t="s">
        <v>1809</v>
      </c>
      <c r="BY147" t="s">
        <v>1809</v>
      </c>
      <c r="BZ147" t="s">
        <v>1809</v>
      </c>
      <c r="CA147" t="s">
        <v>1809</v>
      </c>
      <c r="CB147" t="s">
        <v>1809</v>
      </c>
      <c r="CC147" t="s">
        <v>1809</v>
      </c>
      <c r="CD147" t="s">
        <v>1809</v>
      </c>
      <c r="CE147" t="s">
        <v>1809</v>
      </c>
      <c r="CF147" t="s">
        <v>1809</v>
      </c>
      <c r="CG147" t="s">
        <v>1809</v>
      </c>
      <c r="CH147">
        <v>0</v>
      </c>
      <c r="CI147" t="s">
        <v>1809</v>
      </c>
      <c r="CJ147" t="s">
        <v>1809</v>
      </c>
      <c r="CK147" t="s">
        <v>1809</v>
      </c>
      <c r="CL147" t="s">
        <v>1809</v>
      </c>
      <c r="CM147" t="s">
        <v>1809</v>
      </c>
      <c r="CN147" t="s">
        <v>1809</v>
      </c>
      <c r="CO147" t="s">
        <v>1809</v>
      </c>
      <c r="CP147" t="s">
        <v>1809</v>
      </c>
      <c r="CQ147" t="s">
        <v>1809</v>
      </c>
      <c r="CR147" t="s">
        <v>1809</v>
      </c>
      <c r="CS147" t="s">
        <v>1809</v>
      </c>
      <c r="CT147" t="s">
        <v>1809</v>
      </c>
      <c r="CU147" t="s">
        <v>1809</v>
      </c>
      <c r="CV147" t="s">
        <v>1809</v>
      </c>
      <c r="CW147" t="s">
        <v>1809</v>
      </c>
      <c r="CX147" t="s">
        <v>1809</v>
      </c>
      <c r="CY147" t="s">
        <v>1809</v>
      </c>
      <c r="CZ147" t="s">
        <v>1809</v>
      </c>
      <c r="DA147" t="s">
        <v>1809</v>
      </c>
      <c r="DB147" t="s">
        <v>1809</v>
      </c>
      <c r="DC147" t="s">
        <v>1809</v>
      </c>
      <c r="DD147" t="s">
        <v>1809</v>
      </c>
      <c r="DE147" t="s">
        <v>1809</v>
      </c>
      <c r="DF147" t="s">
        <v>1809</v>
      </c>
      <c r="DG147" t="s">
        <v>1809</v>
      </c>
      <c r="DH147" t="s">
        <v>1809</v>
      </c>
      <c r="DI147" t="s">
        <v>1809</v>
      </c>
      <c r="DJ147" t="s">
        <v>1809</v>
      </c>
      <c r="DK147" t="s">
        <v>1809</v>
      </c>
      <c r="DL147" t="s">
        <v>1809</v>
      </c>
      <c r="DM147" t="s">
        <v>1809</v>
      </c>
      <c r="DN147" t="s">
        <v>1809</v>
      </c>
      <c r="DO147" t="s">
        <v>1809</v>
      </c>
      <c r="DP147" t="s">
        <v>1809</v>
      </c>
      <c r="DQ147" t="s">
        <v>1809</v>
      </c>
      <c r="DR147" t="s">
        <v>1809</v>
      </c>
      <c r="DS147" t="s">
        <v>1809</v>
      </c>
      <c r="DT147" t="s">
        <v>1809</v>
      </c>
      <c r="DU147" t="s">
        <v>1809</v>
      </c>
      <c r="DV147" t="s">
        <v>1809</v>
      </c>
      <c r="DW147">
        <v>0</v>
      </c>
      <c r="DX147">
        <v>1</v>
      </c>
      <c r="DY147">
        <v>0</v>
      </c>
      <c r="DZ147" t="s">
        <v>1809</v>
      </c>
      <c r="EA147">
        <v>0</v>
      </c>
      <c r="EB147" t="s">
        <v>1809</v>
      </c>
      <c r="EC147" t="s">
        <v>1809</v>
      </c>
      <c r="ED147" t="s">
        <v>1809</v>
      </c>
      <c r="EE147" t="s">
        <v>1809</v>
      </c>
      <c r="EF147" t="s">
        <v>1809</v>
      </c>
      <c r="EG147" t="s">
        <v>1809</v>
      </c>
      <c r="EH147" t="s">
        <v>1809</v>
      </c>
      <c r="EI147">
        <v>0</v>
      </c>
      <c r="EJ147">
        <v>0</v>
      </c>
      <c r="EK147">
        <v>0</v>
      </c>
      <c r="EL147">
        <v>0</v>
      </c>
      <c r="EM147" t="s">
        <v>1809</v>
      </c>
      <c r="EN147" t="s">
        <v>1809</v>
      </c>
      <c r="EO147" t="s">
        <v>1809</v>
      </c>
      <c r="EP147" t="s">
        <v>1809</v>
      </c>
      <c r="EQ147" t="s">
        <v>1809</v>
      </c>
      <c r="ER147">
        <v>1</v>
      </c>
      <c r="ES147">
        <v>0</v>
      </c>
      <c r="ET147">
        <v>0</v>
      </c>
      <c r="EU147">
        <v>1</v>
      </c>
      <c r="EV147">
        <v>0</v>
      </c>
      <c r="EW147">
        <v>0</v>
      </c>
    </row>
    <row r="148" spans="1:153" x14ac:dyDescent="0.35">
      <c r="A148" t="s">
        <v>404</v>
      </c>
      <c r="B148" s="1">
        <v>41758</v>
      </c>
      <c r="C148" s="1">
        <v>41820</v>
      </c>
      <c r="D148">
        <v>1</v>
      </c>
      <c r="E148">
        <v>1</v>
      </c>
      <c r="F148">
        <v>0</v>
      </c>
      <c r="G148">
        <v>0</v>
      </c>
      <c r="H148">
        <v>0</v>
      </c>
      <c r="I148">
        <v>0</v>
      </c>
      <c r="J148">
        <v>1</v>
      </c>
      <c r="K148">
        <v>4</v>
      </c>
      <c r="L148">
        <v>0</v>
      </c>
      <c r="M148">
        <v>1</v>
      </c>
      <c r="N148">
        <v>1</v>
      </c>
      <c r="O148">
        <v>1</v>
      </c>
      <c r="P148">
        <v>1</v>
      </c>
      <c r="Q148">
        <v>0</v>
      </c>
      <c r="R148">
        <v>0</v>
      </c>
      <c r="S148">
        <v>0</v>
      </c>
      <c r="T148">
        <v>0</v>
      </c>
      <c r="U148">
        <v>0</v>
      </c>
      <c r="V148">
        <v>0</v>
      </c>
      <c r="W148">
        <v>0</v>
      </c>
      <c r="X148">
        <v>1</v>
      </c>
      <c r="Y148">
        <v>0</v>
      </c>
      <c r="Z148" t="s">
        <v>1809</v>
      </c>
      <c r="AA148" t="s">
        <v>1809</v>
      </c>
      <c r="AB148" t="s">
        <v>1809</v>
      </c>
      <c r="AC148" t="s">
        <v>1809</v>
      </c>
      <c r="AD148" t="s">
        <v>1809</v>
      </c>
      <c r="AE148" t="s">
        <v>1809</v>
      </c>
      <c r="AF148" t="s">
        <v>1809</v>
      </c>
      <c r="AG148" t="s">
        <v>1809</v>
      </c>
      <c r="AH148" t="s">
        <v>1809</v>
      </c>
      <c r="AI148" t="s">
        <v>1809</v>
      </c>
      <c r="AJ148" t="s">
        <v>1809</v>
      </c>
      <c r="AK148" t="s">
        <v>1809</v>
      </c>
      <c r="AL148" t="s">
        <v>1809</v>
      </c>
      <c r="AM148" t="s">
        <v>1809</v>
      </c>
      <c r="AN148">
        <v>0</v>
      </c>
      <c r="AO148">
        <v>0</v>
      </c>
      <c r="AP148" t="s">
        <v>1809</v>
      </c>
      <c r="AQ148" t="s">
        <v>1809</v>
      </c>
      <c r="AR148" t="s">
        <v>1809</v>
      </c>
      <c r="AS148" t="s">
        <v>1809</v>
      </c>
      <c r="AT148" t="s">
        <v>1809</v>
      </c>
      <c r="AU148" t="s">
        <v>1809</v>
      </c>
      <c r="AV148" t="s">
        <v>1809</v>
      </c>
      <c r="AW148" t="s">
        <v>1809</v>
      </c>
      <c r="AX148" t="s">
        <v>1809</v>
      </c>
      <c r="AY148" t="s">
        <v>1809</v>
      </c>
      <c r="AZ148">
        <v>0</v>
      </c>
      <c r="BA148" t="s">
        <v>1809</v>
      </c>
      <c r="BB148" t="s">
        <v>1809</v>
      </c>
      <c r="BC148" t="s">
        <v>1809</v>
      </c>
      <c r="BD148" t="s">
        <v>1809</v>
      </c>
      <c r="BE148" t="s">
        <v>1809</v>
      </c>
      <c r="BF148" t="s">
        <v>1809</v>
      </c>
      <c r="BG148" t="s">
        <v>1809</v>
      </c>
      <c r="BH148" t="s">
        <v>1809</v>
      </c>
      <c r="BI148" t="s">
        <v>1809</v>
      </c>
      <c r="BJ148" t="s">
        <v>1809</v>
      </c>
      <c r="BK148" t="s">
        <v>1809</v>
      </c>
      <c r="BL148" t="s">
        <v>1809</v>
      </c>
      <c r="BM148" t="s">
        <v>1809</v>
      </c>
      <c r="BN148" t="s">
        <v>1809</v>
      </c>
      <c r="BO148" t="s">
        <v>1809</v>
      </c>
      <c r="BP148" t="s">
        <v>1809</v>
      </c>
      <c r="BQ148" t="s">
        <v>1809</v>
      </c>
      <c r="BR148" t="s">
        <v>1809</v>
      </c>
      <c r="BS148" t="s">
        <v>1809</v>
      </c>
      <c r="BT148" t="s">
        <v>1809</v>
      </c>
      <c r="BU148" t="s">
        <v>1809</v>
      </c>
      <c r="BV148">
        <v>0</v>
      </c>
      <c r="BW148" t="s">
        <v>1809</v>
      </c>
      <c r="BX148" t="s">
        <v>1809</v>
      </c>
      <c r="BY148" t="s">
        <v>1809</v>
      </c>
      <c r="BZ148" t="s">
        <v>1809</v>
      </c>
      <c r="CA148" t="s">
        <v>1809</v>
      </c>
      <c r="CB148" t="s">
        <v>1809</v>
      </c>
      <c r="CC148" t="s">
        <v>1809</v>
      </c>
      <c r="CD148" t="s">
        <v>1809</v>
      </c>
      <c r="CE148" t="s">
        <v>1809</v>
      </c>
      <c r="CF148" t="s">
        <v>1809</v>
      </c>
      <c r="CG148" t="s">
        <v>1809</v>
      </c>
      <c r="CH148">
        <v>0</v>
      </c>
      <c r="CI148" t="s">
        <v>1809</v>
      </c>
      <c r="CJ148" t="s">
        <v>1809</v>
      </c>
      <c r="CK148" t="s">
        <v>1809</v>
      </c>
      <c r="CL148" t="s">
        <v>1809</v>
      </c>
      <c r="CM148" t="s">
        <v>1809</v>
      </c>
      <c r="CN148" t="s">
        <v>1809</v>
      </c>
      <c r="CO148" t="s">
        <v>1809</v>
      </c>
      <c r="CP148" t="s">
        <v>1809</v>
      </c>
      <c r="CQ148" t="s">
        <v>1809</v>
      </c>
      <c r="CR148" t="s">
        <v>1809</v>
      </c>
      <c r="CS148" t="s">
        <v>1809</v>
      </c>
      <c r="CT148" t="s">
        <v>1809</v>
      </c>
      <c r="CU148" t="s">
        <v>1809</v>
      </c>
      <c r="CV148" t="s">
        <v>1809</v>
      </c>
      <c r="CW148" t="s">
        <v>1809</v>
      </c>
      <c r="CX148" t="s">
        <v>1809</v>
      </c>
      <c r="CY148" t="s">
        <v>1809</v>
      </c>
      <c r="CZ148" t="s">
        <v>1809</v>
      </c>
      <c r="DA148" t="s">
        <v>1809</v>
      </c>
      <c r="DB148" t="s">
        <v>1809</v>
      </c>
      <c r="DC148" t="s">
        <v>1809</v>
      </c>
      <c r="DD148" t="s">
        <v>1809</v>
      </c>
      <c r="DE148" t="s">
        <v>1809</v>
      </c>
      <c r="DF148" t="s">
        <v>1809</v>
      </c>
      <c r="DG148" t="s">
        <v>1809</v>
      </c>
      <c r="DH148" t="s">
        <v>1809</v>
      </c>
      <c r="DI148" t="s">
        <v>1809</v>
      </c>
      <c r="DJ148" t="s">
        <v>1809</v>
      </c>
      <c r="DK148" t="s">
        <v>1809</v>
      </c>
      <c r="DL148" t="s">
        <v>1809</v>
      </c>
      <c r="DM148" t="s">
        <v>1809</v>
      </c>
      <c r="DN148" t="s">
        <v>1809</v>
      </c>
      <c r="DO148" t="s">
        <v>1809</v>
      </c>
      <c r="DP148" t="s">
        <v>1809</v>
      </c>
      <c r="DQ148" t="s">
        <v>1809</v>
      </c>
      <c r="DR148" t="s">
        <v>1809</v>
      </c>
      <c r="DS148" t="s">
        <v>1809</v>
      </c>
      <c r="DT148" t="s">
        <v>1809</v>
      </c>
      <c r="DU148" t="s">
        <v>1809</v>
      </c>
      <c r="DV148" t="s">
        <v>1809</v>
      </c>
      <c r="DW148">
        <v>0</v>
      </c>
      <c r="DX148">
        <v>1</v>
      </c>
      <c r="DY148">
        <v>0</v>
      </c>
      <c r="DZ148" t="s">
        <v>1809</v>
      </c>
      <c r="EA148">
        <v>0</v>
      </c>
      <c r="EB148" t="s">
        <v>1809</v>
      </c>
      <c r="EC148" t="s">
        <v>1809</v>
      </c>
      <c r="ED148" t="s">
        <v>1809</v>
      </c>
      <c r="EE148" t="s">
        <v>1809</v>
      </c>
      <c r="EF148" t="s">
        <v>1809</v>
      </c>
      <c r="EG148" t="s">
        <v>1809</v>
      </c>
      <c r="EH148" t="s">
        <v>1809</v>
      </c>
      <c r="EI148">
        <v>0</v>
      </c>
      <c r="EJ148">
        <v>0</v>
      </c>
      <c r="EK148">
        <v>0</v>
      </c>
      <c r="EL148">
        <v>0</v>
      </c>
      <c r="EM148" t="s">
        <v>1809</v>
      </c>
      <c r="EN148" t="s">
        <v>1809</v>
      </c>
      <c r="EO148" t="s">
        <v>1809</v>
      </c>
      <c r="EP148" t="s">
        <v>1809</v>
      </c>
      <c r="EQ148" t="s">
        <v>1809</v>
      </c>
      <c r="ER148">
        <v>1</v>
      </c>
      <c r="ES148">
        <v>0</v>
      </c>
      <c r="ET148">
        <v>0</v>
      </c>
      <c r="EU148">
        <v>1</v>
      </c>
      <c r="EV148">
        <v>0</v>
      </c>
      <c r="EW148">
        <v>0</v>
      </c>
    </row>
    <row r="149" spans="1:153" x14ac:dyDescent="0.35">
      <c r="A149" t="s">
        <v>404</v>
      </c>
      <c r="B149" s="1">
        <v>41821</v>
      </c>
      <c r="C149" s="1">
        <v>42075</v>
      </c>
      <c r="D149">
        <v>1</v>
      </c>
      <c r="E149">
        <v>1</v>
      </c>
      <c r="F149">
        <v>0</v>
      </c>
      <c r="G149">
        <v>0</v>
      </c>
      <c r="H149">
        <v>0</v>
      </c>
      <c r="I149">
        <v>0</v>
      </c>
      <c r="J149">
        <v>1</v>
      </c>
      <c r="K149">
        <v>4</v>
      </c>
      <c r="L149">
        <v>0</v>
      </c>
      <c r="M149">
        <v>1</v>
      </c>
      <c r="N149">
        <v>1</v>
      </c>
      <c r="O149">
        <v>1</v>
      </c>
      <c r="P149">
        <v>1</v>
      </c>
      <c r="Q149">
        <v>0</v>
      </c>
      <c r="R149">
        <v>0</v>
      </c>
      <c r="S149">
        <v>0</v>
      </c>
      <c r="T149">
        <v>0</v>
      </c>
      <c r="U149">
        <v>0</v>
      </c>
      <c r="V149">
        <v>0</v>
      </c>
      <c r="W149">
        <v>0</v>
      </c>
      <c r="X149">
        <v>1</v>
      </c>
      <c r="Y149">
        <v>0</v>
      </c>
      <c r="Z149" t="s">
        <v>1809</v>
      </c>
      <c r="AA149" t="s">
        <v>1809</v>
      </c>
      <c r="AB149" t="s">
        <v>1809</v>
      </c>
      <c r="AC149" t="s">
        <v>1809</v>
      </c>
      <c r="AD149" t="s">
        <v>1809</v>
      </c>
      <c r="AE149" t="s">
        <v>1809</v>
      </c>
      <c r="AF149" t="s">
        <v>1809</v>
      </c>
      <c r="AG149" t="s">
        <v>1809</v>
      </c>
      <c r="AH149" t="s">
        <v>1809</v>
      </c>
      <c r="AI149" t="s">
        <v>1809</v>
      </c>
      <c r="AJ149" t="s">
        <v>1809</v>
      </c>
      <c r="AK149" t="s">
        <v>1809</v>
      </c>
      <c r="AL149" t="s">
        <v>1809</v>
      </c>
      <c r="AM149" t="s">
        <v>1809</v>
      </c>
      <c r="AN149">
        <v>0</v>
      </c>
      <c r="AO149">
        <v>0</v>
      </c>
      <c r="AP149" t="s">
        <v>1809</v>
      </c>
      <c r="AQ149" t="s">
        <v>1809</v>
      </c>
      <c r="AR149" t="s">
        <v>1809</v>
      </c>
      <c r="AS149" t="s">
        <v>1809</v>
      </c>
      <c r="AT149" t="s">
        <v>1809</v>
      </c>
      <c r="AU149" t="s">
        <v>1809</v>
      </c>
      <c r="AV149" t="s">
        <v>1809</v>
      </c>
      <c r="AW149" t="s">
        <v>1809</v>
      </c>
      <c r="AX149" t="s">
        <v>1809</v>
      </c>
      <c r="AY149" t="s">
        <v>1809</v>
      </c>
      <c r="AZ149">
        <v>0</v>
      </c>
      <c r="BA149" t="s">
        <v>1809</v>
      </c>
      <c r="BB149" t="s">
        <v>1809</v>
      </c>
      <c r="BC149" t="s">
        <v>1809</v>
      </c>
      <c r="BD149" t="s">
        <v>1809</v>
      </c>
      <c r="BE149" t="s">
        <v>1809</v>
      </c>
      <c r="BF149" t="s">
        <v>1809</v>
      </c>
      <c r="BG149" t="s">
        <v>1809</v>
      </c>
      <c r="BH149" t="s">
        <v>1809</v>
      </c>
      <c r="BI149" t="s">
        <v>1809</v>
      </c>
      <c r="BJ149" t="s">
        <v>1809</v>
      </c>
      <c r="BK149" t="s">
        <v>1809</v>
      </c>
      <c r="BL149" t="s">
        <v>1809</v>
      </c>
      <c r="BM149" t="s">
        <v>1809</v>
      </c>
      <c r="BN149" t="s">
        <v>1809</v>
      </c>
      <c r="BO149" t="s">
        <v>1809</v>
      </c>
      <c r="BP149" t="s">
        <v>1809</v>
      </c>
      <c r="BQ149" t="s">
        <v>1809</v>
      </c>
      <c r="BR149" t="s">
        <v>1809</v>
      </c>
      <c r="BS149" t="s">
        <v>1809</v>
      </c>
      <c r="BT149" t="s">
        <v>1809</v>
      </c>
      <c r="BU149" t="s">
        <v>1809</v>
      </c>
      <c r="BV149">
        <v>0</v>
      </c>
      <c r="BW149" t="s">
        <v>1809</v>
      </c>
      <c r="BX149" t="s">
        <v>1809</v>
      </c>
      <c r="BY149" t="s">
        <v>1809</v>
      </c>
      <c r="BZ149" t="s">
        <v>1809</v>
      </c>
      <c r="CA149" t="s">
        <v>1809</v>
      </c>
      <c r="CB149" t="s">
        <v>1809</v>
      </c>
      <c r="CC149" t="s">
        <v>1809</v>
      </c>
      <c r="CD149" t="s">
        <v>1809</v>
      </c>
      <c r="CE149" t="s">
        <v>1809</v>
      </c>
      <c r="CF149" t="s">
        <v>1809</v>
      </c>
      <c r="CG149" t="s">
        <v>1809</v>
      </c>
      <c r="CH149">
        <v>0</v>
      </c>
      <c r="CI149" t="s">
        <v>1809</v>
      </c>
      <c r="CJ149" t="s">
        <v>1809</v>
      </c>
      <c r="CK149" t="s">
        <v>1809</v>
      </c>
      <c r="CL149" t="s">
        <v>1809</v>
      </c>
      <c r="CM149" t="s">
        <v>1809</v>
      </c>
      <c r="CN149" t="s">
        <v>1809</v>
      </c>
      <c r="CO149" t="s">
        <v>1809</v>
      </c>
      <c r="CP149" t="s">
        <v>1809</v>
      </c>
      <c r="CQ149" t="s">
        <v>1809</v>
      </c>
      <c r="CR149" t="s">
        <v>1809</v>
      </c>
      <c r="CS149" t="s">
        <v>1809</v>
      </c>
      <c r="CT149" t="s">
        <v>1809</v>
      </c>
      <c r="CU149" t="s">
        <v>1809</v>
      </c>
      <c r="CV149" t="s">
        <v>1809</v>
      </c>
      <c r="CW149" t="s">
        <v>1809</v>
      </c>
      <c r="CX149" t="s">
        <v>1809</v>
      </c>
      <c r="CY149" t="s">
        <v>1809</v>
      </c>
      <c r="CZ149" t="s">
        <v>1809</v>
      </c>
      <c r="DA149" t="s">
        <v>1809</v>
      </c>
      <c r="DB149" t="s">
        <v>1809</v>
      </c>
      <c r="DC149" t="s">
        <v>1809</v>
      </c>
      <c r="DD149" t="s">
        <v>1809</v>
      </c>
      <c r="DE149" t="s">
        <v>1809</v>
      </c>
      <c r="DF149" t="s">
        <v>1809</v>
      </c>
      <c r="DG149" t="s">
        <v>1809</v>
      </c>
      <c r="DH149" t="s">
        <v>1809</v>
      </c>
      <c r="DI149" t="s">
        <v>1809</v>
      </c>
      <c r="DJ149" t="s">
        <v>1809</v>
      </c>
      <c r="DK149" t="s">
        <v>1809</v>
      </c>
      <c r="DL149" t="s">
        <v>1809</v>
      </c>
      <c r="DM149" t="s">
        <v>1809</v>
      </c>
      <c r="DN149" t="s">
        <v>1809</v>
      </c>
      <c r="DO149" t="s">
        <v>1809</v>
      </c>
      <c r="DP149" t="s">
        <v>1809</v>
      </c>
      <c r="DQ149" t="s">
        <v>1809</v>
      </c>
      <c r="DR149" t="s">
        <v>1809</v>
      </c>
      <c r="DS149" t="s">
        <v>1809</v>
      </c>
      <c r="DT149" t="s">
        <v>1809</v>
      </c>
      <c r="DU149" t="s">
        <v>1809</v>
      </c>
      <c r="DV149" t="s">
        <v>1809</v>
      </c>
      <c r="DW149">
        <v>0</v>
      </c>
      <c r="DX149">
        <v>1</v>
      </c>
      <c r="DY149">
        <v>0</v>
      </c>
      <c r="DZ149" t="s">
        <v>1809</v>
      </c>
      <c r="EA149">
        <v>0</v>
      </c>
      <c r="EB149" t="s">
        <v>1809</v>
      </c>
      <c r="EC149" t="s">
        <v>1809</v>
      </c>
      <c r="ED149" t="s">
        <v>1809</v>
      </c>
      <c r="EE149" t="s">
        <v>1809</v>
      </c>
      <c r="EF149" t="s">
        <v>1809</v>
      </c>
      <c r="EG149" t="s">
        <v>1809</v>
      </c>
      <c r="EH149" t="s">
        <v>1809</v>
      </c>
      <c r="EI149">
        <v>0</v>
      </c>
      <c r="EJ149">
        <v>0</v>
      </c>
      <c r="EK149">
        <v>0</v>
      </c>
      <c r="EL149">
        <v>0</v>
      </c>
      <c r="EM149" t="s">
        <v>1809</v>
      </c>
      <c r="EN149" t="s">
        <v>1809</v>
      </c>
      <c r="EO149" t="s">
        <v>1809</v>
      </c>
      <c r="EP149" t="s">
        <v>1809</v>
      </c>
      <c r="EQ149" t="s">
        <v>1809</v>
      </c>
      <c r="ER149">
        <v>1</v>
      </c>
      <c r="ES149">
        <v>0</v>
      </c>
      <c r="ET149">
        <v>0</v>
      </c>
      <c r="EU149">
        <v>1</v>
      </c>
      <c r="EV149">
        <v>0</v>
      </c>
      <c r="EW149">
        <v>0</v>
      </c>
    </row>
    <row r="150" spans="1:153" x14ac:dyDescent="0.35">
      <c r="A150" t="s">
        <v>404</v>
      </c>
      <c r="B150" s="1">
        <v>42076</v>
      </c>
      <c r="C150" s="1">
        <v>42185</v>
      </c>
      <c r="D150">
        <v>1</v>
      </c>
      <c r="E150">
        <v>1</v>
      </c>
      <c r="F150">
        <v>0</v>
      </c>
      <c r="G150">
        <v>0</v>
      </c>
      <c r="H150">
        <v>0</v>
      </c>
      <c r="I150">
        <v>0</v>
      </c>
      <c r="J150">
        <v>1</v>
      </c>
      <c r="K150">
        <v>4</v>
      </c>
      <c r="L150">
        <v>0</v>
      </c>
      <c r="M150">
        <v>1</v>
      </c>
      <c r="N150">
        <v>1</v>
      </c>
      <c r="O150">
        <v>1</v>
      </c>
      <c r="P150">
        <v>1</v>
      </c>
      <c r="Q150">
        <v>0</v>
      </c>
      <c r="R150">
        <v>0</v>
      </c>
      <c r="S150">
        <v>0</v>
      </c>
      <c r="T150">
        <v>0</v>
      </c>
      <c r="U150">
        <v>0</v>
      </c>
      <c r="V150">
        <v>0</v>
      </c>
      <c r="W150">
        <v>0</v>
      </c>
      <c r="X150">
        <v>1</v>
      </c>
      <c r="Y150">
        <v>0</v>
      </c>
      <c r="Z150" t="s">
        <v>1809</v>
      </c>
      <c r="AA150" t="s">
        <v>1809</v>
      </c>
      <c r="AB150" t="s">
        <v>1809</v>
      </c>
      <c r="AC150" t="s">
        <v>1809</v>
      </c>
      <c r="AD150" t="s">
        <v>1809</v>
      </c>
      <c r="AE150" t="s">
        <v>1809</v>
      </c>
      <c r="AF150" t="s">
        <v>1809</v>
      </c>
      <c r="AG150" t="s">
        <v>1809</v>
      </c>
      <c r="AH150" t="s">
        <v>1809</v>
      </c>
      <c r="AI150" t="s">
        <v>1809</v>
      </c>
      <c r="AJ150" t="s">
        <v>1809</v>
      </c>
      <c r="AK150" t="s">
        <v>1809</v>
      </c>
      <c r="AL150" t="s">
        <v>1809</v>
      </c>
      <c r="AM150" t="s">
        <v>1809</v>
      </c>
      <c r="AN150">
        <v>0</v>
      </c>
      <c r="AO150">
        <v>0</v>
      </c>
      <c r="AP150" t="s">
        <v>1809</v>
      </c>
      <c r="AQ150" t="s">
        <v>1809</v>
      </c>
      <c r="AR150" t="s">
        <v>1809</v>
      </c>
      <c r="AS150" t="s">
        <v>1809</v>
      </c>
      <c r="AT150" t="s">
        <v>1809</v>
      </c>
      <c r="AU150" t="s">
        <v>1809</v>
      </c>
      <c r="AV150" t="s">
        <v>1809</v>
      </c>
      <c r="AW150" t="s">
        <v>1809</v>
      </c>
      <c r="AX150" t="s">
        <v>1809</v>
      </c>
      <c r="AY150" t="s">
        <v>1809</v>
      </c>
      <c r="AZ150">
        <v>0</v>
      </c>
      <c r="BA150" t="s">
        <v>1809</v>
      </c>
      <c r="BB150" t="s">
        <v>1809</v>
      </c>
      <c r="BC150" t="s">
        <v>1809</v>
      </c>
      <c r="BD150" t="s">
        <v>1809</v>
      </c>
      <c r="BE150" t="s">
        <v>1809</v>
      </c>
      <c r="BF150" t="s">
        <v>1809</v>
      </c>
      <c r="BG150" t="s">
        <v>1809</v>
      </c>
      <c r="BH150" t="s">
        <v>1809</v>
      </c>
      <c r="BI150" t="s">
        <v>1809</v>
      </c>
      <c r="BJ150" t="s">
        <v>1809</v>
      </c>
      <c r="BK150" t="s">
        <v>1809</v>
      </c>
      <c r="BL150" t="s">
        <v>1809</v>
      </c>
      <c r="BM150" t="s">
        <v>1809</v>
      </c>
      <c r="BN150" t="s">
        <v>1809</v>
      </c>
      <c r="BO150" t="s">
        <v>1809</v>
      </c>
      <c r="BP150" t="s">
        <v>1809</v>
      </c>
      <c r="BQ150" t="s">
        <v>1809</v>
      </c>
      <c r="BR150" t="s">
        <v>1809</v>
      </c>
      <c r="BS150" t="s">
        <v>1809</v>
      </c>
      <c r="BT150" t="s">
        <v>1809</v>
      </c>
      <c r="BU150" t="s">
        <v>1809</v>
      </c>
      <c r="BV150">
        <v>0</v>
      </c>
      <c r="BW150" t="s">
        <v>1809</v>
      </c>
      <c r="BX150" t="s">
        <v>1809</v>
      </c>
      <c r="BY150" t="s">
        <v>1809</v>
      </c>
      <c r="BZ150" t="s">
        <v>1809</v>
      </c>
      <c r="CA150" t="s">
        <v>1809</v>
      </c>
      <c r="CB150" t="s">
        <v>1809</v>
      </c>
      <c r="CC150" t="s">
        <v>1809</v>
      </c>
      <c r="CD150" t="s">
        <v>1809</v>
      </c>
      <c r="CE150" t="s">
        <v>1809</v>
      </c>
      <c r="CF150" t="s">
        <v>1809</v>
      </c>
      <c r="CG150" t="s">
        <v>1809</v>
      </c>
      <c r="CH150">
        <v>0</v>
      </c>
      <c r="CI150" t="s">
        <v>1809</v>
      </c>
      <c r="CJ150" t="s">
        <v>1809</v>
      </c>
      <c r="CK150" t="s">
        <v>1809</v>
      </c>
      <c r="CL150" t="s">
        <v>1809</v>
      </c>
      <c r="CM150" t="s">
        <v>1809</v>
      </c>
      <c r="CN150" t="s">
        <v>1809</v>
      </c>
      <c r="CO150" t="s">
        <v>1809</v>
      </c>
      <c r="CP150" t="s">
        <v>1809</v>
      </c>
      <c r="CQ150" t="s">
        <v>1809</v>
      </c>
      <c r="CR150" t="s">
        <v>1809</v>
      </c>
      <c r="CS150" t="s">
        <v>1809</v>
      </c>
      <c r="CT150" t="s">
        <v>1809</v>
      </c>
      <c r="CU150" t="s">
        <v>1809</v>
      </c>
      <c r="CV150" t="s">
        <v>1809</v>
      </c>
      <c r="CW150" t="s">
        <v>1809</v>
      </c>
      <c r="CX150" t="s">
        <v>1809</v>
      </c>
      <c r="CY150" t="s">
        <v>1809</v>
      </c>
      <c r="CZ150" t="s">
        <v>1809</v>
      </c>
      <c r="DA150" t="s">
        <v>1809</v>
      </c>
      <c r="DB150" t="s">
        <v>1809</v>
      </c>
      <c r="DC150" t="s">
        <v>1809</v>
      </c>
      <c r="DD150" t="s">
        <v>1809</v>
      </c>
      <c r="DE150" t="s">
        <v>1809</v>
      </c>
      <c r="DF150" t="s">
        <v>1809</v>
      </c>
      <c r="DG150" t="s">
        <v>1809</v>
      </c>
      <c r="DH150" t="s">
        <v>1809</v>
      </c>
      <c r="DI150" t="s">
        <v>1809</v>
      </c>
      <c r="DJ150" t="s">
        <v>1809</v>
      </c>
      <c r="DK150" t="s">
        <v>1809</v>
      </c>
      <c r="DL150" t="s">
        <v>1809</v>
      </c>
      <c r="DM150" t="s">
        <v>1809</v>
      </c>
      <c r="DN150" t="s">
        <v>1809</v>
      </c>
      <c r="DO150" t="s">
        <v>1809</v>
      </c>
      <c r="DP150" t="s">
        <v>1809</v>
      </c>
      <c r="DQ150" t="s">
        <v>1809</v>
      </c>
      <c r="DR150" t="s">
        <v>1809</v>
      </c>
      <c r="DS150" t="s">
        <v>1809</v>
      </c>
      <c r="DT150" t="s">
        <v>1809</v>
      </c>
      <c r="DU150" t="s">
        <v>1809</v>
      </c>
      <c r="DV150" t="s">
        <v>1809</v>
      </c>
      <c r="DW150">
        <v>0</v>
      </c>
      <c r="DX150">
        <v>1</v>
      </c>
      <c r="DY150">
        <v>0</v>
      </c>
      <c r="DZ150" t="s">
        <v>1809</v>
      </c>
      <c r="EA150">
        <v>0</v>
      </c>
      <c r="EB150" t="s">
        <v>1809</v>
      </c>
      <c r="EC150" t="s">
        <v>1809</v>
      </c>
      <c r="ED150" t="s">
        <v>1809</v>
      </c>
      <c r="EE150" t="s">
        <v>1809</v>
      </c>
      <c r="EF150" t="s">
        <v>1809</v>
      </c>
      <c r="EG150" t="s">
        <v>1809</v>
      </c>
      <c r="EH150" t="s">
        <v>1809</v>
      </c>
      <c r="EI150">
        <v>0</v>
      </c>
      <c r="EJ150">
        <v>0</v>
      </c>
      <c r="EK150">
        <v>0</v>
      </c>
      <c r="EL150">
        <v>0</v>
      </c>
      <c r="EM150" t="s">
        <v>1809</v>
      </c>
      <c r="EN150" t="s">
        <v>1809</v>
      </c>
      <c r="EO150" t="s">
        <v>1809</v>
      </c>
      <c r="EP150" t="s">
        <v>1809</v>
      </c>
      <c r="EQ150" t="s">
        <v>1809</v>
      </c>
      <c r="ER150">
        <v>1</v>
      </c>
      <c r="ES150">
        <v>0</v>
      </c>
      <c r="ET150">
        <v>0</v>
      </c>
      <c r="EU150">
        <v>1</v>
      </c>
      <c r="EV150">
        <v>0</v>
      </c>
      <c r="EW150">
        <v>0</v>
      </c>
    </row>
    <row r="151" spans="1:153" x14ac:dyDescent="0.35">
      <c r="A151" t="s">
        <v>404</v>
      </c>
      <c r="B151" s="1">
        <v>42186</v>
      </c>
      <c r="C151" s="1">
        <v>42231</v>
      </c>
      <c r="D151">
        <v>1</v>
      </c>
      <c r="E151">
        <v>1</v>
      </c>
      <c r="F151">
        <v>0</v>
      </c>
      <c r="G151">
        <v>0</v>
      </c>
      <c r="H151">
        <v>0</v>
      </c>
      <c r="I151">
        <v>0</v>
      </c>
      <c r="J151">
        <v>1</v>
      </c>
      <c r="K151">
        <v>4</v>
      </c>
      <c r="L151">
        <v>0</v>
      </c>
      <c r="M151">
        <v>1</v>
      </c>
      <c r="N151">
        <v>1</v>
      </c>
      <c r="O151">
        <v>1</v>
      </c>
      <c r="P151">
        <v>1</v>
      </c>
      <c r="Q151">
        <v>0</v>
      </c>
      <c r="R151">
        <v>0</v>
      </c>
      <c r="S151">
        <v>0</v>
      </c>
      <c r="T151">
        <v>0</v>
      </c>
      <c r="U151">
        <v>0</v>
      </c>
      <c r="V151">
        <v>0</v>
      </c>
      <c r="W151">
        <v>0</v>
      </c>
      <c r="X151">
        <v>1</v>
      </c>
      <c r="Y151">
        <v>0</v>
      </c>
      <c r="Z151" t="s">
        <v>1809</v>
      </c>
      <c r="AA151" t="s">
        <v>1809</v>
      </c>
      <c r="AB151" t="s">
        <v>1809</v>
      </c>
      <c r="AC151" t="s">
        <v>1809</v>
      </c>
      <c r="AD151" t="s">
        <v>1809</v>
      </c>
      <c r="AE151" t="s">
        <v>1809</v>
      </c>
      <c r="AF151" t="s">
        <v>1809</v>
      </c>
      <c r="AG151" t="s">
        <v>1809</v>
      </c>
      <c r="AH151" t="s">
        <v>1809</v>
      </c>
      <c r="AI151" t="s">
        <v>1809</v>
      </c>
      <c r="AJ151" t="s">
        <v>1809</v>
      </c>
      <c r="AK151" t="s">
        <v>1809</v>
      </c>
      <c r="AL151" t="s">
        <v>1809</v>
      </c>
      <c r="AM151" t="s">
        <v>1809</v>
      </c>
      <c r="AN151">
        <v>0</v>
      </c>
      <c r="AO151">
        <v>0</v>
      </c>
      <c r="AP151" t="s">
        <v>1809</v>
      </c>
      <c r="AQ151" t="s">
        <v>1809</v>
      </c>
      <c r="AR151" t="s">
        <v>1809</v>
      </c>
      <c r="AS151" t="s">
        <v>1809</v>
      </c>
      <c r="AT151" t="s">
        <v>1809</v>
      </c>
      <c r="AU151" t="s">
        <v>1809</v>
      </c>
      <c r="AV151" t="s">
        <v>1809</v>
      </c>
      <c r="AW151" t="s">
        <v>1809</v>
      </c>
      <c r="AX151" t="s">
        <v>1809</v>
      </c>
      <c r="AY151" t="s">
        <v>1809</v>
      </c>
      <c r="AZ151">
        <v>0</v>
      </c>
      <c r="BA151" t="s">
        <v>1809</v>
      </c>
      <c r="BB151" t="s">
        <v>1809</v>
      </c>
      <c r="BC151" t="s">
        <v>1809</v>
      </c>
      <c r="BD151" t="s">
        <v>1809</v>
      </c>
      <c r="BE151" t="s">
        <v>1809</v>
      </c>
      <c r="BF151" t="s">
        <v>1809</v>
      </c>
      <c r="BG151" t="s">
        <v>1809</v>
      </c>
      <c r="BH151" t="s">
        <v>1809</v>
      </c>
      <c r="BI151" t="s">
        <v>1809</v>
      </c>
      <c r="BJ151" t="s">
        <v>1809</v>
      </c>
      <c r="BK151" t="s">
        <v>1809</v>
      </c>
      <c r="BL151" t="s">
        <v>1809</v>
      </c>
      <c r="BM151" t="s">
        <v>1809</v>
      </c>
      <c r="BN151" t="s">
        <v>1809</v>
      </c>
      <c r="BO151" t="s">
        <v>1809</v>
      </c>
      <c r="BP151" t="s">
        <v>1809</v>
      </c>
      <c r="BQ151" t="s">
        <v>1809</v>
      </c>
      <c r="BR151" t="s">
        <v>1809</v>
      </c>
      <c r="BS151" t="s">
        <v>1809</v>
      </c>
      <c r="BT151" t="s">
        <v>1809</v>
      </c>
      <c r="BU151" t="s">
        <v>1809</v>
      </c>
      <c r="BV151">
        <v>0</v>
      </c>
      <c r="BW151" t="s">
        <v>1809</v>
      </c>
      <c r="BX151" t="s">
        <v>1809</v>
      </c>
      <c r="BY151" t="s">
        <v>1809</v>
      </c>
      <c r="BZ151" t="s">
        <v>1809</v>
      </c>
      <c r="CA151" t="s">
        <v>1809</v>
      </c>
      <c r="CB151" t="s">
        <v>1809</v>
      </c>
      <c r="CC151" t="s">
        <v>1809</v>
      </c>
      <c r="CD151" t="s">
        <v>1809</v>
      </c>
      <c r="CE151" t="s">
        <v>1809</v>
      </c>
      <c r="CF151" t="s">
        <v>1809</v>
      </c>
      <c r="CG151" t="s">
        <v>1809</v>
      </c>
      <c r="CH151">
        <v>0</v>
      </c>
      <c r="CI151" t="s">
        <v>1809</v>
      </c>
      <c r="CJ151" t="s">
        <v>1809</v>
      </c>
      <c r="CK151" t="s">
        <v>1809</v>
      </c>
      <c r="CL151" t="s">
        <v>1809</v>
      </c>
      <c r="CM151" t="s">
        <v>1809</v>
      </c>
      <c r="CN151" t="s">
        <v>1809</v>
      </c>
      <c r="CO151" t="s">
        <v>1809</v>
      </c>
      <c r="CP151" t="s">
        <v>1809</v>
      </c>
      <c r="CQ151" t="s">
        <v>1809</v>
      </c>
      <c r="CR151" t="s">
        <v>1809</v>
      </c>
      <c r="CS151" t="s">
        <v>1809</v>
      </c>
      <c r="CT151" t="s">
        <v>1809</v>
      </c>
      <c r="CU151" t="s">
        <v>1809</v>
      </c>
      <c r="CV151" t="s">
        <v>1809</v>
      </c>
      <c r="CW151" t="s">
        <v>1809</v>
      </c>
      <c r="CX151" t="s">
        <v>1809</v>
      </c>
      <c r="CY151" t="s">
        <v>1809</v>
      </c>
      <c r="CZ151" t="s">
        <v>1809</v>
      </c>
      <c r="DA151" t="s">
        <v>1809</v>
      </c>
      <c r="DB151" t="s">
        <v>1809</v>
      </c>
      <c r="DC151" t="s">
        <v>1809</v>
      </c>
      <c r="DD151" t="s">
        <v>1809</v>
      </c>
      <c r="DE151" t="s">
        <v>1809</v>
      </c>
      <c r="DF151" t="s">
        <v>1809</v>
      </c>
      <c r="DG151" t="s">
        <v>1809</v>
      </c>
      <c r="DH151" t="s">
        <v>1809</v>
      </c>
      <c r="DI151" t="s">
        <v>1809</v>
      </c>
      <c r="DJ151" t="s">
        <v>1809</v>
      </c>
      <c r="DK151" t="s">
        <v>1809</v>
      </c>
      <c r="DL151" t="s">
        <v>1809</v>
      </c>
      <c r="DM151" t="s">
        <v>1809</v>
      </c>
      <c r="DN151" t="s">
        <v>1809</v>
      </c>
      <c r="DO151" t="s">
        <v>1809</v>
      </c>
      <c r="DP151" t="s">
        <v>1809</v>
      </c>
      <c r="DQ151" t="s">
        <v>1809</v>
      </c>
      <c r="DR151" t="s">
        <v>1809</v>
      </c>
      <c r="DS151" t="s">
        <v>1809</v>
      </c>
      <c r="DT151" t="s">
        <v>1809</v>
      </c>
      <c r="DU151" t="s">
        <v>1809</v>
      </c>
      <c r="DV151" t="s">
        <v>1809</v>
      </c>
      <c r="DW151">
        <v>0</v>
      </c>
      <c r="DX151">
        <v>1</v>
      </c>
      <c r="DY151">
        <v>0</v>
      </c>
      <c r="DZ151" t="s">
        <v>1809</v>
      </c>
      <c r="EA151">
        <v>0</v>
      </c>
      <c r="EB151" t="s">
        <v>1809</v>
      </c>
      <c r="EC151" t="s">
        <v>1809</v>
      </c>
      <c r="ED151" t="s">
        <v>1809</v>
      </c>
      <c r="EE151" t="s">
        <v>1809</v>
      </c>
      <c r="EF151" t="s">
        <v>1809</v>
      </c>
      <c r="EG151" t="s">
        <v>1809</v>
      </c>
      <c r="EH151" t="s">
        <v>1809</v>
      </c>
      <c r="EI151">
        <v>0</v>
      </c>
      <c r="EJ151">
        <v>0</v>
      </c>
      <c r="EK151">
        <v>0</v>
      </c>
      <c r="EL151">
        <v>0</v>
      </c>
      <c r="EM151" t="s">
        <v>1809</v>
      </c>
      <c r="EN151" t="s">
        <v>1809</v>
      </c>
      <c r="EO151" t="s">
        <v>1809</v>
      </c>
      <c r="EP151" t="s">
        <v>1809</v>
      </c>
      <c r="EQ151" t="s">
        <v>1809</v>
      </c>
      <c r="ER151">
        <v>1</v>
      </c>
      <c r="ES151">
        <v>0</v>
      </c>
      <c r="ET151">
        <v>0</v>
      </c>
      <c r="EU151">
        <v>1</v>
      </c>
      <c r="EV151">
        <v>0</v>
      </c>
      <c r="EW151">
        <v>0</v>
      </c>
    </row>
    <row r="152" spans="1:153" x14ac:dyDescent="0.35">
      <c r="A152" t="s">
        <v>404</v>
      </c>
      <c r="B152" s="1">
        <v>42232</v>
      </c>
      <c r="C152" s="1">
        <v>42551</v>
      </c>
      <c r="D152">
        <v>1</v>
      </c>
      <c r="E152">
        <v>1</v>
      </c>
      <c r="F152">
        <v>0</v>
      </c>
      <c r="G152">
        <v>0</v>
      </c>
      <c r="H152">
        <v>0</v>
      </c>
      <c r="I152">
        <v>0</v>
      </c>
      <c r="J152">
        <v>1</v>
      </c>
      <c r="K152">
        <v>4</v>
      </c>
      <c r="L152">
        <v>0</v>
      </c>
      <c r="M152">
        <v>1</v>
      </c>
      <c r="N152">
        <v>1</v>
      </c>
      <c r="O152">
        <v>1</v>
      </c>
      <c r="P152">
        <v>1</v>
      </c>
      <c r="Q152">
        <v>0</v>
      </c>
      <c r="R152">
        <v>0</v>
      </c>
      <c r="S152">
        <v>0</v>
      </c>
      <c r="T152">
        <v>0</v>
      </c>
      <c r="U152">
        <v>0</v>
      </c>
      <c r="V152">
        <v>0</v>
      </c>
      <c r="W152">
        <v>0</v>
      </c>
      <c r="X152">
        <v>1</v>
      </c>
      <c r="Y152">
        <v>0</v>
      </c>
      <c r="Z152" t="s">
        <v>1809</v>
      </c>
      <c r="AA152" t="s">
        <v>1809</v>
      </c>
      <c r="AB152" t="s">
        <v>1809</v>
      </c>
      <c r="AC152" t="s">
        <v>1809</v>
      </c>
      <c r="AD152" t="s">
        <v>1809</v>
      </c>
      <c r="AE152" t="s">
        <v>1809</v>
      </c>
      <c r="AF152" t="s">
        <v>1809</v>
      </c>
      <c r="AG152" t="s">
        <v>1809</v>
      </c>
      <c r="AH152" t="s">
        <v>1809</v>
      </c>
      <c r="AI152" t="s">
        <v>1809</v>
      </c>
      <c r="AJ152" t="s">
        <v>1809</v>
      </c>
      <c r="AK152" t="s">
        <v>1809</v>
      </c>
      <c r="AL152" t="s">
        <v>1809</v>
      </c>
      <c r="AM152" t="s">
        <v>1809</v>
      </c>
      <c r="AN152">
        <v>0</v>
      </c>
      <c r="AO152">
        <v>0</v>
      </c>
      <c r="AP152" t="s">
        <v>1809</v>
      </c>
      <c r="AQ152" t="s">
        <v>1809</v>
      </c>
      <c r="AR152" t="s">
        <v>1809</v>
      </c>
      <c r="AS152" t="s">
        <v>1809</v>
      </c>
      <c r="AT152" t="s">
        <v>1809</v>
      </c>
      <c r="AU152" t="s">
        <v>1809</v>
      </c>
      <c r="AV152" t="s">
        <v>1809</v>
      </c>
      <c r="AW152" t="s">
        <v>1809</v>
      </c>
      <c r="AX152" t="s">
        <v>1809</v>
      </c>
      <c r="AY152" t="s">
        <v>1809</v>
      </c>
      <c r="AZ152">
        <v>0</v>
      </c>
      <c r="BA152" t="s">
        <v>1809</v>
      </c>
      <c r="BB152" t="s">
        <v>1809</v>
      </c>
      <c r="BC152" t="s">
        <v>1809</v>
      </c>
      <c r="BD152" t="s">
        <v>1809</v>
      </c>
      <c r="BE152" t="s">
        <v>1809</v>
      </c>
      <c r="BF152" t="s">
        <v>1809</v>
      </c>
      <c r="BG152" t="s">
        <v>1809</v>
      </c>
      <c r="BH152" t="s">
        <v>1809</v>
      </c>
      <c r="BI152" t="s">
        <v>1809</v>
      </c>
      <c r="BJ152" t="s">
        <v>1809</v>
      </c>
      <c r="BK152" t="s">
        <v>1809</v>
      </c>
      <c r="BL152" t="s">
        <v>1809</v>
      </c>
      <c r="BM152" t="s">
        <v>1809</v>
      </c>
      <c r="BN152" t="s">
        <v>1809</v>
      </c>
      <c r="BO152" t="s">
        <v>1809</v>
      </c>
      <c r="BP152" t="s">
        <v>1809</v>
      </c>
      <c r="BQ152" t="s">
        <v>1809</v>
      </c>
      <c r="BR152" t="s">
        <v>1809</v>
      </c>
      <c r="BS152" t="s">
        <v>1809</v>
      </c>
      <c r="BT152" t="s">
        <v>1809</v>
      </c>
      <c r="BU152" t="s">
        <v>1809</v>
      </c>
      <c r="BV152">
        <v>0</v>
      </c>
      <c r="BW152" t="s">
        <v>1809</v>
      </c>
      <c r="BX152" t="s">
        <v>1809</v>
      </c>
      <c r="BY152" t="s">
        <v>1809</v>
      </c>
      <c r="BZ152" t="s">
        <v>1809</v>
      </c>
      <c r="CA152" t="s">
        <v>1809</v>
      </c>
      <c r="CB152" t="s">
        <v>1809</v>
      </c>
      <c r="CC152" t="s">
        <v>1809</v>
      </c>
      <c r="CD152" t="s">
        <v>1809</v>
      </c>
      <c r="CE152" t="s">
        <v>1809</v>
      </c>
      <c r="CF152" t="s">
        <v>1809</v>
      </c>
      <c r="CG152" t="s">
        <v>1809</v>
      </c>
      <c r="CH152">
        <v>0</v>
      </c>
      <c r="CI152" t="s">
        <v>1809</v>
      </c>
      <c r="CJ152" t="s">
        <v>1809</v>
      </c>
      <c r="CK152" t="s">
        <v>1809</v>
      </c>
      <c r="CL152" t="s">
        <v>1809</v>
      </c>
      <c r="CM152" t="s">
        <v>1809</v>
      </c>
      <c r="CN152" t="s">
        <v>1809</v>
      </c>
      <c r="CO152" t="s">
        <v>1809</v>
      </c>
      <c r="CP152" t="s">
        <v>1809</v>
      </c>
      <c r="CQ152" t="s">
        <v>1809</v>
      </c>
      <c r="CR152" t="s">
        <v>1809</v>
      </c>
      <c r="CS152" t="s">
        <v>1809</v>
      </c>
      <c r="CT152" t="s">
        <v>1809</v>
      </c>
      <c r="CU152" t="s">
        <v>1809</v>
      </c>
      <c r="CV152" t="s">
        <v>1809</v>
      </c>
      <c r="CW152" t="s">
        <v>1809</v>
      </c>
      <c r="CX152" t="s">
        <v>1809</v>
      </c>
      <c r="CY152" t="s">
        <v>1809</v>
      </c>
      <c r="CZ152" t="s">
        <v>1809</v>
      </c>
      <c r="DA152" t="s">
        <v>1809</v>
      </c>
      <c r="DB152" t="s">
        <v>1809</v>
      </c>
      <c r="DC152" t="s">
        <v>1809</v>
      </c>
      <c r="DD152" t="s">
        <v>1809</v>
      </c>
      <c r="DE152" t="s">
        <v>1809</v>
      </c>
      <c r="DF152" t="s">
        <v>1809</v>
      </c>
      <c r="DG152" t="s">
        <v>1809</v>
      </c>
      <c r="DH152" t="s">
        <v>1809</v>
      </c>
      <c r="DI152" t="s">
        <v>1809</v>
      </c>
      <c r="DJ152" t="s">
        <v>1809</v>
      </c>
      <c r="DK152" t="s">
        <v>1809</v>
      </c>
      <c r="DL152" t="s">
        <v>1809</v>
      </c>
      <c r="DM152" t="s">
        <v>1809</v>
      </c>
      <c r="DN152" t="s">
        <v>1809</v>
      </c>
      <c r="DO152" t="s">
        <v>1809</v>
      </c>
      <c r="DP152" t="s">
        <v>1809</v>
      </c>
      <c r="DQ152" t="s">
        <v>1809</v>
      </c>
      <c r="DR152" t="s">
        <v>1809</v>
      </c>
      <c r="DS152" t="s">
        <v>1809</v>
      </c>
      <c r="DT152" t="s">
        <v>1809</v>
      </c>
      <c r="DU152" t="s">
        <v>1809</v>
      </c>
      <c r="DV152" t="s">
        <v>1809</v>
      </c>
      <c r="DW152">
        <v>0</v>
      </c>
      <c r="DX152">
        <v>1</v>
      </c>
      <c r="DY152">
        <v>0</v>
      </c>
      <c r="DZ152" t="s">
        <v>1809</v>
      </c>
      <c r="EA152">
        <v>0</v>
      </c>
      <c r="EB152" t="s">
        <v>1809</v>
      </c>
      <c r="EC152" t="s">
        <v>1809</v>
      </c>
      <c r="ED152" t="s">
        <v>1809</v>
      </c>
      <c r="EE152" t="s">
        <v>1809</v>
      </c>
      <c r="EF152" t="s">
        <v>1809</v>
      </c>
      <c r="EG152" t="s">
        <v>1809</v>
      </c>
      <c r="EH152" t="s">
        <v>1809</v>
      </c>
      <c r="EI152">
        <v>0</v>
      </c>
      <c r="EJ152">
        <v>0</v>
      </c>
      <c r="EK152">
        <v>0</v>
      </c>
      <c r="EL152">
        <v>0</v>
      </c>
      <c r="EM152" t="s">
        <v>1809</v>
      </c>
      <c r="EN152" t="s">
        <v>1809</v>
      </c>
      <c r="EO152" t="s">
        <v>1809</v>
      </c>
      <c r="EP152" t="s">
        <v>1809</v>
      </c>
      <c r="EQ152" t="s">
        <v>1809</v>
      </c>
      <c r="ER152">
        <v>1</v>
      </c>
      <c r="ES152">
        <v>0</v>
      </c>
      <c r="ET152">
        <v>0</v>
      </c>
      <c r="EU152">
        <v>1</v>
      </c>
      <c r="EV152">
        <v>0</v>
      </c>
      <c r="EW152">
        <v>0</v>
      </c>
    </row>
    <row r="153" spans="1:153" x14ac:dyDescent="0.35">
      <c r="A153" t="s">
        <v>404</v>
      </c>
      <c r="B153" s="1">
        <v>42552</v>
      </c>
      <c r="C153" s="1">
        <v>42841</v>
      </c>
      <c r="D153">
        <v>1</v>
      </c>
      <c r="E153">
        <v>1</v>
      </c>
      <c r="F153">
        <v>0</v>
      </c>
      <c r="G153">
        <v>0</v>
      </c>
      <c r="H153">
        <v>0</v>
      </c>
      <c r="I153">
        <v>0</v>
      </c>
      <c r="J153">
        <v>1</v>
      </c>
      <c r="K153">
        <v>4</v>
      </c>
      <c r="L153">
        <v>0</v>
      </c>
      <c r="M153">
        <v>1</v>
      </c>
      <c r="N153">
        <v>1</v>
      </c>
      <c r="O153">
        <v>1</v>
      </c>
      <c r="P153">
        <v>1</v>
      </c>
      <c r="Q153">
        <v>0</v>
      </c>
      <c r="R153">
        <v>0</v>
      </c>
      <c r="S153">
        <v>0</v>
      </c>
      <c r="T153">
        <v>0</v>
      </c>
      <c r="U153">
        <v>0</v>
      </c>
      <c r="V153">
        <v>0</v>
      </c>
      <c r="W153">
        <v>0</v>
      </c>
      <c r="X153">
        <v>1</v>
      </c>
      <c r="Y153">
        <v>0</v>
      </c>
      <c r="Z153" t="s">
        <v>1809</v>
      </c>
      <c r="AA153" t="s">
        <v>1809</v>
      </c>
      <c r="AB153" t="s">
        <v>1809</v>
      </c>
      <c r="AC153" t="s">
        <v>1809</v>
      </c>
      <c r="AD153" t="s">
        <v>1809</v>
      </c>
      <c r="AE153" t="s">
        <v>1809</v>
      </c>
      <c r="AF153" t="s">
        <v>1809</v>
      </c>
      <c r="AG153" t="s">
        <v>1809</v>
      </c>
      <c r="AH153" t="s">
        <v>1809</v>
      </c>
      <c r="AI153" t="s">
        <v>1809</v>
      </c>
      <c r="AJ153" t="s">
        <v>1809</v>
      </c>
      <c r="AK153" t="s">
        <v>1809</v>
      </c>
      <c r="AL153" t="s">
        <v>1809</v>
      </c>
      <c r="AM153" t="s">
        <v>1809</v>
      </c>
      <c r="AN153">
        <v>0</v>
      </c>
      <c r="AO153">
        <v>0</v>
      </c>
      <c r="AP153" t="s">
        <v>1809</v>
      </c>
      <c r="AQ153" t="s">
        <v>1809</v>
      </c>
      <c r="AR153" t="s">
        <v>1809</v>
      </c>
      <c r="AS153" t="s">
        <v>1809</v>
      </c>
      <c r="AT153" t="s">
        <v>1809</v>
      </c>
      <c r="AU153" t="s">
        <v>1809</v>
      </c>
      <c r="AV153" t="s">
        <v>1809</v>
      </c>
      <c r="AW153" t="s">
        <v>1809</v>
      </c>
      <c r="AX153" t="s">
        <v>1809</v>
      </c>
      <c r="AY153" t="s">
        <v>1809</v>
      </c>
      <c r="AZ153">
        <v>0</v>
      </c>
      <c r="BA153" t="s">
        <v>1809</v>
      </c>
      <c r="BB153" t="s">
        <v>1809</v>
      </c>
      <c r="BC153" t="s">
        <v>1809</v>
      </c>
      <c r="BD153" t="s">
        <v>1809</v>
      </c>
      <c r="BE153" t="s">
        <v>1809</v>
      </c>
      <c r="BF153" t="s">
        <v>1809</v>
      </c>
      <c r="BG153" t="s">
        <v>1809</v>
      </c>
      <c r="BH153" t="s">
        <v>1809</v>
      </c>
      <c r="BI153" t="s">
        <v>1809</v>
      </c>
      <c r="BJ153" t="s">
        <v>1809</v>
      </c>
      <c r="BK153" t="s">
        <v>1809</v>
      </c>
      <c r="BL153" t="s">
        <v>1809</v>
      </c>
      <c r="BM153" t="s">
        <v>1809</v>
      </c>
      <c r="BN153" t="s">
        <v>1809</v>
      </c>
      <c r="BO153" t="s">
        <v>1809</v>
      </c>
      <c r="BP153" t="s">
        <v>1809</v>
      </c>
      <c r="BQ153" t="s">
        <v>1809</v>
      </c>
      <c r="BR153" t="s">
        <v>1809</v>
      </c>
      <c r="BS153" t="s">
        <v>1809</v>
      </c>
      <c r="BT153" t="s">
        <v>1809</v>
      </c>
      <c r="BU153" t="s">
        <v>1809</v>
      </c>
      <c r="BV153">
        <v>0</v>
      </c>
      <c r="BW153" t="s">
        <v>1809</v>
      </c>
      <c r="BX153" t="s">
        <v>1809</v>
      </c>
      <c r="BY153" t="s">
        <v>1809</v>
      </c>
      <c r="BZ153" t="s">
        <v>1809</v>
      </c>
      <c r="CA153" t="s">
        <v>1809</v>
      </c>
      <c r="CB153" t="s">
        <v>1809</v>
      </c>
      <c r="CC153" t="s">
        <v>1809</v>
      </c>
      <c r="CD153" t="s">
        <v>1809</v>
      </c>
      <c r="CE153" t="s">
        <v>1809</v>
      </c>
      <c r="CF153" t="s">
        <v>1809</v>
      </c>
      <c r="CG153" t="s">
        <v>1809</v>
      </c>
      <c r="CH153">
        <v>0</v>
      </c>
      <c r="CI153" t="s">
        <v>1809</v>
      </c>
      <c r="CJ153" t="s">
        <v>1809</v>
      </c>
      <c r="CK153" t="s">
        <v>1809</v>
      </c>
      <c r="CL153" t="s">
        <v>1809</v>
      </c>
      <c r="CM153" t="s">
        <v>1809</v>
      </c>
      <c r="CN153" t="s">
        <v>1809</v>
      </c>
      <c r="CO153" t="s">
        <v>1809</v>
      </c>
      <c r="CP153" t="s">
        <v>1809</v>
      </c>
      <c r="CQ153" t="s">
        <v>1809</v>
      </c>
      <c r="CR153" t="s">
        <v>1809</v>
      </c>
      <c r="CS153" t="s">
        <v>1809</v>
      </c>
      <c r="CT153" t="s">
        <v>1809</v>
      </c>
      <c r="CU153" t="s">
        <v>1809</v>
      </c>
      <c r="CV153" t="s">
        <v>1809</v>
      </c>
      <c r="CW153" t="s">
        <v>1809</v>
      </c>
      <c r="CX153" t="s">
        <v>1809</v>
      </c>
      <c r="CY153" t="s">
        <v>1809</v>
      </c>
      <c r="CZ153" t="s">
        <v>1809</v>
      </c>
      <c r="DA153" t="s">
        <v>1809</v>
      </c>
      <c r="DB153" t="s">
        <v>1809</v>
      </c>
      <c r="DC153" t="s">
        <v>1809</v>
      </c>
      <c r="DD153" t="s">
        <v>1809</v>
      </c>
      <c r="DE153" t="s">
        <v>1809</v>
      </c>
      <c r="DF153" t="s">
        <v>1809</v>
      </c>
      <c r="DG153" t="s">
        <v>1809</v>
      </c>
      <c r="DH153" t="s">
        <v>1809</v>
      </c>
      <c r="DI153" t="s">
        <v>1809</v>
      </c>
      <c r="DJ153" t="s">
        <v>1809</v>
      </c>
      <c r="DK153" t="s">
        <v>1809</v>
      </c>
      <c r="DL153" t="s">
        <v>1809</v>
      </c>
      <c r="DM153" t="s">
        <v>1809</v>
      </c>
      <c r="DN153" t="s">
        <v>1809</v>
      </c>
      <c r="DO153" t="s">
        <v>1809</v>
      </c>
      <c r="DP153" t="s">
        <v>1809</v>
      </c>
      <c r="DQ153" t="s">
        <v>1809</v>
      </c>
      <c r="DR153" t="s">
        <v>1809</v>
      </c>
      <c r="DS153" t="s">
        <v>1809</v>
      </c>
      <c r="DT153" t="s">
        <v>1809</v>
      </c>
      <c r="DU153" t="s">
        <v>1809</v>
      </c>
      <c r="DV153" t="s">
        <v>1809</v>
      </c>
      <c r="DW153">
        <v>0</v>
      </c>
      <c r="DX153">
        <v>1</v>
      </c>
      <c r="DY153">
        <v>0</v>
      </c>
      <c r="DZ153" t="s">
        <v>1809</v>
      </c>
      <c r="EA153">
        <v>1</v>
      </c>
      <c r="EB153">
        <v>0</v>
      </c>
      <c r="EC153">
        <v>0</v>
      </c>
      <c r="ED153">
        <v>0</v>
      </c>
      <c r="EE153">
        <v>0</v>
      </c>
      <c r="EF153">
        <v>0</v>
      </c>
      <c r="EG153">
        <v>0</v>
      </c>
      <c r="EH153">
        <v>1</v>
      </c>
      <c r="EI153">
        <v>1</v>
      </c>
      <c r="EJ153">
        <v>1</v>
      </c>
      <c r="EK153">
        <v>0</v>
      </c>
      <c r="EL153">
        <v>0</v>
      </c>
      <c r="EM153" t="s">
        <v>1809</v>
      </c>
      <c r="EN153" t="s">
        <v>1809</v>
      </c>
      <c r="EO153" t="s">
        <v>1809</v>
      </c>
      <c r="EP153" t="s">
        <v>1809</v>
      </c>
      <c r="EQ153" t="s">
        <v>1809</v>
      </c>
      <c r="ER153">
        <v>1</v>
      </c>
      <c r="ES153">
        <v>0</v>
      </c>
      <c r="ET153">
        <v>1</v>
      </c>
      <c r="EU153">
        <v>1</v>
      </c>
      <c r="EV153">
        <v>0</v>
      </c>
      <c r="EW153">
        <v>0</v>
      </c>
    </row>
    <row r="154" spans="1:153" x14ac:dyDescent="0.35">
      <c r="A154" t="s">
        <v>404</v>
      </c>
      <c r="B154" s="1">
        <v>42842</v>
      </c>
      <c r="C154" s="1">
        <v>42862</v>
      </c>
      <c r="D154">
        <v>1</v>
      </c>
      <c r="E154">
        <v>1</v>
      </c>
      <c r="F154">
        <v>0</v>
      </c>
      <c r="G154">
        <v>0</v>
      </c>
      <c r="H154">
        <v>0</v>
      </c>
      <c r="I154">
        <v>0</v>
      </c>
      <c r="J154">
        <v>1</v>
      </c>
      <c r="K154">
        <v>4</v>
      </c>
      <c r="L154">
        <v>0</v>
      </c>
      <c r="M154">
        <v>1</v>
      </c>
      <c r="N154">
        <v>1</v>
      </c>
      <c r="O154">
        <v>1</v>
      </c>
      <c r="P154">
        <v>1</v>
      </c>
      <c r="Q154">
        <v>0</v>
      </c>
      <c r="R154">
        <v>0</v>
      </c>
      <c r="S154">
        <v>0</v>
      </c>
      <c r="T154">
        <v>0</v>
      </c>
      <c r="U154">
        <v>0</v>
      </c>
      <c r="V154">
        <v>0</v>
      </c>
      <c r="W154">
        <v>0</v>
      </c>
      <c r="X154">
        <v>1</v>
      </c>
      <c r="Y154">
        <v>0</v>
      </c>
      <c r="Z154" t="s">
        <v>1809</v>
      </c>
      <c r="AA154" t="s">
        <v>1809</v>
      </c>
      <c r="AB154" t="s">
        <v>1809</v>
      </c>
      <c r="AC154" t="s">
        <v>1809</v>
      </c>
      <c r="AD154" t="s">
        <v>1809</v>
      </c>
      <c r="AE154" t="s">
        <v>1809</v>
      </c>
      <c r="AF154" t="s">
        <v>1809</v>
      </c>
      <c r="AG154" t="s">
        <v>1809</v>
      </c>
      <c r="AH154" t="s">
        <v>1809</v>
      </c>
      <c r="AI154" t="s">
        <v>1809</v>
      </c>
      <c r="AJ154" t="s">
        <v>1809</v>
      </c>
      <c r="AK154" t="s">
        <v>1809</v>
      </c>
      <c r="AL154" t="s">
        <v>1809</v>
      </c>
      <c r="AM154" t="s">
        <v>1809</v>
      </c>
      <c r="AN154">
        <v>0</v>
      </c>
      <c r="AO154">
        <v>0</v>
      </c>
      <c r="AP154" t="s">
        <v>1809</v>
      </c>
      <c r="AQ154" t="s">
        <v>1809</v>
      </c>
      <c r="AR154" t="s">
        <v>1809</v>
      </c>
      <c r="AS154" t="s">
        <v>1809</v>
      </c>
      <c r="AT154" t="s">
        <v>1809</v>
      </c>
      <c r="AU154" t="s">
        <v>1809</v>
      </c>
      <c r="AV154" t="s">
        <v>1809</v>
      </c>
      <c r="AW154" t="s">
        <v>1809</v>
      </c>
      <c r="AX154" t="s">
        <v>1809</v>
      </c>
      <c r="AY154" t="s">
        <v>1809</v>
      </c>
      <c r="AZ154">
        <v>0</v>
      </c>
      <c r="BA154" t="s">
        <v>1809</v>
      </c>
      <c r="BB154" t="s">
        <v>1809</v>
      </c>
      <c r="BC154" t="s">
        <v>1809</v>
      </c>
      <c r="BD154" t="s">
        <v>1809</v>
      </c>
      <c r="BE154" t="s">
        <v>1809</v>
      </c>
      <c r="BF154" t="s">
        <v>1809</v>
      </c>
      <c r="BG154" t="s">
        <v>1809</v>
      </c>
      <c r="BH154" t="s">
        <v>1809</v>
      </c>
      <c r="BI154" t="s">
        <v>1809</v>
      </c>
      <c r="BJ154" t="s">
        <v>1809</v>
      </c>
      <c r="BK154" t="s">
        <v>1809</v>
      </c>
      <c r="BL154" t="s">
        <v>1809</v>
      </c>
      <c r="BM154" t="s">
        <v>1809</v>
      </c>
      <c r="BN154" t="s">
        <v>1809</v>
      </c>
      <c r="BO154" t="s">
        <v>1809</v>
      </c>
      <c r="BP154" t="s">
        <v>1809</v>
      </c>
      <c r="BQ154" t="s">
        <v>1809</v>
      </c>
      <c r="BR154" t="s">
        <v>1809</v>
      </c>
      <c r="BS154" t="s">
        <v>1809</v>
      </c>
      <c r="BT154" t="s">
        <v>1809</v>
      </c>
      <c r="BU154" t="s">
        <v>1809</v>
      </c>
      <c r="BV154">
        <v>0</v>
      </c>
      <c r="BW154" t="s">
        <v>1809</v>
      </c>
      <c r="BX154" t="s">
        <v>1809</v>
      </c>
      <c r="BY154" t="s">
        <v>1809</v>
      </c>
      <c r="BZ154" t="s">
        <v>1809</v>
      </c>
      <c r="CA154" t="s">
        <v>1809</v>
      </c>
      <c r="CB154" t="s">
        <v>1809</v>
      </c>
      <c r="CC154" t="s">
        <v>1809</v>
      </c>
      <c r="CD154" t="s">
        <v>1809</v>
      </c>
      <c r="CE154" t="s">
        <v>1809</v>
      </c>
      <c r="CF154" t="s">
        <v>1809</v>
      </c>
      <c r="CG154" t="s">
        <v>1809</v>
      </c>
      <c r="CH154">
        <v>0</v>
      </c>
      <c r="CI154" t="s">
        <v>1809</v>
      </c>
      <c r="CJ154" t="s">
        <v>1809</v>
      </c>
      <c r="CK154" t="s">
        <v>1809</v>
      </c>
      <c r="CL154" t="s">
        <v>1809</v>
      </c>
      <c r="CM154" t="s">
        <v>1809</v>
      </c>
      <c r="CN154" t="s">
        <v>1809</v>
      </c>
      <c r="CO154" t="s">
        <v>1809</v>
      </c>
      <c r="CP154" t="s">
        <v>1809</v>
      </c>
      <c r="CQ154" t="s">
        <v>1809</v>
      </c>
      <c r="CR154" t="s">
        <v>1809</v>
      </c>
      <c r="CS154" t="s">
        <v>1809</v>
      </c>
      <c r="CT154" t="s">
        <v>1809</v>
      </c>
      <c r="CU154" t="s">
        <v>1809</v>
      </c>
      <c r="CV154" t="s">
        <v>1809</v>
      </c>
      <c r="CW154" t="s">
        <v>1809</v>
      </c>
      <c r="CX154" t="s">
        <v>1809</v>
      </c>
      <c r="CY154" t="s">
        <v>1809</v>
      </c>
      <c r="CZ154" t="s">
        <v>1809</v>
      </c>
      <c r="DA154" t="s">
        <v>1809</v>
      </c>
      <c r="DB154" t="s">
        <v>1809</v>
      </c>
      <c r="DC154" t="s">
        <v>1809</v>
      </c>
      <c r="DD154" t="s">
        <v>1809</v>
      </c>
      <c r="DE154" t="s">
        <v>1809</v>
      </c>
      <c r="DF154" t="s">
        <v>1809</v>
      </c>
      <c r="DG154" t="s">
        <v>1809</v>
      </c>
      <c r="DH154" t="s">
        <v>1809</v>
      </c>
      <c r="DI154" t="s">
        <v>1809</v>
      </c>
      <c r="DJ154" t="s">
        <v>1809</v>
      </c>
      <c r="DK154" t="s">
        <v>1809</v>
      </c>
      <c r="DL154" t="s">
        <v>1809</v>
      </c>
      <c r="DM154" t="s">
        <v>1809</v>
      </c>
      <c r="DN154" t="s">
        <v>1809</v>
      </c>
      <c r="DO154" t="s">
        <v>1809</v>
      </c>
      <c r="DP154" t="s">
        <v>1809</v>
      </c>
      <c r="DQ154" t="s">
        <v>1809</v>
      </c>
      <c r="DR154" t="s">
        <v>1809</v>
      </c>
      <c r="DS154" t="s">
        <v>1809</v>
      </c>
      <c r="DT154" t="s">
        <v>1809</v>
      </c>
      <c r="DU154" t="s">
        <v>1809</v>
      </c>
      <c r="DV154" t="s">
        <v>1809</v>
      </c>
      <c r="DW154">
        <v>0</v>
      </c>
      <c r="DX154">
        <v>1</v>
      </c>
      <c r="DY154">
        <v>0</v>
      </c>
      <c r="DZ154" t="s">
        <v>1809</v>
      </c>
      <c r="EA154">
        <v>1</v>
      </c>
      <c r="EB154">
        <v>0</v>
      </c>
      <c r="EC154">
        <v>0</v>
      </c>
      <c r="ED154">
        <v>0</v>
      </c>
      <c r="EE154">
        <v>0</v>
      </c>
      <c r="EF154">
        <v>0</v>
      </c>
      <c r="EG154">
        <v>0</v>
      </c>
      <c r="EH154">
        <v>1</v>
      </c>
      <c r="EI154">
        <v>1</v>
      </c>
      <c r="EJ154">
        <v>1</v>
      </c>
      <c r="EK154">
        <v>0</v>
      </c>
      <c r="EL154">
        <v>0</v>
      </c>
      <c r="EM154" t="s">
        <v>1809</v>
      </c>
      <c r="EN154" t="s">
        <v>1809</v>
      </c>
      <c r="EO154" t="s">
        <v>1809</v>
      </c>
      <c r="EP154" t="s">
        <v>1809</v>
      </c>
      <c r="EQ154" t="s">
        <v>1809</v>
      </c>
      <c r="ER154">
        <v>1</v>
      </c>
      <c r="ES154">
        <v>0</v>
      </c>
      <c r="ET154">
        <v>1</v>
      </c>
      <c r="EU154">
        <v>1</v>
      </c>
      <c r="EV154">
        <v>0</v>
      </c>
      <c r="EW154">
        <v>0</v>
      </c>
    </row>
    <row r="155" spans="1:153" x14ac:dyDescent="0.35">
      <c r="A155" t="s">
        <v>404</v>
      </c>
      <c r="B155" s="1">
        <v>42863</v>
      </c>
      <c r="C155" s="1">
        <v>42916</v>
      </c>
      <c r="D155">
        <v>1</v>
      </c>
      <c r="E155">
        <v>1</v>
      </c>
      <c r="F155">
        <v>0</v>
      </c>
      <c r="G155">
        <v>0</v>
      </c>
      <c r="H155">
        <v>0</v>
      </c>
      <c r="I155">
        <v>0</v>
      </c>
      <c r="J155">
        <v>1</v>
      </c>
      <c r="K155">
        <v>4</v>
      </c>
      <c r="L155">
        <v>0</v>
      </c>
      <c r="M155">
        <v>1</v>
      </c>
      <c r="N155">
        <v>1</v>
      </c>
      <c r="O155">
        <v>1</v>
      </c>
      <c r="P155">
        <v>1</v>
      </c>
      <c r="Q155">
        <v>0</v>
      </c>
      <c r="R155">
        <v>0</v>
      </c>
      <c r="S155">
        <v>0</v>
      </c>
      <c r="T155">
        <v>0</v>
      </c>
      <c r="U155">
        <v>0</v>
      </c>
      <c r="V155">
        <v>0</v>
      </c>
      <c r="W155">
        <v>0</v>
      </c>
      <c r="X155">
        <v>1</v>
      </c>
      <c r="Y155">
        <v>0</v>
      </c>
      <c r="Z155" t="s">
        <v>1809</v>
      </c>
      <c r="AA155" t="s">
        <v>1809</v>
      </c>
      <c r="AB155" t="s">
        <v>1809</v>
      </c>
      <c r="AC155" t="s">
        <v>1809</v>
      </c>
      <c r="AD155" t="s">
        <v>1809</v>
      </c>
      <c r="AE155" t="s">
        <v>1809</v>
      </c>
      <c r="AF155" t="s">
        <v>1809</v>
      </c>
      <c r="AG155" t="s">
        <v>1809</v>
      </c>
      <c r="AH155" t="s">
        <v>1809</v>
      </c>
      <c r="AI155" t="s">
        <v>1809</v>
      </c>
      <c r="AJ155" t="s">
        <v>1809</v>
      </c>
      <c r="AK155" t="s">
        <v>1809</v>
      </c>
      <c r="AL155" t="s">
        <v>1809</v>
      </c>
      <c r="AM155" t="s">
        <v>1809</v>
      </c>
      <c r="AN155">
        <v>0</v>
      </c>
      <c r="AO155">
        <v>0</v>
      </c>
      <c r="AP155" t="s">
        <v>1809</v>
      </c>
      <c r="AQ155" t="s">
        <v>1809</v>
      </c>
      <c r="AR155" t="s">
        <v>1809</v>
      </c>
      <c r="AS155" t="s">
        <v>1809</v>
      </c>
      <c r="AT155" t="s">
        <v>1809</v>
      </c>
      <c r="AU155" t="s">
        <v>1809</v>
      </c>
      <c r="AV155" t="s">
        <v>1809</v>
      </c>
      <c r="AW155" t="s">
        <v>1809</v>
      </c>
      <c r="AX155" t="s">
        <v>1809</v>
      </c>
      <c r="AY155" t="s">
        <v>1809</v>
      </c>
      <c r="AZ155">
        <v>0</v>
      </c>
      <c r="BA155" t="s">
        <v>1809</v>
      </c>
      <c r="BB155" t="s">
        <v>1809</v>
      </c>
      <c r="BC155" t="s">
        <v>1809</v>
      </c>
      <c r="BD155" t="s">
        <v>1809</v>
      </c>
      <c r="BE155" t="s">
        <v>1809</v>
      </c>
      <c r="BF155" t="s">
        <v>1809</v>
      </c>
      <c r="BG155" t="s">
        <v>1809</v>
      </c>
      <c r="BH155" t="s">
        <v>1809</v>
      </c>
      <c r="BI155" t="s">
        <v>1809</v>
      </c>
      <c r="BJ155" t="s">
        <v>1809</v>
      </c>
      <c r="BK155" t="s">
        <v>1809</v>
      </c>
      <c r="BL155" t="s">
        <v>1809</v>
      </c>
      <c r="BM155" t="s">
        <v>1809</v>
      </c>
      <c r="BN155" t="s">
        <v>1809</v>
      </c>
      <c r="BO155" t="s">
        <v>1809</v>
      </c>
      <c r="BP155" t="s">
        <v>1809</v>
      </c>
      <c r="BQ155" t="s">
        <v>1809</v>
      </c>
      <c r="BR155" t="s">
        <v>1809</v>
      </c>
      <c r="BS155" t="s">
        <v>1809</v>
      </c>
      <c r="BT155" t="s">
        <v>1809</v>
      </c>
      <c r="BU155" t="s">
        <v>1809</v>
      </c>
      <c r="BV155">
        <v>0</v>
      </c>
      <c r="BW155" t="s">
        <v>1809</v>
      </c>
      <c r="BX155" t="s">
        <v>1809</v>
      </c>
      <c r="BY155" t="s">
        <v>1809</v>
      </c>
      <c r="BZ155" t="s">
        <v>1809</v>
      </c>
      <c r="CA155" t="s">
        <v>1809</v>
      </c>
      <c r="CB155" t="s">
        <v>1809</v>
      </c>
      <c r="CC155" t="s">
        <v>1809</v>
      </c>
      <c r="CD155" t="s">
        <v>1809</v>
      </c>
      <c r="CE155" t="s">
        <v>1809</v>
      </c>
      <c r="CF155" t="s">
        <v>1809</v>
      </c>
      <c r="CG155" t="s">
        <v>1809</v>
      </c>
      <c r="CH155">
        <v>0</v>
      </c>
      <c r="CI155" t="s">
        <v>1809</v>
      </c>
      <c r="CJ155" t="s">
        <v>1809</v>
      </c>
      <c r="CK155" t="s">
        <v>1809</v>
      </c>
      <c r="CL155" t="s">
        <v>1809</v>
      </c>
      <c r="CM155" t="s">
        <v>1809</v>
      </c>
      <c r="CN155" t="s">
        <v>1809</v>
      </c>
      <c r="CO155" t="s">
        <v>1809</v>
      </c>
      <c r="CP155" t="s">
        <v>1809</v>
      </c>
      <c r="CQ155" t="s">
        <v>1809</v>
      </c>
      <c r="CR155" t="s">
        <v>1809</v>
      </c>
      <c r="CS155" t="s">
        <v>1809</v>
      </c>
      <c r="CT155" t="s">
        <v>1809</v>
      </c>
      <c r="CU155" t="s">
        <v>1809</v>
      </c>
      <c r="CV155" t="s">
        <v>1809</v>
      </c>
      <c r="CW155" t="s">
        <v>1809</v>
      </c>
      <c r="CX155" t="s">
        <v>1809</v>
      </c>
      <c r="CY155" t="s">
        <v>1809</v>
      </c>
      <c r="CZ155" t="s">
        <v>1809</v>
      </c>
      <c r="DA155" t="s">
        <v>1809</v>
      </c>
      <c r="DB155" t="s">
        <v>1809</v>
      </c>
      <c r="DC155" t="s">
        <v>1809</v>
      </c>
      <c r="DD155" t="s">
        <v>1809</v>
      </c>
      <c r="DE155" t="s">
        <v>1809</v>
      </c>
      <c r="DF155" t="s">
        <v>1809</v>
      </c>
      <c r="DG155" t="s">
        <v>1809</v>
      </c>
      <c r="DH155" t="s">
        <v>1809</v>
      </c>
      <c r="DI155" t="s">
        <v>1809</v>
      </c>
      <c r="DJ155" t="s">
        <v>1809</v>
      </c>
      <c r="DK155" t="s">
        <v>1809</v>
      </c>
      <c r="DL155" t="s">
        <v>1809</v>
      </c>
      <c r="DM155" t="s">
        <v>1809</v>
      </c>
      <c r="DN155" t="s">
        <v>1809</v>
      </c>
      <c r="DO155" t="s">
        <v>1809</v>
      </c>
      <c r="DP155" t="s">
        <v>1809</v>
      </c>
      <c r="DQ155" t="s">
        <v>1809</v>
      </c>
      <c r="DR155" t="s">
        <v>1809</v>
      </c>
      <c r="DS155" t="s">
        <v>1809</v>
      </c>
      <c r="DT155" t="s">
        <v>1809</v>
      </c>
      <c r="DU155" t="s">
        <v>1809</v>
      </c>
      <c r="DV155" t="s">
        <v>1809</v>
      </c>
      <c r="DW155">
        <v>0</v>
      </c>
      <c r="DX155">
        <v>1</v>
      </c>
      <c r="DY155">
        <v>0</v>
      </c>
      <c r="DZ155" t="s">
        <v>1809</v>
      </c>
      <c r="EA155">
        <v>1</v>
      </c>
      <c r="EB155">
        <v>0</v>
      </c>
      <c r="EC155">
        <v>0</v>
      </c>
      <c r="ED155">
        <v>0</v>
      </c>
      <c r="EE155">
        <v>0</v>
      </c>
      <c r="EF155">
        <v>0</v>
      </c>
      <c r="EG155">
        <v>0</v>
      </c>
      <c r="EH155">
        <v>1</v>
      </c>
      <c r="EI155">
        <v>1</v>
      </c>
      <c r="EJ155">
        <v>1</v>
      </c>
      <c r="EK155">
        <v>0</v>
      </c>
      <c r="EL155">
        <v>0</v>
      </c>
      <c r="EM155" t="s">
        <v>1809</v>
      </c>
      <c r="EN155" t="s">
        <v>1809</v>
      </c>
      <c r="EO155" t="s">
        <v>1809</v>
      </c>
      <c r="EP155" t="s">
        <v>1809</v>
      </c>
      <c r="EQ155" t="s">
        <v>1809</v>
      </c>
      <c r="ER155">
        <v>1</v>
      </c>
      <c r="ES155">
        <v>0</v>
      </c>
      <c r="ET155">
        <v>1</v>
      </c>
      <c r="EU155">
        <v>1</v>
      </c>
      <c r="EV155">
        <v>0</v>
      </c>
      <c r="EW155">
        <v>0</v>
      </c>
    </row>
    <row r="156" spans="1:153" x14ac:dyDescent="0.35">
      <c r="A156" t="s">
        <v>404</v>
      </c>
      <c r="B156" s="1">
        <v>42917</v>
      </c>
      <c r="C156" s="1">
        <v>43033</v>
      </c>
      <c r="D156">
        <v>1</v>
      </c>
      <c r="E156">
        <v>0</v>
      </c>
      <c r="F156">
        <v>1</v>
      </c>
      <c r="G156">
        <v>0</v>
      </c>
      <c r="H156">
        <v>0</v>
      </c>
      <c r="I156">
        <v>0</v>
      </c>
      <c r="J156">
        <v>1</v>
      </c>
      <c r="K156">
        <v>1</v>
      </c>
      <c r="L156">
        <v>0</v>
      </c>
      <c r="M156">
        <v>1</v>
      </c>
      <c r="N156">
        <v>1</v>
      </c>
      <c r="O156">
        <v>1</v>
      </c>
      <c r="P156">
        <v>1</v>
      </c>
      <c r="Q156">
        <v>0</v>
      </c>
      <c r="R156">
        <v>0</v>
      </c>
      <c r="S156">
        <v>0</v>
      </c>
      <c r="T156">
        <v>0</v>
      </c>
      <c r="U156">
        <v>0</v>
      </c>
      <c r="V156">
        <v>0</v>
      </c>
      <c r="W156">
        <v>0</v>
      </c>
      <c r="X156">
        <v>1</v>
      </c>
      <c r="Y156">
        <v>1</v>
      </c>
      <c r="Z156">
        <v>1</v>
      </c>
      <c r="AA156">
        <v>1</v>
      </c>
      <c r="AB156">
        <v>1</v>
      </c>
      <c r="AC156">
        <v>0</v>
      </c>
      <c r="AD156">
        <v>0</v>
      </c>
      <c r="AE156">
        <v>1</v>
      </c>
      <c r="AF156">
        <v>0</v>
      </c>
      <c r="AG156">
        <v>0</v>
      </c>
      <c r="AH156">
        <v>1</v>
      </c>
      <c r="AI156">
        <v>0</v>
      </c>
      <c r="AJ156">
        <v>1</v>
      </c>
      <c r="AK156">
        <v>0</v>
      </c>
      <c r="AL156">
        <v>0</v>
      </c>
      <c r="AM156">
        <v>0</v>
      </c>
      <c r="AN156">
        <v>0</v>
      </c>
      <c r="AO156">
        <v>0</v>
      </c>
      <c r="AP156" t="s">
        <v>1809</v>
      </c>
      <c r="AQ156" t="s">
        <v>1809</v>
      </c>
      <c r="AR156" t="s">
        <v>1809</v>
      </c>
      <c r="AS156" t="s">
        <v>1809</v>
      </c>
      <c r="AT156" t="s">
        <v>1809</v>
      </c>
      <c r="AU156" t="s">
        <v>1809</v>
      </c>
      <c r="AV156" t="s">
        <v>1809</v>
      </c>
      <c r="AW156" t="s">
        <v>1809</v>
      </c>
      <c r="AX156" t="s">
        <v>1809</v>
      </c>
      <c r="AY156" t="s">
        <v>1809</v>
      </c>
      <c r="AZ156">
        <v>0</v>
      </c>
      <c r="BA156" t="s">
        <v>1809</v>
      </c>
      <c r="BB156" t="s">
        <v>1809</v>
      </c>
      <c r="BC156" t="s">
        <v>1809</v>
      </c>
      <c r="BD156" t="s">
        <v>1809</v>
      </c>
      <c r="BE156" t="s">
        <v>1809</v>
      </c>
      <c r="BF156" t="s">
        <v>1809</v>
      </c>
      <c r="BG156" t="s">
        <v>1809</v>
      </c>
      <c r="BH156" t="s">
        <v>1809</v>
      </c>
      <c r="BI156" t="s">
        <v>1809</v>
      </c>
      <c r="BJ156" t="s">
        <v>1809</v>
      </c>
      <c r="BK156" t="s">
        <v>1809</v>
      </c>
      <c r="BL156" t="s">
        <v>1809</v>
      </c>
      <c r="BM156" t="s">
        <v>1809</v>
      </c>
      <c r="BN156" t="s">
        <v>1809</v>
      </c>
      <c r="BO156" t="s">
        <v>1809</v>
      </c>
      <c r="BP156" t="s">
        <v>1809</v>
      </c>
      <c r="BQ156" t="s">
        <v>1809</v>
      </c>
      <c r="BR156" t="s">
        <v>1809</v>
      </c>
      <c r="BS156" t="s">
        <v>1809</v>
      </c>
      <c r="BT156" t="s">
        <v>1809</v>
      </c>
      <c r="BU156" t="s">
        <v>1809</v>
      </c>
      <c r="BV156">
        <v>0</v>
      </c>
      <c r="BW156" t="s">
        <v>1809</v>
      </c>
      <c r="BX156" t="s">
        <v>1809</v>
      </c>
      <c r="BY156" t="s">
        <v>1809</v>
      </c>
      <c r="BZ156" t="s">
        <v>1809</v>
      </c>
      <c r="CA156" t="s">
        <v>1809</v>
      </c>
      <c r="CB156" t="s">
        <v>1809</v>
      </c>
      <c r="CC156" t="s">
        <v>1809</v>
      </c>
      <c r="CD156" t="s">
        <v>1809</v>
      </c>
      <c r="CE156" t="s">
        <v>1809</v>
      </c>
      <c r="CF156" t="s">
        <v>1809</v>
      </c>
      <c r="CG156" t="s">
        <v>1809</v>
      </c>
      <c r="CH156">
        <v>0</v>
      </c>
      <c r="CI156" t="s">
        <v>1809</v>
      </c>
      <c r="CJ156" t="s">
        <v>1809</v>
      </c>
      <c r="CK156" t="s">
        <v>1809</v>
      </c>
      <c r="CL156" t="s">
        <v>1809</v>
      </c>
      <c r="CM156" t="s">
        <v>1809</v>
      </c>
      <c r="CN156" t="s">
        <v>1809</v>
      </c>
      <c r="CO156" t="s">
        <v>1809</v>
      </c>
      <c r="CP156" t="s">
        <v>1809</v>
      </c>
      <c r="CQ156" t="s">
        <v>1809</v>
      </c>
      <c r="CR156" t="s">
        <v>1809</v>
      </c>
      <c r="CS156" t="s">
        <v>1809</v>
      </c>
      <c r="CT156" t="s">
        <v>1809</v>
      </c>
      <c r="CU156" t="s">
        <v>1809</v>
      </c>
      <c r="CV156" t="s">
        <v>1809</v>
      </c>
      <c r="CW156" t="s">
        <v>1809</v>
      </c>
      <c r="CX156" t="s">
        <v>1809</v>
      </c>
      <c r="CY156" t="s">
        <v>1809</v>
      </c>
      <c r="CZ156" t="s">
        <v>1809</v>
      </c>
      <c r="DA156" t="s">
        <v>1809</v>
      </c>
      <c r="DB156" t="s">
        <v>1809</v>
      </c>
      <c r="DC156" t="s">
        <v>1809</v>
      </c>
      <c r="DD156" t="s">
        <v>1809</v>
      </c>
      <c r="DE156" t="s">
        <v>1809</v>
      </c>
      <c r="DF156" t="s">
        <v>1809</v>
      </c>
      <c r="DG156" t="s">
        <v>1809</v>
      </c>
      <c r="DH156" t="s">
        <v>1809</v>
      </c>
      <c r="DI156" t="s">
        <v>1809</v>
      </c>
      <c r="DJ156" t="s">
        <v>1809</v>
      </c>
      <c r="DK156" t="s">
        <v>1809</v>
      </c>
      <c r="DL156" t="s">
        <v>1809</v>
      </c>
      <c r="DM156" t="s">
        <v>1809</v>
      </c>
      <c r="DN156" t="s">
        <v>1809</v>
      </c>
      <c r="DO156" t="s">
        <v>1809</v>
      </c>
      <c r="DP156" t="s">
        <v>1809</v>
      </c>
      <c r="DQ156" t="s">
        <v>1809</v>
      </c>
      <c r="DR156" t="s">
        <v>1809</v>
      </c>
      <c r="DS156" t="s">
        <v>1809</v>
      </c>
      <c r="DT156" t="s">
        <v>1809</v>
      </c>
      <c r="DU156" t="s">
        <v>1809</v>
      </c>
      <c r="DV156" t="s">
        <v>1809</v>
      </c>
      <c r="DW156">
        <v>0</v>
      </c>
      <c r="DX156">
        <v>1</v>
      </c>
      <c r="DY156">
        <v>0</v>
      </c>
      <c r="DZ156" t="s">
        <v>1809</v>
      </c>
      <c r="EA156">
        <v>1</v>
      </c>
      <c r="EB156">
        <v>0</v>
      </c>
      <c r="EC156">
        <v>0</v>
      </c>
      <c r="ED156">
        <v>0</v>
      </c>
      <c r="EE156">
        <v>0</v>
      </c>
      <c r="EF156">
        <v>0</v>
      </c>
      <c r="EG156">
        <v>0</v>
      </c>
      <c r="EH156">
        <v>1</v>
      </c>
      <c r="EI156">
        <v>1</v>
      </c>
      <c r="EJ156">
        <v>1</v>
      </c>
      <c r="EK156">
        <v>0</v>
      </c>
      <c r="EL156">
        <v>0</v>
      </c>
      <c r="EM156" t="s">
        <v>1809</v>
      </c>
      <c r="EN156" t="s">
        <v>1809</v>
      </c>
      <c r="EO156" t="s">
        <v>1809</v>
      </c>
      <c r="EP156" t="s">
        <v>1809</v>
      </c>
      <c r="EQ156" t="s">
        <v>1809</v>
      </c>
      <c r="ER156">
        <v>1</v>
      </c>
      <c r="ES156">
        <v>0</v>
      </c>
      <c r="ET156">
        <v>1</v>
      </c>
      <c r="EU156">
        <v>1</v>
      </c>
      <c r="EV156">
        <v>0</v>
      </c>
      <c r="EW156">
        <v>0</v>
      </c>
    </row>
    <row r="157" spans="1:153" x14ac:dyDescent="0.35">
      <c r="A157" t="s">
        <v>404</v>
      </c>
      <c r="B157" s="1">
        <v>43034</v>
      </c>
      <c r="C157" s="1">
        <v>43222</v>
      </c>
      <c r="D157">
        <v>1</v>
      </c>
      <c r="E157">
        <v>0</v>
      </c>
      <c r="F157">
        <v>1</v>
      </c>
      <c r="G157">
        <v>0</v>
      </c>
      <c r="H157">
        <v>0</v>
      </c>
      <c r="I157">
        <v>0</v>
      </c>
      <c r="J157">
        <v>1</v>
      </c>
      <c r="K157">
        <v>1</v>
      </c>
      <c r="L157">
        <v>0</v>
      </c>
      <c r="M157">
        <v>1</v>
      </c>
      <c r="N157">
        <v>1</v>
      </c>
      <c r="O157">
        <v>1</v>
      </c>
      <c r="P157">
        <v>1</v>
      </c>
      <c r="Q157">
        <v>0</v>
      </c>
      <c r="R157">
        <v>0</v>
      </c>
      <c r="S157">
        <v>0</v>
      </c>
      <c r="T157">
        <v>0</v>
      </c>
      <c r="U157">
        <v>0</v>
      </c>
      <c r="V157">
        <v>0</v>
      </c>
      <c r="W157">
        <v>0</v>
      </c>
      <c r="X157">
        <v>1</v>
      </c>
      <c r="Y157">
        <v>1</v>
      </c>
      <c r="Z157">
        <v>1</v>
      </c>
      <c r="AA157">
        <v>1</v>
      </c>
      <c r="AB157">
        <v>1</v>
      </c>
      <c r="AC157">
        <v>0</v>
      </c>
      <c r="AD157">
        <v>0</v>
      </c>
      <c r="AE157">
        <v>1</v>
      </c>
      <c r="AF157">
        <v>0</v>
      </c>
      <c r="AG157">
        <v>0</v>
      </c>
      <c r="AH157">
        <v>1</v>
      </c>
      <c r="AI157">
        <v>0</v>
      </c>
      <c r="AJ157">
        <v>1</v>
      </c>
      <c r="AK157">
        <v>0</v>
      </c>
      <c r="AL157">
        <v>0</v>
      </c>
      <c r="AM157">
        <v>0</v>
      </c>
      <c r="AN157">
        <v>0</v>
      </c>
      <c r="AO157">
        <v>0</v>
      </c>
      <c r="AP157" t="s">
        <v>1809</v>
      </c>
      <c r="AQ157" t="s">
        <v>1809</v>
      </c>
      <c r="AR157" t="s">
        <v>1809</v>
      </c>
      <c r="AS157" t="s">
        <v>1809</v>
      </c>
      <c r="AT157" t="s">
        <v>1809</v>
      </c>
      <c r="AU157" t="s">
        <v>1809</v>
      </c>
      <c r="AV157" t="s">
        <v>1809</v>
      </c>
      <c r="AW157" t="s">
        <v>1809</v>
      </c>
      <c r="AX157" t="s">
        <v>1809</v>
      </c>
      <c r="AY157" t="s">
        <v>1809</v>
      </c>
      <c r="AZ157">
        <v>0</v>
      </c>
      <c r="BA157" t="s">
        <v>1809</v>
      </c>
      <c r="BB157" t="s">
        <v>1809</v>
      </c>
      <c r="BC157" t="s">
        <v>1809</v>
      </c>
      <c r="BD157" t="s">
        <v>1809</v>
      </c>
      <c r="BE157" t="s">
        <v>1809</v>
      </c>
      <c r="BF157" t="s">
        <v>1809</v>
      </c>
      <c r="BG157" t="s">
        <v>1809</v>
      </c>
      <c r="BH157" t="s">
        <v>1809</v>
      </c>
      <c r="BI157" t="s">
        <v>1809</v>
      </c>
      <c r="BJ157" t="s">
        <v>1809</v>
      </c>
      <c r="BK157" t="s">
        <v>1809</v>
      </c>
      <c r="BL157" t="s">
        <v>1809</v>
      </c>
      <c r="BM157" t="s">
        <v>1809</v>
      </c>
      <c r="BN157" t="s">
        <v>1809</v>
      </c>
      <c r="BO157" t="s">
        <v>1809</v>
      </c>
      <c r="BP157" t="s">
        <v>1809</v>
      </c>
      <c r="BQ157" t="s">
        <v>1809</v>
      </c>
      <c r="BR157" t="s">
        <v>1809</v>
      </c>
      <c r="BS157" t="s">
        <v>1809</v>
      </c>
      <c r="BT157" t="s">
        <v>1809</v>
      </c>
      <c r="BU157" t="s">
        <v>1809</v>
      </c>
      <c r="BV157">
        <v>0</v>
      </c>
      <c r="BW157" t="s">
        <v>1809</v>
      </c>
      <c r="BX157" t="s">
        <v>1809</v>
      </c>
      <c r="BY157" t="s">
        <v>1809</v>
      </c>
      <c r="BZ157" t="s">
        <v>1809</v>
      </c>
      <c r="CA157" t="s">
        <v>1809</v>
      </c>
      <c r="CB157" t="s">
        <v>1809</v>
      </c>
      <c r="CC157" t="s">
        <v>1809</v>
      </c>
      <c r="CD157" t="s">
        <v>1809</v>
      </c>
      <c r="CE157" t="s">
        <v>1809</v>
      </c>
      <c r="CF157" t="s">
        <v>1809</v>
      </c>
      <c r="CG157" t="s">
        <v>1809</v>
      </c>
      <c r="CH157">
        <v>0</v>
      </c>
      <c r="CI157" t="s">
        <v>1809</v>
      </c>
      <c r="CJ157" t="s">
        <v>1809</v>
      </c>
      <c r="CK157" t="s">
        <v>1809</v>
      </c>
      <c r="CL157" t="s">
        <v>1809</v>
      </c>
      <c r="CM157" t="s">
        <v>1809</v>
      </c>
      <c r="CN157" t="s">
        <v>1809</v>
      </c>
      <c r="CO157" t="s">
        <v>1809</v>
      </c>
      <c r="CP157" t="s">
        <v>1809</v>
      </c>
      <c r="CQ157" t="s">
        <v>1809</v>
      </c>
      <c r="CR157" t="s">
        <v>1809</v>
      </c>
      <c r="CS157" t="s">
        <v>1809</v>
      </c>
      <c r="CT157" t="s">
        <v>1809</v>
      </c>
      <c r="CU157" t="s">
        <v>1809</v>
      </c>
      <c r="CV157" t="s">
        <v>1809</v>
      </c>
      <c r="CW157" t="s">
        <v>1809</v>
      </c>
      <c r="CX157" t="s">
        <v>1809</v>
      </c>
      <c r="CY157" t="s">
        <v>1809</v>
      </c>
      <c r="CZ157" t="s">
        <v>1809</v>
      </c>
      <c r="DA157" t="s">
        <v>1809</v>
      </c>
      <c r="DB157" t="s">
        <v>1809</v>
      </c>
      <c r="DC157" t="s">
        <v>1809</v>
      </c>
      <c r="DD157" t="s">
        <v>1809</v>
      </c>
      <c r="DE157" t="s">
        <v>1809</v>
      </c>
      <c r="DF157" t="s">
        <v>1809</v>
      </c>
      <c r="DG157" t="s">
        <v>1809</v>
      </c>
      <c r="DH157" t="s">
        <v>1809</v>
      </c>
      <c r="DI157" t="s">
        <v>1809</v>
      </c>
      <c r="DJ157" t="s">
        <v>1809</v>
      </c>
      <c r="DK157" t="s">
        <v>1809</v>
      </c>
      <c r="DL157" t="s">
        <v>1809</v>
      </c>
      <c r="DM157" t="s">
        <v>1809</v>
      </c>
      <c r="DN157" t="s">
        <v>1809</v>
      </c>
      <c r="DO157" t="s">
        <v>1809</v>
      </c>
      <c r="DP157" t="s">
        <v>1809</v>
      </c>
      <c r="DQ157" t="s">
        <v>1809</v>
      </c>
      <c r="DR157" t="s">
        <v>1809</v>
      </c>
      <c r="DS157" t="s">
        <v>1809</v>
      </c>
      <c r="DT157" t="s">
        <v>1809</v>
      </c>
      <c r="DU157" t="s">
        <v>1809</v>
      </c>
      <c r="DV157" t="s">
        <v>1809</v>
      </c>
      <c r="DW157">
        <v>0</v>
      </c>
      <c r="DX157">
        <v>1</v>
      </c>
      <c r="DY157">
        <v>0</v>
      </c>
      <c r="DZ157" t="s">
        <v>1809</v>
      </c>
      <c r="EA157">
        <v>1</v>
      </c>
      <c r="EB157">
        <v>0</v>
      </c>
      <c r="EC157">
        <v>1</v>
      </c>
      <c r="ED157">
        <v>0</v>
      </c>
      <c r="EE157">
        <v>0</v>
      </c>
      <c r="EF157">
        <v>1</v>
      </c>
      <c r="EG157">
        <v>0</v>
      </c>
      <c r="EH157">
        <v>0</v>
      </c>
      <c r="EI157">
        <v>1</v>
      </c>
      <c r="EJ157">
        <v>1</v>
      </c>
      <c r="EK157">
        <v>0</v>
      </c>
      <c r="EL157">
        <v>0</v>
      </c>
      <c r="EM157" t="s">
        <v>1809</v>
      </c>
      <c r="EN157" t="s">
        <v>1809</v>
      </c>
      <c r="EO157" t="s">
        <v>1809</v>
      </c>
      <c r="EP157" t="s">
        <v>1809</v>
      </c>
      <c r="EQ157" t="s">
        <v>1809</v>
      </c>
      <c r="ER157">
        <v>1</v>
      </c>
      <c r="ES157">
        <v>0</v>
      </c>
      <c r="ET157">
        <v>1</v>
      </c>
      <c r="EU157">
        <v>1</v>
      </c>
      <c r="EV157">
        <v>0</v>
      </c>
      <c r="EW157">
        <v>0</v>
      </c>
    </row>
    <row r="158" spans="1:153" x14ac:dyDescent="0.35">
      <c r="A158" t="s">
        <v>404</v>
      </c>
      <c r="B158" s="1">
        <v>43223</v>
      </c>
      <c r="C158" s="1">
        <v>43227</v>
      </c>
      <c r="D158">
        <v>1</v>
      </c>
      <c r="E158">
        <v>0</v>
      </c>
      <c r="F158">
        <v>1</v>
      </c>
      <c r="G158">
        <v>0</v>
      </c>
      <c r="H158">
        <v>0</v>
      </c>
      <c r="I158">
        <v>0</v>
      </c>
      <c r="J158">
        <v>1</v>
      </c>
      <c r="K158">
        <v>1</v>
      </c>
      <c r="L158">
        <v>0</v>
      </c>
      <c r="M158">
        <v>1</v>
      </c>
      <c r="N158">
        <v>1</v>
      </c>
      <c r="O158">
        <v>1</v>
      </c>
      <c r="P158">
        <v>1</v>
      </c>
      <c r="Q158">
        <v>0</v>
      </c>
      <c r="R158">
        <v>0</v>
      </c>
      <c r="S158">
        <v>0</v>
      </c>
      <c r="T158">
        <v>0</v>
      </c>
      <c r="U158">
        <v>0</v>
      </c>
      <c r="V158">
        <v>0</v>
      </c>
      <c r="W158">
        <v>0</v>
      </c>
      <c r="X158">
        <v>1</v>
      </c>
      <c r="Y158">
        <v>1</v>
      </c>
      <c r="Z158">
        <v>1</v>
      </c>
      <c r="AA158">
        <v>1</v>
      </c>
      <c r="AB158">
        <v>1</v>
      </c>
      <c r="AC158">
        <v>0</v>
      </c>
      <c r="AD158">
        <v>0</v>
      </c>
      <c r="AE158">
        <v>1</v>
      </c>
      <c r="AF158">
        <v>0</v>
      </c>
      <c r="AG158">
        <v>0</v>
      </c>
      <c r="AH158">
        <v>1</v>
      </c>
      <c r="AI158">
        <v>0</v>
      </c>
      <c r="AJ158">
        <v>1</v>
      </c>
      <c r="AK158">
        <v>0</v>
      </c>
      <c r="AL158">
        <v>0</v>
      </c>
      <c r="AM158">
        <v>0</v>
      </c>
      <c r="AN158">
        <v>0</v>
      </c>
      <c r="AO158">
        <v>0</v>
      </c>
      <c r="AP158" t="s">
        <v>1809</v>
      </c>
      <c r="AQ158" t="s">
        <v>1809</v>
      </c>
      <c r="AR158" t="s">
        <v>1809</v>
      </c>
      <c r="AS158" t="s">
        <v>1809</v>
      </c>
      <c r="AT158" t="s">
        <v>1809</v>
      </c>
      <c r="AU158" t="s">
        <v>1809</v>
      </c>
      <c r="AV158" t="s">
        <v>1809</v>
      </c>
      <c r="AW158" t="s">
        <v>1809</v>
      </c>
      <c r="AX158" t="s">
        <v>1809</v>
      </c>
      <c r="AY158" t="s">
        <v>1809</v>
      </c>
      <c r="AZ158">
        <v>0</v>
      </c>
      <c r="BA158" t="s">
        <v>1809</v>
      </c>
      <c r="BB158" t="s">
        <v>1809</v>
      </c>
      <c r="BC158" t="s">
        <v>1809</v>
      </c>
      <c r="BD158" t="s">
        <v>1809</v>
      </c>
      <c r="BE158" t="s">
        <v>1809</v>
      </c>
      <c r="BF158" t="s">
        <v>1809</v>
      </c>
      <c r="BG158" t="s">
        <v>1809</v>
      </c>
      <c r="BH158" t="s">
        <v>1809</v>
      </c>
      <c r="BI158" t="s">
        <v>1809</v>
      </c>
      <c r="BJ158" t="s">
        <v>1809</v>
      </c>
      <c r="BK158" t="s">
        <v>1809</v>
      </c>
      <c r="BL158" t="s">
        <v>1809</v>
      </c>
      <c r="BM158" t="s">
        <v>1809</v>
      </c>
      <c r="BN158" t="s">
        <v>1809</v>
      </c>
      <c r="BO158" t="s">
        <v>1809</v>
      </c>
      <c r="BP158" t="s">
        <v>1809</v>
      </c>
      <c r="BQ158" t="s">
        <v>1809</v>
      </c>
      <c r="BR158" t="s">
        <v>1809</v>
      </c>
      <c r="BS158" t="s">
        <v>1809</v>
      </c>
      <c r="BT158" t="s">
        <v>1809</v>
      </c>
      <c r="BU158" t="s">
        <v>1809</v>
      </c>
      <c r="BV158">
        <v>0</v>
      </c>
      <c r="BW158" t="s">
        <v>1809</v>
      </c>
      <c r="BX158" t="s">
        <v>1809</v>
      </c>
      <c r="BY158" t="s">
        <v>1809</v>
      </c>
      <c r="BZ158" t="s">
        <v>1809</v>
      </c>
      <c r="CA158" t="s">
        <v>1809</v>
      </c>
      <c r="CB158" t="s">
        <v>1809</v>
      </c>
      <c r="CC158" t="s">
        <v>1809</v>
      </c>
      <c r="CD158" t="s">
        <v>1809</v>
      </c>
      <c r="CE158" t="s">
        <v>1809</v>
      </c>
      <c r="CF158" t="s">
        <v>1809</v>
      </c>
      <c r="CG158" t="s">
        <v>1809</v>
      </c>
      <c r="CH158">
        <v>0</v>
      </c>
      <c r="CI158" t="s">
        <v>1809</v>
      </c>
      <c r="CJ158" t="s">
        <v>1809</v>
      </c>
      <c r="CK158" t="s">
        <v>1809</v>
      </c>
      <c r="CL158" t="s">
        <v>1809</v>
      </c>
      <c r="CM158" t="s">
        <v>1809</v>
      </c>
      <c r="CN158" t="s">
        <v>1809</v>
      </c>
      <c r="CO158" t="s">
        <v>1809</v>
      </c>
      <c r="CP158" t="s">
        <v>1809</v>
      </c>
      <c r="CQ158" t="s">
        <v>1809</v>
      </c>
      <c r="CR158" t="s">
        <v>1809</v>
      </c>
      <c r="CS158" t="s">
        <v>1809</v>
      </c>
      <c r="CT158" t="s">
        <v>1809</v>
      </c>
      <c r="CU158" t="s">
        <v>1809</v>
      </c>
      <c r="CV158" t="s">
        <v>1809</v>
      </c>
      <c r="CW158" t="s">
        <v>1809</v>
      </c>
      <c r="CX158" t="s">
        <v>1809</v>
      </c>
      <c r="CY158" t="s">
        <v>1809</v>
      </c>
      <c r="CZ158" t="s">
        <v>1809</v>
      </c>
      <c r="DA158" t="s">
        <v>1809</v>
      </c>
      <c r="DB158" t="s">
        <v>1809</v>
      </c>
      <c r="DC158" t="s">
        <v>1809</v>
      </c>
      <c r="DD158" t="s">
        <v>1809</v>
      </c>
      <c r="DE158" t="s">
        <v>1809</v>
      </c>
      <c r="DF158" t="s">
        <v>1809</v>
      </c>
      <c r="DG158" t="s">
        <v>1809</v>
      </c>
      <c r="DH158" t="s">
        <v>1809</v>
      </c>
      <c r="DI158" t="s">
        <v>1809</v>
      </c>
      <c r="DJ158" t="s">
        <v>1809</v>
      </c>
      <c r="DK158" t="s">
        <v>1809</v>
      </c>
      <c r="DL158" t="s">
        <v>1809</v>
      </c>
      <c r="DM158" t="s">
        <v>1809</v>
      </c>
      <c r="DN158" t="s">
        <v>1809</v>
      </c>
      <c r="DO158" t="s">
        <v>1809</v>
      </c>
      <c r="DP158" t="s">
        <v>1809</v>
      </c>
      <c r="DQ158" t="s">
        <v>1809</v>
      </c>
      <c r="DR158" t="s">
        <v>1809</v>
      </c>
      <c r="DS158" t="s">
        <v>1809</v>
      </c>
      <c r="DT158" t="s">
        <v>1809</v>
      </c>
      <c r="DU158" t="s">
        <v>1809</v>
      </c>
      <c r="DV158" t="s">
        <v>1809</v>
      </c>
      <c r="DW158">
        <v>0</v>
      </c>
      <c r="DX158">
        <v>1</v>
      </c>
      <c r="DY158">
        <v>0</v>
      </c>
      <c r="DZ158" t="s">
        <v>1809</v>
      </c>
      <c r="EA158">
        <v>1</v>
      </c>
      <c r="EB158">
        <v>0</v>
      </c>
      <c r="EC158">
        <v>1</v>
      </c>
      <c r="ED158">
        <v>0</v>
      </c>
      <c r="EE158">
        <v>0</v>
      </c>
      <c r="EF158">
        <v>1</v>
      </c>
      <c r="EG158">
        <v>0</v>
      </c>
      <c r="EH158">
        <v>0</v>
      </c>
      <c r="EI158">
        <v>1</v>
      </c>
      <c r="EJ158">
        <v>1</v>
      </c>
      <c r="EK158">
        <v>0</v>
      </c>
      <c r="EL158">
        <v>0</v>
      </c>
      <c r="EM158" t="s">
        <v>1809</v>
      </c>
      <c r="EN158" t="s">
        <v>1809</v>
      </c>
      <c r="EO158" t="s">
        <v>1809</v>
      </c>
      <c r="EP158" t="s">
        <v>1809</v>
      </c>
      <c r="EQ158" t="s">
        <v>1809</v>
      </c>
      <c r="ER158">
        <v>1</v>
      </c>
      <c r="ES158">
        <v>0</v>
      </c>
      <c r="ET158">
        <v>1</v>
      </c>
      <c r="EU158">
        <v>1</v>
      </c>
      <c r="EV158">
        <v>0</v>
      </c>
      <c r="EW158">
        <v>0</v>
      </c>
    </row>
    <row r="159" spans="1:153" x14ac:dyDescent="0.35">
      <c r="A159" t="s">
        <v>404</v>
      </c>
      <c r="B159" s="1">
        <v>43228</v>
      </c>
      <c r="C159" s="1">
        <v>43281</v>
      </c>
      <c r="D159">
        <v>1</v>
      </c>
      <c r="E159">
        <v>0</v>
      </c>
      <c r="F159">
        <v>1</v>
      </c>
      <c r="G159">
        <v>0</v>
      </c>
      <c r="H159">
        <v>0</v>
      </c>
      <c r="I159">
        <v>0</v>
      </c>
      <c r="J159">
        <v>1</v>
      </c>
      <c r="K159">
        <v>1</v>
      </c>
      <c r="L159">
        <v>0</v>
      </c>
      <c r="M159">
        <v>1</v>
      </c>
      <c r="N159">
        <v>1</v>
      </c>
      <c r="O159">
        <v>1</v>
      </c>
      <c r="P159">
        <v>1</v>
      </c>
      <c r="Q159">
        <v>0</v>
      </c>
      <c r="R159">
        <v>0</v>
      </c>
      <c r="S159">
        <v>0</v>
      </c>
      <c r="T159">
        <v>0</v>
      </c>
      <c r="U159">
        <v>0</v>
      </c>
      <c r="V159">
        <v>0</v>
      </c>
      <c r="W159">
        <v>0</v>
      </c>
      <c r="X159">
        <v>1</v>
      </c>
      <c r="Y159">
        <v>1</v>
      </c>
      <c r="Z159">
        <v>1</v>
      </c>
      <c r="AA159">
        <v>1</v>
      </c>
      <c r="AB159">
        <v>1</v>
      </c>
      <c r="AC159">
        <v>0</v>
      </c>
      <c r="AD159">
        <v>0</v>
      </c>
      <c r="AE159">
        <v>1</v>
      </c>
      <c r="AF159">
        <v>0</v>
      </c>
      <c r="AG159">
        <v>0</v>
      </c>
      <c r="AH159">
        <v>1</v>
      </c>
      <c r="AI159">
        <v>0</v>
      </c>
      <c r="AJ159">
        <v>1</v>
      </c>
      <c r="AK159">
        <v>0</v>
      </c>
      <c r="AL159">
        <v>0</v>
      </c>
      <c r="AM159">
        <v>0</v>
      </c>
      <c r="AN159">
        <v>0</v>
      </c>
      <c r="AO159">
        <v>0</v>
      </c>
      <c r="AP159" t="s">
        <v>1809</v>
      </c>
      <c r="AQ159" t="s">
        <v>1809</v>
      </c>
      <c r="AR159" t="s">
        <v>1809</v>
      </c>
      <c r="AS159" t="s">
        <v>1809</v>
      </c>
      <c r="AT159" t="s">
        <v>1809</v>
      </c>
      <c r="AU159" t="s">
        <v>1809</v>
      </c>
      <c r="AV159" t="s">
        <v>1809</v>
      </c>
      <c r="AW159" t="s">
        <v>1809</v>
      </c>
      <c r="AX159" t="s">
        <v>1809</v>
      </c>
      <c r="AY159" t="s">
        <v>1809</v>
      </c>
      <c r="AZ159">
        <v>0</v>
      </c>
      <c r="BA159" t="s">
        <v>1809</v>
      </c>
      <c r="BB159" t="s">
        <v>1809</v>
      </c>
      <c r="BC159" t="s">
        <v>1809</v>
      </c>
      <c r="BD159" t="s">
        <v>1809</v>
      </c>
      <c r="BE159" t="s">
        <v>1809</v>
      </c>
      <c r="BF159" t="s">
        <v>1809</v>
      </c>
      <c r="BG159" t="s">
        <v>1809</v>
      </c>
      <c r="BH159" t="s">
        <v>1809</v>
      </c>
      <c r="BI159" t="s">
        <v>1809</v>
      </c>
      <c r="BJ159" t="s">
        <v>1809</v>
      </c>
      <c r="BK159" t="s">
        <v>1809</v>
      </c>
      <c r="BL159" t="s">
        <v>1809</v>
      </c>
      <c r="BM159" t="s">
        <v>1809</v>
      </c>
      <c r="BN159" t="s">
        <v>1809</v>
      </c>
      <c r="BO159" t="s">
        <v>1809</v>
      </c>
      <c r="BP159" t="s">
        <v>1809</v>
      </c>
      <c r="BQ159" t="s">
        <v>1809</v>
      </c>
      <c r="BR159" t="s">
        <v>1809</v>
      </c>
      <c r="BS159" t="s">
        <v>1809</v>
      </c>
      <c r="BT159" t="s">
        <v>1809</v>
      </c>
      <c r="BU159" t="s">
        <v>1809</v>
      </c>
      <c r="BV159">
        <v>0</v>
      </c>
      <c r="BW159" t="s">
        <v>1809</v>
      </c>
      <c r="BX159" t="s">
        <v>1809</v>
      </c>
      <c r="BY159" t="s">
        <v>1809</v>
      </c>
      <c r="BZ159" t="s">
        <v>1809</v>
      </c>
      <c r="CA159" t="s">
        <v>1809</v>
      </c>
      <c r="CB159" t="s">
        <v>1809</v>
      </c>
      <c r="CC159" t="s">
        <v>1809</v>
      </c>
      <c r="CD159" t="s">
        <v>1809</v>
      </c>
      <c r="CE159" t="s">
        <v>1809</v>
      </c>
      <c r="CF159" t="s">
        <v>1809</v>
      </c>
      <c r="CG159" t="s">
        <v>1809</v>
      </c>
      <c r="CH159">
        <v>0</v>
      </c>
      <c r="CI159" t="s">
        <v>1809</v>
      </c>
      <c r="CJ159" t="s">
        <v>1809</v>
      </c>
      <c r="CK159" t="s">
        <v>1809</v>
      </c>
      <c r="CL159" t="s">
        <v>1809</v>
      </c>
      <c r="CM159" t="s">
        <v>1809</v>
      </c>
      <c r="CN159" t="s">
        <v>1809</v>
      </c>
      <c r="CO159" t="s">
        <v>1809</v>
      </c>
      <c r="CP159" t="s">
        <v>1809</v>
      </c>
      <c r="CQ159" t="s">
        <v>1809</v>
      </c>
      <c r="CR159" t="s">
        <v>1809</v>
      </c>
      <c r="CS159" t="s">
        <v>1809</v>
      </c>
      <c r="CT159" t="s">
        <v>1809</v>
      </c>
      <c r="CU159" t="s">
        <v>1809</v>
      </c>
      <c r="CV159" t="s">
        <v>1809</v>
      </c>
      <c r="CW159" t="s">
        <v>1809</v>
      </c>
      <c r="CX159" t="s">
        <v>1809</v>
      </c>
      <c r="CY159" t="s">
        <v>1809</v>
      </c>
      <c r="CZ159" t="s">
        <v>1809</v>
      </c>
      <c r="DA159" t="s">
        <v>1809</v>
      </c>
      <c r="DB159" t="s">
        <v>1809</v>
      </c>
      <c r="DC159" t="s">
        <v>1809</v>
      </c>
      <c r="DD159" t="s">
        <v>1809</v>
      </c>
      <c r="DE159" t="s">
        <v>1809</v>
      </c>
      <c r="DF159" t="s">
        <v>1809</v>
      </c>
      <c r="DG159" t="s">
        <v>1809</v>
      </c>
      <c r="DH159" t="s">
        <v>1809</v>
      </c>
      <c r="DI159" t="s">
        <v>1809</v>
      </c>
      <c r="DJ159" t="s">
        <v>1809</v>
      </c>
      <c r="DK159" t="s">
        <v>1809</v>
      </c>
      <c r="DL159" t="s">
        <v>1809</v>
      </c>
      <c r="DM159" t="s">
        <v>1809</v>
      </c>
      <c r="DN159" t="s">
        <v>1809</v>
      </c>
      <c r="DO159" t="s">
        <v>1809</v>
      </c>
      <c r="DP159" t="s">
        <v>1809</v>
      </c>
      <c r="DQ159" t="s">
        <v>1809</v>
      </c>
      <c r="DR159" t="s">
        <v>1809</v>
      </c>
      <c r="DS159" t="s">
        <v>1809</v>
      </c>
      <c r="DT159" t="s">
        <v>1809</v>
      </c>
      <c r="DU159" t="s">
        <v>1809</v>
      </c>
      <c r="DV159" t="s">
        <v>1809</v>
      </c>
      <c r="DW159">
        <v>0</v>
      </c>
      <c r="DX159">
        <v>1</v>
      </c>
      <c r="DY159">
        <v>0</v>
      </c>
      <c r="DZ159" t="s">
        <v>1809</v>
      </c>
      <c r="EA159">
        <v>1</v>
      </c>
      <c r="EB159">
        <v>0</v>
      </c>
      <c r="EC159">
        <v>1</v>
      </c>
      <c r="ED159">
        <v>0</v>
      </c>
      <c r="EE159">
        <v>0</v>
      </c>
      <c r="EF159">
        <v>1</v>
      </c>
      <c r="EG159">
        <v>0</v>
      </c>
      <c r="EH159">
        <v>0</v>
      </c>
      <c r="EI159">
        <v>1</v>
      </c>
      <c r="EJ159">
        <v>1</v>
      </c>
      <c r="EK159">
        <v>0</v>
      </c>
      <c r="EL159">
        <v>0</v>
      </c>
      <c r="EM159" t="s">
        <v>1809</v>
      </c>
      <c r="EN159" t="s">
        <v>1809</v>
      </c>
      <c r="EO159" t="s">
        <v>1809</v>
      </c>
      <c r="EP159" t="s">
        <v>1809</v>
      </c>
      <c r="EQ159" t="s">
        <v>1809</v>
      </c>
      <c r="ER159">
        <v>1</v>
      </c>
      <c r="ES159">
        <v>0</v>
      </c>
      <c r="ET159">
        <v>1</v>
      </c>
      <c r="EU159">
        <v>1</v>
      </c>
      <c r="EV159">
        <v>0</v>
      </c>
      <c r="EW159">
        <v>0</v>
      </c>
    </row>
    <row r="160" spans="1:153" x14ac:dyDescent="0.35">
      <c r="A160" t="s">
        <v>404</v>
      </c>
      <c r="B160" s="1">
        <v>43282</v>
      </c>
      <c r="C160" s="1">
        <v>43289</v>
      </c>
      <c r="D160">
        <v>1</v>
      </c>
      <c r="E160">
        <v>0</v>
      </c>
      <c r="F160">
        <v>1</v>
      </c>
      <c r="G160">
        <v>0</v>
      </c>
      <c r="H160">
        <v>0</v>
      </c>
      <c r="I160">
        <v>0</v>
      </c>
      <c r="J160">
        <v>1</v>
      </c>
      <c r="K160">
        <v>1</v>
      </c>
      <c r="L160">
        <v>0</v>
      </c>
      <c r="M160">
        <v>1</v>
      </c>
      <c r="N160">
        <v>1</v>
      </c>
      <c r="O160">
        <v>1</v>
      </c>
      <c r="P160">
        <v>1</v>
      </c>
      <c r="Q160">
        <v>0</v>
      </c>
      <c r="R160">
        <v>0</v>
      </c>
      <c r="S160">
        <v>0</v>
      </c>
      <c r="T160">
        <v>0</v>
      </c>
      <c r="U160">
        <v>0</v>
      </c>
      <c r="V160">
        <v>0</v>
      </c>
      <c r="W160">
        <v>0</v>
      </c>
      <c r="X160">
        <v>1</v>
      </c>
      <c r="Y160">
        <v>1</v>
      </c>
      <c r="Z160">
        <v>1</v>
      </c>
      <c r="AA160">
        <v>1</v>
      </c>
      <c r="AB160">
        <v>1</v>
      </c>
      <c r="AC160">
        <v>0</v>
      </c>
      <c r="AD160">
        <v>0</v>
      </c>
      <c r="AE160">
        <v>1</v>
      </c>
      <c r="AF160">
        <v>0</v>
      </c>
      <c r="AG160">
        <v>0</v>
      </c>
      <c r="AH160">
        <v>1</v>
      </c>
      <c r="AI160">
        <v>0</v>
      </c>
      <c r="AJ160">
        <v>1</v>
      </c>
      <c r="AK160">
        <v>0</v>
      </c>
      <c r="AL160">
        <v>0</v>
      </c>
      <c r="AM160">
        <v>0</v>
      </c>
      <c r="AN160">
        <v>1</v>
      </c>
      <c r="AO160">
        <v>0</v>
      </c>
      <c r="AP160" t="s">
        <v>1809</v>
      </c>
      <c r="AQ160" t="s">
        <v>1809</v>
      </c>
      <c r="AR160" t="s">
        <v>1809</v>
      </c>
      <c r="AS160" t="s">
        <v>1809</v>
      </c>
      <c r="AT160" t="s">
        <v>1809</v>
      </c>
      <c r="AU160" t="s">
        <v>1809</v>
      </c>
      <c r="AV160" t="s">
        <v>1809</v>
      </c>
      <c r="AW160" t="s">
        <v>1809</v>
      </c>
      <c r="AX160" t="s">
        <v>1809</v>
      </c>
      <c r="AY160" t="s">
        <v>1809</v>
      </c>
      <c r="AZ160">
        <v>1</v>
      </c>
      <c r="BA160">
        <v>0</v>
      </c>
      <c r="BB160">
        <v>0</v>
      </c>
      <c r="BC160">
        <v>1</v>
      </c>
      <c r="BD160">
        <v>0</v>
      </c>
      <c r="BE160">
        <v>0</v>
      </c>
      <c r="BF160">
        <v>0</v>
      </c>
      <c r="BG160">
        <v>0</v>
      </c>
      <c r="BH160">
        <v>0</v>
      </c>
      <c r="BI160">
        <v>0</v>
      </c>
      <c r="BJ160">
        <v>0</v>
      </c>
      <c r="BK160">
        <v>0</v>
      </c>
      <c r="BL160">
        <v>0</v>
      </c>
      <c r="BM160">
        <v>1</v>
      </c>
      <c r="BN160">
        <v>0</v>
      </c>
      <c r="BO160">
        <v>0</v>
      </c>
      <c r="BP160">
        <v>0</v>
      </c>
      <c r="BQ160">
        <v>0</v>
      </c>
      <c r="BR160">
        <v>1</v>
      </c>
      <c r="BS160">
        <v>1</v>
      </c>
      <c r="BT160">
        <v>1</v>
      </c>
      <c r="BU160">
        <v>0</v>
      </c>
      <c r="BV160">
        <v>1</v>
      </c>
      <c r="BW160">
        <v>1</v>
      </c>
      <c r="BX160">
        <v>0</v>
      </c>
      <c r="BY160">
        <v>0</v>
      </c>
      <c r="BZ160">
        <v>1</v>
      </c>
      <c r="CA160">
        <v>0</v>
      </c>
      <c r="CB160">
        <v>0</v>
      </c>
      <c r="CC160">
        <v>0</v>
      </c>
      <c r="CD160">
        <v>1</v>
      </c>
      <c r="CE160">
        <v>1</v>
      </c>
      <c r="CF160">
        <v>1</v>
      </c>
      <c r="CG160">
        <v>0</v>
      </c>
      <c r="CH160">
        <v>0</v>
      </c>
      <c r="CI160" t="s">
        <v>1809</v>
      </c>
      <c r="CJ160" t="s">
        <v>1809</v>
      </c>
      <c r="CK160" t="s">
        <v>1809</v>
      </c>
      <c r="CL160" t="s">
        <v>1809</v>
      </c>
      <c r="CM160" t="s">
        <v>1809</v>
      </c>
      <c r="CN160" t="s">
        <v>1809</v>
      </c>
      <c r="CO160" t="s">
        <v>1809</v>
      </c>
      <c r="CP160" t="s">
        <v>1809</v>
      </c>
      <c r="CQ160" t="s">
        <v>1809</v>
      </c>
      <c r="CR160" t="s">
        <v>1809</v>
      </c>
      <c r="CS160" t="s">
        <v>1809</v>
      </c>
      <c r="CT160" t="s">
        <v>1809</v>
      </c>
      <c r="CU160" t="s">
        <v>1809</v>
      </c>
      <c r="CV160" t="s">
        <v>1809</v>
      </c>
      <c r="CW160" t="s">
        <v>1809</v>
      </c>
      <c r="CX160" t="s">
        <v>1809</v>
      </c>
      <c r="CY160" t="s">
        <v>1809</v>
      </c>
      <c r="CZ160" t="s">
        <v>1809</v>
      </c>
      <c r="DA160" t="s">
        <v>1809</v>
      </c>
      <c r="DB160" t="s">
        <v>1809</v>
      </c>
      <c r="DC160" t="s">
        <v>1809</v>
      </c>
      <c r="DD160" t="s">
        <v>1809</v>
      </c>
      <c r="DE160" t="s">
        <v>1809</v>
      </c>
      <c r="DF160" t="s">
        <v>1809</v>
      </c>
      <c r="DG160" t="s">
        <v>1809</v>
      </c>
      <c r="DH160" t="s">
        <v>1809</v>
      </c>
      <c r="DI160" t="s">
        <v>1809</v>
      </c>
      <c r="DJ160" t="s">
        <v>1809</v>
      </c>
      <c r="DK160" t="s">
        <v>1809</v>
      </c>
      <c r="DL160" t="s">
        <v>1809</v>
      </c>
      <c r="DM160" t="s">
        <v>1809</v>
      </c>
      <c r="DN160" t="s">
        <v>1809</v>
      </c>
      <c r="DO160" t="s">
        <v>1809</v>
      </c>
      <c r="DP160" t="s">
        <v>1809</v>
      </c>
      <c r="DQ160" t="s">
        <v>1809</v>
      </c>
      <c r="DR160" t="s">
        <v>1809</v>
      </c>
      <c r="DS160" t="s">
        <v>1809</v>
      </c>
      <c r="DT160" t="s">
        <v>1809</v>
      </c>
      <c r="DU160" t="s">
        <v>1809</v>
      </c>
      <c r="DV160" t="s">
        <v>1809</v>
      </c>
      <c r="DW160">
        <v>0</v>
      </c>
      <c r="DX160">
        <v>1</v>
      </c>
      <c r="DY160">
        <v>0</v>
      </c>
      <c r="DZ160" t="s">
        <v>1809</v>
      </c>
      <c r="EA160">
        <v>1</v>
      </c>
      <c r="EB160">
        <v>0</v>
      </c>
      <c r="EC160">
        <v>1</v>
      </c>
      <c r="ED160">
        <v>0</v>
      </c>
      <c r="EE160">
        <v>0</v>
      </c>
      <c r="EF160">
        <v>1</v>
      </c>
      <c r="EG160">
        <v>0</v>
      </c>
      <c r="EH160">
        <v>0</v>
      </c>
      <c r="EI160">
        <v>1</v>
      </c>
      <c r="EJ160">
        <v>1</v>
      </c>
      <c r="EK160">
        <v>0</v>
      </c>
      <c r="EL160">
        <v>1</v>
      </c>
      <c r="EM160">
        <v>0</v>
      </c>
      <c r="EN160">
        <v>0</v>
      </c>
      <c r="EO160">
        <v>1</v>
      </c>
      <c r="EP160">
        <v>0</v>
      </c>
      <c r="EQ160">
        <v>0</v>
      </c>
      <c r="ER160">
        <v>1</v>
      </c>
      <c r="ES160">
        <v>0</v>
      </c>
      <c r="ET160">
        <v>1</v>
      </c>
      <c r="EU160">
        <v>1</v>
      </c>
      <c r="EV160">
        <v>0</v>
      </c>
      <c r="EW160">
        <v>0</v>
      </c>
    </row>
    <row r="161" spans="1:153" x14ac:dyDescent="0.35">
      <c r="A161" t="s">
        <v>404</v>
      </c>
      <c r="B161" s="1">
        <v>43290</v>
      </c>
      <c r="C161" s="1">
        <v>43345</v>
      </c>
      <c r="D161">
        <v>1</v>
      </c>
      <c r="E161">
        <v>0</v>
      </c>
      <c r="F161">
        <v>1</v>
      </c>
      <c r="G161">
        <v>0</v>
      </c>
      <c r="H161">
        <v>0</v>
      </c>
      <c r="I161">
        <v>0</v>
      </c>
      <c r="J161">
        <v>1</v>
      </c>
      <c r="K161">
        <v>1</v>
      </c>
      <c r="L161">
        <v>0</v>
      </c>
      <c r="M161">
        <v>1</v>
      </c>
      <c r="N161">
        <v>1</v>
      </c>
      <c r="O161">
        <v>1</v>
      </c>
      <c r="P161">
        <v>1</v>
      </c>
      <c r="Q161">
        <v>0</v>
      </c>
      <c r="R161">
        <v>0</v>
      </c>
      <c r="S161">
        <v>0</v>
      </c>
      <c r="T161">
        <v>0</v>
      </c>
      <c r="U161">
        <v>0</v>
      </c>
      <c r="V161">
        <v>0</v>
      </c>
      <c r="W161">
        <v>0</v>
      </c>
      <c r="X161">
        <v>1</v>
      </c>
      <c r="Y161">
        <v>1</v>
      </c>
      <c r="Z161">
        <v>1</v>
      </c>
      <c r="AA161">
        <v>1</v>
      </c>
      <c r="AB161">
        <v>1</v>
      </c>
      <c r="AC161">
        <v>0</v>
      </c>
      <c r="AD161">
        <v>0</v>
      </c>
      <c r="AE161">
        <v>1</v>
      </c>
      <c r="AF161">
        <v>0</v>
      </c>
      <c r="AG161">
        <v>0</v>
      </c>
      <c r="AH161">
        <v>1</v>
      </c>
      <c r="AI161">
        <v>0</v>
      </c>
      <c r="AJ161">
        <v>1</v>
      </c>
      <c r="AK161">
        <v>0</v>
      </c>
      <c r="AL161">
        <v>0</v>
      </c>
      <c r="AM161">
        <v>0</v>
      </c>
      <c r="AN161">
        <v>1</v>
      </c>
      <c r="AO161">
        <v>0</v>
      </c>
      <c r="AP161" t="s">
        <v>1809</v>
      </c>
      <c r="AQ161" t="s">
        <v>1809</v>
      </c>
      <c r="AR161" t="s">
        <v>1809</v>
      </c>
      <c r="AS161" t="s">
        <v>1809</v>
      </c>
      <c r="AT161" t="s">
        <v>1809</v>
      </c>
      <c r="AU161" t="s">
        <v>1809</v>
      </c>
      <c r="AV161" t="s">
        <v>1809</v>
      </c>
      <c r="AW161" t="s">
        <v>1809</v>
      </c>
      <c r="AX161" t="s">
        <v>1809</v>
      </c>
      <c r="AY161" t="s">
        <v>1809</v>
      </c>
      <c r="AZ161">
        <v>1</v>
      </c>
      <c r="BA161">
        <v>0</v>
      </c>
      <c r="BB161">
        <v>0</v>
      </c>
      <c r="BC161">
        <v>1</v>
      </c>
      <c r="BD161">
        <v>0</v>
      </c>
      <c r="BE161">
        <v>0</v>
      </c>
      <c r="BF161">
        <v>0</v>
      </c>
      <c r="BG161">
        <v>0</v>
      </c>
      <c r="BH161">
        <v>0</v>
      </c>
      <c r="BI161">
        <v>0</v>
      </c>
      <c r="BJ161">
        <v>0</v>
      </c>
      <c r="BK161">
        <v>0</v>
      </c>
      <c r="BL161">
        <v>0</v>
      </c>
      <c r="BM161">
        <v>1</v>
      </c>
      <c r="BN161">
        <v>0</v>
      </c>
      <c r="BO161">
        <v>0</v>
      </c>
      <c r="BP161">
        <v>0</v>
      </c>
      <c r="BQ161">
        <v>0</v>
      </c>
      <c r="BR161">
        <v>1</v>
      </c>
      <c r="BS161">
        <v>1</v>
      </c>
      <c r="BT161">
        <v>1</v>
      </c>
      <c r="BU161">
        <v>0</v>
      </c>
      <c r="BV161">
        <v>1</v>
      </c>
      <c r="BW161">
        <v>1</v>
      </c>
      <c r="BX161">
        <v>0</v>
      </c>
      <c r="BY161">
        <v>0</v>
      </c>
      <c r="BZ161">
        <v>1</v>
      </c>
      <c r="CA161">
        <v>0</v>
      </c>
      <c r="CB161">
        <v>0</v>
      </c>
      <c r="CC161">
        <v>0</v>
      </c>
      <c r="CD161">
        <v>1</v>
      </c>
      <c r="CE161">
        <v>1</v>
      </c>
      <c r="CF161">
        <v>1</v>
      </c>
      <c r="CG161">
        <v>0</v>
      </c>
      <c r="CH161">
        <v>0</v>
      </c>
      <c r="CI161" t="s">
        <v>1809</v>
      </c>
      <c r="CJ161" t="s">
        <v>1809</v>
      </c>
      <c r="CK161" t="s">
        <v>1809</v>
      </c>
      <c r="CL161" t="s">
        <v>1809</v>
      </c>
      <c r="CM161" t="s">
        <v>1809</v>
      </c>
      <c r="CN161" t="s">
        <v>1809</v>
      </c>
      <c r="CO161" t="s">
        <v>1809</v>
      </c>
      <c r="CP161" t="s">
        <v>1809</v>
      </c>
      <c r="CQ161" t="s">
        <v>1809</v>
      </c>
      <c r="CR161" t="s">
        <v>1809</v>
      </c>
      <c r="CS161" t="s">
        <v>1809</v>
      </c>
      <c r="CT161" t="s">
        <v>1809</v>
      </c>
      <c r="CU161" t="s">
        <v>1809</v>
      </c>
      <c r="CV161" t="s">
        <v>1809</v>
      </c>
      <c r="CW161" t="s">
        <v>1809</v>
      </c>
      <c r="CX161" t="s">
        <v>1809</v>
      </c>
      <c r="CY161" t="s">
        <v>1809</v>
      </c>
      <c r="CZ161" t="s">
        <v>1809</v>
      </c>
      <c r="DA161" t="s">
        <v>1809</v>
      </c>
      <c r="DB161" t="s">
        <v>1809</v>
      </c>
      <c r="DC161" t="s">
        <v>1809</v>
      </c>
      <c r="DD161" t="s">
        <v>1809</v>
      </c>
      <c r="DE161" t="s">
        <v>1809</v>
      </c>
      <c r="DF161" t="s">
        <v>1809</v>
      </c>
      <c r="DG161" t="s">
        <v>1809</v>
      </c>
      <c r="DH161" t="s">
        <v>1809</v>
      </c>
      <c r="DI161" t="s">
        <v>1809</v>
      </c>
      <c r="DJ161" t="s">
        <v>1809</v>
      </c>
      <c r="DK161" t="s">
        <v>1809</v>
      </c>
      <c r="DL161" t="s">
        <v>1809</v>
      </c>
      <c r="DM161" t="s">
        <v>1809</v>
      </c>
      <c r="DN161" t="s">
        <v>1809</v>
      </c>
      <c r="DO161" t="s">
        <v>1809</v>
      </c>
      <c r="DP161" t="s">
        <v>1809</v>
      </c>
      <c r="DQ161" t="s">
        <v>1809</v>
      </c>
      <c r="DR161" t="s">
        <v>1809</v>
      </c>
      <c r="DS161" t="s">
        <v>1809</v>
      </c>
      <c r="DT161" t="s">
        <v>1809</v>
      </c>
      <c r="DU161" t="s">
        <v>1809</v>
      </c>
      <c r="DV161" t="s">
        <v>1809</v>
      </c>
      <c r="DW161">
        <v>0</v>
      </c>
      <c r="DX161">
        <v>1</v>
      </c>
      <c r="DY161">
        <v>0</v>
      </c>
      <c r="DZ161" t="s">
        <v>1809</v>
      </c>
      <c r="EA161">
        <v>1</v>
      </c>
      <c r="EB161">
        <v>0</v>
      </c>
      <c r="EC161">
        <v>1</v>
      </c>
      <c r="ED161">
        <v>0</v>
      </c>
      <c r="EE161">
        <v>0</v>
      </c>
      <c r="EF161">
        <v>1</v>
      </c>
      <c r="EG161">
        <v>0</v>
      </c>
      <c r="EH161">
        <v>0</v>
      </c>
      <c r="EI161">
        <v>1</v>
      </c>
      <c r="EJ161">
        <v>1</v>
      </c>
      <c r="EK161">
        <v>0</v>
      </c>
      <c r="EL161">
        <v>1</v>
      </c>
      <c r="EM161">
        <v>0</v>
      </c>
      <c r="EN161">
        <v>0</v>
      </c>
      <c r="EO161">
        <v>1</v>
      </c>
      <c r="EP161">
        <v>0</v>
      </c>
      <c r="EQ161">
        <v>0</v>
      </c>
      <c r="ER161">
        <v>1</v>
      </c>
      <c r="ES161">
        <v>0</v>
      </c>
      <c r="ET161">
        <v>1</v>
      </c>
      <c r="EU161">
        <v>1</v>
      </c>
      <c r="EV161">
        <v>0</v>
      </c>
      <c r="EW161">
        <v>0</v>
      </c>
    </row>
    <row r="162" spans="1:153" x14ac:dyDescent="0.35">
      <c r="A162" t="s">
        <v>404</v>
      </c>
      <c r="B162" s="1">
        <v>43346</v>
      </c>
      <c r="C162" s="1">
        <v>43465</v>
      </c>
      <c r="D162">
        <v>1</v>
      </c>
      <c r="E162">
        <v>0</v>
      </c>
      <c r="F162">
        <v>1</v>
      </c>
      <c r="G162">
        <v>0</v>
      </c>
      <c r="H162">
        <v>0</v>
      </c>
      <c r="I162">
        <v>0</v>
      </c>
      <c r="J162">
        <v>1</v>
      </c>
      <c r="K162">
        <v>1</v>
      </c>
      <c r="L162">
        <v>0</v>
      </c>
      <c r="M162">
        <v>1</v>
      </c>
      <c r="N162">
        <v>1</v>
      </c>
      <c r="O162">
        <v>1</v>
      </c>
      <c r="P162">
        <v>1</v>
      </c>
      <c r="Q162">
        <v>0</v>
      </c>
      <c r="R162">
        <v>0</v>
      </c>
      <c r="S162">
        <v>0</v>
      </c>
      <c r="T162">
        <v>0</v>
      </c>
      <c r="U162">
        <v>0</v>
      </c>
      <c r="V162">
        <v>0</v>
      </c>
      <c r="W162">
        <v>0</v>
      </c>
      <c r="X162">
        <v>1</v>
      </c>
      <c r="Y162">
        <v>1</v>
      </c>
      <c r="Z162">
        <v>1</v>
      </c>
      <c r="AA162">
        <v>1</v>
      </c>
      <c r="AB162">
        <v>1</v>
      </c>
      <c r="AC162">
        <v>0</v>
      </c>
      <c r="AD162">
        <v>0</v>
      </c>
      <c r="AE162">
        <v>1</v>
      </c>
      <c r="AF162">
        <v>0</v>
      </c>
      <c r="AG162">
        <v>0</v>
      </c>
      <c r="AH162">
        <v>1</v>
      </c>
      <c r="AI162">
        <v>0</v>
      </c>
      <c r="AJ162">
        <v>1</v>
      </c>
      <c r="AK162">
        <v>0</v>
      </c>
      <c r="AL162">
        <v>0</v>
      </c>
      <c r="AM162">
        <v>0</v>
      </c>
      <c r="AN162">
        <v>1</v>
      </c>
      <c r="AO162">
        <v>0</v>
      </c>
      <c r="AP162" t="s">
        <v>1809</v>
      </c>
      <c r="AQ162" t="s">
        <v>1809</v>
      </c>
      <c r="AR162" t="s">
        <v>1809</v>
      </c>
      <c r="AS162" t="s">
        <v>1809</v>
      </c>
      <c r="AT162" t="s">
        <v>1809</v>
      </c>
      <c r="AU162" t="s">
        <v>1809</v>
      </c>
      <c r="AV162" t="s">
        <v>1809</v>
      </c>
      <c r="AW162" t="s">
        <v>1809</v>
      </c>
      <c r="AX162" t="s">
        <v>1809</v>
      </c>
      <c r="AY162" t="s">
        <v>1809</v>
      </c>
      <c r="AZ162">
        <v>1</v>
      </c>
      <c r="BA162">
        <v>0</v>
      </c>
      <c r="BB162">
        <v>0</v>
      </c>
      <c r="BC162">
        <v>1</v>
      </c>
      <c r="BD162">
        <v>0</v>
      </c>
      <c r="BE162">
        <v>0</v>
      </c>
      <c r="BF162">
        <v>0</v>
      </c>
      <c r="BG162">
        <v>0</v>
      </c>
      <c r="BH162">
        <v>0</v>
      </c>
      <c r="BI162">
        <v>0</v>
      </c>
      <c r="BJ162">
        <v>0</v>
      </c>
      <c r="BK162">
        <v>0</v>
      </c>
      <c r="BL162">
        <v>0</v>
      </c>
      <c r="BM162">
        <v>1</v>
      </c>
      <c r="BN162">
        <v>0</v>
      </c>
      <c r="BO162">
        <v>0</v>
      </c>
      <c r="BP162">
        <v>0</v>
      </c>
      <c r="BQ162">
        <v>0</v>
      </c>
      <c r="BR162">
        <v>1</v>
      </c>
      <c r="BS162">
        <v>1</v>
      </c>
      <c r="BT162">
        <v>1</v>
      </c>
      <c r="BU162">
        <v>0</v>
      </c>
      <c r="BV162">
        <v>1</v>
      </c>
      <c r="BW162">
        <v>1</v>
      </c>
      <c r="BX162">
        <v>0</v>
      </c>
      <c r="BY162">
        <v>0</v>
      </c>
      <c r="BZ162">
        <v>1</v>
      </c>
      <c r="CA162">
        <v>0</v>
      </c>
      <c r="CB162">
        <v>0</v>
      </c>
      <c r="CC162">
        <v>0</v>
      </c>
      <c r="CD162">
        <v>1</v>
      </c>
      <c r="CE162">
        <v>1</v>
      </c>
      <c r="CF162">
        <v>1</v>
      </c>
      <c r="CG162">
        <v>0</v>
      </c>
      <c r="CH162">
        <v>0</v>
      </c>
      <c r="CI162" t="s">
        <v>1809</v>
      </c>
      <c r="CJ162" t="s">
        <v>1809</v>
      </c>
      <c r="CK162" t="s">
        <v>1809</v>
      </c>
      <c r="CL162" t="s">
        <v>1809</v>
      </c>
      <c r="CM162" t="s">
        <v>1809</v>
      </c>
      <c r="CN162" t="s">
        <v>1809</v>
      </c>
      <c r="CO162" t="s">
        <v>1809</v>
      </c>
      <c r="CP162" t="s">
        <v>1809</v>
      </c>
      <c r="CQ162" t="s">
        <v>1809</v>
      </c>
      <c r="CR162" t="s">
        <v>1809</v>
      </c>
      <c r="CS162" t="s">
        <v>1809</v>
      </c>
      <c r="CT162" t="s">
        <v>1809</v>
      </c>
      <c r="CU162" t="s">
        <v>1809</v>
      </c>
      <c r="CV162" t="s">
        <v>1809</v>
      </c>
      <c r="CW162" t="s">
        <v>1809</v>
      </c>
      <c r="CX162" t="s">
        <v>1809</v>
      </c>
      <c r="CY162" t="s">
        <v>1809</v>
      </c>
      <c r="CZ162" t="s">
        <v>1809</v>
      </c>
      <c r="DA162" t="s">
        <v>1809</v>
      </c>
      <c r="DB162" t="s">
        <v>1809</v>
      </c>
      <c r="DC162" t="s">
        <v>1809</v>
      </c>
      <c r="DD162" t="s">
        <v>1809</v>
      </c>
      <c r="DE162" t="s">
        <v>1809</v>
      </c>
      <c r="DF162" t="s">
        <v>1809</v>
      </c>
      <c r="DG162" t="s">
        <v>1809</v>
      </c>
      <c r="DH162" t="s">
        <v>1809</v>
      </c>
      <c r="DI162" t="s">
        <v>1809</v>
      </c>
      <c r="DJ162" t="s">
        <v>1809</v>
      </c>
      <c r="DK162" t="s">
        <v>1809</v>
      </c>
      <c r="DL162" t="s">
        <v>1809</v>
      </c>
      <c r="DM162" t="s">
        <v>1809</v>
      </c>
      <c r="DN162" t="s">
        <v>1809</v>
      </c>
      <c r="DO162" t="s">
        <v>1809</v>
      </c>
      <c r="DP162" t="s">
        <v>1809</v>
      </c>
      <c r="DQ162" t="s">
        <v>1809</v>
      </c>
      <c r="DR162" t="s">
        <v>1809</v>
      </c>
      <c r="DS162" t="s">
        <v>1809</v>
      </c>
      <c r="DT162" t="s">
        <v>1809</v>
      </c>
      <c r="DU162" t="s">
        <v>1809</v>
      </c>
      <c r="DV162" t="s">
        <v>1809</v>
      </c>
      <c r="DW162">
        <v>0</v>
      </c>
      <c r="DX162">
        <v>1</v>
      </c>
      <c r="DY162">
        <v>0</v>
      </c>
      <c r="DZ162" t="s">
        <v>1809</v>
      </c>
      <c r="EA162">
        <v>1</v>
      </c>
      <c r="EB162">
        <v>0</v>
      </c>
      <c r="EC162">
        <v>1</v>
      </c>
      <c r="ED162">
        <v>0</v>
      </c>
      <c r="EE162">
        <v>0</v>
      </c>
      <c r="EF162">
        <v>1</v>
      </c>
      <c r="EG162">
        <v>0</v>
      </c>
      <c r="EH162">
        <v>0</v>
      </c>
      <c r="EI162">
        <v>1</v>
      </c>
      <c r="EJ162">
        <v>1</v>
      </c>
      <c r="EK162">
        <v>0</v>
      </c>
      <c r="EL162">
        <v>1</v>
      </c>
      <c r="EM162">
        <v>0</v>
      </c>
      <c r="EN162">
        <v>0</v>
      </c>
      <c r="EO162">
        <v>1</v>
      </c>
      <c r="EP162">
        <v>0</v>
      </c>
      <c r="EQ162">
        <v>0</v>
      </c>
      <c r="ER162">
        <v>1</v>
      </c>
      <c r="ES162">
        <v>0</v>
      </c>
      <c r="ET162">
        <v>1</v>
      </c>
      <c r="EU162">
        <v>1</v>
      </c>
      <c r="EV162">
        <v>0</v>
      </c>
      <c r="EW162">
        <v>0</v>
      </c>
    </row>
    <row r="163" spans="1:153" x14ac:dyDescent="0.35">
      <c r="A163" t="s">
        <v>404</v>
      </c>
      <c r="B163" s="1">
        <v>43466</v>
      </c>
      <c r="C163" s="1">
        <v>43579</v>
      </c>
      <c r="D163">
        <v>1</v>
      </c>
      <c r="E163">
        <v>0</v>
      </c>
      <c r="F163">
        <v>1</v>
      </c>
      <c r="G163">
        <v>0</v>
      </c>
      <c r="H163">
        <v>0</v>
      </c>
      <c r="I163">
        <v>0</v>
      </c>
      <c r="J163">
        <v>1</v>
      </c>
      <c r="K163">
        <v>1</v>
      </c>
      <c r="L163">
        <v>0</v>
      </c>
      <c r="M163">
        <v>1</v>
      </c>
      <c r="N163">
        <v>1</v>
      </c>
      <c r="O163">
        <v>1</v>
      </c>
      <c r="P163">
        <v>1</v>
      </c>
      <c r="Q163">
        <v>0</v>
      </c>
      <c r="R163">
        <v>0</v>
      </c>
      <c r="S163">
        <v>0</v>
      </c>
      <c r="T163">
        <v>0</v>
      </c>
      <c r="U163">
        <v>0</v>
      </c>
      <c r="V163">
        <v>0</v>
      </c>
      <c r="W163">
        <v>0</v>
      </c>
      <c r="X163">
        <v>1</v>
      </c>
      <c r="Y163">
        <v>1</v>
      </c>
      <c r="Z163">
        <v>1</v>
      </c>
      <c r="AA163">
        <v>1</v>
      </c>
      <c r="AB163">
        <v>1</v>
      </c>
      <c r="AC163">
        <v>0</v>
      </c>
      <c r="AD163">
        <v>0</v>
      </c>
      <c r="AE163">
        <v>1</v>
      </c>
      <c r="AF163">
        <v>0</v>
      </c>
      <c r="AG163">
        <v>0</v>
      </c>
      <c r="AH163">
        <v>1</v>
      </c>
      <c r="AI163">
        <v>0</v>
      </c>
      <c r="AJ163">
        <v>1</v>
      </c>
      <c r="AK163">
        <v>0</v>
      </c>
      <c r="AL163">
        <v>0</v>
      </c>
      <c r="AM163">
        <v>0</v>
      </c>
      <c r="AN163">
        <v>1</v>
      </c>
      <c r="AO163">
        <v>0</v>
      </c>
      <c r="AP163" t="s">
        <v>1809</v>
      </c>
      <c r="AQ163" t="s">
        <v>1809</v>
      </c>
      <c r="AR163" t="s">
        <v>1809</v>
      </c>
      <c r="AS163" t="s">
        <v>1809</v>
      </c>
      <c r="AT163" t="s">
        <v>1809</v>
      </c>
      <c r="AU163" t="s">
        <v>1809</v>
      </c>
      <c r="AV163" t="s">
        <v>1809</v>
      </c>
      <c r="AW163" t="s">
        <v>1809</v>
      </c>
      <c r="AX163" t="s">
        <v>1809</v>
      </c>
      <c r="AY163" t="s">
        <v>1809</v>
      </c>
      <c r="AZ163">
        <v>1</v>
      </c>
      <c r="BA163">
        <v>0</v>
      </c>
      <c r="BB163">
        <v>0</v>
      </c>
      <c r="BC163">
        <v>1</v>
      </c>
      <c r="BD163">
        <v>0</v>
      </c>
      <c r="BE163">
        <v>0</v>
      </c>
      <c r="BF163">
        <v>0</v>
      </c>
      <c r="BG163">
        <v>0</v>
      </c>
      <c r="BH163">
        <v>0</v>
      </c>
      <c r="BI163">
        <v>0</v>
      </c>
      <c r="BJ163">
        <v>0</v>
      </c>
      <c r="BK163">
        <v>0</v>
      </c>
      <c r="BL163">
        <v>0</v>
      </c>
      <c r="BM163">
        <v>1</v>
      </c>
      <c r="BN163">
        <v>0</v>
      </c>
      <c r="BO163">
        <v>0</v>
      </c>
      <c r="BP163">
        <v>0</v>
      </c>
      <c r="BQ163">
        <v>0</v>
      </c>
      <c r="BR163">
        <v>1</v>
      </c>
      <c r="BS163">
        <v>1</v>
      </c>
      <c r="BT163">
        <v>1</v>
      </c>
      <c r="BU163">
        <v>0</v>
      </c>
      <c r="BV163">
        <v>1</v>
      </c>
      <c r="BW163">
        <v>1</v>
      </c>
      <c r="BX163">
        <v>0</v>
      </c>
      <c r="BY163">
        <v>0</v>
      </c>
      <c r="BZ163">
        <v>1</v>
      </c>
      <c r="CA163">
        <v>0</v>
      </c>
      <c r="CB163">
        <v>0</v>
      </c>
      <c r="CC163">
        <v>0</v>
      </c>
      <c r="CD163">
        <v>1</v>
      </c>
      <c r="CE163">
        <v>1</v>
      </c>
      <c r="CF163">
        <v>1</v>
      </c>
      <c r="CG163">
        <v>0</v>
      </c>
      <c r="CH163">
        <v>0</v>
      </c>
      <c r="CI163" t="s">
        <v>1809</v>
      </c>
      <c r="CJ163" t="s">
        <v>1809</v>
      </c>
      <c r="CK163" t="s">
        <v>1809</v>
      </c>
      <c r="CL163" t="s">
        <v>1809</v>
      </c>
      <c r="CM163" t="s">
        <v>1809</v>
      </c>
      <c r="CN163" t="s">
        <v>1809</v>
      </c>
      <c r="CO163" t="s">
        <v>1809</v>
      </c>
      <c r="CP163" t="s">
        <v>1809</v>
      </c>
      <c r="CQ163" t="s">
        <v>1809</v>
      </c>
      <c r="CR163" t="s">
        <v>1809</v>
      </c>
      <c r="CS163" t="s">
        <v>1809</v>
      </c>
      <c r="CT163" t="s">
        <v>1809</v>
      </c>
      <c r="CU163" t="s">
        <v>1809</v>
      </c>
      <c r="CV163" t="s">
        <v>1809</v>
      </c>
      <c r="CW163" t="s">
        <v>1809</v>
      </c>
      <c r="CX163" t="s">
        <v>1809</v>
      </c>
      <c r="CY163" t="s">
        <v>1809</v>
      </c>
      <c r="CZ163" t="s">
        <v>1809</v>
      </c>
      <c r="DA163" t="s">
        <v>1809</v>
      </c>
      <c r="DB163" t="s">
        <v>1809</v>
      </c>
      <c r="DC163" t="s">
        <v>1809</v>
      </c>
      <c r="DD163" t="s">
        <v>1809</v>
      </c>
      <c r="DE163" t="s">
        <v>1809</v>
      </c>
      <c r="DF163" t="s">
        <v>1809</v>
      </c>
      <c r="DG163" t="s">
        <v>1809</v>
      </c>
      <c r="DH163" t="s">
        <v>1809</v>
      </c>
      <c r="DI163" t="s">
        <v>1809</v>
      </c>
      <c r="DJ163" t="s">
        <v>1809</v>
      </c>
      <c r="DK163" t="s">
        <v>1809</v>
      </c>
      <c r="DL163" t="s">
        <v>1809</v>
      </c>
      <c r="DM163" t="s">
        <v>1809</v>
      </c>
      <c r="DN163" t="s">
        <v>1809</v>
      </c>
      <c r="DO163" t="s">
        <v>1809</v>
      </c>
      <c r="DP163" t="s">
        <v>1809</v>
      </c>
      <c r="DQ163" t="s">
        <v>1809</v>
      </c>
      <c r="DR163" t="s">
        <v>1809</v>
      </c>
      <c r="DS163" t="s">
        <v>1809</v>
      </c>
      <c r="DT163" t="s">
        <v>1809</v>
      </c>
      <c r="DU163" t="s">
        <v>1809</v>
      </c>
      <c r="DV163" t="s">
        <v>1809</v>
      </c>
      <c r="DW163">
        <v>0</v>
      </c>
      <c r="DX163">
        <v>1</v>
      </c>
      <c r="DY163">
        <v>0</v>
      </c>
      <c r="DZ163" t="s">
        <v>1809</v>
      </c>
      <c r="EA163">
        <v>1</v>
      </c>
      <c r="EB163">
        <v>0</v>
      </c>
      <c r="EC163">
        <v>1</v>
      </c>
      <c r="ED163">
        <v>0</v>
      </c>
      <c r="EE163">
        <v>0</v>
      </c>
      <c r="EF163">
        <v>1</v>
      </c>
      <c r="EG163">
        <v>0</v>
      </c>
      <c r="EH163">
        <v>0</v>
      </c>
      <c r="EI163">
        <v>1</v>
      </c>
      <c r="EJ163">
        <v>1</v>
      </c>
      <c r="EK163">
        <v>0</v>
      </c>
      <c r="EL163">
        <v>1</v>
      </c>
      <c r="EM163">
        <v>0</v>
      </c>
      <c r="EN163">
        <v>0</v>
      </c>
      <c r="EO163">
        <v>1</v>
      </c>
      <c r="EP163">
        <v>0</v>
      </c>
      <c r="EQ163">
        <v>0</v>
      </c>
      <c r="ER163">
        <v>1</v>
      </c>
      <c r="ES163">
        <v>0</v>
      </c>
      <c r="ET163">
        <v>1</v>
      </c>
      <c r="EU163">
        <v>1</v>
      </c>
      <c r="EV163">
        <v>0</v>
      </c>
      <c r="EW163">
        <v>0</v>
      </c>
    </row>
    <row r="164" spans="1:153" x14ac:dyDescent="0.35">
      <c r="A164" t="s">
        <v>404</v>
      </c>
      <c r="B164" s="1">
        <v>43580</v>
      </c>
      <c r="C164" s="1">
        <v>43580</v>
      </c>
      <c r="D164">
        <v>1</v>
      </c>
      <c r="E164">
        <v>0</v>
      </c>
      <c r="F164">
        <v>1</v>
      </c>
      <c r="G164">
        <v>0</v>
      </c>
      <c r="H164">
        <v>0</v>
      </c>
      <c r="I164">
        <v>0</v>
      </c>
      <c r="J164">
        <v>1</v>
      </c>
      <c r="K164">
        <v>1</v>
      </c>
      <c r="L164">
        <v>0</v>
      </c>
      <c r="M164">
        <v>1</v>
      </c>
      <c r="N164">
        <v>1</v>
      </c>
      <c r="O164">
        <v>1</v>
      </c>
      <c r="P164">
        <v>1</v>
      </c>
      <c r="Q164">
        <v>0</v>
      </c>
      <c r="R164">
        <v>0</v>
      </c>
      <c r="S164">
        <v>0</v>
      </c>
      <c r="T164">
        <v>0</v>
      </c>
      <c r="U164">
        <v>0</v>
      </c>
      <c r="V164">
        <v>0</v>
      </c>
      <c r="W164">
        <v>0</v>
      </c>
      <c r="X164">
        <v>1</v>
      </c>
      <c r="Y164">
        <v>1</v>
      </c>
      <c r="Z164">
        <v>1</v>
      </c>
      <c r="AA164">
        <v>1</v>
      </c>
      <c r="AB164">
        <v>1</v>
      </c>
      <c r="AC164">
        <v>0</v>
      </c>
      <c r="AD164">
        <v>0</v>
      </c>
      <c r="AE164">
        <v>1</v>
      </c>
      <c r="AF164">
        <v>0</v>
      </c>
      <c r="AG164">
        <v>0</v>
      </c>
      <c r="AH164">
        <v>1</v>
      </c>
      <c r="AI164">
        <v>0</v>
      </c>
      <c r="AJ164">
        <v>1</v>
      </c>
      <c r="AK164">
        <v>0</v>
      </c>
      <c r="AL164">
        <v>0</v>
      </c>
      <c r="AM164">
        <v>0</v>
      </c>
      <c r="AN164">
        <v>1</v>
      </c>
      <c r="AO164">
        <v>0</v>
      </c>
      <c r="AP164" t="s">
        <v>1809</v>
      </c>
      <c r="AQ164" t="s">
        <v>1809</v>
      </c>
      <c r="AR164" t="s">
        <v>1809</v>
      </c>
      <c r="AS164" t="s">
        <v>1809</v>
      </c>
      <c r="AT164" t="s">
        <v>1809</v>
      </c>
      <c r="AU164" t="s">
        <v>1809</v>
      </c>
      <c r="AV164" t="s">
        <v>1809</v>
      </c>
      <c r="AW164" t="s">
        <v>1809</v>
      </c>
      <c r="AX164" t="s">
        <v>1809</v>
      </c>
      <c r="AY164" t="s">
        <v>1809</v>
      </c>
      <c r="AZ164">
        <v>1</v>
      </c>
      <c r="BA164">
        <v>0</v>
      </c>
      <c r="BB164">
        <v>0</v>
      </c>
      <c r="BC164">
        <v>1</v>
      </c>
      <c r="BD164">
        <v>0</v>
      </c>
      <c r="BE164">
        <v>0</v>
      </c>
      <c r="BF164">
        <v>0</v>
      </c>
      <c r="BG164">
        <v>0</v>
      </c>
      <c r="BH164">
        <v>0</v>
      </c>
      <c r="BI164">
        <v>0</v>
      </c>
      <c r="BJ164">
        <v>0</v>
      </c>
      <c r="BK164">
        <v>0</v>
      </c>
      <c r="BL164">
        <v>0</v>
      </c>
      <c r="BM164">
        <v>1</v>
      </c>
      <c r="BN164">
        <v>0</v>
      </c>
      <c r="BO164">
        <v>0</v>
      </c>
      <c r="BP164">
        <v>0</v>
      </c>
      <c r="BQ164">
        <v>0</v>
      </c>
      <c r="BR164">
        <v>1</v>
      </c>
      <c r="BS164">
        <v>1</v>
      </c>
      <c r="BT164">
        <v>1</v>
      </c>
      <c r="BU164">
        <v>0</v>
      </c>
      <c r="BV164">
        <v>1</v>
      </c>
      <c r="BW164">
        <v>1</v>
      </c>
      <c r="BX164">
        <v>0</v>
      </c>
      <c r="BY164">
        <v>0</v>
      </c>
      <c r="BZ164">
        <v>1</v>
      </c>
      <c r="CA164">
        <v>0</v>
      </c>
      <c r="CB164">
        <v>0</v>
      </c>
      <c r="CC164">
        <v>0</v>
      </c>
      <c r="CD164">
        <v>1</v>
      </c>
      <c r="CE164">
        <v>1</v>
      </c>
      <c r="CF164">
        <v>1</v>
      </c>
      <c r="CG164">
        <v>0</v>
      </c>
      <c r="CH164">
        <v>0</v>
      </c>
      <c r="CI164" t="s">
        <v>1809</v>
      </c>
      <c r="CJ164" t="s">
        <v>1809</v>
      </c>
      <c r="CK164" t="s">
        <v>1809</v>
      </c>
      <c r="CL164" t="s">
        <v>1809</v>
      </c>
      <c r="CM164" t="s">
        <v>1809</v>
      </c>
      <c r="CN164" t="s">
        <v>1809</v>
      </c>
      <c r="CO164" t="s">
        <v>1809</v>
      </c>
      <c r="CP164" t="s">
        <v>1809</v>
      </c>
      <c r="CQ164" t="s">
        <v>1809</v>
      </c>
      <c r="CR164" t="s">
        <v>1809</v>
      </c>
      <c r="CS164" t="s">
        <v>1809</v>
      </c>
      <c r="CT164" t="s">
        <v>1809</v>
      </c>
      <c r="CU164" t="s">
        <v>1809</v>
      </c>
      <c r="CV164" t="s">
        <v>1809</v>
      </c>
      <c r="CW164" t="s">
        <v>1809</v>
      </c>
      <c r="CX164" t="s">
        <v>1809</v>
      </c>
      <c r="CY164" t="s">
        <v>1809</v>
      </c>
      <c r="CZ164" t="s">
        <v>1809</v>
      </c>
      <c r="DA164" t="s">
        <v>1809</v>
      </c>
      <c r="DB164" t="s">
        <v>1809</v>
      </c>
      <c r="DC164" t="s">
        <v>1809</v>
      </c>
      <c r="DD164" t="s">
        <v>1809</v>
      </c>
      <c r="DE164" t="s">
        <v>1809</v>
      </c>
      <c r="DF164" t="s">
        <v>1809</v>
      </c>
      <c r="DG164" t="s">
        <v>1809</v>
      </c>
      <c r="DH164" t="s">
        <v>1809</v>
      </c>
      <c r="DI164" t="s">
        <v>1809</v>
      </c>
      <c r="DJ164" t="s">
        <v>1809</v>
      </c>
      <c r="DK164" t="s">
        <v>1809</v>
      </c>
      <c r="DL164" t="s">
        <v>1809</v>
      </c>
      <c r="DM164" t="s">
        <v>1809</v>
      </c>
      <c r="DN164" t="s">
        <v>1809</v>
      </c>
      <c r="DO164" t="s">
        <v>1809</v>
      </c>
      <c r="DP164" t="s">
        <v>1809</v>
      </c>
      <c r="DQ164" t="s">
        <v>1809</v>
      </c>
      <c r="DR164" t="s">
        <v>1809</v>
      </c>
      <c r="DS164" t="s">
        <v>1809</v>
      </c>
      <c r="DT164" t="s">
        <v>1809</v>
      </c>
      <c r="DU164" t="s">
        <v>1809</v>
      </c>
      <c r="DV164" t="s">
        <v>1809</v>
      </c>
      <c r="DW164">
        <v>0</v>
      </c>
      <c r="DX164">
        <v>1</v>
      </c>
      <c r="DY164">
        <v>0</v>
      </c>
      <c r="DZ164" t="s">
        <v>1809</v>
      </c>
      <c r="EA164">
        <v>1</v>
      </c>
      <c r="EB164">
        <v>0</v>
      </c>
      <c r="EC164">
        <v>1</v>
      </c>
      <c r="ED164">
        <v>0</v>
      </c>
      <c r="EE164">
        <v>0</v>
      </c>
      <c r="EF164">
        <v>1</v>
      </c>
      <c r="EG164">
        <v>0</v>
      </c>
      <c r="EH164">
        <v>0</v>
      </c>
      <c r="EI164">
        <v>1</v>
      </c>
      <c r="EJ164">
        <v>1</v>
      </c>
      <c r="EK164">
        <v>0</v>
      </c>
      <c r="EL164">
        <v>1</v>
      </c>
      <c r="EM164">
        <v>0</v>
      </c>
      <c r="EN164">
        <v>0</v>
      </c>
      <c r="EO164">
        <v>1</v>
      </c>
      <c r="EP164">
        <v>0</v>
      </c>
      <c r="EQ164">
        <v>0</v>
      </c>
      <c r="ER164">
        <v>1</v>
      </c>
      <c r="ES164">
        <v>0</v>
      </c>
      <c r="ET164">
        <v>1</v>
      </c>
      <c r="EU164">
        <v>1</v>
      </c>
      <c r="EV164">
        <v>0</v>
      </c>
      <c r="EW164">
        <v>0</v>
      </c>
    </row>
    <row r="165" spans="1:153" x14ac:dyDescent="0.35">
      <c r="A165" t="s">
        <v>404</v>
      </c>
      <c r="B165" s="1">
        <v>43581</v>
      </c>
      <c r="C165" s="1">
        <v>43594</v>
      </c>
      <c r="D165">
        <v>1</v>
      </c>
      <c r="E165">
        <v>0</v>
      </c>
      <c r="F165">
        <v>1</v>
      </c>
      <c r="G165">
        <v>0</v>
      </c>
      <c r="H165">
        <v>0</v>
      </c>
      <c r="I165">
        <v>0</v>
      </c>
      <c r="J165">
        <v>1</v>
      </c>
      <c r="K165">
        <v>1</v>
      </c>
      <c r="L165">
        <v>0</v>
      </c>
      <c r="M165">
        <v>1</v>
      </c>
      <c r="N165">
        <v>1</v>
      </c>
      <c r="O165">
        <v>1</v>
      </c>
      <c r="P165">
        <v>1</v>
      </c>
      <c r="Q165">
        <v>0</v>
      </c>
      <c r="R165">
        <v>0</v>
      </c>
      <c r="S165">
        <v>0</v>
      </c>
      <c r="T165">
        <v>0</v>
      </c>
      <c r="U165">
        <v>0</v>
      </c>
      <c r="V165">
        <v>0</v>
      </c>
      <c r="W165">
        <v>0</v>
      </c>
      <c r="X165">
        <v>1</v>
      </c>
      <c r="Y165">
        <v>1</v>
      </c>
      <c r="Z165">
        <v>1</v>
      </c>
      <c r="AA165">
        <v>1</v>
      </c>
      <c r="AB165">
        <v>1</v>
      </c>
      <c r="AC165">
        <v>0</v>
      </c>
      <c r="AD165">
        <v>0</v>
      </c>
      <c r="AE165">
        <v>1</v>
      </c>
      <c r="AF165">
        <v>0</v>
      </c>
      <c r="AG165">
        <v>0</v>
      </c>
      <c r="AH165">
        <v>1</v>
      </c>
      <c r="AI165">
        <v>0</v>
      </c>
      <c r="AJ165">
        <v>1</v>
      </c>
      <c r="AK165">
        <v>0</v>
      </c>
      <c r="AL165">
        <v>0</v>
      </c>
      <c r="AM165">
        <v>0</v>
      </c>
      <c r="AN165">
        <v>1</v>
      </c>
      <c r="AO165">
        <v>0</v>
      </c>
      <c r="AP165" t="s">
        <v>1809</v>
      </c>
      <c r="AQ165" t="s">
        <v>1809</v>
      </c>
      <c r="AR165" t="s">
        <v>1809</v>
      </c>
      <c r="AS165" t="s">
        <v>1809</v>
      </c>
      <c r="AT165" t="s">
        <v>1809</v>
      </c>
      <c r="AU165" t="s">
        <v>1809</v>
      </c>
      <c r="AV165" t="s">
        <v>1809</v>
      </c>
      <c r="AW165" t="s">
        <v>1809</v>
      </c>
      <c r="AX165" t="s">
        <v>1809</v>
      </c>
      <c r="AY165" t="s">
        <v>1809</v>
      </c>
      <c r="AZ165">
        <v>1</v>
      </c>
      <c r="BA165">
        <v>0</v>
      </c>
      <c r="BB165">
        <v>0</v>
      </c>
      <c r="BC165">
        <v>1</v>
      </c>
      <c r="BD165">
        <v>0</v>
      </c>
      <c r="BE165">
        <v>0</v>
      </c>
      <c r="BF165">
        <v>0</v>
      </c>
      <c r="BG165">
        <v>0</v>
      </c>
      <c r="BH165">
        <v>0</v>
      </c>
      <c r="BI165">
        <v>0</v>
      </c>
      <c r="BJ165">
        <v>0</v>
      </c>
      <c r="BK165">
        <v>0</v>
      </c>
      <c r="BL165">
        <v>0</v>
      </c>
      <c r="BM165">
        <v>1</v>
      </c>
      <c r="BN165">
        <v>0</v>
      </c>
      <c r="BO165">
        <v>0</v>
      </c>
      <c r="BP165">
        <v>0</v>
      </c>
      <c r="BQ165">
        <v>0</v>
      </c>
      <c r="BR165">
        <v>1</v>
      </c>
      <c r="BS165">
        <v>1</v>
      </c>
      <c r="BT165">
        <v>1</v>
      </c>
      <c r="BU165">
        <v>0</v>
      </c>
      <c r="BV165">
        <v>1</v>
      </c>
      <c r="BW165">
        <v>1</v>
      </c>
      <c r="BX165">
        <v>0</v>
      </c>
      <c r="BY165">
        <v>0</v>
      </c>
      <c r="BZ165">
        <v>1</v>
      </c>
      <c r="CA165">
        <v>0</v>
      </c>
      <c r="CB165">
        <v>0</v>
      </c>
      <c r="CC165">
        <v>0</v>
      </c>
      <c r="CD165">
        <v>1</v>
      </c>
      <c r="CE165">
        <v>1</v>
      </c>
      <c r="CF165">
        <v>1</v>
      </c>
      <c r="CG165">
        <v>0</v>
      </c>
      <c r="CH165">
        <v>0</v>
      </c>
      <c r="CI165" t="s">
        <v>1809</v>
      </c>
      <c r="CJ165" t="s">
        <v>1809</v>
      </c>
      <c r="CK165" t="s">
        <v>1809</v>
      </c>
      <c r="CL165" t="s">
        <v>1809</v>
      </c>
      <c r="CM165" t="s">
        <v>1809</v>
      </c>
      <c r="CN165" t="s">
        <v>1809</v>
      </c>
      <c r="CO165" t="s">
        <v>1809</v>
      </c>
      <c r="CP165" t="s">
        <v>1809</v>
      </c>
      <c r="CQ165" t="s">
        <v>1809</v>
      </c>
      <c r="CR165" t="s">
        <v>1809</v>
      </c>
      <c r="CS165" t="s">
        <v>1809</v>
      </c>
      <c r="CT165" t="s">
        <v>1809</v>
      </c>
      <c r="CU165" t="s">
        <v>1809</v>
      </c>
      <c r="CV165" t="s">
        <v>1809</v>
      </c>
      <c r="CW165" t="s">
        <v>1809</v>
      </c>
      <c r="CX165" t="s">
        <v>1809</v>
      </c>
      <c r="CY165" t="s">
        <v>1809</v>
      </c>
      <c r="CZ165" t="s">
        <v>1809</v>
      </c>
      <c r="DA165" t="s">
        <v>1809</v>
      </c>
      <c r="DB165" t="s">
        <v>1809</v>
      </c>
      <c r="DC165" t="s">
        <v>1809</v>
      </c>
      <c r="DD165" t="s">
        <v>1809</v>
      </c>
      <c r="DE165" t="s">
        <v>1809</v>
      </c>
      <c r="DF165" t="s">
        <v>1809</v>
      </c>
      <c r="DG165" t="s">
        <v>1809</v>
      </c>
      <c r="DH165" t="s">
        <v>1809</v>
      </c>
      <c r="DI165" t="s">
        <v>1809</v>
      </c>
      <c r="DJ165" t="s">
        <v>1809</v>
      </c>
      <c r="DK165" t="s">
        <v>1809</v>
      </c>
      <c r="DL165" t="s">
        <v>1809</v>
      </c>
      <c r="DM165" t="s">
        <v>1809</v>
      </c>
      <c r="DN165" t="s">
        <v>1809</v>
      </c>
      <c r="DO165" t="s">
        <v>1809</v>
      </c>
      <c r="DP165" t="s">
        <v>1809</v>
      </c>
      <c r="DQ165" t="s">
        <v>1809</v>
      </c>
      <c r="DR165" t="s">
        <v>1809</v>
      </c>
      <c r="DS165" t="s">
        <v>1809</v>
      </c>
      <c r="DT165" t="s">
        <v>1809</v>
      </c>
      <c r="DU165" t="s">
        <v>1809</v>
      </c>
      <c r="DV165" t="s">
        <v>1809</v>
      </c>
      <c r="DW165">
        <v>0</v>
      </c>
      <c r="DX165">
        <v>1</v>
      </c>
      <c r="DY165">
        <v>0</v>
      </c>
      <c r="DZ165" t="s">
        <v>1809</v>
      </c>
      <c r="EA165">
        <v>1</v>
      </c>
      <c r="EB165">
        <v>0</v>
      </c>
      <c r="EC165">
        <v>1</v>
      </c>
      <c r="ED165">
        <v>0</v>
      </c>
      <c r="EE165">
        <v>0</v>
      </c>
      <c r="EF165">
        <v>1</v>
      </c>
      <c r="EG165">
        <v>0</v>
      </c>
      <c r="EH165">
        <v>0</v>
      </c>
      <c r="EI165">
        <v>1</v>
      </c>
      <c r="EJ165">
        <v>1</v>
      </c>
      <c r="EK165">
        <v>0</v>
      </c>
      <c r="EL165">
        <v>1</v>
      </c>
      <c r="EM165">
        <v>0</v>
      </c>
      <c r="EN165">
        <v>0</v>
      </c>
      <c r="EO165">
        <v>1</v>
      </c>
      <c r="EP165">
        <v>0</v>
      </c>
      <c r="EQ165">
        <v>0</v>
      </c>
      <c r="ER165">
        <v>1</v>
      </c>
      <c r="ES165">
        <v>0</v>
      </c>
      <c r="ET165">
        <v>1</v>
      </c>
      <c r="EU165">
        <v>1</v>
      </c>
      <c r="EV165">
        <v>0</v>
      </c>
      <c r="EW165">
        <v>0</v>
      </c>
    </row>
    <row r="166" spans="1:153" x14ac:dyDescent="0.35">
      <c r="A166" t="s">
        <v>404</v>
      </c>
      <c r="B166" s="1">
        <v>43595</v>
      </c>
      <c r="C166" s="1">
        <v>43596</v>
      </c>
      <c r="D166">
        <v>1</v>
      </c>
      <c r="E166">
        <v>0</v>
      </c>
      <c r="F166">
        <v>1</v>
      </c>
      <c r="G166">
        <v>0</v>
      </c>
      <c r="H166">
        <v>0</v>
      </c>
      <c r="I166">
        <v>0</v>
      </c>
      <c r="J166">
        <v>1</v>
      </c>
      <c r="K166">
        <v>1</v>
      </c>
      <c r="L166">
        <v>0</v>
      </c>
      <c r="M166">
        <v>1</v>
      </c>
      <c r="N166">
        <v>1</v>
      </c>
      <c r="O166">
        <v>1</v>
      </c>
      <c r="P166">
        <v>1</v>
      </c>
      <c r="Q166">
        <v>0</v>
      </c>
      <c r="R166">
        <v>0</v>
      </c>
      <c r="S166">
        <v>0</v>
      </c>
      <c r="T166">
        <v>0</v>
      </c>
      <c r="U166">
        <v>0</v>
      </c>
      <c r="V166">
        <v>0</v>
      </c>
      <c r="W166">
        <v>0</v>
      </c>
      <c r="X166">
        <v>1</v>
      </c>
      <c r="Y166">
        <v>1</v>
      </c>
      <c r="Z166">
        <v>1</v>
      </c>
      <c r="AA166">
        <v>1</v>
      </c>
      <c r="AB166">
        <v>1</v>
      </c>
      <c r="AC166">
        <v>0</v>
      </c>
      <c r="AD166">
        <v>0</v>
      </c>
      <c r="AE166">
        <v>1</v>
      </c>
      <c r="AF166">
        <v>0</v>
      </c>
      <c r="AG166">
        <v>0</v>
      </c>
      <c r="AH166">
        <v>1</v>
      </c>
      <c r="AI166">
        <v>0</v>
      </c>
      <c r="AJ166">
        <v>1</v>
      </c>
      <c r="AK166">
        <v>0</v>
      </c>
      <c r="AL166">
        <v>0</v>
      </c>
      <c r="AM166">
        <v>0</v>
      </c>
      <c r="AN166">
        <v>1</v>
      </c>
      <c r="AO166">
        <v>0</v>
      </c>
      <c r="AP166" t="s">
        <v>1809</v>
      </c>
      <c r="AQ166" t="s">
        <v>1809</v>
      </c>
      <c r="AR166" t="s">
        <v>1809</v>
      </c>
      <c r="AS166" t="s">
        <v>1809</v>
      </c>
      <c r="AT166" t="s">
        <v>1809</v>
      </c>
      <c r="AU166" t="s">
        <v>1809</v>
      </c>
      <c r="AV166" t="s">
        <v>1809</v>
      </c>
      <c r="AW166" t="s">
        <v>1809</v>
      </c>
      <c r="AX166" t="s">
        <v>1809</v>
      </c>
      <c r="AY166" t="s">
        <v>1809</v>
      </c>
      <c r="AZ166">
        <v>1</v>
      </c>
      <c r="BA166">
        <v>0</v>
      </c>
      <c r="BB166">
        <v>0</v>
      </c>
      <c r="BC166">
        <v>1</v>
      </c>
      <c r="BD166">
        <v>0</v>
      </c>
      <c r="BE166">
        <v>0</v>
      </c>
      <c r="BF166">
        <v>0</v>
      </c>
      <c r="BG166">
        <v>0</v>
      </c>
      <c r="BH166">
        <v>0</v>
      </c>
      <c r="BI166">
        <v>0</v>
      </c>
      <c r="BJ166">
        <v>0</v>
      </c>
      <c r="BK166">
        <v>0</v>
      </c>
      <c r="BL166">
        <v>0</v>
      </c>
      <c r="BM166">
        <v>1</v>
      </c>
      <c r="BN166">
        <v>0</v>
      </c>
      <c r="BO166">
        <v>0</v>
      </c>
      <c r="BP166">
        <v>0</v>
      </c>
      <c r="BQ166">
        <v>0</v>
      </c>
      <c r="BR166">
        <v>1</v>
      </c>
      <c r="BS166">
        <v>1</v>
      </c>
      <c r="BT166">
        <v>1</v>
      </c>
      <c r="BU166">
        <v>0</v>
      </c>
      <c r="BV166">
        <v>1</v>
      </c>
      <c r="BW166">
        <v>1</v>
      </c>
      <c r="BX166">
        <v>0</v>
      </c>
      <c r="BY166">
        <v>0</v>
      </c>
      <c r="BZ166">
        <v>1</v>
      </c>
      <c r="CA166">
        <v>0</v>
      </c>
      <c r="CB166">
        <v>0</v>
      </c>
      <c r="CC166">
        <v>0</v>
      </c>
      <c r="CD166">
        <v>1</v>
      </c>
      <c r="CE166">
        <v>1</v>
      </c>
      <c r="CF166">
        <v>1</v>
      </c>
      <c r="CG166">
        <v>0</v>
      </c>
      <c r="CH166">
        <v>0</v>
      </c>
      <c r="CI166" t="s">
        <v>1809</v>
      </c>
      <c r="CJ166" t="s">
        <v>1809</v>
      </c>
      <c r="CK166" t="s">
        <v>1809</v>
      </c>
      <c r="CL166" t="s">
        <v>1809</v>
      </c>
      <c r="CM166" t="s">
        <v>1809</v>
      </c>
      <c r="CN166" t="s">
        <v>1809</v>
      </c>
      <c r="CO166" t="s">
        <v>1809</v>
      </c>
      <c r="CP166" t="s">
        <v>1809</v>
      </c>
      <c r="CQ166" t="s">
        <v>1809</v>
      </c>
      <c r="CR166" t="s">
        <v>1809</v>
      </c>
      <c r="CS166" t="s">
        <v>1809</v>
      </c>
      <c r="CT166" t="s">
        <v>1809</v>
      </c>
      <c r="CU166" t="s">
        <v>1809</v>
      </c>
      <c r="CV166" t="s">
        <v>1809</v>
      </c>
      <c r="CW166" t="s">
        <v>1809</v>
      </c>
      <c r="CX166" t="s">
        <v>1809</v>
      </c>
      <c r="CY166" t="s">
        <v>1809</v>
      </c>
      <c r="CZ166" t="s">
        <v>1809</v>
      </c>
      <c r="DA166" t="s">
        <v>1809</v>
      </c>
      <c r="DB166" t="s">
        <v>1809</v>
      </c>
      <c r="DC166" t="s">
        <v>1809</v>
      </c>
      <c r="DD166" t="s">
        <v>1809</v>
      </c>
      <c r="DE166" t="s">
        <v>1809</v>
      </c>
      <c r="DF166" t="s">
        <v>1809</v>
      </c>
      <c r="DG166" t="s">
        <v>1809</v>
      </c>
      <c r="DH166" t="s">
        <v>1809</v>
      </c>
      <c r="DI166" t="s">
        <v>1809</v>
      </c>
      <c r="DJ166" t="s">
        <v>1809</v>
      </c>
      <c r="DK166" t="s">
        <v>1809</v>
      </c>
      <c r="DL166" t="s">
        <v>1809</v>
      </c>
      <c r="DM166" t="s">
        <v>1809</v>
      </c>
      <c r="DN166" t="s">
        <v>1809</v>
      </c>
      <c r="DO166" t="s">
        <v>1809</v>
      </c>
      <c r="DP166" t="s">
        <v>1809</v>
      </c>
      <c r="DQ166" t="s">
        <v>1809</v>
      </c>
      <c r="DR166" t="s">
        <v>1809</v>
      </c>
      <c r="DS166" t="s">
        <v>1809</v>
      </c>
      <c r="DT166" t="s">
        <v>1809</v>
      </c>
      <c r="DU166" t="s">
        <v>1809</v>
      </c>
      <c r="DV166" t="s">
        <v>1809</v>
      </c>
      <c r="DW166">
        <v>0</v>
      </c>
      <c r="DX166">
        <v>1</v>
      </c>
      <c r="DY166">
        <v>0</v>
      </c>
      <c r="DZ166" t="s">
        <v>1809</v>
      </c>
      <c r="EA166">
        <v>1</v>
      </c>
      <c r="EB166">
        <v>0</v>
      </c>
      <c r="EC166">
        <v>1</v>
      </c>
      <c r="ED166">
        <v>0</v>
      </c>
      <c r="EE166">
        <v>0</v>
      </c>
      <c r="EF166">
        <v>1</v>
      </c>
      <c r="EG166">
        <v>0</v>
      </c>
      <c r="EH166">
        <v>0</v>
      </c>
      <c r="EI166">
        <v>1</v>
      </c>
      <c r="EJ166">
        <v>1</v>
      </c>
      <c r="EK166">
        <v>0</v>
      </c>
      <c r="EL166">
        <v>1</v>
      </c>
      <c r="EM166">
        <v>0</v>
      </c>
      <c r="EN166">
        <v>0</v>
      </c>
      <c r="EO166">
        <v>1</v>
      </c>
      <c r="EP166">
        <v>0</v>
      </c>
      <c r="EQ166">
        <v>0</v>
      </c>
      <c r="ER166">
        <v>1</v>
      </c>
      <c r="ES166">
        <v>0</v>
      </c>
      <c r="ET166">
        <v>1</v>
      </c>
      <c r="EU166">
        <v>1</v>
      </c>
      <c r="EV166">
        <v>0</v>
      </c>
      <c r="EW166">
        <v>0</v>
      </c>
    </row>
    <row r="167" spans="1:153" x14ac:dyDescent="0.35">
      <c r="A167" t="s">
        <v>404</v>
      </c>
      <c r="B167" s="1">
        <v>43597</v>
      </c>
      <c r="C167" s="1">
        <v>43646</v>
      </c>
      <c r="D167">
        <v>1</v>
      </c>
      <c r="E167">
        <v>0</v>
      </c>
      <c r="F167">
        <v>1</v>
      </c>
      <c r="G167">
        <v>0</v>
      </c>
      <c r="H167">
        <v>0</v>
      </c>
      <c r="I167">
        <v>0</v>
      </c>
      <c r="J167">
        <v>1</v>
      </c>
      <c r="K167">
        <v>1</v>
      </c>
      <c r="L167">
        <v>0</v>
      </c>
      <c r="M167">
        <v>1</v>
      </c>
      <c r="N167">
        <v>1</v>
      </c>
      <c r="O167">
        <v>1</v>
      </c>
      <c r="P167">
        <v>1</v>
      </c>
      <c r="Q167">
        <v>0</v>
      </c>
      <c r="R167">
        <v>0</v>
      </c>
      <c r="S167">
        <v>0</v>
      </c>
      <c r="T167">
        <v>0</v>
      </c>
      <c r="U167">
        <v>0</v>
      </c>
      <c r="V167">
        <v>0</v>
      </c>
      <c r="W167">
        <v>0</v>
      </c>
      <c r="X167">
        <v>1</v>
      </c>
      <c r="Y167">
        <v>1</v>
      </c>
      <c r="Z167">
        <v>1</v>
      </c>
      <c r="AA167">
        <v>1</v>
      </c>
      <c r="AB167">
        <v>1</v>
      </c>
      <c r="AC167">
        <v>0</v>
      </c>
      <c r="AD167">
        <v>0</v>
      </c>
      <c r="AE167">
        <v>1</v>
      </c>
      <c r="AF167">
        <v>0</v>
      </c>
      <c r="AG167">
        <v>0</v>
      </c>
      <c r="AH167">
        <v>1</v>
      </c>
      <c r="AI167">
        <v>0</v>
      </c>
      <c r="AJ167">
        <v>1</v>
      </c>
      <c r="AK167">
        <v>0</v>
      </c>
      <c r="AL167">
        <v>0</v>
      </c>
      <c r="AM167">
        <v>0</v>
      </c>
      <c r="AN167">
        <v>1</v>
      </c>
      <c r="AO167">
        <v>0</v>
      </c>
      <c r="AP167" t="s">
        <v>1809</v>
      </c>
      <c r="AQ167" t="s">
        <v>1809</v>
      </c>
      <c r="AR167" t="s">
        <v>1809</v>
      </c>
      <c r="AS167" t="s">
        <v>1809</v>
      </c>
      <c r="AT167" t="s">
        <v>1809</v>
      </c>
      <c r="AU167" t="s">
        <v>1809</v>
      </c>
      <c r="AV167" t="s">
        <v>1809</v>
      </c>
      <c r="AW167" t="s">
        <v>1809</v>
      </c>
      <c r="AX167" t="s">
        <v>1809</v>
      </c>
      <c r="AY167" t="s">
        <v>1809</v>
      </c>
      <c r="AZ167">
        <v>1</v>
      </c>
      <c r="BA167">
        <v>0</v>
      </c>
      <c r="BB167">
        <v>0</v>
      </c>
      <c r="BC167">
        <v>1</v>
      </c>
      <c r="BD167">
        <v>0</v>
      </c>
      <c r="BE167">
        <v>0</v>
      </c>
      <c r="BF167">
        <v>0</v>
      </c>
      <c r="BG167">
        <v>0</v>
      </c>
      <c r="BH167">
        <v>0</v>
      </c>
      <c r="BI167">
        <v>0</v>
      </c>
      <c r="BJ167">
        <v>0</v>
      </c>
      <c r="BK167">
        <v>0</v>
      </c>
      <c r="BL167">
        <v>0</v>
      </c>
      <c r="BM167">
        <v>1</v>
      </c>
      <c r="BN167">
        <v>0</v>
      </c>
      <c r="BO167">
        <v>0</v>
      </c>
      <c r="BP167">
        <v>0</v>
      </c>
      <c r="BQ167">
        <v>0</v>
      </c>
      <c r="BR167">
        <v>1</v>
      </c>
      <c r="BS167">
        <v>1</v>
      </c>
      <c r="BT167">
        <v>1</v>
      </c>
      <c r="BU167">
        <v>0</v>
      </c>
      <c r="BV167">
        <v>1</v>
      </c>
      <c r="BW167">
        <v>1</v>
      </c>
      <c r="BX167">
        <v>0</v>
      </c>
      <c r="BY167">
        <v>0</v>
      </c>
      <c r="BZ167">
        <v>1</v>
      </c>
      <c r="CA167">
        <v>0</v>
      </c>
      <c r="CB167">
        <v>0</v>
      </c>
      <c r="CC167">
        <v>0</v>
      </c>
      <c r="CD167">
        <v>1</v>
      </c>
      <c r="CE167">
        <v>1</v>
      </c>
      <c r="CF167">
        <v>1</v>
      </c>
      <c r="CG167">
        <v>0</v>
      </c>
      <c r="CH167">
        <v>0</v>
      </c>
      <c r="CI167" t="s">
        <v>1809</v>
      </c>
      <c r="CJ167" t="s">
        <v>1809</v>
      </c>
      <c r="CK167" t="s">
        <v>1809</v>
      </c>
      <c r="CL167" t="s">
        <v>1809</v>
      </c>
      <c r="CM167" t="s">
        <v>1809</v>
      </c>
      <c r="CN167" t="s">
        <v>1809</v>
      </c>
      <c r="CO167" t="s">
        <v>1809</v>
      </c>
      <c r="CP167" t="s">
        <v>1809</v>
      </c>
      <c r="CQ167" t="s">
        <v>1809</v>
      </c>
      <c r="CR167" t="s">
        <v>1809</v>
      </c>
      <c r="CS167" t="s">
        <v>1809</v>
      </c>
      <c r="CT167" t="s">
        <v>1809</v>
      </c>
      <c r="CU167" t="s">
        <v>1809</v>
      </c>
      <c r="CV167" t="s">
        <v>1809</v>
      </c>
      <c r="CW167" t="s">
        <v>1809</v>
      </c>
      <c r="CX167" t="s">
        <v>1809</v>
      </c>
      <c r="CY167" t="s">
        <v>1809</v>
      </c>
      <c r="CZ167" t="s">
        <v>1809</v>
      </c>
      <c r="DA167" t="s">
        <v>1809</v>
      </c>
      <c r="DB167" t="s">
        <v>1809</v>
      </c>
      <c r="DC167" t="s">
        <v>1809</v>
      </c>
      <c r="DD167" t="s">
        <v>1809</v>
      </c>
      <c r="DE167" t="s">
        <v>1809</v>
      </c>
      <c r="DF167" t="s">
        <v>1809</v>
      </c>
      <c r="DG167" t="s">
        <v>1809</v>
      </c>
      <c r="DH167" t="s">
        <v>1809</v>
      </c>
      <c r="DI167" t="s">
        <v>1809</v>
      </c>
      <c r="DJ167" t="s">
        <v>1809</v>
      </c>
      <c r="DK167" t="s">
        <v>1809</v>
      </c>
      <c r="DL167" t="s">
        <v>1809</v>
      </c>
      <c r="DM167" t="s">
        <v>1809</v>
      </c>
      <c r="DN167" t="s">
        <v>1809</v>
      </c>
      <c r="DO167" t="s">
        <v>1809</v>
      </c>
      <c r="DP167" t="s">
        <v>1809</v>
      </c>
      <c r="DQ167" t="s">
        <v>1809</v>
      </c>
      <c r="DR167" t="s">
        <v>1809</v>
      </c>
      <c r="DS167" t="s">
        <v>1809</v>
      </c>
      <c r="DT167" t="s">
        <v>1809</v>
      </c>
      <c r="DU167" t="s">
        <v>1809</v>
      </c>
      <c r="DV167" t="s">
        <v>1809</v>
      </c>
      <c r="DW167">
        <v>0</v>
      </c>
      <c r="DX167">
        <v>1</v>
      </c>
      <c r="DY167">
        <v>0</v>
      </c>
      <c r="DZ167" t="s">
        <v>1809</v>
      </c>
      <c r="EA167">
        <v>1</v>
      </c>
      <c r="EB167">
        <v>0</v>
      </c>
      <c r="EC167">
        <v>1</v>
      </c>
      <c r="ED167">
        <v>0</v>
      </c>
      <c r="EE167">
        <v>0</v>
      </c>
      <c r="EF167">
        <v>1</v>
      </c>
      <c r="EG167">
        <v>0</v>
      </c>
      <c r="EH167">
        <v>0</v>
      </c>
      <c r="EI167">
        <v>1</v>
      </c>
      <c r="EJ167">
        <v>1</v>
      </c>
      <c r="EK167">
        <v>0</v>
      </c>
      <c r="EL167">
        <v>1</v>
      </c>
      <c r="EM167">
        <v>0</v>
      </c>
      <c r="EN167">
        <v>0</v>
      </c>
      <c r="EO167">
        <v>1</v>
      </c>
      <c r="EP167">
        <v>0</v>
      </c>
      <c r="EQ167">
        <v>0</v>
      </c>
      <c r="ER167">
        <v>1</v>
      </c>
      <c r="ES167">
        <v>0</v>
      </c>
      <c r="ET167">
        <v>1</v>
      </c>
      <c r="EU167">
        <v>1</v>
      </c>
      <c r="EV167">
        <v>0</v>
      </c>
      <c r="EW167">
        <v>0</v>
      </c>
    </row>
    <row r="168" spans="1:153" x14ac:dyDescent="0.35">
      <c r="A168" t="s">
        <v>404</v>
      </c>
      <c r="B168" s="1">
        <v>43647</v>
      </c>
      <c r="C168" s="1">
        <v>43830</v>
      </c>
      <c r="D168">
        <v>1</v>
      </c>
      <c r="E168">
        <v>0</v>
      </c>
      <c r="F168">
        <v>1</v>
      </c>
      <c r="G168">
        <v>0</v>
      </c>
      <c r="H168">
        <v>0</v>
      </c>
      <c r="I168">
        <v>0</v>
      </c>
      <c r="J168">
        <v>1</v>
      </c>
      <c r="K168">
        <v>1</v>
      </c>
      <c r="L168">
        <v>0</v>
      </c>
      <c r="M168">
        <v>1</v>
      </c>
      <c r="N168">
        <v>1</v>
      </c>
      <c r="O168">
        <v>1</v>
      </c>
      <c r="P168">
        <v>1</v>
      </c>
      <c r="Q168">
        <v>0</v>
      </c>
      <c r="R168">
        <v>0</v>
      </c>
      <c r="S168">
        <v>0</v>
      </c>
      <c r="T168">
        <v>0</v>
      </c>
      <c r="U168">
        <v>0</v>
      </c>
      <c r="V168">
        <v>0</v>
      </c>
      <c r="W168">
        <v>0</v>
      </c>
      <c r="X168">
        <v>1</v>
      </c>
      <c r="Y168">
        <v>1</v>
      </c>
      <c r="Z168">
        <v>1</v>
      </c>
      <c r="AA168">
        <v>1</v>
      </c>
      <c r="AB168">
        <v>1</v>
      </c>
      <c r="AC168">
        <v>0</v>
      </c>
      <c r="AD168">
        <v>0</v>
      </c>
      <c r="AE168">
        <v>1</v>
      </c>
      <c r="AF168">
        <v>0</v>
      </c>
      <c r="AG168">
        <v>0</v>
      </c>
      <c r="AH168">
        <v>1</v>
      </c>
      <c r="AI168">
        <v>0</v>
      </c>
      <c r="AJ168">
        <v>1</v>
      </c>
      <c r="AK168">
        <v>0</v>
      </c>
      <c r="AL168">
        <v>0</v>
      </c>
      <c r="AM168">
        <v>0</v>
      </c>
      <c r="AN168">
        <v>1</v>
      </c>
      <c r="AO168">
        <v>0</v>
      </c>
      <c r="AP168" t="s">
        <v>1809</v>
      </c>
      <c r="AQ168" t="s">
        <v>1809</v>
      </c>
      <c r="AR168" t="s">
        <v>1809</v>
      </c>
      <c r="AS168" t="s">
        <v>1809</v>
      </c>
      <c r="AT168" t="s">
        <v>1809</v>
      </c>
      <c r="AU168" t="s">
        <v>1809</v>
      </c>
      <c r="AV168" t="s">
        <v>1809</v>
      </c>
      <c r="AW168" t="s">
        <v>1809</v>
      </c>
      <c r="AX168" t="s">
        <v>1809</v>
      </c>
      <c r="AY168" t="s">
        <v>1809</v>
      </c>
      <c r="AZ168">
        <v>1</v>
      </c>
      <c r="BA168">
        <v>0</v>
      </c>
      <c r="BB168">
        <v>0</v>
      </c>
      <c r="BC168">
        <v>1</v>
      </c>
      <c r="BD168">
        <v>0</v>
      </c>
      <c r="BE168">
        <v>0</v>
      </c>
      <c r="BF168">
        <v>0</v>
      </c>
      <c r="BG168">
        <v>0</v>
      </c>
      <c r="BH168">
        <v>0</v>
      </c>
      <c r="BI168">
        <v>0</v>
      </c>
      <c r="BJ168">
        <v>0</v>
      </c>
      <c r="BK168">
        <v>0</v>
      </c>
      <c r="BL168">
        <v>0</v>
      </c>
      <c r="BM168">
        <v>1</v>
      </c>
      <c r="BN168">
        <v>0</v>
      </c>
      <c r="BO168">
        <v>0</v>
      </c>
      <c r="BP168">
        <v>0</v>
      </c>
      <c r="BQ168">
        <v>0</v>
      </c>
      <c r="BR168">
        <v>1</v>
      </c>
      <c r="BS168">
        <v>1</v>
      </c>
      <c r="BT168">
        <v>1</v>
      </c>
      <c r="BU168">
        <v>0</v>
      </c>
      <c r="BV168">
        <v>1</v>
      </c>
      <c r="BW168">
        <v>1</v>
      </c>
      <c r="BX168">
        <v>0</v>
      </c>
      <c r="BY168">
        <v>0</v>
      </c>
      <c r="BZ168">
        <v>1</v>
      </c>
      <c r="CA168">
        <v>0</v>
      </c>
      <c r="CB168">
        <v>0</v>
      </c>
      <c r="CC168">
        <v>0</v>
      </c>
      <c r="CD168">
        <v>1</v>
      </c>
      <c r="CE168">
        <v>1</v>
      </c>
      <c r="CF168">
        <v>1</v>
      </c>
      <c r="CG168">
        <v>0</v>
      </c>
      <c r="CH168">
        <v>0</v>
      </c>
      <c r="CI168" t="s">
        <v>1809</v>
      </c>
      <c r="CJ168" t="s">
        <v>1809</v>
      </c>
      <c r="CK168" t="s">
        <v>1809</v>
      </c>
      <c r="CL168" t="s">
        <v>1809</v>
      </c>
      <c r="CM168" t="s">
        <v>1809</v>
      </c>
      <c r="CN168" t="s">
        <v>1809</v>
      </c>
      <c r="CO168" t="s">
        <v>1809</v>
      </c>
      <c r="CP168" t="s">
        <v>1809</v>
      </c>
      <c r="CQ168" t="s">
        <v>1809</v>
      </c>
      <c r="CR168" t="s">
        <v>1809</v>
      </c>
      <c r="CS168" t="s">
        <v>1809</v>
      </c>
      <c r="CT168" t="s">
        <v>1809</v>
      </c>
      <c r="CU168" t="s">
        <v>1809</v>
      </c>
      <c r="CV168" t="s">
        <v>1809</v>
      </c>
      <c r="CW168" t="s">
        <v>1809</v>
      </c>
      <c r="CX168" t="s">
        <v>1809</v>
      </c>
      <c r="CY168" t="s">
        <v>1809</v>
      </c>
      <c r="CZ168" t="s">
        <v>1809</v>
      </c>
      <c r="DA168" t="s">
        <v>1809</v>
      </c>
      <c r="DB168" t="s">
        <v>1809</v>
      </c>
      <c r="DC168" t="s">
        <v>1809</v>
      </c>
      <c r="DD168" t="s">
        <v>1809</v>
      </c>
      <c r="DE168" t="s">
        <v>1809</v>
      </c>
      <c r="DF168" t="s">
        <v>1809</v>
      </c>
      <c r="DG168" t="s">
        <v>1809</v>
      </c>
      <c r="DH168" t="s">
        <v>1809</v>
      </c>
      <c r="DI168" t="s">
        <v>1809</v>
      </c>
      <c r="DJ168" t="s">
        <v>1809</v>
      </c>
      <c r="DK168" t="s">
        <v>1809</v>
      </c>
      <c r="DL168" t="s">
        <v>1809</v>
      </c>
      <c r="DM168" t="s">
        <v>1809</v>
      </c>
      <c r="DN168" t="s">
        <v>1809</v>
      </c>
      <c r="DO168" t="s">
        <v>1809</v>
      </c>
      <c r="DP168" t="s">
        <v>1809</v>
      </c>
      <c r="DQ168" t="s">
        <v>1809</v>
      </c>
      <c r="DR168" t="s">
        <v>1809</v>
      </c>
      <c r="DS168" t="s">
        <v>1809</v>
      </c>
      <c r="DT168" t="s">
        <v>1809</v>
      </c>
      <c r="DU168" t="s">
        <v>1809</v>
      </c>
      <c r="DV168" t="s">
        <v>1809</v>
      </c>
      <c r="DW168">
        <v>0</v>
      </c>
      <c r="DX168">
        <v>1</v>
      </c>
      <c r="DY168">
        <v>0</v>
      </c>
      <c r="DZ168" t="s">
        <v>1809</v>
      </c>
      <c r="EA168">
        <v>1</v>
      </c>
      <c r="EB168">
        <v>0</v>
      </c>
      <c r="EC168">
        <v>1</v>
      </c>
      <c r="ED168">
        <v>0</v>
      </c>
      <c r="EE168">
        <v>0</v>
      </c>
      <c r="EF168">
        <v>1</v>
      </c>
      <c r="EG168">
        <v>0</v>
      </c>
      <c r="EH168">
        <v>0</v>
      </c>
      <c r="EI168">
        <v>1</v>
      </c>
      <c r="EJ168">
        <v>1</v>
      </c>
      <c r="EK168">
        <v>0</v>
      </c>
      <c r="EL168">
        <v>1</v>
      </c>
      <c r="EM168">
        <v>0</v>
      </c>
      <c r="EN168">
        <v>0</v>
      </c>
      <c r="EO168">
        <v>1</v>
      </c>
      <c r="EP168">
        <v>0</v>
      </c>
      <c r="EQ168">
        <v>0</v>
      </c>
      <c r="ER168">
        <v>1</v>
      </c>
      <c r="ES168">
        <v>0</v>
      </c>
      <c r="ET168">
        <v>1</v>
      </c>
      <c r="EU168">
        <v>1</v>
      </c>
      <c r="EV168">
        <v>0</v>
      </c>
      <c r="EW168">
        <v>0</v>
      </c>
    </row>
    <row r="169" spans="1:153" x14ac:dyDescent="0.35">
      <c r="A169" t="s">
        <v>431</v>
      </c>
      <c r="B169" s="1">
        <v>41640</v>
      </c>
      <c r="C169" s="1">
        <v>41756</v>
      </c>
      <c r="D169">
        <v>1</v>
      </c>
      <c r="E169">
        <v>1</v>
      </c>
      <c r="F169">
        <v>0</v>
      </c>
      <c r="G169">
        <v>0</v>
      </c>
      <c r="H169">
        <v>0</v>
      </c>
      <c r="I169">
        <v>0</v>
      </c>
      <c r="J169">
        <v>1</v>
      </c>
      <c r="K169">
        <v>4</v>
      </c>
      <c r="L169">
        <v>1</v>
      </c>
      <c r="M169">
        <v>1</v>
      </c>
      <c r="N169">
        <v>1</v>
      </c>
      <c r="O169">
        <v>1</v>
      </c>
      <c r="P169">
        <v>1</v>
      </c>
      <c r="Q169">
        <v>0</v>
      </c>
      <c r="R169">
        <v>0</v>
      </c>
      <c r="S169">
        <v>0</v>
      </c>
      <c r="T169">
        <v>0</v>
      </c>
      <c r="U169">
        <v>0</v>
      </c>
      <c r="V169">
        <v>0</v>
      </c>
      <c r="W169">
        <v>0</v>
      </c>
      <c r="X169">
        <v>1</v>
      </c>
      <c r="Y169">
        <v>0</v>
      </c>
      <c r="Z169" t="s">
        <v>1809</v>
      </c>
      <c r="AA169" t="s">
        <v>1809</v>
      </c>
      <c r="AB169" t="s">
        <v>1809</v>
      </c>
      <c r="AC169" t="s">
        <v>1809</v>
      </c>
      <c r="AD169" t="s">
        <v>1809</v>
      </c>
      <c r="AE169" t="s">
        <v>1809</v>
      </c>
      <c r="AF169" t="s">
        <v>1809</v>
      </c>
      <c r="AG169" t="s">
        <v>1809</v>
      </c>
      <c r="AH169" t="s">
        <v>1809</v>
      </c>
      <c r="AI169" t="s">
        <v>1809</v>
      </c>
      <c r="AJ169" t="s">
        <v>1809</v>
      </c>
      <c r="AK169" t="s">
        <v>1809</v>
      </c>
      <c r="AL169" t="s">
        <v>1809</v>
      </c>
      <c r="AM169" t="s">
        <v>1809</v>
      </c>
      <c r="AN169">
        <v>0</v>
      </c>
      <c r="AO169">
        <v>0</v>
      </c>
      <c r="AP169" t="s">
        <v>1809</v>
      </c>
      <c r="AQ169" t="s">
        <v>1809</v>
      </c>
      <c r="AR169" t="s">
        <v>1809</v>
      </c>
      <c r="AS169" t="s">
        <v>1809</v>
      </c>
      <c r="AT169" t="s">
        <v>1809</v>
      </c>
      <c r="AU169" t="s">
        <v>1809</v>
      </c>
      <c r="AV169" t="s">
        <v>1809</v>
      </c>
      <c r="AW169" t="s">
        <v>1809</v>
      </c>
      <c r="AX169" t="s">
        <v>1809</v>
      </c>
      <c r="AY169" t="s">
        <v>1809</v>
      </c>
      <c r="AZ169">
        <v>0</v>
      </c>
      <c r="BA169" t="s">
        <v>1809</v>
      </c>
      <c r="BB169" t="s">
        <v>1809</v>
      </c>
      <c r="BC169" t="s">
        <v>1809</v>
      </c>
      <c r="BD169" t="s">
        <v>1809</v>
      </c>
      <c r="BE169" t="s">
        <v>1809</v>
      </c>
      <c r="BF169" t="s">
        <v>1809</v>
      </c>
      <c r="BG169" t="s">
        <v>1809</v>
      </c>
      <c r="BH169" t="s">
        <v>1809</v>
      </c>
      <c r="BI169" t="s">
        <v>1809</v>
      </c>
      <c r="BJ169" t="s">
        <v>1809</v>
      </c>
      <c r="BK169" t="s">
        <v>1809</v>
      </c>
      <c r="BL169" t="s">
        <v>1809</v>
      </c>
      <c r="BM169" t="s">
        <v>1809</v>
      </c>
      <c r="BN169" t="s">
        <v>1809</v>
      </c>
      <c r="BO169" t="s">
        <v>1809</v>
      </c>
      <c r="BP169" t="s">
        <v>1809</v>
      </c>
      <c r="BQ169" t="s">
        <v>1809</v>
      </c>
      <c r="BR169" t="s">
        <v>1809</v>
      </c>
      <c r="BS169" t="s">
        <v>1809</v>
      </c>
      <c r="BT169" t="s">
        <v>1809</v>
      </c>
      <c r="BU169" t="s">
        <v>1809</v>
      </c>
      <c r="BV169">
        <v>0</v>
      </c>
      <c r="BW169" t="s">
        <v>1809</v>
      </c>
      <c r="BX169" t="s">
        <v>1809</v>
      </c>
      <c r="BY169" t="s">
        <v>1809</v>
      </c>
      <c r="BZ169" t="s">
        <v>1809</v>
      </c>
      <c r="CA169" t="s">
        <v>1809</v>
      </c>
      <c r="CB169" t="s">
        <v>1809</v>
      </c>
      <c r="CC169" t="s">
        <v>1809</v>
      </c>
      <c r="CD169" t="s">
        <v>1809</v>
      </c>
      <c r="CE169" t="s">
        <v>1809</v>
      </c>
      <c r="CF169" t="s">
        <v>1809</v>
      </c>
      <c r="CG169" t="s">
        <v>1809</v>
      </c>
      <c r="CH169">
        <v>0</v>
      </c>
      <c r="CI169" t="s">
        <v>1809</v>
      </c>
      <c r="CJ169" t="s">
        <v>1809</v>
      </c>
      <c r="CK169" t="s">
        <v>1809</v>
      </c>
      <c r="CL169" t="s">
        <v>1809</v>
      </c>
      <c r="CM169" t="s">
        <v>1809</v>
      </c>
      <c r="CN169" t="s">
        <v>1809</v>
      </c>
      <c r="CO169" t="s">
        <v>1809</v>
      </c>
      <c r="CP169" t="s">
        <v>1809</v>
      </c>
      <c r="CQ169" t="s">
        <v>1809</v>
      </c>
      <c r="CR169" t="s">
        <v>1809</v>
      </c>
      <c r="CS169" t="s">
        <v>1809</v>
      </c>
      <c r="CT169" t="s">
        <v>1809</v>
      </c>
      <c r="CU169" t="s">
        <v>1809</v>
      </c>
      <c r="CV169" t="s">
        <v>1809</v>
      </c>
      <c r="CW169" t="s">
        <v>1809</v>
      </c>
      <c r="CX169" t="s">
        <v>1809</v>
      </c>
      <c r="CY169" t="s">
        <v>1809</v>
      </c>
      <c r="CZ169" t="s">
        <v>1809</v>
      </c>
      <c r="DA169" t="s">
        <v>1809</v>
      </c>
      <c r="DB169" t="s">
        <v>1809</v>
      </c>
      <c r="DC169" t="s">
        <v>1809</v>
      </c>
      <c r="DD169" t="s">
        <v>1809</v>
      </c>
      <c r="DE169" t="s">
        <v>1809</v>
      </c>
      <c r="DF169" t="s">
        <v>1809</v>
      </c>
      <c r="DG169" t="s">
        <v>1809</v>
      </c>
      <c r="DH169" t="s">
        <v>1809</v>
      </c>
      <c r="DI169" t="s">
        <v>1809</v>
      </c>
      <c r="DJ169" t="s">
        <v>1809</v>
      </c>
      <c r="DK169" t="s">
        <v>1809</v>
      </c>
      <c r="DL169" t="s">
        <v>1809</v>
      </c>
      <c r="DM169" t="s">
        <v>1809</v>
      </c>
      <c r="DN169" t="s">
        <v>1809</v>
      </c>
      <c r="DO169" t="s">
        <v>1809</v>
      </c>
      <c r="DP169" t="s">
        <v>1809</v>
      </c>
      <c r="DQ169" t="s">
        <v>1809</v>
      </c>
      <c r="DR169" t="s">
        <v>1809</v>
      </c>
      <c r="DS169" t="s">
        <v>1809</v>
      </c>
      <c r="DT169" t="s">
        <v>1809</v>
      </c>
      <c r="DU169" t="s">
        <v>1809</v>
      </c>
      <c r="DV169" t="s">
        <v>1809</v>
      </c>
      <c r="DW169">
        <v>0</v>
      </c>
      <c r="DX169">
        <v>0</v>
      </c>
      <c r="DY169">
        <v>0</v>
      </c>
      <c r="DZ169" t="s">
        <v>1809</v>
      </c>
      <c r="EA169">
        <v>0</v>
      </c>
      <c r="EB169" t="s">
        <v>1809</v>
      </c>
      <c r="EC169" t="s">
        <v>1809</v>
      </c>
      <c r="ED169" t="s">
        <v>1809</v>
      </c>
      <c r="EE169" t="s">
        <v>1809</v>
      </c>
      <c r="EF169" t="s">
        <v>1809</v>
      </c>
      <c r="EG169" t="s">
        <v>1809</v>
      </c>
      <c r="EH169" t="s">
        <v>1809</v>
      </c>
      <c r="EI169">
        <v>0</v>
      </c>
      <c r="EJ169">
        <v>0</v>
      </c>
      <c r="EK169">
        <v>0</v>
      </c>
      <c r="EL169">
        <v>1</v>
      </c>
      <c r="EM169">
        <v>0</v>
      </c>
      <c r="EN169">
        <v>0</v>
      </c>
      <c r="EO169">
        <v>0</v>
      </c>
      <c r="EP169">
        <v>0</v>
      </c>
      <c r="EQ169">
        <v>1</v>
      </c>
      <c r="ER169">
        <v>1</v>
      </c>
      <c r="ES169">
        <v>1</v>
      </c>
      <c r="ET169">
        <v>0</v>
      </c>
      <c r="EU169">
        <v>0</v>
      </c>
      <c r="EV169">
        <v>0</v>
      </c>
      <c r="EW169">
        <v>0</v>
      </c>
    </row>
    <row r="170" spans="1:153" x14ac:dyDescent="0.35">
      <c r="A170" t="s">
        <v>431</v>
      </c>
      <c r="B170" s="1">
        <v>41757</v>
      </c>
      <c r="C170" s="1">
        <v>42004</v>
      </c>
      <c r="D170">
        <v>1</v>
      </c>
      <c r="E170">
        <v>1</v>
      </c>
      <c r="F170">
        <v>0</v>
      </c>
      <c r="G170">
        <v>0</v>
      </c>
      <c r="H170">
        <v>0</v>
      </c>
      <c r="I170">
        <v>0</v>
      </c>
      <c r="J170">
        <v>1</v>
      </c>
      <c r="K170">
        <v>4</v>
      </c>
      <c r="L170">
        <v>1</v>
      </c>
      <c r="M170">
        <v>1</v>
      </c>
      <c r="N170">
        <v>1</v>
      </c>
      <c r="O170">
        <v>1</v>
      </c>
      <c r="P170">
        <v>1</v>
      </c>
      <c r="Q170">
        <v>0</v>
      </c>
      <c r="R170">
        <v>0</v>
      </c>
      <c r="S170">
        <v>0</v>
      </c>
      <c r="T170">
        <v>0</v>
      </c>
      <c r="U170">
        <v>0</v>
      </c>
      <c r="V170">
        <v>0</v>
      </c>
      <c r="W170">
        <v>0</v>
      </c>
      <c r="X170">
        <v>1</v>
      </c>
      <c r="Y170">
        <v>0</v>
      </c>
      <c r="Z170" t="s">
        <v>1809</v>
      </c>
      <c r="AA170" t="s">
        <v>1809</v>
      </c>
      <c r="AB170" t="s">
        <v>1809</v>
      </c>
      <c r="AC170" t="s">
        <v>1809</v>
      </c>
      <c r="AD170" t="s">
        <v>1809</v>
      </c>
      <c r="AE170" t="s">
        <v>1809</v>
      </c>
      <c r="AF170" t="s">
        <v>1809</v>
      </c>
      <c r="AG170" t="s">
        <v>1809</v>
      </c>
      <c r="AH170" t="s">
        <v>1809</v>
      </c>
      <c r="AI170" t="s">
        <v>1809</v>
      </c>
      <c r="AJ170" t="s">
        <v>1809</v>
      </c>
      <c r="AK170" t="s">
        <v>1809</v>
      </c>
      <c r="AL170" t="s">
        <v>1809</v>
      </c>
      <c r="AM170" t="s">
        <v>1809</v>
      </c>
      <c r="AN170">
        <v>0</v>
      </c>
      <c r="AO170">
        <v>0</v>
      </c>
      <c r="AP170" t="s">
        <v>1809</v>
      </c>
      <c r="AQ170" t="s">
        <v>1809</v>
      </c>
      <c r="AR170" t="s">
        <v>1809</v>
      </c>
      <c r="AS170" t="s">
        <v>1809</v>
      </c>
      <c r="AT170" t="s">
        <v>1809</v>
      </c>
      <c r="AU170" t="s">
        <v>1809</v>
      </c>
      <c r="AV170" t="s">
        <v>1809</v>
      </c>
      <c r="AW170" t="s">
        <v>1809</v>
      </c>
      <c r="AX170" t="s">
        <v>1809</v>
      </c>
      <c r="AY170" t="s">
        <v>1809</v>
      </c>
      <c r="AZ170">
        <v>0</v>
      </c>
      <c r="BA170" t="s">
        <v>1809</v>
      </c>
      <c r="BB170" t="s">
        <v>1809</v>
      </c>
      <c r="BC170" t="s">
        <v>1809</v>
      </c>
      <c r="BD170" t="s">
        <v>1809</v>
      </c>
      <c r="BE170" t="s">
        <v>1809</v>
      </c>
      <c r="BF170" t="s">
        <v>1809</v>
      </c>
      <c r="BG170" t="s">
        <v>1809</v>
      </c>
      <c r="BH170" t="s">
        <v>1809</v>
      </c>
      <c r="BI170" t="s">
        <v>1809</v>
      </c>
      <c r="BJ170" t="s">
        <v>1809</v>
      </c>
      <c r="BK170" t="s">
        <v>1809</v>
      </c>
      <c r="BL170" t="s">
        <v>1809</v>
      </c>
      <c r="BM170" t="s">
        <v>1809</v>
      </c>
      <c r="BN170" t="s">
        <v>1809</v>
      </c>
      <c r="BO170" t="s">
        <v>1809</v>
      </c>
      <c r="BP170" t="s">
        <v>1809</v>
      </c>
      <c r="BQ170" t="s">
        <v>1809</v>
      </c>
      <c r="BR170" t="s">
        <v>1809</v>
      </c>
      <c r="BS170" t="s">
        <v>1809</v>
      </c>
      <c r="BT170" t="s">
        <v>1809</v>
      </c>
      <c r="BU170" t="s">
        <v>1809</v>
      </c>
      <c r="BV170">
        <v>0</v>
      </c>
      <c r="BW170" t="s">
        <v>1809</v>
      </c>
      <c r="BX170" t="s">
        <v>1809</v>
      </c>
      <c r="BY170" t="s">
        <v>1809</v>
      </c>
      <c r="BZ170" t="s">
        <v>1809</v>
      </c>
      <c r="CA170" t="s">
        <v>1809</v>
      </c>
      <c r="CB170" t="s">
        <v>1809</v>
      </c>
      <c r="CC170" t="s">
        <v>1809</v>
      </c>
      <c r="CD170" t="s">
        <v>1809</v>
      </c>
      <c r="CE170" t="s">
        <v>1809</v>
      </c>
      <c r="CF170" t="s">
        <v>1809</v>
      </c>
      <c r="CG170" t="s">
        <v>1809</v>
      </c>
      <c r="CH170">
        <v>0</v>
      </c>
      <c r="CI170" t="s">
        <v>1809</v>
      </c>
      <c r="CJ170" t="s">
        <v>1809</v>
      </c>
      <c r="CK170" t="s">
        <v>1809</v>
      </c>
      <c r="CL170" t="s">
        <v>1809</v>
      </c>
      <c r="CM170" t="s">
        <v>1809</v>
      </c>
      <c r="CN170" t="s">
        <v>1809</v>
      </c>
      <c r="CO170" t="s">
        <v>1809</v>
      </c>
      <c r="CP170" t="s">
        <v>1809</v>
      </c>
      <c r="CQ170" t="s">
        <v>1809</v>
      </c>
      <c r="CR170" t="s">
        <v>1809</v>
      </c>
      <c r="CS170" t="s">
        <v>1809</v>
      </c>
      <c r="CT170" t="s">
        <v>1809</v>
      </c>
      <c r="CU170" t="s">
        <v>1809</v>
      </c>
      <c r="CV170" t="s">
        <v>1809</v>
      </c>
      <c r="CW170" t="s">
        <v>1809</v>
      </c>
      <c r="CX170" t="s">
        <v>1809</v>
      </c>
      <c r="CY170" t="s">
        <v>1809</v>
      </c>
      <c r="CZ170" t="s">
        <v>1809</v>
      </c>
      <c r="DA170" t="s">
        <v>1809</v>
      </c>
      <c r="DB170" t="s">
        <v>1809</v>
      </c>
      <c r="DC170" t="s">
        <v>1809</v>
      </c>
      <c r="DD170" t="s">
        <v>1809</v>
      </c>
      <c r="DE170" t="s">
        <v>1809</v>
      </c>
      <c r="DF170" t="s">
        <v>1809</v>
      </c>
      <c r="DG170" t="s">
        <v>1809</v>
      </c>
      <c r="DH170" t="s">
        <v>1809</v>
      </c>
      <c r="DI170" t="s">
        <v>1809</v>
      </c>
      <c r="DJ170" t="s">
        <v>1809</v>
      </c>
      <c r="DK170" t="s">
        <v>1809</v>
      </c>
      <c r="DL170" t="s">
        <v>1809</v>
      </c>
      <c r="DM170" t="s">
        <v>1809</v>
      </c>
      <c r="DN170" t="s">
        <v>1809</v>
      </c>
      <c r="DO170" t="s">
        <v>1809</v>
      </c>
      <c r="DP170" t="s">
        <v>1809</v>
      </c>
      <c r="DQ170" t="s">
        <v>1809</v>
      </c>
      <c r="DR170" t="s">
        <v>1809</v>
      </c>
      <c r="DS170" t="s">
        <v>1809</v>
      </c>
      <c r="DT170" t="s">
        <v>1809</v>
      </c>
      <c r="DU170" t="s">
        <v>1809</v>
      </c>
      <c r="DV170" t="s">
        <v>1809</v>
      </c>
      <c r="DW170">
        <v>0</v>
      </c>
      <c r="DX170">
        <v>0</v>
      </c>
      <c r="DY170">
        <v>0</v>
      </c>
      <c r="DZ170" t="s">
        <v>1809</v>
      </c>
      <c r="EA170">
        <v>0</v>
      </c>
      <c r="EB170" t="s">
        <v>1809</v>
      </c>
      <c r="EC170" t="s">
        <v>1809</v>
      </c>
      <c r="ED170" t="s">
        <v>1809</v>
      </c>
      <c r="EE170" t="s">
        <v>1809</v>
      </c>
      <c r="EF170" t="s">
        <v>1809</v>
      </c>
      <c r="EG170" t="s">
        <v>1809</v>
      </c>
      <c r="EH170" t="s">
        <v>1809</v>
      </c>
      <c r="EI170">
        <v>0</v>
      </c>
      <c r="EJ170">
        <v>0</v>
      </c>
      <c r="EK170">
        <v>0</v>
      </c>
      <c r="EL170">
        <v>1</v>
      </c>
      <c r="EM170">
        <v>0</v>
      </c>
      <c r="EN170">
        <v>0</v>
      </c>
      <c r="EO170">
        <v>0</v>
      </c>
      <c r="EP170">
        <v>0</v>
      </c>
      <c r="EQ170">
        <v>1</v>
      </c>
      <c r="ER170">
        <v>1</v>
      </c>
      <c r="ES170">
        <v>1</v>
      </c>
      <c r="ET170">
        <v>0</v>
      </c>
      <c r="EU170">
        <v>0</v>
      </c>
      <c r="EV170">
        <v>0</v>
      </c>
      <c r="EW170">
        <v>0</v>
      </c>
    </row>
    <row r="171" spans="1:153" x14ac:dyDescent="0.35">
      <c r="A171" t="s">
        <v>431</v>
      </c>
      <c r="B171" s="1">
        <v>42005</v>
      </c>
      <c r="C171" s="1">
        <v>42185</v>
      </c>
      <c r="D171">
        <v>1</v>
      </c>
      <c r="E171">
        <v>1</v>
      </c>
      <c r="F171">
        <v>0</v>
      </c>
      <c r="G171">
        <v>0</v>
      </c>
      <c r="H171">
        <v>0</v>
      </c>
      <c r="I171">
        <v>0</v>
      </c>
      <c r="J171">
        <v>1</v>
      </c>
      <c r="K171">
        <v>4</v>
      </c>
      <c r="L171">
        <v>1</v>
      </c>
      <c r="M171">
        <v>1</v>
      </c>
      <c r="N171">
        <v>1</v>
      </c>
      <c r="O171">
        <v>1</v>
      </c>
      <c r="P171">
        <v>1</v>
      </c>
      <c r="Q171">
        <v>0</v>
      </c>
      <c r="R171">
        <v>0</v>
      </c>
      <c r="S171">
        <v>0</v>
      </c>
      <c r="T171">
        <v>0</v>
      </c>
      <c r="U171">
        <v>0</v>
      </c>
      <c r="V171">
        <v>0</v>
      </c>
      <c r="W171">
        <v>0</v>
      </c>
      <c r="X171">
        <v>1</v>
      </c>
      <c r="Y171">
        <v>0</v>
      </c>
      <c r="Z171" t="s">
        <v>1809</v>
      </c>
      <c r="AA171" t="s">
        <v>1809</v>
      </c>
      <c r="AB171" t="s">
        <v>1809</v>
      </c>
      <c r="AC171" t="s">
        <v>1809</v>
      </c>
      <c r="AD171" t="s">
        <v>1809</v>
      </c>
      <c r="AE171" t="s">
        <v>1809</v>
      </c>
      <c r="AF171" t="s">
        <v>1809</v>
      </c>
      <c r="AG171" t="s">
        <v>1809</v>
      </c>
      <c r="AH171" t="s">
        <v>1809</v>
      </c>
      <c r="AI171" t="s">
        <v>1809</v>
      </c>
      <c r="AJ171" t="s">
        <v>1809</v>
      </c>
      <c r="AK171" t="s">
        <v>1809</v>
      </c>
      <c r="AL171" t="s">
        <v>1809</v>
      </c>
      <c r="AM171" t="s">
        <v>1809</v>
      </c>
      <c r="AN171">
        <v>0</v>
      </c>
      <c r="AO171">
        <v>0</v>
      </c>
      <c r="AP171" t="s">
        <v>1809</v>
      </c>
      <c r="AQ171" t="s">
        <v>1809</v>
      </c>
      <c r="AR171" t="s">
        <v>1809</v>
      </c>
      <c r="AS171" t="s">
        <v>1809</v>
      </c>
      <c r="AT171" t="s">
        <v>1809</v>
      </c>
      <c r="AU171" t="s">
        <v>1809</v>
      </c>
      <c r="AV171" t="s">
        <v>1809</v>
      </c>
      <c r="AW171" t="s">
        <v>1809</v>
      </c>
      <c r="AX171" t="s">
        <v>1809</v>
      </c>
      <c r="AY171" t="s">
        <v>1809</v>
      </c>
      <c r="AZ171">
        <v>0</v>
      </c>
      <c r="BA171" t="s">
        <v>1809</v>
      </c>
      <c r="BB171" t="s">
        <v>1809</v>
      </c>
      <c r="BC171" t="s">
        <v>1809</v>
      </c>
      <c r="BD171" t="s">
        <v>1809</v>
      </c>
      <c r="BE171" t="s">
        <v>1809</v>
      </c>
      <c r="BF171" t="s">
        <v>1809</v>
      </c>
      <c r="BG171" t="s">
        <v>1809</v>
      </c>
      <c r="BH171" t="s">
        <v>1809</v>
      </c>
      <c r="BI171" t="s">
        <v>1809</v>
      </c>
      <c r="BJ171" t="s">
        <v>1809</v>
      </c>
      <c r="BK171" t="s">
        <v>1809</v>
      </c>
      <c r="BL171" t="s">
        <v>1809</v>
      </c>
      <c r="BM171" t="s">
        <v>1809</v>
      </c>
      <c r="BN171" t="s">
        <v>1809</v>
      </c>
      <c r="BO171" t="s">
        <v>1809</v>
      </c>
      <c r="BP171" t="s">
        <v>1809</v>
      </c>
      <c r="BQ171" t="s">
        <v>1809</v>
      </c>
      <c r="BR171" t="s">
        <v>1809</v>
      </c>
      <c r="BS171" t="s">
        <v>1809</v>
      </c>
      <c r="BT171" t="s">
        <v>1809</v>
      </c>
      <c r="BU171" t="s">
        <v>1809</v>
      </c>
      <c r="BV171">
        <v>0</v>
      </c>
      <c r="BW171" t="s">
        <v>1809</v>
      </c>
      <c r="BX171" t="s">
        <v>1809</v>
      </c>
      <c r="BY171" t="s">
        <v>1809</v>
      </c>
      <c r="BZ171" t="s">
        <v>1809</v>
      </c>
      <c r="CA171" t="s">
        <v>1809</v>
      </c>
      <c r="CB171" t="s">
        <v>1809</v>
      </c>
      <c r="CC171" t="s">
        <v>1809</v>
      </c>
      <c r="CD171" t="s">
        <v>1809</v>
      </c>
      <c r="CE171" t="s">
        <v>1809</v>
      </c>
      <c r="CF171" t="s">
        <v>1809</v>
      </c>
      <c r="CG171" t="s">
        <v>1809</v>
      </c>
      <c r="CH171">
        <v>0</v>
      </c>
      <c r="CI171" t="s">
        <v>1809</v>
      </c>
      <c r="CJ171" t="s">
        <v>1809</v>
      </c>
      <c r="CK171" t="s">
        <v>1809</v>
      </c>
      <c r="CL171" t="s">
        <v>1809</v>
      </c>
      <c r="CM171" t="s">
        <v>1809</v>
      </c>
      <c r="CN171" t="s">
        <v>1809</v>
      </c>
      <c r="CO171" t="s">
        <v>1809</v>
      </c>
      <c r="CP171" t="s">
        <v>1809</v>
      </c>
      <c r="CQ171" t="s">
        <v>1809</v>
      </c>
      <c r="CR171" t="s">
        <v>1809</v>
      </c>
      <c r="CS171" t="s">
        <v>1809</v>
      </c>
      <c r="CT171" t="s">
        <v>1809</v>
      </c>
      <c r="CU171" t="s">
        <v>1809</v>
      </c>
      <c r="CV171" t="s">
        <v>1809</v>
      </c>
      <c r="CW171" t="s">
        <v>1809</v>
      </c>
      <c r="CX171" t="s">
        <v>1809</v>
      </c>
      <c r="CY171" t="s">
        <v>1809</v>
      </c>
      <c r="CZ171" t="s">
        <v>1809</v>
      </c>
      <c r="DA171" t="s">
        <v>1809</v>
      </c>
      <c r="DB171" t="s">
        <v>1809</v>
      </c>
      <c r="DC171" t="s">
        <v>1809</v>
      </c>
      <c r="DD171" t="s">
        <v>1809</v>
      </c>
      <c r="DE171" t="s">
        <v>1809</v>
      </c>
      <c r="DF171" t="s">
        <v>1809</v>
      </c>
      <c r="DG171" t="s">
        <v>1809</v>
      </c>
      <c r="DH171" t="s">
        <v>1809</v>
      </c>
      <c r="DI171" t="s">
        <v>1809</v>
      </c>
      <c r="DJ171" t="s">
        <v>1809</v>
      </c>
      <c r="DK171" t="s">
        <v>1809</v>
      </c>
      <c r="DL171" t="s">
        <v>1809</v>
      </c>
      <c r="DM171" t="s">
        <v>1809</v>
      </c>
      <c r="DN171" t="s">
        <v>1809</v>
      </c>
      <c r="DO171" t="s">
        <v>1809</v>
      </c>
      <c r="DP171" t="s">
        <v>1809</v>
      </c>
      <c r="DQ171" t="s">
        <v>1809</v>
      </c>
      <c r="DR171" t="s">
        <v>1809</v>
      </c>
      <c r="DS171" t="s">
        <v>1809</v>
      </c>
      <c r="DT171" t="s">
        <v>1809</v>
      </c>
      <c r="DU171" t="s">
        <v>1809</v>
      </c>
      <c r="DV171" t="s">
        <v>1809</v>
      </c>
      <c r="DW171">
        <v>0</v>
      </c>
      <c r="DX171">
        <v>0</v>
      </c>
      <c r="DY171">
        <v>0</v>
      </c>
      <c r="DZ171" t="s">
        <v>1809</v>
      </c>
      <c r="EA171">
        <v>0</v>
      </c>
      <c r="EB171" t="s">
        <v>1809</v>
      </c>
      <c r="EC171" t="s">
        <v>1809</v>
      </c>
      <c r="ED171" t="s">
        <v>1809</v>
      </c>
      <c r="EE171" t="s">
        <v>1809</v>
      </c>
      <c r="EF171" t="s">
        <v>1809</v>
      </c>
      <c r="EG171" t="s">
        <v>1809</v>
      </c>
      <c r="EH171" t="s">
        <v>1809</v>
      </c>
      <c r="EI171">
        <v>0</v>
      </c>
      <c r="EJ171">
        <v>0</v>
      </c>
      <c r="EK171">
        <v>0</v>
      </c>
      <c r="EL171">
        <v>1</v>
      </c>
      <c r="EM171">
        <v>0</v>
      </c>
      <c r="EN171">
        <v>0</v>
      </c>
      <c r="EO171">
        <v>0</v>
      </c>
      <c r="EP171">
        <v>0</v>
      </c>
      <c r="EQ171">
        <v>1</v>
      </c>
      <c r="ER171">
        <v>1</v>
      </c>
      <c r="ES171">
        <v>1</v>
      </c>
      <c r="ET171">
        <v>0</v>
      </c>
      <c r="EU171">
        <v>0</v>
      </c>
      <c r="EV171">
        <v>0</v>
      </c>
      <c r="EW171">
        <v>0</v>
      </c>
    </row>
    <row r="172" spans="1:153" x14ac:dyDescent="0.35">
      <c r="A172" t="s">
        <v>431</v>
      </c>
      <c r="B172" s="1">
        <v>42186</v>
      </c>
      <c r="C172" s="1">
        <v>42526</v>
      </c>
      <c r="D172">
        <v>1</v>
      </c>
      <c r="E172">
        <v>1</v>
      </c>
      <c r="F172">
        <v>0</v>
      </c>
      <c r="G172">
        <v>0</v>
      </c>
      <c r="H172">
        <v>0</v>
      </c>
      <c r="I172">
        <v>0</v>
      </c>
      <c r="J172">
        <v>1</v>
      </c>
      <c r="K172">
        <v>4</v>
      </c>
      <c r="L172">
        <v>1</v>
      </c>
      <c r="M172">
        <v>1</v>
      </c>
      <c r="N172">
        <v>1</v>
      </c>
      <c r="O172">
        <v>1</v>
      </c>
      <c r="P172">
        <v>1</v>
      </c>
      <c r="Q172">
        <v>0</v>
      </c>
      <c r="R172">
        <v>0</v>
      </c>
      <c r="S172">
        <v>0</v>
      </c>
      <c r="T172">
        <v>0</v>
      </c>
      <c r="U172">
        <v>0</v>
      </c>
      <c r="V172">
        <v>0</v>
      </c>
      <c r="W172">
        <v>0</v>
      </c>
      <c r="X172">
        <v>1</v>
      </c>
      <c r="Y172">
        <v>0</v>
      </c>
      <c r="Z172" t="s">
        <v>1809</v>
      </c>
      <c r="AA172" t="s">
        <v>1809</v>
      </c>
      <c r="AB172" t="s">
        <v>1809</v>
      </c>
      <c r="AC172" t="s">
        <v>1809</v>
      </c>
      <c r="AD172" t="s">
        <v>1809</v>
      </c>
      <c r="AE172" t="s">
        <v>1809</v>
      </c>
      <c r="AF172" t="s">
        <v>1809</v>
      </c>
      <c r="AG172" t="s">
        <v>1809</v>
      </c>
      <c r="AH172" t="s">
        <v>1809</v>
      </c>
      <c r="AI172" t="s">
        <v>1809</v>
      </c>
      <c r="AJ172" t="s">
        <v>1809</v>
      </c>
      <c r="AK172" t="s">
        <v>1809</v>
      </c>
      <c r="AL172" t="s">
        <v>1809</v>
      </c>
      <c r="AM172" t="s">
        <v>1809</v>
      </c>
      <c r="AN172">
        <v>0</v>
      </c>
      <c r="AO172">
        <v>0</v>
      </c>
      <c r="AP172" t="s">
        <v>1809</v>
      </c>
      <c r="AQ172" t="s">
        <v>1809</v>
      </c>
      <c r="AR172" t="s">
        <v>1809</v>
      </c>
      <c r="AS172" t="s">
        <v>1809</v>
      </c>
      <c r="AT172" t="s">
        <v>1809</v>
      </c>
      <c r="AU172" t="s">
        <v>1809</v>
      </c>
      <c r="AV172" t="s">
        <v>1809</v>
      </c>
      <c r="AW172" t="s">
        <v>1809</v>
      </c>
      <c r="AX172" t="s">
        <v>1809</v>
      </c>
      <c r="AY172" t="s">
        <v>1809</v>
      </c>
      <c r="AZ172">
        <v>0</v>
      </c>
      <c r="BA172" t="s">
        <v>1809</v>
      </c>
      <c r="BB172" t="s">
        <v>1809</v>
      </c>
      <c r="BC172" t="s">
        <v>1809</v>
      </c>
      <c r="BD172" t="s">
        <v>1809</v>
      </c>
      <c r="BE172" t="s">
        <v>1809</v>
      </c>
      <c r="BF172" t="s">
        <v>1809</v>
      </c>
      <c r="BG172" t="s">
        <v>1809</v>
      </c>
      <c r="BH172" t="s">
        <v>1809</v>
      </c>
      <c r="BI172" t="s">
        <v>1809</v>
      </c>
      <c r="BJ172" t="s">
        <v>1809</v>
      </c>
      <c r="BK172" t="s">
        <v>1809</v>
      </c>
      <c r="BL172" t="s">
        <v>1809</v>
      </c>
      <c r="BM172" t="s">
        <v>1809</v>
      </c>
      <c r="BN172" t="s">
        <v>1809</v>
      </c>
      <c r="BO172" t="s">
        <v>1809</v>
      </c>
      <c r="BP172" t="s">
        <v>1809</v>
      </c>
      <c r="BQ172" t="s">
        <v>1809</v>
      </c>
      <c r="BR172" t="s">
        <v>1809</v>
      </c>
      <c r="BS172" t="s">
        <v>1809</v>
      </c>
      <c r="BT172" t="s">
        <v>1809</v>
      </c>
      <c r="BU172" t="s">
        <v>1809</v>
      </c>
      <c r="BV172">
        <v>0</v>
      </c>
      <c r="BW172" t="s">
        <v>1809</v>
      </c>
      <c r="BX172" t="s">
        <v>1809</v>
      </c>
      <c r="BY172" t="s">
        <v>1809</v>
      </c>
      <c r="BZ172" t="s">
        <v>1809</v>
      </c>
      <c r="CA172" t="s">
        <v>1809</v>
      </c>
      <c r="CB172" t="s">
        <v>1809</v>
      </c>
      <c r="CC172" t="s">
        <v>1809</v>
      </c>
      <c r="CD172" t="s">
        <v>1809</v>
      </c>
      <c r="CE172" t="s">
        <v>1809</v>
      </c>
      <c r="CF172" t="s">
        <v>1809</v>
      </c>
      <c r="CG172" t="s">
        <v>1809</v>
      </c>
      <c r="CH172">
        <v>0</v>
      </c>
      <c r="CI172" t="s">
        <v>1809</v>
      </c>
      <c r="CJ172" t="s">
        <v>1809</v>
      </c>
      <c r="CK172" t="s">
        <v>1809</v>
      </c>
      <c r="CL172" t="s">
        <v>1809</v>
      </c>
      <c r="CM172" t="s">
        <v>1809</v>
      </c>
      <c r="CN172" t="s">
        <v>1809</v>
      </c>
      <c r="CO172" t="s">
        <v>1809</v>
      </c>
      <c r="CP172" t="s">
        <v>1809</v>
      </c>
      <c r="CQ172" t="s">
        <v>1809</v>
      </c>
      <c r="CR172" t="s">
        <v>1809</v>
      </c>
      <c r="CS172" t="s">
        <v>1809</v>
      </c>
      <c r="CT172" t="s">
        <v>1809</v>
      </c>
      <c r="CU172" t="s">
        <v>1809</v>
      </c>
      <c r="CV172" t="s">
        <v>1809</v>
      </c>
      <c r="CW172" t="s">
        <v>1809</v>
      </c>
      <c r="CX172" t="s">
        <v>1809</v>
      </c>
      <c r="CY172" t="s">
        <v>1809</v>
      </c>
      <c r="CZ172" t="s">
        <v>1809</v>
      </c>
      <c r="DA172" t="s">
        <v>1809</v>
      </c>
      <c r="DB172" t="s">
        <v>1809</v>
      </c>
      <c r="DC172" t="s">
        <v>1809</v>
      </c>
      <c r="DD172" t="s">
        <v>1809</v>
      </c>
      <c r="DE172" t="s">
        <v>1809</v>
      </c>
      <c r="DF172" t="s">
        <v>1809</v>
      </c>
      <c r="DG172" t="s">
        <v>1809</v>
      </c>
      <c r="DH172" t="s">
        <v>1809</v>
      </c>
      <c r="DI172" t="s">
        <v>1809</v>
      </c>
      <c r="DJ172" t="s">
        <v>1809</v>
      </c>
      <c r="DK172" t="s">
        <v>1809</v>
      </c>
      <c r="DL172" t="s">
        <v>1809</v>
      </c>
      <c r="DM172" t="s">
        <v>1809</v>
      </c>
      <c r="DN172" t="s">
        <v>1809</v>
      </c>
      <c r="DO172" t="s">
        <v>1809</v>
      </c>
      <c r="DP172" t="s">
        <v>1809</v>
      </c>
      <c r="DQ172" t="s">
        <v>1809</v>
      </c>
      <c r="DR172" t="s">
        <v>1809</v>
      </c>
      <c r="DS172" t="s">
        <v>1809</v>
      </c>
      <c r="DT172" t="s">
        <v>1809</v>
      </c>
      <c r="DU172" t="s">
        <v>1809</v>
      </c>
      <c r="DV172" t="s">
        <v>1809</v>
      </c>
      <c r="DW172">
        <v>0</v>
      </c>
      <c r="DX172">
        <v>0</v>
      </c>
      <c r="DY172">
        <v>0</v>
      </c>
      <c r="DZ172" t="s">
        <v>1809</v>
      </c>
      <c r="EA172">
        <v>0</v>
      </c>
      <c r="EB172" t="s">
        <v>1809</v>
      </c>
      <c r="EC172" t="s">
        <v>1809</v>
      </c>
      <c r="ED172" t="s">
        <v>1809</v>
      </c>
      <c r="EE172" t="s">
        <v>1809</v>
      </c>
      <c r="EF172" t="s">
        <v>1809</v>
      </c>
      <c r="EG172" t="s">
        <v>1809</v>
      </c>
      <c r="EH172" t="s">
        <v>1809</v>
      </c>
      <c r="EI172">
        <v>0</v>
      </c>
      <c r="EJ172">
        <v>0</v>
      </c>
      <c r="EK172">
        <v>0</v>
      </c>
      <c r="EL172">
        <v>1</v>
      </c>
      <c r="EM172">
        <v>0</v>
      </c>
      <c r="EN172">
        <v>0</v>
      </c>
      <c r="EO172">
        <v>0</v>
      </c>
      <c r="EP172">
        <v>0</v>
      </c>
      <c r="EQ172">
        <v>1</v>
      </c>
      <c r="ER172">
        <v>1</v>
      </c>
      <c r="ES172">
        <v>1</v>
      </c>
      <c r="ET172">
        <v>0</v>
      </c>
      <c r="EU172">
        <v>0</v>
      </c>
      <c r="EV172">
        <v>0</v>
      </c>
      <c r="EW172">
        <v>0</v>
      </c>
    </row>
    <row r="173" spans="1:153" x14ac:dyDescent="0.35">
      <c r="A173" t="s">
        <v>431</v>
      </c>
      <c r="B173" s="1">
        <v>42527</v>
      </c>
      <c r="C173" s="1">
        <v>42551</v>
      </c>
      <c r="D173">
        <v>1</v>
      </c>
      <c r="E173">
        <v>1</v>
      </c>
      <c r="F173">
        <v>0</v>
      </c>
      <c r="G173">
        <v>0</v>
      </c>
      <c r="H173">
        <v>0</v>
      </c>
      <c r="I173">
        <v>0</v>
      </c>
      <c r="J173">
        <v>1</v>
      </c>
      <c r="K173">
        <v>4</v>
      </c>
      <c r="L173">
        <v>1</v>
      </c>
      <c r="M173">
        <v>1</v>
      </c>
      <c r="N173">
        <v>1</v>
      </c>
      <c r="O173">
        <v>1</v>
      </c>
      <c r="P173">
        <v>1</v>
      </c>
      <c r="Q173">
        <v>0</v>
      </c>
      <c r="R173">
        <v>0</v>
      </c>
      <c r="S173">
        <v>0</v>
      </c>
      <c r="T173">
        <v>0</v>
      </c>
      <c r="U173">
        <v>0</v>
      </c>
      <c r="V173">
        <v>0</v>
      </c>
      <c r="W173">
        <v>0</v>
      </c>
      <c r="X173">
        <v>1</v>
      </c>
      <c r="Y173">
        <v>0</v>
      </c>
      <c r="Z173" t="s">
        <v>1809</v>
      </c>
      <c r="AA173" t="s">
        <v>1809</v>
      </c>
      <c r="AB173" t="s">
        <v>1809</v>
      </c>
      <c r="AC173" t="s">
        <v>1809</v>
      </c>
      <c r="AD173" t="s">
        <v>1809</v>
      </c>
      <c r="AE173" t="s">
        <v>1809</v>
      </c>
      <c r="AF173" t="s">
        <v>1809</v>
      </c>
      <c r="AG173" t="s">
        <v>1809</v>
      </c>
      <c r="AH173" t="s">
        <v>1809</v>
      </c>
      <c r="AI173" t="s">
        <v>1809</v>
      </c>
      <c r="AJ173" t="s">
        <v>1809</v>
      </c>
      <c r="AK173" t="s">
        <v>1809</v>
      </c>
      <c r="AL173" t="s">
        <v>1809</v>
      </c>
      <c r="AM173" t="s">
        <v>1809</v>
      </c>
      <c r="AN173">
        <v>0</v>
      </c>
      <c r="AO173">
        <v>0</v>
      </c>
      <c r="AP173" t="s">
        <v>1809</v>
      </c>
      <c r="AQ173" t="s">
        <v>1809</v>
      </c>
      <c r="AR173" t="s">
        <v>1809</v>
      </c>
      <c r="AS173" t="s">
        <v>1809</v>
      </c>
      <c r="AT173" t="s">
        <v>1809</v>
      </c>
      <c r="AU173" t="s">
        <v>1809</v>
      </c>
      <c r="AV173" t="s">
        <v>1809</v>
      </c>
      <c r="AW173" t="s">
        <v>1809</v>
      </c>
      <c r="AX173" t="s">
        <v>1809</v>
      </c>
      <c r="AY173" t="s">
        <v>1809</v>
      </c>
      <c r="AZ173">
        <v>0</v>
      </c>
      <c r="BA173" t="s">
        <v>1809</v>
      </c>
      <c r="BB173" t="s">
        <v>1809</v>
      </c>
      <c r="BC173" t="s">
        <v>1809</v>
      </c>
      <c r="BD173" t="s">
        <v>1809</v>
      </c>
      <c r="BE173" t="s">
        <v>1809</v>
      </c>
      <c r="BF173" t="s">
        <v>1809</v>
      </c>
      <c r="BG173" t="s">
        <v>1809</v>
      </c>
      <c r="BH173" t="s">
        <v>1809</v>
      </c>
      <c r="BI173" t="s">
        <v>1809</v>
      </c>
      <c r="BJ173" t="s">
        <v>1809</v>
      </c>
      <c r="BK173" t="s">
        <v>1809</v>
      </c>
      <c r="BL173" t="s">
        <v>1809</v>
      </c>
      <c r="BM173" t="s">
        <v>1809</v>
      </c>
      <c r="BN173" t="s">
        <v>1809</v>
      </c>
      <c r="BO173" t="s">
        <v>1809</v>
      </c>
      <c r="BP173" t="s">
        <v>1809</v>
      </c>
      <c r="BQ173" t="s">
        <v>1809</v>
      </c>
      <c r="BR173" t="s">
        <v>1809</v>
      </c>
      <c r="BS173" t="s">
        <v>1809</v>
      </c>
      <c r="BT173" t="s">
        <v>1809</v>
      </c>
      <c r="BU173" t="s">
        <v>1809</v>
      </c>
      <c r="BV173">
        <v>0</v>
      </c>
      <c r="BW173" t="s">
        <v>1809</v>
      </c>
      <c r="BX173" t="s">
        <v>1809</v>
      </c>
      <c r="BY173" t="s">
        <v>1809</v>
      </c>
      <c r="BZ173" t="s">
        <v>1809</v>
      </c>
      <c r="CA173" t="s">
        <v>1809</v>
      </c>
      <c r="CB173" t="s">
        <v>1809</v>
      </c>
      <c r="CC173" t="s">
        <v>1809</v>
      </c>
      <c r="CD173" t="s">
        <v>1809</v>
      </c>
      <c r="CE173" t="s">
        <v>1809</v>
      </c>
      <c r="CF173" t="s">
        <v>1809</v>
      </c>
      <c r="CG173" t="s">
        <v>1809</v>
      </c>
      <c r="CH173">
        <v>0</v>
      </c>
      <c r="CI173" t="s">
        <v>1809</v>
      </c>
      <c r="CJ173" t="s">
        <v>1809</v>
      </c>
      <c r="CK173" t="s">
        <v>1809</v>
      </c>
      <c r="CL173" t="s">
        <v>1809</v>
      </c>
      <c r="CM173" t="s">
        <v>1809</v>
      </c>
      <c r="CN173" t="s">
        <v>1809</v>
      </c>
      <c r="CO173" t="s">
        <v>1809</v>
      </c>
      <c r="CP173" t="s">
        <v>1809</v>
      </c>
      <c r="CQ173" t="s">
        <v>1809</v>
      </c>
      <c r="CR173" t="s">
        <v>1809</v>
      </c>
      <c r="CS173" t="s">
        <v>1809</v>
      </c>
      <c r="CT173" t="s">
        <v>1809</v>
      </c>
      <c r="CU173" t="s">
        <v>1809</v>
      </c>
      <c r="CV173" t="s">
        <v>1809</v>
      </c>
      <c r="CW173" t="s">
        <v>1809</v>
      </c>
      <c r="CX173" t="s">
        <v>1809</v>
      </c>
      <c r="CY173" t="s">
        <v>1809</v>
      </c>
      <c r="CZ173" t="s">
        <v>1809</v>
      </c>
      <c r="DA173" t="s">
        <v>1809</v>
      </c>
      <c r="DB173" t="s">
        <v>1809</v>
      </c>
      <c r="DC173" t="s">
        <v>1809</v>
      </c>
      <c r="DD173" t="s">
        <v>1809</v>
      </c>
      <c r="DE173" t="s">
        <v>1809</v>
      </c>
      <c r="DF173" t="s">
        <v>1809</v>
      </c>
      <c r="DG173" t="s">
        <v>1809</v>
      </c>
      <c r="DH173" t="s">
        <v>1809</v>
      </c>
      <c r="DI173" t="s">
        <v>1809</v>
      </c>
      <c r="DJ173" t="s">
        <v>1809</v>
      </c>
      <c r="DK173" t="s">
        <v>1809</v>
      </c>
      <c r="DL173" t="s">
        <v>1809</v>
      </c>
      <c r="DM173" t="s">
        <v>1809</v>
      </c>
      <c r="DN173" t="s">
        <v>1809</v>
      </c>
      <c r="DO173" t="s">
        <v>1809</v>
      </c>
      <c r="DP173" t="s">
        <v>1809</v>
      </c>
      <c r="DQ173" t="s">
        <v>1809</v>
      </c>
      <c r="DR173" t="s">
        <v>1809</v>
      </c>
      <c r="DS173" t="s">
        <v>1809</v>
      </c>
      <c r="DT173" t="s">
        <v>1809</v>
      </c>
      <c r="DU173" t="s">
        <v>1809</v>
      </c>
      <c r="DV173" t="s">
        <v>1809</v>
      </c>
      <c r="DW173">
        <v>0</v>
      </c>
      <c r="DX173">
        <v>0</v>
      </c>
      <c r="DY173">
        <v>0</v>
      </c>
      <c r="DZ173" t="s">
        <v>1809</v>
      </c>
      <c r="EA173">
        <v>0</v>
      </c>
      <c r="EB173" t="s">
        <v>1809</v>
      </c>
      <c r="EC173" t="s">
        <v>1809</v>
      </c>
      <c r="ED173" t="s">
        <v>1809</v>
      </c>
      <c r="EE173" t="s">
        <v>1809</v>
      </c>
      <c r="EF173" t="s">
        <v>1809</v>
      </c>
      <c r="EG173" t="s">
        <v>1809</v>
      </c>
      <c r="EH173" t="s">
        <v>1809</v>
      </c>
      <c r="EI173">
        <v>0</v>
      </c>
      <c r="EJ173">
        <v>0</v>
      </c>
      <c r="EK173">
        <v>0</v>
      </c>
      <c r="EL173">
        <v>1</v>
      </c>
      <c r="EM173">
        <v>0</v>
      </c>
      <c r="EN173">
        <v>0</v>
      </c>
      <c r="EO173">
        <v>0</v>
      </c>
      <c r="EP173">
        <v>0</v>
      </c>
      <c r="EQ173">
        <v>1</v>
      </c>
      <c r="ER173">
        <v>1</v>
      </c>
      <c r="ES173">
        <v>1</v>
      </c>
      <c r="ET173">
        <v>0</v>
      </c>
      <c r="EU173">
        <v>0</v>
      </c>
      <c r="EV173">
        <v>0</v>
      </c>
      <c r="EW173">
        <v>0</v>
      </c>
    </row>
    <row r="174" spans="1:153" x14ac:dyDescent="0.35">
      <c r="A174" t="s">
        <v>431</v>
      </c>
      <c r="B174" s="1">
        <v>42552</v>
      </c>
      <c r="C174" s="1">
        <v>43281</v>
      </c>
      <c r="D174">
        <v>1</v>
      </c>
      <c r="E174">
        <v>1</v>
      </c>
      <c r="F174">
        <v>0</v>
      </c>
      <c r="G174">
        <v>0</v>
      </c>
      <c r="H174">
        <v>0</v>
      </c>
      <c r="I174">
        <v>0</v>
      </c>
      <c r="J174">
        <v>1</v>
      </c>
      <c r="K174">
        <v>4</v>
      </c>
      <c r="L174">
        <v>1</v>
      </c>
      <c r="M174">
        <v>1</v>
      </c>
      <c r="N174">
        <v>1</v>
      </c>
      <c r="O174">
        <v>1</v>
      </c>
      <c r="P174">
        <v>1</v>
      </c>
      <c r="Q174">
        <v>0</v>
      </c>
      <c r="R174">
        <v>0</v>
      </c>
      <c r="S174">
        <v>0</v>
      </c>
      <c r="T174">
        <v>0</v>
      </c>
      <c r="U174">
        <v>0</v>
      </c>
      <c r="V174">
        <v>0</v>
      </c>
      <c r="W174">
        <v>0</v>
      </c>
      <c r="X174">
        <v>1</v>
      </c>
      <c r="Y174">
        <v>1</v>
      </c>
      <c r="Z174">
        <v>1</v>
      </c>
      <c r="AA174">
        <v>1</v>
      </c>
      <c r="AB174">
        <v>1</v>
      </c>
      <c r="AC174">
        <v>0</v>
      </c>
      <c r="AD174">
        <v>1</v>
      </c>
      <c r="AE174">
        <v>1</v>
      </c>
      <c r="AF174">
        <v>0</v>
      </c>
      <c r="AG174">
        <v>0</v>
      </c>
      <c r="AH174">
        <v>1</v>
      </c>
      <c r="AI174">
        <v>0</v>
      </c>
      <c r="AJ174">
        <v>0</v>
      </c>
      <c r="AK174">
        <v>0</v>
      </c>
      <c r="AL174">
        <v>0</v>
      </c>
      <c r="AM174">
        <v>0</v>
      </c>
      <c r="AN174">
        <v>0</v>
      </c>
      <c r="AO174">
        <v>0</v>
      </c>
      <c r="AP174" t="s">
        <v>1809</v>
      </c>
      <c r="AQ174" t="s">
        <v>1809</v>
      </c>
      <c r="AR174" t="s">
        <v>1809</v>
      </c>
      <c r="AS174" t="s">
        <v>1809</v>
      </c>
      <c r="AT174" t="s">
        <v>1809</v>
      </c>
      <c r="AU174" t="s">
        <v>1809</v>
      </c>
      <c r="AV174" t="s">
        <v>1809</v>
      </c>
      <c r="AW174" t="s">
        <v>1809</v>
      </c>
      <c r="AX174" t="s">
        <v>1809</v>
      </c>
      <c r="AY174" t="s">
        <v>1809</v>
      </c>
      <c r="AZ174">
        <v>0</v>
      </c>
      <c r="BA174" t="s">
        <v>1809</v>
      </c>
      <c r="BB174" t="s">
        <v>1809</v>
      </c>
      <c r="BC174" t="s">
        <v>1809</v>
      </c>
      <c r="BD174" t="s">
        <v>1809</v>
      </c>
      <c r="BE174" t="s">
        <v>1809</v>
      </c>
      <c r="BF174" t="s">
        <v>1809</v>
      </c>
      <c r="BG174" t="s">
        <v>1809</v>
      </c>
      <c r="BH174" t="s">
        <v>1809</v>
      </c>
      <c r="BI174" t="s">
        <v>1809</v>
      </c>
      <c r="BJ174" t="s">
        <v>1809</v>
      </c>
      <c r="BK174" t="s">
        <v>1809</v>
      </c>
      <c r="BL174" t="s">
        <v>1809</v>
      </c>
      <c r="BM174" t="s">
        <v>1809</v>
      </c>
      <c r="BN174" t="s">
        <v>1809</v>
      </c>
      <c r="BO174" t="s">
        <v>1809</v>
      </c>
      <c r="BP174" t="s">
        <v>1809</v>
      </c>
      <c r="BQ174" t="s">
        <v>1809</v>
      </c>
      <c r="BR174" t="s">
        <v>1809</v>
      </c>
      <c r="BS174" t="s">
        <v>1809</v>
      </c>
      <c r="BT174" t="s">
        <v>1809</v>
      </c>
      <c r="BU174" t="s">
        <v>1809</v>
      </c>
      <c r="BV174">
        <v>0</v>
      </c>
      <c r="BW174" t="s">
        <v>1809</v>
      </c>
      <c r="BX174" t="s">
        <v>1809</v>
      </c>
      <c r="BY174" t="s">
        <v>1809</v>
      </c>
      <c r="BZ174" t="s">
        <v>1809</v>
      </c>
      <c r="CA174" t="s">
        <v>1809</v>
      </c>
      <c r="CB174" t="s">
        <v>1809</v>
      </c>
      <c r="CC174" t="s">
        <v>1809</v>
      </c>
      <c r="CD174" t="s">
        <v>1809</v>
      </c>
      <c r="CE174" t="s">
        <v>1809</v>
      </c>
      <c r="CF174" t="s">
        <v>1809</v>
      </c>
      <c r="CG174" t="s">
        <v>1809</v>
      </c>
      <c r="CH174">
        <v>0</v>
      </c>
      <c r="CI174" t="s">
        <v>1809</v>
      </c>
      <c r="CJ174" t="s">
        <v>1809</v>
      </c>
      <c r="CK174" t="s">
        <v>1809</v>
      </c>
      <c r="CL174" t="s">
        <v>1809</v>
      </c>
      <c r="CM174" t="s">
        <v>1809</v>
      </c>
      <c r="CN174" t="s">
        <v>1809</v>
      </c>
      <c r="CO174" t="s">
        <v>1809</v>
      </c>
      <c r="CP174" t="s">
        <v>1809</v>
      </c>
      <c r="CQ174" t="s">
        <v>1809</v>
      </c>
      <c r="CR174" t="s">
        <v>1809</v>
      </c>
      <c r="CS174" t="s">
        <v>1809</v>
      </c>
      <c r="CT174" t="s">
        <v>1809</v>
      </c>
      <c r="CU174" t="s">
        <v>1809</v>
      </c>
      <c r="CV174" t="s">
        <v>1809</v>
      </c>
      <c r="CW174" t="s">
        <v>1809</v>
      </c>
      <c r="CX174" t="s">
        <v>1809</v>
      </c>
      <c r="CY174" t="s">
        <v>1809</v>
      </c>
      <c r="CZ174" t="s">
        <v>1809</v>
      </c>
      <c r="DA174" t="s">
        <v>1809</v>
      </c>
      <c r="DB174" t="s">
        <v>1809</v>
      </c>
      <c r="DC174" t="s">
        <v>1809</v>
      </c>
      <c r="DD174" t="s">
        <v>1809</v>
      </c>
      <c r="DE174" t="s">
        <v>1809</v>
      </c>
      <c r="DF174" t="s">
        <v>1809</v>
      </c>
      <c r="DG174" t="s">
        <v>1809</v>
      </c>
      <c r="DH174" t="s">
        <v>1809</v>
      </c>
      <c r="DI174" t="s">
        <v>1809</v>
      </c>
      <c r="DJ174" t="s">
        <v>1809</v>
      </c>
      <c r="DK174" t="s">
        <v>1809</v>
      </c>
      <c r="DL174" t="s">
        <v>1809</v>
      </c>
      <c r="DM174" t="s">
        <v>1809</v>
      </c>
      <c r="DN174" t="s">
        <v>1809</v>
      </c>
      <c r="DO174" t="s">
        <v>1809</v>
      </c>
      <c r="DP174" t="s">
        <v>1809</v>
      </c>
      <c r="DQ174" t="s">
        <v>1809</v>
      </c>
      <c r="DR174" t="s">
        <v>1809</v>
      </c>
      <c r="DS174" t="s">
        <v>1809</v>
      </c>
      <c r="DT174" t="s">
        <v>1809</v>
      </c>
      <c r="DU174" t="s">
        <v>1809</v>
      </c>
      <c r="DV174" t="s">
        <v>1809</v>
      </c>
      <c r="DW174">
        <v>0</v>
      </c>
      <c r="DX174">
        <v>0</v>
      </c>
      <c r="DY174">
        <v>0</v>
      </c>
      <c r="DZ174" t="s">
        <v>1809</v>
      </c>
      <c r="EA174">
        <v>1</v>
      </c>
      <c r="EB174">
        <v>0</v>
      </c>
      <c r="EC174">
        <v>0</v>
      </c>
      <c r="ED174">
        <v>0</v>
      </c>
      <c r="EE174">
        <v>0</v>
      </c>
      <c r="EF174">
        <v>0</v>
      </c>
      <c r="EG174">
        <v>1</v>
      </c>
      <c r="EH174">
        <v>0</v>
      </c>
      <c r="EI174">
        <v>0</v>
      </c>
      <c r="EJ174">
        <v>0</v>
      </c>
      <c r="EK174">
        <v>0</v>
      </c>
      <c r="EL174">
        <v>1</v>
      </c>
      <c r="EM174">
        <v>0</v>
      </c>
      <c r="EN174">
        <v>0</v>
      </c>
      <c r="EO174">
        <v>0</v>
      </c>
      <c r="EP174">
        <v>0</v>
      </c>
      <c r="EQ174">
        <v>1</v>
      </c>
      <c r="ER174">
        <v>1</v>
      </c>
      <c r="ES174">
        <v>1</v>
      </c>
      <c r="ET174">
        <v>0</v>
      </c>
      <c r="EU174">
        <v>0</v>
      </c>
      <c r="EV174">
        <v>0</v>
      </c>
      <c r="EW174">
        <v>0</v>
      </c>
    </row>
    <row r="175" spans="1:153" x14ac:dyDescent="0.35">
      <c r="A175" t="s">
        <v>431</v>
      </c>
      <c r="B175" s="1">
        <v>43282</v>
      </c>
      <c r="C175" s="1">
        <v>43646</v>
      </c>
      <c r="D175">
        <v>1</v>
      </c>
      <c r="E175">
        <v>1</v>
      </c>
      <c r="F175">
        <v>0</v>
      </c>
      <c r="G175">
        <v>0</v>
      </c>
      <c r="H175">
        <v>0</v>
      </c>
      <c r="I175">
        <v>0</v>
      </c>
      <c r="J175">
        <v>1</v>
      </c>
      <c r="K175">
        <v>4</v>
      </c>
      <c r="L175">
        <v>1</v>
      </c>
      <c r="M175">
        <v>1</v>
      </c>
      <c r="N175">
        <v>1</v>
      </c>
      <c r="O175">
        <v>1</v>
      </c>
      <c r="P175">
        <v>1</v>
      </c>
      <c r="Q175">
        <v>0</v>
      </c>
      <c r="R175">
        <v>0</v>
      </c>
      <c r="S175">
        <v>0</v>
      </c>
      <c r="T175">
        <v>0</v>
      </c>
      <c r="U175">
        <v>0</v>
      </c>
      <c r="V175">
        <v>0</v>
      </c>
      <c r="W175">
        <v>0</v>
      </c>
      <c r="X175">
        <v>1</v>
      </c>
      <c r="Y175">
        <v>1</v>
      </c>
      <c r="Z175">
        <v>1</v>
      </c>
      <c r="AA175">
        <v>1</v>
      </c>
      <c r="AB175">
        <v>1</v>
      </c>
      <c r="AC175">
        <v>0</v>
      </c>
      <c r="AD175">
        <v>1</v>
      </c>
      <c r="AE175">
        <v>1</v>
      </c>
      <c r="AF175">
        <v>0</v>
      </c>
      <c r="AG175">
        <v>0</v>
      </c>
      <c r="AH175">
        <v>1</v>
      </c>
      <c r="AI175">
        <v>0</v>
      </c>
      <c r="AJ175">
        <v>0</v>
      </c>
      <c r="AK175">
        <v>0</v>
      </c>
      <c r="AL175">
        <v>0</v>
      </c>
      <c r="AM175">
        <v>0</v>
      </c>
      <c r="AN175">
        <v>1</v>
      </c>
      <c r="AO175">
        <v>0</v>
      </c>
      <c r="AP175" t="s">
        <v>1809</v>
      </c>
      <c r="AQ175" t="s">
        <v>1809</v>
      </c>
      <c r="AR175" t="s">
        <v>1809</v>
      </c>
      <c r="AS175" t="s">
        <v>1809</v>
      </c>
      <c r="AT175" t="s">
        <v>1809</v>
      </c>
      <c r="AU175" t="s">
        <v>1809</v>
      </c>
      <c r="AV175" t="s">
        <v>1809</v>
      </c>
      <c r="AW175" t="s">
        <v>1809</v>
      </c>
      <c r="AX175" t="s">
        <v>1809</v>
      </c>
      <c r="AY175" t="s">
        <v>1809</v>
      </c>
      <c r="AZ175">
        <v>0</v>
      </c>
      <c r="BA175" t="s">
        <v>1809</v>
      </c>
      <c r="BB175" t="s">
        <v>1809</v>
      </c>
      <c r="BC175" t="s">
        <v>1809</v>
      </c>
      <c r="BD175" t="s">
        <v>1809</v>
      </c>
      <c r="BE175" t="s">
        <v>1809</v>
      </c>
      <c r="BF175" t="s">
        <v>1809</v>
      </c>
      <c r="BG175" t="s">
        <v>1809</v>
      </c>
      <c r="BH175" t="s">
        <v>1809</v>
      </c>
      <c r="BI175" t="s">
        <v>1809</v>
      </c>
      <c r="BJ175" t="s">
        <v>1809</v>
      </c>
      <c r="BK175" t="s">
        <v>1809</v>
      </c>
      <c r="BL175" t="s">
        <v>1809</v>
      </c>
      <c r="BM175" t="s">
        <v>1809</v>
      </c>
      <c r="BN175" t="s">
        <v>1809</v>
      </c>
      <c r="BO175" t="s">
        <v>1809</v>
      </c>
      <c r="BP175" t="s">
        <v>1809</v>
      </c>
      <c r="BQ175" t="s">
        <v>1809</v>
      </c>
      <c r="BR175" t="s">
        <v>1809</v>
      </c>
      <c r="BS175" t="s">
        <v>1809</v>
      </c>
      <c r="BT175" t="s">
        <v>1809</v>
      </c>
      <c r="BU175" t="s">
        <v>1809</v>
      </c>
      <c r="BV175">
        <v>0</v>
      </c>
      <c r="BW175" t="s">
        <v>1809</v>
      </c>
      <c r="BX175" t="s">
        <v>1809</v>
      </c>
      <c r="BY175" t="s">
        <v>1809</v>
      </c>
      <c r="BZ175" t="s">
        <v>1809</v>
      </c>
      <c r="CA175" t="s">
        <v>1809</v>
      </c>
      <c r="CB175" t="s">
        <v>1809</v>
      </c>
      <c r="CC175" t="s">
        <v>1809</v>
      </c>
      <c r="CD175" t="s">
        <v>1809</v>
      </c>
      <c r="CE175" t="s">
        <v>1809</v>
      </c>
      <c r="CF175" t="s">
        <v>1809</v>
      </c>
      <c r="CG175" t="s">
        <v>1809</v>
      </c>
      <c r="CH175">
        <v>1</v>
      </c>
      <c r="CI175">
        <v>1</v>
      </c>
      <c r="CJ175">
        <v>1</v>
      </c>
      <c r="CK175">
        <v>1</v>
      </c>
      <c r="CL175">
        <v>0</v>
      </c>
      <c r="CM175">
        <v>0</v>
      </c>
      <c r="CN175">
        <v>0</v>
      </c>
      <c r="CO175">
        <v>1</v>
      </c>
      <c r="CP175">
        <v>0</v>
      </c>
      <c r="CQ175">
        <v>0</v>
      </c>
      <c r="CR175">
        <v>0</v>
      </c>
      <c r="CS175">
        <v>0</v>
      </c>
      <c r="CT175">
        <v>0</v>
      </c>
      <c r="CU175">
        <v>0</v>
      </c>
      <c r="CV175">
        <v>0</v>
      </c>
      <c r="CW175">
        <v>0</v>
      </c>
      <c r="CX175">
        <v>1</v>
      </c>
      <c r="CY175">
        <v>0</v>
      </c>
      <c r="CZ175">
        <v>0</v>
      </c>
      <c r="DA175">
        <v>0</v>
      </c>
      <c r="DB175">
        <v>0</v>
      </c>
      <c r="DC175">
        <v>0</v>
      </c>
      <c r="DD175">
        <v>0</v>
      </c>
      <c r="DE175">
        <v>0</v>
      </c>
      <c r="DF175">
        <v>0</v>
      </c>
      <c r="DG175">
        <v>1</v>
      </c>
      <c r="DH175">
        <v>0</v>
      </c>
      <c r="DI175">
        <v>0</v>
      </c>
      <c r="DJ175">
        <v>0</v>
      </c>
      <c r="DK175">
        <v>0</v>
      </c>
      <c r="DL175">
        <v>0</v>
      </c>
      <c r="DM175">
        <v>0</v>
      </c>
      <c r="DN175">
        <v>0</v>
      </c>
      <c r="DO175">
        <v>0</v>
      </c>
      <c r="DP175">
        <v>0</v>
      </c>
      <c r="DQ175">
        <v>0</v>
      </c>
      <c r="DR175">
        <v>1</v>
      </c>
      <c r="DS175">
        <v>0</v>
      </c>
      <c r="DT175">
        <v>0</v>
      </c>
      <c r="DU175">
        <v>0</v>
      </c>
      <c r="DV175">
        <v>1</v>
      </c>
      <c r="DW175">
        <v>0</v>
      </c>
      <c r="DX175">
        <v>0</v>
      </c>
      <c r="DY175">
        <v>0</v>
      </c>
      <c r="DZ175" t="s">
        <v>1809</v>
      </c>
      <c r="EA175">
        <v>1</v>
      </c>
      <c r="EB175">
        <v>0</v>
      </c>
      <c r="EC175">
        <v>0</v>
      </c>
      <c r="ED175">
        <v>0</v>
      </c>
      <c r="EE175">
        <v>0</v>
      </c>
      <c r="EF175">
        <v>0</v>
      </c>
      <c r="EG175">
        <v>1</v>
      </c>
      <c r="EH175">
        <v>0</v>
      </c>
      <c r="EI175">
        <v>0</v>
      </c>
      <c r="EJ175">
        <v>0</v>
      </c>
      <c r="EK175">
        <v>0</v>
      </c>
      <c r="EL175">
        <v>1</v>
      </c>
      <c r="EM175">
        <v>0</v>
      </c>
      <c r="EN175">
        <v>0</v>
      </c>
      <c r="EO175">
        <v>0</v>
      </c>
      <c r="EP175">
        <v>0</v>
      </c>
      <c r="EQ175">
        <v>1</v>
      </c>
      <c r="ER175">
        <v>1</v>
      </c>
      <c r="ES175">
        <v>1</v>
      </c>
      <c r="ET175">
        <v>0</v>
      </c>
      <c r="EU175">
        <v>0</v>
      </c>
      <c r="EV175">
        <v>0</v>
      </c>
      <c r="EW175">
        <v>0</v>
      </c>
    </row>
    <row r="176" spans="1:153" x14ac:dyDescent="0.35">
      <c r="A176" t="s">
        <v>431</v>
      </c>
      <c r="B176" s="1">
        <v>43647</v>
      </c>
      <c r="C176" s="1">
        <v>43650</v>
      </c>
      <c r="D176">
        <v>1</v>
      </c>
      <c r="E176">
        <v>1</v>
      </c>
      <c r="F176">
        <v>0</v>
      </c>
      <c r="G176">
        <v>0</v>
      </c>
      <c r="H176">
        <v>0</v>
      </c>
      <c r="I176">
        <v>0</v>
      </c>
      <c r="J176">
        <v>1</v>
      </c>
      <c r="K176">
        <v>4</v>
      </c>
      <c r="L176">
        <v>1</v>
      </c>
      <c r="M176">
        <v>1</v>
      </c>
      <c r="N176">
        <v>1</v>
      </c>
      <c r="O176">
        <v>1</v>
      </c>
      <c r="P176">
        <v>1</v>
      </c>
      <c r="Q176">
        <v>0</v>
      </c>
      <c r="R176">
        <v>0</v>
      </c>
      <c r="S176">
        <v>0</v>
      </c>
      <c r="T176">
        <v>0</v>
      </c>
      <c r="U176">
        <v>0</v>
      </c>
      <c r="V176">
        <v>0</v>
      </c>
      <c r="W176">
        <v>0</v>
      </c>
      <c r="X176">
        <v>1</v>
      </c>
      <c r="Y176">
        <v>1</v>
      </c>
      <c r="Z176">
        <v>1</v>
      </c>
      <c r="AA176">
        <v>1</v>
      </c>
      <c r="AB176">
        <v>1</v>
      </c>
      <c r="AC176">
        <v>0</v>
      </c>
      <c r="AD176">
        <v>1</v>
      </c>
      <c r="AE176">
        <v>1</v>
      </c>
      <c r="AF176">
        <v>0</v>
      </c>
      <c r="AG176">
        <v>0</v>
      </c>
      <c r="AH176">
        <v>1</v>
      </c>
      <c r="AI176">
        <v>0</v>
      </c>
      <c r="AJ176">
        <v>0</v>
      </c>
      <c r="AK176">
        <v>0</v>
      </c>
      <c r="AL176">
        <v>0</v>
      </c>
      <c r="AM176">
        <v>0</v>
      </c>
      <c r="AN176">
        <v>1</v>
      </c>
      <c r="AO176">
        <v>0</v>
      </c>
      <c r="AP176" t="s">
        <v>1809</v>
      </c>
      <c r="AQ176" t="s">
        <v>1809</v>
      </c>
      <c r="AR176" t="s">
        <v>1809</v>
      </c>
      <c r="AS176" t="s">
        <v>1809</v>
      </c>
      <c r="AT176" t="s">
        <v>1809</v>
      </c>
      <c r="AU176" t="s">
        <v>1809</v>
      </c>
      <c r="AV176" t="s">
        <v>1809</v>
      </c>
      <c r="AW176" t="s">
        <v>1809</v>
      </c>
      <c r="AX176" t="s">
        <v>1809</v>
      </c>
      <c r="AY176" t="s">
        <v>1809</v>
      </c>
      <c r="AZ176">
        <v>0</v>
      </c>
      <c r="BA176" t="s">
        <v>1809</v>
      </c>
      <c r="BB176" t="s">
        <v>1809</v>
      </c>
      <c r="BC176" t="s">
        <v>1809</v>
      </c>
      <c r="BD176" t="s">
        <v>1809</v>
      </c>
      <c r="BE176" t="s">
        <v>1809</v>
      </c>
      <c r="BF176" t="s">
        <v>1809</v>
      </c>
      <c r="BG176" t="s">
        <v>1809</v>
      </c>
      <c r="BH176" t="s">
        <v>1809</v>
      </c>
      <c r="BI176" t="s">
        <v>1809</v>
      </c>
      <c r="BJ176" t="s">
        <v>1809</v>
      </c>
      <c r="BK176" t="s">
        <v>1809</v>
      </c>
      <c r="BL176" t="s">
        <v>1809</v>
      </c>
      <c r="BM176" t="s">
        <v>1809</v>
      </c>
      <c r="BN176" t="s">
        <v>1809</v>
      </c>
      <c r="BO176" t="s">
        <v>1809</v>
      </c>
      <c r="BP176" t="s">
        <v>1809</v>
      </c>
      <c r="BQ176" t="s">
        <v>1809</v>
      </c>
      <c r="BR176" t="s">
        <v>1809</v>
      </c>
      <c r="BS176" t="s">
        <v>1809</v>
      </c>
      <c r="BT176" t="s">
        <v>1809</v>
      </c>
      <c r="BU176" t="s">
        <v>1809</v>
      </c>
      <c r="BV176">
        <v>0</v>
      </c>
      <c r="BW176" t="s">
        <v>1809</v>
      </c>
      <c r="BX176" t="s">
        <v>1809</v>
      </c>
      <c r="BY176" t="s">
        <v>1809</v>
      </c>
      <c r="BZ176" t="s">
        <v>1809</v>
      </c>
      <c r="CA176" t="s">
        <v>1809</v>
      </c>
      <c r="CB176" t="s">
        <v>1809</v>
      </c>
      <c r="CC176" t="s">
        <v>1809</v>
      </c>
      <c r="CD176" t="s">
        <v>1809</v>
      </c>
      <c r="CE176" t="s">
        <v>1809</v>
      </c>
      <c r="CF176" t="s">
        <v>1809</v>
      </c>
      <c r="CG176" t="s">
        <v>1809</v>
      </c>
      <c r="CH176">
        <v>1</v>
      </c>
      <c r="CI176">
        <v>1</v>
      </c>
      <c r="CJ176">
        <v>1</v>
      </c>
      <c r="CK176">
        <v>1</v>
      </c>
      <c r="CL176">
        <v>0</v>
      </c>
      <c r="CM176">
        <v>0</v>
      </c>
      <c r="CN176">
        <v>0</v>
      </c>
      <c r="CO176">
        <v>1</v>
      </c>
      <c r="CP176">
        <v>0</v>
      </c>
      <c r="CQ176">
        <v>0</v>
      </c>
      <c r="CR176">
        <v>0</v>
      </c>
      <c r="CS176">
        <v>0</v>
      </c>
      <c r="CT176">
        <v>0</v>
      </c>
      <c r="CU176">
        <v>0</v>
      </c>
      <c r="CV176">
        <v>0</v>
      </c>
      <c r="CW176">
        <v>0</v>
      </c>
      <c r="CX176">
        <v>1</v>
      </c>
      <c r="CY176">
        <v>0</v>
      </c>
      <c r="CZ176">
        <v>0</v>
      </c>
      <c r="DA176">
        <v>0</v>
      </c>
      <c r="DB176">
        <v>0</v>
      </c>
      <c r="DC176">
        <v>0</v>
      </c>
      <c r="DD176">
        <v>0</v>
      </c>
      <c r="DE176">
        <v>0</v>
      </c>
      <c r="DF176">
        <v>0</v>
      </c>
      <c r="DG176">
        <v>1</v>
      </c>
      <c r="DH176">
        <v>0</v>
      </c>
      <c r="DI176">
        <v>0</v>
      </c>
      <c r="DJ176">
        <v>0</v>
      </c>
      <c r="DK176">
        <v>0</v>
      </c>
      <c r="DL176">
        <v>0</v>
      </c>
      <c r="DM176">
        <v>0</v>
      </c>
      <c r="DN176">
        <v>0</v>
      </c>
      <c r="DO176">
        <v>0</v>
      </c>
      <c r="DP176">
        <v>0</v>
      </c>
      <c r="DQ176">
        <v>0</v>
      </c>
      <c r="DR176">
        <v>1</v>
      </c>
      <c r="DS176">
        <v>1</v>
      </c>
      <c r="DT176">
        <v>0</v>
      </c>
      <c r="DU176">
        <v>1</v>
      </c>
      <c r="DV176">
        <v>0</v>
      </c>
      <c r="DW176">
        <v>0</v>
      </c>
      <c r="DX176">
        <v>0</v>
      </c>
      <c r="DY176">
        <v>0</v>
      </c>
      <c r="DZ176" t="s">
        <v>1809</v>
      </c>
      <c r="EA176">
        <v>1</v>
      </c>
      <c r="EB176">
        <v>0</v>
      </c>
      <c r="EC176">
        <v>0</v>
      </c>
      <c r="ED176">
        <v>0</v>
      </c>
      <c r="EE176">
        <v>0</v>
      </c>
      <c r="EF176">
        <v>0</v>
      </c>
      <c r="EG176">
        <v>1</v>
      </c>
      <c r="EH176">
        <v>0</v>
      </c>
      <c r="EI176">
        <v>0</v>
      </c>
      <c r="EJ176">
        <v>0</v>
      </c>
      <c r="EK176">
        <v>0</v>
      </c>
      <c r="EL176">
        <v>1</v>
      </c>
      <c r="EM176">
        <v>0</v>
      </c>
      <c r="EN176">
        <v>0</v>
      </c>
      <c r="EO176">
        <v>0</v>
      </c>
      <c r="EP176">
        <v>0</v>
      </c>
      <c r="EQ176">
        <v>1</v>
      </c>
      <c r="ER176">
        <v>1</v>
      </c>
      <c r="ES176">
        <v>1</v>
      </c>
      <c r="ET176">
        <v>0</v>
      </c>
      <c r="EU176">
        <v>0</v>
      </c>
      <c r="EV176">
        <v>0</v>
      </c>
      <c r="EW176">
        <v>0</v>
      </c>
    </row>
    <row r="177" spans="1:153" x14ac:dyDescent="0.35">
      <c r="A177" t="s">
        <v>431</v>
      </c>
      <c r="B177" s="1">
        <v>43651</v>
      </c>
      <c r="C177" s="1">
        <v>43830</v>
      </c>
      <c r="D177">
        <v>1</v>
      </c>
      <c r="E177">
        <v>1</v>
      </c>
      <c r="F177">
        <v>0</v>
      </c>
      <c r="G177">
        <v>0</v>
      </c>
      <c r="H177">
        <v>0</v>
      </c>
      <c r="I177">
        <v>0</v>
      </c>
      <c r="J177">
        <v>1</v>
      </c>
      <c r="K177">
        <v>4</v>
      </c>
      <c r="L177">
        <v>1</v>
      </c>
      <c r="M177">
        <v>1</v>
      </c>
      <c r="N177">
        <v>1</v>
      </c>
      <c r="O177">
        <v>1</v>
      </c>
      <c r="P177">
        <v>1</v>
      </c>
      <c r="Q177">
        <v>0</v>
      </c>
      <c r="R177">
        <v>0</v>
      </c>
      <c r="S177">
        <v>0</v>
      </c>
      <c r="T177">
        <v>0</v>
      </c>
      <c r="U177">
        <v>0</v>
      </c>
      <c r="V177">
        <v>0</v>
      </c>
      <c r="W177">
        <v>0</v>
      </c>
      <c r="X177">
        <v>1</v>
      </c>
      <c r="Y177">
        <v>1</v>
      </c>
      <c r="Z177">
        <v>1</v>
      </c>
      <c r="AA177">
        <v>1</v>
      </c>
      <c r="AB177">
        <v>1</v>
      </c>
      <c r="AC177">
        <v>0</v>
      </c>
      <c r="AD177">
        <v>1</v>
      </c>
      <c r="AE177">
        <v>1</v>
      </c>
      <c r="AF177">
        <v>0</v>
      </c>
      <c r="AG177">
        <v>0</v>
      </c>
      <c r="AH177">
        <v>1</v>
      </c>
      <c r="AI177">
        <v>0</v>
      </c>
      <c r="AJ177">
        <v>0</v>
      </c>
      <c r="AK177">
        <v>0</v>
      </c>
      <c r="AL177">
        <v>0</v>
      </c>
      <c r="AM177">
        <v>0</v>
      </c>
      <c r="AN177">
        <v>1</v>
      </c>
      <c r="AO177">
        <v>0</v>
      </c>
      <c r="AP177" t="s">
        <v>1809</v>
      </c>
      <c r="AQ177" t="s">
        <v>1809</v>
      </c>
      <c r="AR177" t="s">
        <v>1809</v>
      </c>
      <c r="AS177" t="s">
        <v>1809</v>
      </c>
      <c r="AT177" t="s">
        <v>1809</v>
      </c>
      <c r="AU177" t="s">
        <v>1809</v>
      </c>
      <c r="AV177" t="s">
        <v>1809</v>
      </c>
      <c r="AW177" t="s">
        <v>1809</v>
      </c>
      <c r="AX177" t="s">
        <v>1809</v>
      </c>
      <c r="AY177" t="s">
        <v>1809</v>
      </c>
      <c r="AZ177">
        <v>0</v>
      </c>
      <c r="BA177" t="s">
        <v>1809</v>
      </c>
      <c r="BB177" t="s">
        <v>1809</v>
      </c>
      <c r="BC177" t="s">
        <v>1809</v>
      </c>
      <c r="BD177" t="s">
        <v>1809</v>
      </c>
      <c r="BE177" t="s">
        <v>1809</v>
      </c>
      <c r="BF177" t="s">
        <v>1809</v>
      </c>
      <c r="BG177" t="s">
        <v>1809</v>
      </c>
      <c r="BH177" t="s">
        <v>1809</v>
      </c>
      <c r="BI177" t="s">
        <v>1809</v>
      </c>
      <c r="BJ177" t="s">
        <v>1809</v>
      </c>
      <c r="BK177" t="s">
        <v>1809</v>
      </c>
      <c r="BL177" t="s">
        <v>1809</v>
      </c>
      <c r="BM177" t="s">
        <v>1809</v>
      </c>
      <c r="BN177" t="s">
        <v>1809</v>
      </c>
      <c r="BO177" t="s">
        <v>1809</v>
      </c>
      <c r="BP177" t="s">
        <v>1809</v>
      </c>
      <c r="BQ177" t="s">
        <v>1809</v>
      </c>
      <c r="BR177" t="s">
        <v>1809</v>
      </c>
      <c r="BS177" t="s">
        <v>1809</v>
      </c>
      <c r="BT177" t="s">
        <v>1809</v>
      </c>
      <c r="BU177" t="s">
        <v>1809</v>
      </c>
      <c r="BV177">
        <v>0</v>
      </c>
      <c r="BW177" t="s">
        <v>1809</v>
      </c>
      <c r="BX177" t="s">
        <v>1809</v>
      </c>
      <c r="BY177" t="s">
        <v>1809</v>
      </c>
      <c r="BZ177" t="s">
        <v>1809</v>
      </c>
      <c r="CA177" t="s">
        <v>1809</v>
      </c>
      <c r="CB177" t="s">
        <v>1809</v>
      </c>
      <c r="CC177" t="s">
        <v>1809</v>
      </c>
      <c r="CD177" t="s">
        <v>1809</v>
      </c>
      <c r="CE177" t="s">
        <v>1809</v>
      </c>
      <c r="CF177" t="s">
        <v>1809</v>
      </c>
      <c r="CG177" t="s">
        <v>1809</v>
      </c>
      <c r="CH177">
        <v>1</v>
      </c>
      <c r="CI177">
        <v>1</v>
      </c>
      <c r="CJ177">
        <v>1</v>
      </c>
      <c r="CK177">
        <v>1</v>
      </c>
      <c r="CL177">
        <v>0</v>
      </c>
      <c r="CM177">
        <v>0</v>
      </c>
      <c r="CN177">
        <v>0</v>
      </c>
      <c r="CO177">
        <v>1</v>
      </c>
      <c r="CP177">
        <v>0</v>
      </c>
      <c r="CQ177">
        <v>0</v>
      </c>
      <c r="CR177">
        <v>0</v>
      </c>
      <c r="CS177">
        <v>0</v>
      </c>
      <c r="CT177">
        <v>0</v>
      </c>
      <c r="CU177">
        <v>0</v>
      </c>
      <c r="CV177">
        <v>0</v>
      </c>
      <c r="CW177">
        <v>0</v>
      </c>
      <c r="CX177">
        <v>1</v>
      </c>
      <c r="CY177">
        <v>0</v>
      </c>
      <c r="CZ177">
        <v>0</v>
      </c>
      <c r="DA177">
        <v>0</v>
      </c>
      <c r="DB177">
        <v>0</v>
      </c>
      <c r="DC177">
        <v>0</v>
      </c>
      <c r="DD177">
        <v>0</v>
      </c>
      <c r="DE177">
        <v>0</v>
      </c>
      <c r="DF177">
        <v>0</v>
      </c>
      <c r="DG177">
        <v>1</v>
      </c>
      <c r="DH177">
        <v>0</v>
      </c>
      <c r="DI177">
        <v>0</v>
      </c>
      <c r="DJ177">
        <v>0</v>
      </c>
      <c r="DK177">
        <v>0</v>
      </c>
      <c r="DL177">
        <v>0</v>
      </c>
      <c r="DM177">
        <v>0</v>
      </c>
      <c r="DN177">
        <v>0</v>
      </c>
      <c r="DO177">
        <v>0</v>
      </c>
      <c r="DP177">
        <v>0</v>
      </c>
      <c r="DQ177">
        <v>0</v>
      </c>
      <c r="DR177">
        <v>1</v>
      </c>
      <c r="DS177">
        <v>1</v>
      </c>
      <c r="DT177">
        <v>0</v>
      </c>
      <c r="DU177">
        <v>1</v>
      </c>
      <c r="DV177">
        <v>0</v>
      </c>
      <c r="DW177">
        <v>0</v>
      </c>
      <c r="DX177">
        <v>0</v>
      </c>
      <c r="DY177">
        <v>0</v>
      </c>
      <c r="DZ177" t="s">
        <v>1809</v>
      </c>
      <c r="EA177">
        <v>1</v>
      </c>
      <c r="EB177">
        <v>0</v>
      </c>
      <c r="EC177">
        <v>0</v>
      </c>
      <c r="ED177">
        <v>0</v>
      </c>
      <c r="EE177">
        <v>0</v>
      </c>
      <c r="EF177">
        <v>0</v>
      </c>
      <c r="EG177">
        <v>1</v>
      </c>
      <c r="EH177">
        <v>0</v>
      </c>
      <c r="EI177">
        <v>0</v>
      </c>
      <c r="EJ177">
        <v>0</v>
      </c>
      <c r="EK177">
        <v>0</v>
      </c>
      <c r="EL177">
        <v>1</v>
      </c>
      <c r="EM177">
        <v>0</v>
      </c>
      <c r="EN177">
        <v>0</v>
      </c>
      <c r="EO177">
        <v>0</v>
      </c>
      <c r="EP177">
        <v>0</v>
      </c>
      <c r="EQ177">
        <v>1</v>
      </c>
      <c r="ER177">
        <v>1</v>
      </c>
      <c r="ES177">
        <v>1</v>
      </c>
      <c r="ET177">
        <v>0</v>
      </c>
      <c r="EU177">
        <v>0</v>
      </c>
      <c r="EV177">
        <v>0</v>
      </c>
      <c r="EW177">
        <v>0</v>
      </c>
    </row>
    <row r="178" spans="1:153" x14ac:dyDescent="0.35">
      <c r="A178" t="s">
        <v>458</v>
      </c>
      <c r="B178" s="1">
        <v>41640</v>
      </c>
      <c r="C178" s="1">
        <v>41820</v>
      </c>
      <c r="D178">
        <v>1</v>
      </c>
      <c r="E178">
        <v>0</v>
      </c>
      <c r="F178">
        <v>0</v>
      </c>
      <c r="G178">
        <v>0</v>
      </c>
      <c r="H178">
        <v>1</v>
      </c>
      <c r="I178">
        <v>0</v>
      </c>
      <c r="J178">
        <v>1</v>
      </c>
      <c r="K178">
        <v>4</v>
      </c>
      <c r="L178">
        <v>1</v>
      </c>
      <c r="M178">
        <v>1</v>
      </c>
      <c r="N178">
        <v>1</v>
      </c>
      <c r="O178">
        <v>1</v>
      </c>
      <c r="P178">
        <v>1</v>
      </c>
      <c r="Q178">
        <v>0</v>
      </c>
      <c r="R178">
        <v>0</v>
      </c>
      <c r="S178">
        <v>0</v>
      </c>
      <c r="T178">
        <v>0</v>
      </c>
      <c r="U178">
        <v>1</v>
      </c>
      <c r="V178">
        <v>1</v>
      </c>
      <c r="W178">
        <v>1</v>
      </c>
      <c r="X178">
        <v>0</v>
      </c>
      <c r="Y178">
        <v>1</v>
      </c>
      <c r="Z178">
        <v>1</v>
      </c>
      <c r="AA178">
        <v>1</v>
      </c>
      <c r="AB178">
        <v>1</v>
      </c>
      <c r="AC178">
        <v>0</v>
      </c>
      <c r="AD178">
        <v>0</v>
      </c>
      <c r="AE178">
        <v>0</v>
      </c>
      <c r="AF178">
        <v>1</v>
      </c>
      <c r="AG178">
        <v>0</v>
      </c>
      <c r="AH178">
        <v>0</v>
      </c>
      <c r="AI178">
        <v>0</v>
      </c>
      <c r="AJ178">
        <v>0</v>
      </c>
      <c r="AK178">
        <v>0</v>
      </c>
      <c r="AL178">
        <v>1</v>
      </c>
      <c r="AM178">
        <v>0</v>
      </c>
      <c r="AN178">
        <v>0</v>
      </c>
      <c r="AO178">
        <v>0</v>
      </c>
      <c r="AP178" t="s">
        <v>1809</v>
      </c>
      <c r="AQ178" t="s">
        <v>1809</v>
      </c>
      <c r="AR178" t="s">
        <v>1809</v>
      </c>
      <c r="AS178" t="s">
        <v>1809</v>
      </c>
      <c r="AT178" t="s">
        <v>1809</v>
      </c>
      <c r="AU178" t="s">
        <v>1809</v>
      </c>
      <c r="AV178" t="s">
        <v>1809</v>
      </c>
      <c r="AW178" t="s">
        <v>1809</v>
      </c>
      <c r="AX178" t="s">
        <v>1809</v>
      </c>
      <c r="AY178" t="s">
        <v>1809</v>
      </c>
      <c r="AZ178">
        <v>0</v>
      </c>
      <c r="BA178" t="s">
        <v>1809</v>
      </c>
      <c r="BB178" t="s">
        <v>1809</v>
      </c>
      <c r="BC178" t="s">
        <v>1809</v>
      </c>
      <c r="BD178" t="s">
        <v>1809</v>
      </c>
      <c r="BE178" t="s">
        <v>1809</v>
      </c>
      <c r="BF178" t="s">
        <v>1809</v>
      </c>
      <c r="BG178" t="s">
        <v>1809</v>
      </c>
      <c r="BH178" t="s">
        <v>1809</v>
      </c>
      <c r="BI178" t="s">
        <v>1809</v>
      </c>
      <c r="BJ178" t="s">
        <v>1809</v>
      </c>
      <c r="BK178" t="s">
        <v>1809</v>
      </c>
      <c r="BL178" t="s">
        <v>1809</v>
      </c>
      <c r="BM178" t="s">
        <v>1809</v>
      </c>
      <c r="BN178" t="s">
        <v>1809</v>
      </c>
      <c r="BO178" t="s">
        <v>1809</v>
      </c>
      <c r="BP178" t="s">
        <v>1809</v>
      </c>
      <c r="BQ178" t="s">
        <v>1809</v>
      </c>
      <c r="BR178" t="s">
        <v>1809</v>
      </c>
      <c r="BS178" t="s">
        <v>1809</v>
      </c>
      <c r="BT178" t="s">
        <v>1809</v>
      </c>
      <c r="BU178" t="s">
        <v>1809</v>
      </c>
      <c r="BV178">
        <v>0</v>
      </c>
      <c r="BW178" t="s">
        <v>1809</v>
      </c>
      <c r="BX178" t="s">
        <v>1809</v>
      </c>
      <c r="BY178" t="s">
        <v>1809</v>
      </c>
      <c r="BZ178" t="s">
        <v>1809</v>
      </c>
      <c r="CA178" t="s">
        <v>1809</v>
      </c>
      <c r="CB178" t="s">
        <v>1809</v>
      </c>
      <c r="CC178" t="s">
        <v>1809</v>
      </c>
      <c r="CD178" t="s">
        <v>1809</v>
      </c>
      <c r="CE178" t="s">
        <v>1809</v>
      </c>
      <c r="CF178" t="s">
        <v>1809</v>
      </c>
      <c r="CG178" t="s">
        <v>1809</v>
      </c>
      <c r="CH178">
        <v>0</v>
      </c>
      <c r="CI178" t="s">
        <v>1809</v>
      </c>
      <c r="CJ178" t="s">
        <v>1809</v>
      </c>
      <c r="CK178" t="s">
        <v>1809</v>
      </c>
      <c r="CL178" t="s">
        <v>1809</v>
      </c>
      <c r="CM178" t="s">
        <v>1809</v>
      </c>
      <c r="CN178" t="s">
        <v>1809</v>
      </c>
      <c r="CO178" t="s">
        <v>1809</v>
      </c>
      <c r="CP178" t="s">
        <v>1809</v>
      </c>
      <c r="CQ178" t="s">
        <v>1809</v>
      </c>
      <c r="CR178" t="s">
        <v>1809</v>
      </c>
      <c r="CS178" t="s">
        <v>1809</v>
      </c>
      <c r="CT178" t="s">
        <v>1809</v>
      </c>
      <c r="CU178" t="s">
        <v>1809</v>
      </c>
      <c r="CV178" t="s">
        <v>1809</v>
      </c>
      <c r="CW178" t="s">
        <v>1809</v>
      </c>
      <c r="CX178" t="s">
        <v>1809</v>
      </c>
      <c r="CY178" t="s">
        <v>1809</v>
      </c>
      <c r="CZ178" t="s">
        <v>1809</v>
      </c>
      <c r="DA178" t="s">
        <v>1809</v>
      </c>
      <c r="DB178" t="s">
        <v>1809</v>
      </c>
      <c r="DC178" t="s">
        <v>1809</v>
      </c>
      <c r="DD178" t="s">
        <v>1809</v>
      </c>
      <c r="DE178" t="s">
        <v>1809</v>
      </c>
      <c r="DF178" t="s">
        <v>1809</v>
      </c>
      <c r="DG178" t="s">
        <v>1809</v>
      </c>
      <c r="DH178" t="s">
        <v>1809</v>
      </c>
      <c r="DI178" t="s">
        <v>1809</v>
      </c>
      <c r="DJ178" t="s">
        <v>1809</v>
      </c>
      <c r="DK178" t="s">
        <v>1809</v>
      </c>
      <c r="DL178" t="s">
        <v>1809</v>
      </c>
      <c r="DM178" t="s">
        <v>1809</v>
      </c>
      <c r="DN178" t="s">
        <v>1809</v>
      </c>
      <c r="DO178" t="s">
        <v>1809</v>
      </c>
      <c r="DP178" t="s">
        <v>1809</v>
      </c>
      <c r="DQ178" t="s">
        <v>1809</v>
      </c>
      <c r="DR178" t="s">
        <v>1809</v>
      </c>
      <c r="DS178" t="s">
        <v>1809</v>
      </c>
      <c r="DT178" t="s">
        <v>1809</v>
      </c>
      <c r="DU178" t="s">
        <v>1809</v>
      </c>
      <c r="DV178" t="s">
        <v>1809</v>
      </c>
      <c r="DW178">
        <v>0</v>
      </c>
      <c r="DX178">
        <v>0</v>
      </c>
      <c r="DY178">
        <v>0</v>
      </c>
      <c r="DZ178" t="s">
        <v>1809</v>
      </c>
      <c r="EA178">
        <v>0</v>
      </c>
      <c r="EB178" t="s">
        <v>1809</v>
      </c>
      <c r="EC178" t="s">
        <v>1809</v>
      </c>
      <c r="ED178" t="s">
        <v>1809</v>
      </c>
      <c r="EE178" t="s">
        <v>1809</v>
      </c>
      <c r="EF178" t="s">
        <v>1809</v>
      </c>
      <c r="EG178" t="s">
        <v>1809</v>
      </c>
      <c r="EH178" t="s">
        <v>1809</v>
      </c>
      <c r="EI178">
        <v>1</v>
      </c>
      <c r="EJ178">
        <v>1</v>
      </c>
      <c r="EK178">
        <v>0</v>
      </c>
      <c r="EL178">
        <v>0</v>
      </c>
      <c r="EM178" t="s">
        <v>1809</v>
      </c>
      <c r="EN178" t="s">
        <v>1809</v>
      </c>
      <c r="EO178" t="s">
        <v>1809</v>
      </c>
      <c r="EP178" t="s">
        <v>1809</v>
      </c>
      <c r="EQ178" t="s">
        <v>1809</v>
      </c>
      <c r="ER178">
        <v>1</v>
      </c>
      <c r="ES178">
        <v>0</v>
      </c>
      <c r="ET178">
        <v>1</v>
      </c>
      <c r="EU178">
        <v>1</v>
      </c>
      <c r="EV178">
        <v>0</v>
      </c>
      <c r="EW178">
        <v>0</v>
      </c>
    </row>
    <row r="179" spans="1:153" x14ac:dyDescent="0.35">
      <c r="A179" t="s">
        <v>458</v>
      </c>
      <c r="B179" s="1">
        <v>41821</v>
      </c>
      <c r="C179" s="1">
        <v>42185</v>
      </c>
      <c r="D179">
        <v>1</v>
      </c>
      <c r="E179">
        <v>0</v>
      </c>
      <c r="F179">
        <v>0</v>
      </c>
      <c r="G179">
        <v>0</v>
      </c>
      <c r="H179">
        <v>1</v>
      </c>
      <c r="I179">
        <v>0</v>
      </c>
      <c r="J179">
        <v>1</v>
      </c>
      <c r="K179">
        <v>4</v>
      </c>
      <c r="L179">
        <v>1</v>
      </c>
      <c r="M179">
        <v>1</v>
      </c>
      <c r="N179">
        <v>1</v>
      </c>
      <c r="O179">
        <v>1</v>
      </c>
      <c r="P179">
        <v>1</v>
      </c>
      <c r="Q179">
        <v>0</v>
      </c>
      <c r="R179">
        <v>0</v>
      </c>
      <c r="S179">
        <v>0</v>
      </c>
      <c r="T179">
        <v>0</v>
      </c>
      <c r="U179">
        <v>1</v>
      </c>
      <c r="V179">
        <v>1</v>
      </c>
      <c r="W179">
        <v>1</v>
      </c>
      <c r="X179">
        <v>0</v>
      </c>
      <c r="Y179">
        <v>1</v>
      </c>
      <c r="Z179">
        <v>1</v>
      </c>
      <c r="AA179">
        <v>1</v>
      </c>
      <c r="AB179">
        <v>1</v>
      </c>
      <c r="AC179">
        <v>0</v>
      </c>
      <c r="AD179">
        <v>0</v>
      </c>
      <c r="AE179">
        <v>1</v>
      </c>
      <c r="AF179">
        <v>1</v>
      </c>
      <c r="AG179">
        <v>0</v>
      </c>
      <c r="AH179">
        <v>0</v>
      </c>
      <c r="AI179">
        <v>0</v>
      </c>
      <c r="AJ179">
        <v>0</v>
      </c>
      <c r="AK179">
        <v>1</v>
      </c>
      <c r="AL179">
        <v>0</v>
      </c>
      <c r="AM179">
        <v>0</v>
      </c>
      <c r="AN179">
        <v>0</v>
      </c>
      <c r="AO179">
        <v>0</v>
      </c>
      <c r="AP179" t="s">
        <v>1809</v>
      </c>
      <c r="AQ179" t="s">
        <v>1809</v>
      </c>
      <c r="AR179" t="s">
        <v>1809</v>
      </c>
      <c r="AS179" t="s">
        <v>1809</v>
      </c>
      <c r="AT179" t="s">
        <v>1809</v>
      </c>
      <c r="AU179" t="s">
        <v>1809</v>
      </c>
      <c r="AV179" t="s">
        <v>1809</v>
      </c>
      <c r="AW179" t="s">
        <v>1809</v>
      </c>
      <c r="AX179" t="s">
        <v>1809</v>
      </c>
      <c r="AY179" t="s">
        <v>1809</v>
      </c>
      <c r="AZ179">
        <v>0</v>
      </c>
      <c r="BA179" t="s">
        <v>1809</v>
      </c>
      <c r="BB179" t="s">
        <v>1809</v>
      </c>
      <c r="BC179" t="s">
        <v>1809</v>
      </c>
      <c r="BD179" t="s">
        <v>1809</v>
      </c>
      <c r="BE179" t="s">
        <v>1809</v>
      </c>
      <c r="BF179" t="s">
        <v>1809</v>
      </c>
      <c r="BG179" t="s">
        <v>1809</v>
      </c>
      <c r="BH179" t="s">
        <v>1809</v>
      </c>
      <c r="BI179" t="s">
        <v>1809</v>
      </c>
      <c r="BJ179" t="s">
        <v>1809</v>
      </c>
      <c r="BK179" t="s">
        <v>1809</v>
      </c>
      <c r="BL179" t="s">
        <v>1809</v>
      </c>
      <c r="BM179" t="s">
        <v>1809</v>
      </c>
      <c r="BN179" t="s">
        <v>1809</v>
      </c>
      <c r="BO179" t="s">
        <v>1809</v>
      </c>
      <c r="BP179" t="s">
        <v>1809</v>
      </c>
      <c r="BQ179" t="s">
        <v>1809</v>
      </c>
      <c r="BR179" t="s">
        <v>1809</v>
      </c>
      <c r="BS179" t="s">
        <v>1809</v>
      </c>
      <c r="BT179" t="s">
        <v>1809</v>
      </c>
      <c r="BU179" t="s">
        <v>1809</v>
      </c>
      <c r="BV179">
        <v>0</v>
      </c>
      <c r="BW179" t="s">
        <v>1809</v>
      </c>
      <c r="BX179" t="s">
        <v>1809</v>
      </c>
      <c r="BY179" t="s">
        <v>1809</v>
      </c>
      <c r="BZ179" t="s">
        <v>1809</v>
      </c>
      <c r="CA179" t="s">
        <v>1809</v>
      </c>
      <c r="CB179" t="s">
        <v>1809</v>
      </c>
      <c r="CC179" t="s">
        <v>1809</v>
      </c>
      <c r="CD179" t="s">
        <v>1809</v>
      </c>
      <c r="CE179" t="s">
        <v>1809</v>
      </c>
      <c r="CF179" t="s">
        <v>1809</v>
      </c>
      <c r="CG179" t="s">
        <v>1809</v>
      </c>
      <c r="CH179">
        <v>0</v>
      </c>
      <c r="CI179" t="s">
        <v>1809</v>
      </c>
      <c r="CJ179" t="s">
        <v>1809</v>
      </c>
      <c r="CK179" t="s">
        <v>1809</v>
      </c>
      <c r="CL179" t="s">
        <v>1809</v>
      </c>
      <c r="CM179" t="s">
        <v>1809</v>
      </c>
      <c r="CN179" t="s">
        <v>1809</v>
      </c>
      <c r="CO179" t="s">
        <v>1809</v>
      </c>
      <c r="CP179" t="s">
        <v>1809</v>
      </c>
      <c r="CQ179" t="s">
        <v>1809</v>
      </c>
      <c r="CR179" t="s">
        <v>1809</v>
      </c>
      <c r="CS179" t="s">
        <v>1809</v>
      </c>
      <c r="CT179" t="s">
        <v>1809</v>
      </c>
      <c r="CU179" t="s">
        <v>1809</v>
      </c>
      <c r="CV179" t="s">
        <v>1809</v>
      </c>
      <c r="CW179" t="s">
        <v>1809</v>
      </c>
      <c r="CX179" t="s">
        <v>1809</v>
      </c>
      <c r="CY179" t="s">
        <v>1809</v>
      </c>
      <c r="CZ179" t="s">
        <v>1809</v>
      </c>
      <c r="DA179" t="s">
        <v>1809</v>
      </c>
      <c r="DB179" t="s">
        <v>1809</v>
      </c>
      <c r="DC179" t="s">
        <v>1809</v>
      </c>
      <c r="DD179" t="s">
        <v>1809</v>
      </c>
      <c r="DE179" t="s">
        <v>1809</v>
      </c>
      <c r="DF179" t="s">
        <v>1809</v>
      </c>
      <c r="DG179" t="s">
        <v>1809</v>
      </c>
      <c r="DH179" t="s">
        <v>1809</v>
      </c>
      <c r="DI179" t="s">
        <v>1809</v>
      </c>
      <c r="DJ179" t="s">
        <v>1809</v>
      </c>
      <c r="DK179" t="s">
        <v>1809</v>
      </c>
      <c r="DL179" t="s">
        <v>1809</v>
      </c>
      <c r="DM179" t="s">
        <v>1809</v>
      </c>
      <c r="DN179" t="s">
        <v>1809</v>
      </c>
      <c r="DO179" t="s">
        <v>1809</v>
      </c>
      <c r="DP179" t="s">
        <v>1809</v>
      </c>
      <c r="DQ179" t="s">
        <v>1809</v>
      </c>
      <c r="DR179" t="s">
        <v>1809</v>
      </c>
      <c r="DS179" t="s">
        <v>1809</v>
      </c>
      <c r="DT179" t="s">
        <v>1809</v>
      </c>
      <c r="DU179" t="s">
        <v>1809</v>
      </c>
      <c r="DV179" t="s">
        <v>1809</v>
      </c>
      <c r="DW179">
        <v>0</v>
      </c>
      <c r="DX179">
        <v>0</v>
      </c>
      <c r="DY179">
        <v>0</v>
      </c>
      <c r="DZ179" t="s">
        <v>1809</v>
      </c>
      <c r="EA179">
        <v>0</v>
      </c>
      <c r="EB179" t="s">
        <v>1809</v>
      </c>
      <c r="EC179" t="s">
        <v>1809</v>
      </c>
      <c r="ED179" t="s">
        <v>1809</v>
      </c>
      <c r="EE179" t="s">
        <v>1809</v>
      </c>
      <c r="EF179" t="s">
        <v>1809</v>
      </c>
      <c r="EG179" t="s">
        <v>1809</v>
      </c>
      <c r="EH179" t="s">
        <v>1809</v>
      </c>
      <c r="EI179">
        <v>1</v>
      </c>
      <c r="EJ179">
        <v>1</v>
      </c>
      <c r="EK179">
        <v>0</v>
      </c>
      <c r="EL179">
        <v>0</v>
      </c>
      <c r="EM179" t="s">
        <v>1809</v>
      </c>
      <c r="EN179" t="s">
        <v>1809</v>
      </c>
      <c r="EO179" t="s">
        <v>1809</v>
      </c>
      <c r="EP179" t="s">
        <v>1809</v>
      </c>
      <c r="EQ179" t="s">
        <v>1809</v>
      </c>
      <c r="ER179">
        <v>1</v>
      </c>
      <c r="ES179">
        <v>0</v>
      </c>
      <c r="ET179">
        <v>1</v>
      </c>
      <c r="EU179">
        <v>1</v>
      </c>
      <c r="EV179">
        <v>0</v>
      </c>
      <c r="EW179">
        <v>0</v>
      </c>
    </row>
    <row r="180" spans="1:153" x14ac:dyDescent="0.35">
      <c r="A180" t="s">
        <v>458</v>
      </c>
      <c r="B180" s="1">
        <v>42186</v>
      </c>
      <c r="C180" s="1">
        <v>42551</v>
      </c>
      <c r="D180">
        <v>1</v>
      </c>
      <c r="E180">
        <v>0</v>
      </c>
      <c r="F180">
        <v>0</v>
      </c>
      <c r="G180">
        <v>0</v>
      </c>
      <c r="H180">
        <v>1</v>
      </c>
      <c r="I180">
        <v>0</v>
      </c>
      <c r="J180">
        <v>1</v>
      </c>
      <c r="K180">
        <v>4</v>
      </c>
      <c r="L180">
        <v>1</v>
      </c>
      <c r="M180">
        <v>1</v>
      </c>
      <c r="N180">
        <v>1</v>
      </c>
      <c r="O180">
        <v>1</v>
      </c>
      <c r="P180">
        <v>1</v>
      </c>
      <c r="Q180">
        <v>0</v>
      </c>
      <c r="R180">
        <v>0</v>
      </c>
      <c r="S180">
        <v>0</v>
      </c>
      <c r="T180">
        <v>0</v>
      </c>
      <c r="U180">
        <v>1</v>
      </c>
      <c r="V180">
        <v>1</v>
      </c>
      <c r="W180">
        <v>1</v>
      </c>
      <c r="X180">
        <v>0</v>
      </c>
      <c r="Y180">
        <v>1</v>
      </c>
      <c r="Z180">
        <v>1</v>
      </c>
      <c r="AA180">
        <v>1</v>
      </c>
      <c r="AB180">
        <v>1</v>
      </c>
      <c r="AC180">
        <v>0</v>
      </c>
      <c r="AD180">
        <v>0</v>
      </c>
      <c r="AE180">
        <v>1</v>
      </c>
      <c r="AF180">
        <v>1</v>
      </c>
      <c r="AG180">
        <v>0</v>
      </c>
      <c r="AH180">
        <v>0</v>
      </c>
      <c r="AI180">
        <v>0</v>
      </c>
      <c r="AJ180">
        <v>0</v>
      </c>
      <c r="AK180">
        <v>1</v>
      </c>
      <c r="AL180">
        <v>0</v>
      </c>
      <c r="AM180">
        <v>0</v>
      </c>
      <c r="AN180">
        <v>0</v>
      </c>
      <c r="AO180">
        <v>0</v>
      </c>
      <c r="AP180" t="s">
        <v>1809</v>
      </c>
      <c r="AQ180" t="s">
        <v>1809</v>
      </c>
      <c r="AR180" t="s">
        <v>1809</v>
      </c>
      <c r="AS180" t="s">
        <v>1809</v>
      </c>
      <c r="AT180" t="s">
        <v>1809</v>
      </c>
      <c r="AU180" t="s">
        <v>1809</v>
      </c>
      <c r="AV180" t="s">
        <v>1809</v>
      </c>
      <c r="AW180" t="s">
        <v>1809</v>
      </c>
      <c r="AX180" t="s">
        <v>1809</v>
      </c>
      <c r="AY180" t="s">
        <v>1809</v>
      </c>
      <c r="AZ180">
        <v>0</v>
      </c>
      <c r="BA180" t="s">
        <v>1809</v>
      </c>
      <c r="BB180" t="s">
        <v>1809</v>
      </c>
      <c r="BC180" t="s">
        <v>1809</v>
      </c>
      <c r="BD180" t="s">
        <v>1809</v>
      </c>
      <c r="BE180" t="s">
        <v>1809</v>
      </c>
      <c r="BF180" t="s">
        <v>1809</v>
      </c>
      <c r="BG180" t="s">
        <v>1809</v>
      </c>
      <c r="BH180" t="s">
        <v>1809</v>
      </c>
      <c r="BI180" t="s">
        <v>1809</v>
      </c>
      <c r="BJ180" t="s">
        <v>1809</v>
      </c>
      <c r="BK180" t="s">
        <v>1809</v>
      </c>
      <c r="BL180" t="s">
        <v>1809</v>
      </c>
      <c r="BM180" t="s">
        <v>1809</v>
      </c>
      <c r="BN180" t="s">
        <v>1809</v>
      </c>
      <c r="BO180" t="s">
        <v>1809</v>
      </c>
      <c r="BP180" t="s">
        <v>1809</v>
      </c>
      <c r="BQ180" t="s">
        <v>1809</v>
      </c>
      <c r="BR180" t="s">
        <v>1809</v>
      </c>
      <c r="BS180" t="s">
        <v>1809</v>
      </c>
      <c r="BT180" t="s">
        <v>1809</v>
      </c>
      <c r="BU180" t="s">
        <v>1809</v>
      </c>
      <c r="BV180">
        <v>0</v>
      </c>
      <c r="BW180" t="s">
        <v>1809</v>
      </c>
      <c r="BX180" t="s">
        <v>1809</v>
      </c>
      <c r="BY180" t="s">
        <v>1809</v>
      </c>
      <c r="BZ180" t="s">
        <v>1809</v>
      </c>
      <c r="CA180" t="s">
        <v>1809</v>
      </c>
      <c r="CB180" t="s">
        <v>1809</v>
      </c>
      <c r="CC180" t="s">
        <v>1809</v>
      </c>
      <c r="CD180" t="s">
        <v>1809</v>
      </c>
      <c r="CE180" t="s">
        <v>1809</v>
      </c>
      <c r="CF180" t="s">
        <v>1809</v>
      </c>
      <c r="CG180" t="s">
        <v>1809</v>
      </c>
      <c r="CH180">
        <v>0</v>
      </c>
      <c r="CI180" t="s">
        <v>1809</v>
      </c>
      <c r="CJ180" t="s">
        <v>1809</v>
      </c>
      <c r="CK180" t="s">
        <v>1809</v>
      </c>
      <c r="CL180" t="s">
        <v>1809</v>
      </c>
      <c r="CM180" t="s">
        <v>1809</v>
      </c>
      <c r="CN180" t="s">
        <v>1809</v>
      </c>
      <c r="CO180" t="s">
        <v>1809</v>
      </c>
      <c r="CP180" t="s">
        <v>1809</v>
      </c>
      <c r="CQ180" t="s">
        <v>1809</v>
      </c>
      <c r="CR180" t="s">
        <v>1809</v>
      </c>
      <c r="CS180" t="s">
        <v>1809</v>
      </c>
      <c r="CT180" t="s">
        <v>1809</v>
      </c>
      <c r="CU180" t="s">
        <v>1809</v>
      </c>
      <c r="CV180" t="s">
        <v>1809</v>
      </c>
      <c r="CW180" t="s">
        <v>1809</v>
      </c>
      <c r="CX180" t="s">
        <v>1809</v>
      </c>
      <c r="CY180" t="s">
        <v>1809</v>
      </c>
      <c r="CZ180" t="s">
        <v>1809</v>
      </c>
      <c r="DA180" t="s">
        <v>1809</v>
      </c>
      <c r="DB180" t="s">
        <v>1809</v>
      </c>
      <c r="DC180" t="s">
        <v>1809</v>
      </c>
      <c r="DD180" t="s">
        <v>1809</v>
      </c>
      <c r="DE180" t="s">
        <v>1809</v>
      </c>
      <c r="DF180" t="s">
        <v>1809</v>
      </c>
      <c r="DG180" t="s">
        <v>1809</v>
      </c>
      <c r="DH180" t="s">
        <v>1809</v>
      </c>
      <c r="DI180" t="s">
        <v>1809</v>
      </c>
      <c r="DJ180" t="s">
        <v>1809</v>
      </c>
      <c r="DK180" t="s">
        <v>1809</v>
      </c>
      <c r="DL180" t="s">
        <v>1809</v>
      </c>
      <c r="DM180" t="s">
        <v>1809</v>
      </c>
      <c r="DN180" t="s">
        <v>1809</v>
      </c>
      <c r="DO180" t="s">
        <v>1809</v>
      </c>
      <c r="DP180" t="s">
        <v>1809</v>
      </c>
      <c r="DQ180" t="s">
        <v>1809</v>
      </c>
      <c r="DR180" t="s">
        <v>1809</v>
      </c>
      <c r="DS180" t="s">
        <v>1809</v>
      </c>
      <c r="DT180" t="s">
        <v>1809</v>
      </c>
      <c r="DU180" t="s">
        <v>1809</v>
      </c>
      <c r="DV180" t="s">
        <v>1809</v>
      </c>
      <c r="DW180">
        <v>0</v>
      </c>
      <c r="DX180">
        <v>0</v>
      </c>
      <c r="DY180">
        <v>0</v>
      </c>
      <c r="DZ180" t="s">
        <v>1809</v>
      </c>
      <c r="EA180">
        <v>0</v>
      </c>
      <c r="EB180" t="s">
        <v>1809</v>
      </c>
      <c r="EC180" t="s">
        <v>1809</v>
      </c>
      <c r="ED180" t="s">
        <v>1809</v>
      </c>
      <c r="EE180" t="s">
        <v>1809</v>
      </c>
      <c r="EF180" t="s">
        <v>1809</v>
      </c>
      <c r="EG180" t="s">
        <v>1809</v>
      </c>
      <c r="EH180" t="s">
        <v>1809</v>
      </c>
      <c r="EI180">
        <v>1</v>
      </c>
      <c r="EJ180">
        <v>1</v>
      </c>
      <c r="EK180">
        <v>0</v>
      </c>
      <c r="EL180">
        <v>0</v>
      </c>
      <c r="EM180" t="s">
        <v>1809</v>
      </c>
      <c r="EN180" t="s">
        <v>1809</v>
      </c>
      <c r="EO180" t="s">
        <v>1809</v>
      </c>
      <c r="EP180" t="s">
        <v>1809</v>
      </c>
      <c r="EQ180" t="s">
        <v>1809</v>
      </c>
      <c r="ER180">
        <v>1</v>
      </c>
      <c r="ES180">
        <v>0</v>
      </c>
      <c r="ET180">
        <v>1</v>
      </c>
      <c r="EU180">
        <v>1</v>
      </c>
      <c r="EV180">
        <v>0</v>
      </c>
      <c r="EW180">
        <v>0</v>
      </c>
    </row>
    <row r="181" spans="1:153" x14ac:dyDescent="0.35">
      <c r="A181" t="s">
        <v>458</v>
      </c>
      <c r="B181" s="1">
        <v>42552</v>
      </c>
      <c r="C181" s="1">
        <v>42822</v>
      </c>
      <c r="D181">
        <v>1</v>
      </c>
      <c r="E181">
        <v>0</v>
      </c>
      <c r="F181">
        <v>0</v>
      </c>
      <c r="G181">
        <v>0</v>
      </c>
      <c r="H181">
        <v>1</v>
      </c>
      <c r="I181">
        <v>0</v>
      </c>
      <c r="J181">
        <v>1</v>
      </c>
      <c r="K181">
        <v>4</v>
      </c>
      <c r="L181">
        <v>1</v>
      </c>
      <c r="M181">
        <v>1</v>
      </c>
      <c r="N181">
        <v>1</v>
      </c>
      <c r="O181">
        <v>1</v>
      </c>
      <c r="P181">
        <v>1</v>
      </c>
      <c r="Q181">
        <v>0</v>
      </c>
      <c r="R181">
        <v>0</v>
      </c>
      <c r="S181">
        <v>0</v>
      </c>
      <c r="T181">
        <v>0</v>
      </c>
      <c r="U181">
        <v>1</v>
      </c>
      <c r="V181">
        <v>1</v>
      </c>
      <c r="W181">
        <v>1</v>
      </c>
      <c r="X181">
        <v>0</v>
      </c>
      <c r="Y181">
        <v>1</v>
      </c>
      <c r="Z181">
        <v>1</v>
      </c>
      <c r="AA181">
        <v>1</v>
      </c>
      <c r="AB181">
        <v>1</v>
      </c>
      <c r="AC181">
        <v>0</v>
      </c>
      <c r="AD181">
        <v>0</v>
      </c>
      <c r="AE181">
        <v>1</v>
      </c>
      <c r="AF181">
        <v>1</v>
      </c>
      <c r="AG181">
        <v>0</v>
      </c>
      <c r="AH181">
        <v>0</v>
      </c>
      <c r="AI181">
        <v>0</v>
      </c>
      <c r="AJ181">
        <v>0</v>
      </c>
      <c r="AK181">
        <v>1</v>
      </c>
      <c r="AL181">
        <v>0</v>
      </c>
      <c r="AM181">
        <v>0</v>
      </c>
      <c r="AN181">
        <v>0</v>
      </c>
      <c r="AO181">
        <v>0</v>
      </c>
      <c r="AP181" t="s">
        <v>1809</v>
      </c>
      <c r="AQ181" t="s">
        <v>1809</v>
      </c>
      <c r="AR181" t="s">
        <v>1809</v>
      </c>
      <c r="AS181" t="s">
        <v>1809</v>
      </c>
      <c r="AT181" t="s">
        <v>1809</v>
      </c>
      <c r="AU181" t="s">
        <v>1809</v>
      </c>
      <c r="AV181" t="s">
        <v>1809</v>
      </c>
      <c r="AW181" t="s">
        <v>1809</v>
      </c>
      <c r="AX181" t="s">
        <v>1809</v>
      </c>
      <c r="AY181" t="s">
        <v>1809</v>
      </c>
      <c r="AZ181">
        <v>0</v>
      </c>
      <c r="BA181" t="s">
        <v>1809</v>
      </c>
      <c r="BB181" t="s">
        <v>1809</v>
      </c>
      <c r="BC181" t="s">
        <v>1809</v>
      </c>
      <c r="BD181" t="s">
        <v>1809</v>
      </c>
      <c r="BE181" t="s">
        <v>1809</v>
      </c>
      <c r="BF181" t="s">
        <v>1809</v>
      </c>
      <c r="BG181" t="s">
        <v>1809</v>
      </c>
      <c r="BH181" t="s">
        <v>1809</v>
      </c>
      <c r="BI181" t="s">
        <v>1809</v>
      </c>
      <c r="BJ181" t="s">
        <v>1809</v>
      </c>
      <c r="BK181" t="s">
        <v>1809</v>
      </c>
      <c r="BL181" t="s">
        <v>1809</v>
      </c>
      <c r="BM181" t="s">
        <v>1809</v>
      </c>
      <c r="BN181" t="s">
        <v>1809</v>
      </c>
      <c r="BO181" t="s">
        <v>1809</v>
      </c>
      <c r="BP181" t="s">
        <v>1809</v>
      </c>
      <c r="BQ181" t="s">
        <v>1809</v>
      </c>
      <c r="BR181" t="s">
        <v>1809</v>
      </c>
      <c r="BS181" t="s">
        <v>1809</v>
      </c>
      <c r="BT181" t="s">
        <v>1809</v>
      </c>
      <c r="BU181" t="s">
        <v>1809</v>
      </c>
      <c r="BV181">
        <v>0</v>
      </c>
      <c r="BW181" t="s">
        <v>1809</v>
      </c>
      <c r="BX181" t="s">
        <v>1809</v>
      </c>
      <c r="BY181" t="s">
        <v>1809</v>
      </c>
      <c r="BZ181" t="s">
        <v>1809</v>
      </c>
      <c r="CA181" t="s">
        <v>1809</v>
      </c>
      <c r="CB181" t="s">
        <v>1809</v>
      </c>
      <c r="CC181" t="s">
        <v>1809</v>
      </c>
      <c r="CD181" t="s">
        <v>1809</v>
      </c>
      <c r="CE181" t="s">
        <v>1809</v>
      </c>
      <c r="CF181" t="s">
        <v>1809</v>
      </c>
      <c r="CG181" t="s">
        <v>1809</v>
      </c>
      <c r="CH181">
        <v>0</v>
      </c>
      <c r="CI181" t="s">
        <v>1809</v>
      </c>
      <c r="CJ181" t="s">
        <v>1809</v>
      </c>
      <c r="CK181" t="s">
        <v>1809</v>
      </c>
      <c r="CL181" t="s">
        <v>1809</v>
      </c>
      <c r="CM181" t="s">
        <v>1809</v>
      </c>
      <c r="CN181" t="s">
        <v>1809</v>
      </c>
      <c r="CO181" t="s">
        <v>1809</v>
      </c>
      <c r="CP181" t="s">
        <v>1809</v>
      </c>
      <c r="CQ181" t="s">
        <v>1809</v>
      </c>
      <c r="CR181" t="s">
        <v>1809</v>
      </c>
      <c r="CS181" t="s">
        <v>1809</v>
      </c>
      <c r="CT181" t="s">
        <v>1809</v>
      </c>
      <c r="CU181" t="s">
        <v>1809</v>
      </c>
      <c r="CV181" t="s">
        <v>1809</v>
      </c>
      <c r="CW181" t="s">
        <v>1809</v>
      </c>
      <c r="CX181" t="s">
        <v>1809</v>
      </c>
      <c r="CY181" t="s">
        <v>1809</v>
      </c>
      <c r="CZ181" t="s">
        <v>1809</v>
      </c>
      <c r="DA181" t="s">
        <v>1809</v>
      </c>
      <c r="DB181" t="s">
        <v>1809</v>
      </c>
      <c r="DC181" t="s">
        <v>1809</v>
      </c>
      <c r="DD181" t="s">
        <v>1809</v>
      </c>
      <c r="DE181" t="s">
        <v>1809</v>
      </c>
      <c r="DF181" t="s">
        <v>1809</v>
      </c>
      <c r="DG181" t="s">
        <v>1809</v>
      </c>
      <c r="DH181" t="s">
        <v>1809</v>
      </c>
      <c r="DI181" t="s">
        <v>1809</v>
      </c>
      <c r="DJ181" t="s">
        <v>1809</v>
      </c>
      <c r="DK181" t="s">
        <v>1809</v>
      </c>
      <c r="DL181" t="s">
        <v>1809</v>
      </c>
      <c r="DM181" t="s">
        <v>1809</v>
      </c>
      <c r="DN181" t="s">
        <v>1809</v>
      </c>
      <c r="DO181" t="s">
        <v>1809</v>
      </c>
      <c r="DP181" t="s">
        <v>1809</v>
      </c>
      <c r="DQ181" t="s">
        <v>1809</v>
      </c>
      <c r="DR181" t="s">
        <v>1809</v>
      </c>
      <c r="DS181" t="s">
        <v>1809</v>
      </c>
      <c r="DT181" t="s">
        <v>1809</v>
      </c>
      <c r="DU181" t="s">
        <v>1809</v>
      </c>
      <c r="DV181" t="s">
        <v>1809</v>
      </c>
      <c r="DW181">
        <v>0</v>
      </c>
      <c r="DX181">
        <v>0</v>
      </c>
      <c r="DY181">
        <v>0</v>
      </c>
      <c r="DZ181" t="s">
        <v>1809</v>
      </c>
      <c r="EA181">
        <v>1</v>
      </c>
      <c r="EB181">
        <v>0</v>
      </c>
      <c r="EC181">
        <v>0</v>
      </c>
      <c r="ED181">
        <v>1</v>
      </c>
      <c r="EE181">
        <v>1</v>
      </c>
      <c r="EF181">
        <v>0</v>
      </c>
      <c r="EG181">
        <v>1</v>
      </c>
      <c r="EH181">
        <v>0</v>
      </c>
      <c r="EI181">
        <v>1</v>
      </c>
      <c r="EJ181">
        <v>1</v>
      </c>
      <c r="EK181">
        <v>0</v>
      </c>
      <c r="EL181">
        <v>0</v>
      </c>
      <c r="EM181" t="s">
        <v>1809</v>
      </c>
      <c r="EN181" t="s">
        <v>1809</v>
      </c>
      <c r="EO181" t="s">
        <v>1809</v>
      </c>
      <c r="EP181" t="s">
        <v>1809</v>
      </c>
      <c r="EQ181" t="s">
        <v>1809</v>
      </c>
      <c r="ER181">
        <v>1</v>
      </c>
      <c r="ES181">
        <v>0</v>
      </c>
      <c r="ET181">
        <v>1</v>
      </c>
      <c r="EU181">
        <v>1</v>
      </c>
      <c r="EV181">
        <v>0</v>
      </c>
      <c r="EW181">
        <v>0</v>
      </c>
    </row>
    <row r="182" spans="1:153" x14ac:dyDescent="0.35">
      <c r="A182" t="s">
        <v>458</v>
      </c>
      <c r="B182" s="1">
        <v>42823</v>
      </c>
      <c r="C182" s="1">
        <v>42916</v>
      </c>
      <c r="D182">
        <v>1</v>
      </c>
      <c r="E182">
        <v>0</v>
      </c>
      <c r="F182">
        <v>0</v>
      </c>
      <c r="G182">
        <v>0</v>
      </c>
      <c r="H182">
        <v>1</v>
      </c>
      <c r="I182">
        <v>0</v>
      </c>
      <c r="J182">
        <v>1</v>
      </c>
      <c r="K182">
        <v>2</v>
      </c>
      <c r="L182">
        <v>1</v>
      </c>
      <c r="M182">
        <v>1</v>
      </c>
      <c r="N182">
        <v>1</v>
      </c>
      <c r="O182">
        <v>1</v>
      </c>
      <c r="P182">
        <v>1</v>
      </c>
      <c r="Q182">
        <v>0</v>
      </c>
      <c r="R182">
        <v>0</v>
      </c>
      <c r="S182">
        <v>0</v>
      </c>
      <c r="T182">
        <v>0</v>
      </c>
      <c r="U182">
        <v>1</v>
      </c>
      <c r="V182">
        <v>1</v>
      </c>
      <c r="W182">
        <v>1</v>
      </c>
      <c r="X182">
        <v>0</v>
      </c>
      <c r="Y182">
        <v>1</v>
      </c>
      <c r="Z182">
        <v>1</v>
      </c>
      <c r="AA182">
        <v>1</v>
      </c>
      <c r="AB182">
        <v>1</v>
      </c>
      <c r="AC182">
        <v>0</v>
      </c>
      <c r="AD182">
        <v>0</v>
      </c>
      <c r="AE182">
        <v>1</v>
      </c>
      <c r="AF182">
        <v>1</v>
      </c>
      <c r="AG182">
        <v>0</v>
      </c>
      <c r="AH182">
        <v>0</v>
      </c>
      <c r="AI182">
        <v>0</v>
      </c>
      <c r="AJ182">
        <v>0</v>
      </c>
      <c r="AK182">
        <v>1</v>
      </c>
      <c r="AL182">
        <v>0</v>
      </c>
      <c r="AM182">
        <v>0</v>
      </c>
      <c r="AN182">
        <v>0</v>
      </c>
      <c r="AO182">
        <v>0</v>
      </c>
      <c r="AP182" t="s">
        <v>1809</v>
      </c>
      <c r="AQ182" t="s">
        <v>1809</v>
      </c>
      <c r="AR182" t="s">
        <v>1809</v>
      </c>
      <c r="AS182" t="s">
        <v>1809</v>
      </c>
      <c r="AT182" t="s">
        <v>1809</v>
      </c>
      <c r="AU182" t="s">
        <v>1809</v>
      </c>
      <c r="AV182" t="s">
        <v>1809</v>
      </c>
      <c r="AW182" t="s">
        <v>1809</v>
      </c>
      <c r="AX182" t="s">
        <v>1809</v>
      </c>
      <c r="AY182" t="s">
        <v>1809</v>
      </c>
      <c r="AZ182">
        <v>0</v>
      </c>
      <c r="BA182" t="s">
        <v>1809</v>
      </c>
      <c r="BB182" t="s">
        <v>1809</v>
      </c>
      <c r="BC182" t="s">
        <v>1809</v>
      </c>
      <c r="BD182" t="s">
        <v>1809</v>
      </c>
      <c r="BE182" t="s">
        <v>1809</v>
      </c>
      <c r="BF182" t="s">
        <v>1809</v>
      </c>
      <c r="BG182" t="s">
        <v>1809</v>
      </c>
      <c r="BH182" t="s">
        <v>1809</v>
      </c>
      <c r="BI182" t="s">
        <v>1809</v>
      </c>
      <c r="BJ182" t="s">
        <v>1809</v>
      </c>
      <c r="BK182" t="s">
        <v>1809</v>
      </c>
      <c r="BL182" t="s">
        <v>1809</v>
      </c>
      <c r="BM182" t="s">
        <v>1809</v>
      </c>
      <c r="BN182" t="s">
        <v>1809</v>
      </c>
      <c r="BO182" t="s">
        <v>1809</v>
      </c>
      <c r="BP182" t="s">
        <v>1809</v>
      </c>
      <c r="BQ182" t="s">
        <v>1809</v>
      </c>
      <c r="BR182" t="s">
        <v>1809</v>
      </c>
      <c r="BS182" t="s">
        <v>1809</v>
      </c>
      <c r="BT182" t="s">
        <v>1809</v>
      </c>
      <c r="BU182" t="s">
        <v>1809</v>
      </c>
      <c r="BV182">
        <v>0</v>
      </c>
      <c r="BW182" t="s">
        <v>1809</v>
      </c>
      <c r="BX182" t="s">
        <v>1809</v>
      </c>
      <c r="BY182" t="s">
        <v>1809</v>
      </c>
      <c r="BZ182" t="s">
        <v>1809</v>
      </c>
      <c r="CA182" t="s">
        <v>1809</v>
      </c>
      <c r="CB182" t="s">
        <v>1809</v>
      </c>
      <c r="CC182" t="s">
        <v>1809</v>
      </c>
      <c r="CD182" t="s">
        <v>1809</v>
      </c>
      <c r="CE182" t="s">
        <v>1809</v>
      </c>
      <c r="CF182" t="s">
        <v>1809</v>
      </c>
      <c r="CG182" t="s">
        <v>1809</v>
      </c>
      <c r="CH182">
        <v>0</v>
      </c>
      <c r="CI182" t="s">
        <v>1809</v>
      </c>
      <c r="CJ182" t="s">
        <v>1809</v>
      </c>
      <c r="CK182" t="s">
        <v>1809</v>
      </c>
      <c r="CL182" t="s">
        <v>1809</v>
      </c>
      <c r="CM182" t="s">
        <v>1809</v>
      </c>
      <c r="CN182" t="s">
        <v>1809</v>
      </c>
      <c r="CO182" t="s">
        <v>1809</v>
      </c>
      <c r="CP182" t="s">
        <v>1809</v>
      </c>
      <c r="CQ182" t="s">
        <v>1809</v>
      </c>
      <c r="CR182" t="s">
        <v>1809</v>
      </c>
      <c r="CS182" t="s">
        <v>1809</v>
      </c>
      <c r="CT182" t="s">
        <v>1809</v>
      </c>
      <c r="CU182" t="s">
        <v>1809</v>
      </c>
      <c r="CV182" t="s">
        <v>1809</v>
      </c>
      <c r="CW182" t="s">
        <v>1809</v>
      </c>
      <c r="CX182" t="s">
        <v>1809</v>
      </c>
      <c r="CY182" t="s">
        <v>1809</v>
      </c>
      <c r="CZ182" t="s">
        <v>1809</v>
      </c>
      <c r="DA182" t="s">
        <v>1809</v>
      </c>
      <c r="DB182" t="s">
        <v>1809</v>
      </c>
      <c r="DC182" t="s">
        <v>1809</v>
      </c>
      <c r="DD182" t="s">
        <v>1809</v>
      </c>
      <c r="DE182" t="s">
        <v>1809</v>
      </c>
      <c r="DF182" t="s">
        <v>1809</v>
      </c>
      <c r="DG182" t="s">
        <v>1809</v>
      </c>
      <c r="DH182" t="s">
        <v>1809</v>
      </c>
      <c r="DI182" t="s">
        <v>1809</v>
      </c>
      <c r="DJ182" t="s">
        <v>1809</v>
      </c>
      <c r="DK182" t="s">
        <v>1809</v>
      </c>
      <c r="DL182" t="s">
        <v>1809</v>
      </c>
      <c r="DM182" t="s">
        <v>1809</v>
      </c>
      <c r="DN182" t="s">
        <v>1809</v>
      </c>
      <c r="DO182" t="s">
        <v>1809</v>
      </c>
      <c r="DP182" t="s">
        <v>1809</v>
      </c>
      <c r="DQ182" t="s">
        <v>1809</v>
      </c>
      <c r="DR182" t="s">
        <v>1809</v>
      </c>
      <c r="DS182" t="s">
        <v>1809</v>
      </c>
      <c r="DT182" t="s">
        <v>1809</v>
      </c>
      <c r="DU182" t="s">
        <v>1809</v>
      </c>
      <c r="DV182" t="s">
        <v>1809</v>
      </c>
      <c r="DW182">
        <v>0</v>
      </c>
      <c r="DX182">
        <v>0</v>
      </c>
      <c r="DY182">
        <v>0</v>
      </c>
      <c r="DZ182" t="s">
        <v>1809</v>
      </c>
      <c r="EA182">
        <v>1</v>
      </c>
      <c r="EB182">
        <v>0</v>
      </c>
      <c r="EC182">
        <v>0</v>
      </c>
      <c r="ED182">
        <v>1</v>
      </c>
      <c r="EE182">
        <v>1</v>
      </c>
      <c r="EF182">
        <v>0</v>
      </c>
      <c r="EG182">
        <v>1</v>
      </c>
      <c r="EH182">
        <v>0</v>
      </c>
      <c r="EI182">
        <v>1</v>
      </c>
      <c r="EJ182">
        <v>1</v>
      </c>
      <c r="EK182">
        <v>0</v>
      </c>
      <c r="EL182">
        <v>0</v>
      </c>
      <c r="EM182" t="s">
        <v>1809</v>
      </c>
      <c r="EN182" t="s">
        <v>1809</v>
      </c>
      <c r="EO182" t="s">
        <v>1809</v>
      </c>
      <c r="EP182" t="s">
        <v>1809</v>
      </c>
      <c r="EQ182" t="s">
        <v>1809</v>
      </c>
      <c r="ER182">
        <v>1</v>
      </c>
      <c r="ES182">
        <v>0</v>
      </c>
      <c r="ET182">
        <v>1</v>
      </c>
      <c r="EU182">
        <v>1</v>
      </c>
      <c r="EV182">
        <v>0</v>
      </c>
      <c r="EW182">
        <v>0</v>
      </c>
    </row>
    <row r="183" spans="1:153" x14ac:dyDescent="0.35">
      <c r="A183" t="s">
        <v>458</v>
      </c>
      <c r="B183" s="1">
        <v>42917</v>
      </c>
      <c r="C183" s="1">
        <v>43281</v>
      </c>
      <c r="D183">
        <v>1</v>
      </c>
      <c r="E183">
        <v>0</v>
      </c>
      <c r="F183">
        <v>0</v>
      </c>
      <c r="G183">
        <v>0</v>
      </c>
      <c r="H183">
        <v>1</v>
      </c>
      <c r="I183">
        <v>0</v>
      </c>
      <c r="J183">
        <v>1</v>
      </c>
      <c r="K183">
        <v>2</v>
      </c>
      <c r="L183">
        <v>1</v>
      </c>
      <c r="M183">
        <v>1</v>
      </c>
      <c r="N183">
        <v>1</v>
      </c>
      <c r="O183">
        <v>1</v>
      </c>
      <c r="P183">
        <v>1</v>
      </c>
      <c r="Q183">
        <v>0</v>
      </c>
      <c r="R183">
        <v>0</v>
      </c>
      <c r="S183">
        <v>0</v>
      </c>
      <c r="T183">
        <v>0</v>
      </c>
      <c r="U183">
        <v>1</v>
      </c>
      <c r="V183">
        <v>1</v>
      </c>
      <c r="W183">
        <v>1</v>
      </c>
      <c r="X183">
        <v>0</v>
      </c>
      <c r="Y183">
        <v>1</v>
      </c>
      <c r="Z183">
        <v>1</v>
      </c>
      <c r="AA183">
        <v>1</v>
      </c>
      <c r="AB183">
        <v>1</v>
      </c>
      <c r="AC183">
        <v>0</v>
      </c>
      <c r="AD183">
        <v>0</v>
      </c>
      <c r="AE183">
        <v>1</v>
      </c>
      <c r="AF183">
        <v>1</v>
      </c>
      <c r="AG183">
        <v>0</v>
      </c>
      <c r="AH183">
        <v>0</v>
      </c>
      <c r="AI183">
        <v>0</v>
      </c>
      <c r="AJ183">
        <v>0</v>
      </c>
      <c r="AK183">
        <v>1</v>
      </c>
      <c r="AL183">
        <v>0</v>
      </c>
      <c r="AM183">
        <v>0</v>
      </c>
      <c r="AN183">
        <v>0</v>
      </c>
      <c r="AO183">
        <v>0</v>
      </c>
      <c r="AP183" t="s">
        <v>1809</v>
      </c>
      <c r="AQ183" t="s">
        <v>1809</v>
      </c>
      <c r="AR183" t="s">
        <v>1809</v>
      </c>
      <c r="AS183" t="s">
        <v>1809</v>
      </c>
      <c r="AT183" t="s">
        <v>1809</v>
      </c>
      <c r="AU183" t="s">
        <v>1809</v>
      </c>
      <c r="AV183" t="s">
        <v>1809</v>
      </c>
      <c r="AW183" t="s">
        <v>1809</v>
      </c>
      <c r="AX183" t="s">
        <v>1809</v>
      </c>
      <c r="AY183" t="s">
        <v>1809</v>
      </c>
      <c r="AZ183">
        <v>0</v>
      </c>
      <c r="BA183" t="s">
        <v>1809</v>
      </c>
      <c r="BB183" t="s">
        <v>1809</v>
      </c>
      <c r="BC183" t="s">
        <v>1809</v>
      </c>
      <c r="BD183" t="s">
        <v>1809</v>
      </c>
      <c r="BE183" t="s">
        <v>1809</v>
      </c>
      <c r="BF183" t="s">
        <v>1809</v>
      </c>
      <c r="BG183" t="s">
        <v>1809</v>
      </c>
      <c r="BH183" t="s">
        <v>1809</v>
      </c>
      <c r="BI183" t="s">
        <v>1809</v>
      </c>
      <c r="BJ183" t="s">
        <v>1809</v>
      </c>
      <c r="BK183" t="s">
        <v>1809</v>
      </c>
      <c r="BL183" t="s">
        <v>1809</v>
      </c>
      <c r="BM183" t="s">
        <v>1809</v>
      </c>
      <c r="BN183" t="s">
        <v>1809</v>
      </c>
      <c r="BO183" t="s">
        <v>1809</v>
      </c>
      <c r="BP183" t="s">
        <v>1809</v>
      </c>
      <c r="BQ183" t="s">
        <v>1809</v>
      </c>
      <c r="BR183" t="s">
        <v>1809</v>
      </c>
      <c r="BS183" t="s">
        <v>1809</v>
      </c>
      <c r="BT183" t="s">
        <v>1809</v>
      </c>
      <c r="BU183" t="s">
        <v>1809</v>
      </c>
      <c r="BV183">
        <v>0</v>
      </c>
      <c r="BW183" t="s">
        <v>1809</v>
      </c>
      <c r="BX183" t="s">
        <v>1809</v>
      </c>
      <c r="BY183" t="s">
        <v>1809</v>
      </c>
      <c r="BZ183" t="s">
        <v>1809</v>
      </c>
      <c r="CA183" t="s">
        <v>1809</v>
      </c>
      <c r="CB183" t="s">
        <v>1809</v>
      </c>
      <c r="CC183" t="s">
        <v>1809</v>
      </c>
      <c r="CD183" t="s">
        <v>1809</v>
      </c>
      <c r="CE183" t="s">
        <v>1809</v>
      </c>
      <c r="CF183" t="s">
        <v>1809</v>
      </c>
      <c r="CG183" t="s">
        <v>1809</v>
      </c>
      <c r="CH183">
        <v>0</v>
      </c>
      <c r="CI183" t="s">
        <v>1809</v>
      </c>
      <c r="CJ183" t="s">
        <v>1809</v>
      </c>
      <c r="CK183" t="s">
        <v>1809</v>
      </c>
      <c r="CL183" t="s">
        <v>1809</v>
      </c>
      <c r="CM183" t="s">
        <v>1809</v>
      </c>
      <c r="CN183" t="s">
        <v>1809</v>
      </c>
      <c r="CO183" t="s">
        <v>1809</v>
      </c>
      <c r="CP183" t="s">
        <v>1809</v>
      </c>
      <c r="CQ183" t="s">
        <v>1809</v>
      </c>
      <c r="CR183" t="s">
        <v>1809</v>
      </c>
      <c r="CS183" t="s">
        <v>1809</v>
      </c>
      <c r="CT183" t="s">
        <v>1809</v>
      </c>
      <c r="CU183" t="s">
        <v>1809</v>
      </c>
      <c r="CV183" t="s">
        <v>1809</v>
      </c>
      <c r="CW183" t="s">
        <v>1809</v>
      </c>
      <c r="CX183" t="s">
        <v>1809</v>
      </c>
      <c r="CY183" t="s">
        <v>1809</v>
      </c>
      <c r="CZ183" t="s">
        <v>1809</v>
      </c>
      <c r="DA183" t="s">
        <v>1809</v>
      </c>
      <c r="DB183" t="s">
        <v>1809</v>
      </c>
      <c r="DC183" t="s">
        <v>1809</v>
      </c>
      <c r="DD183" t="s">
        <v>1809</v>
      </c>
      <c r="DE183" t="s">
        <v>1809</v>
      </c>
      <c r="DF183" t="s">
        <v>1809</v>
      </c>
      <c r="DG183" t="s">
        <v>1809</v>
      </c>
      <c r="DH183" t="s">
        <v>1809</v>
      </c>
      <c r="DI183" t="s">
        <v>1809</v>
      </c>
      <c r="DJ183" t="s">
        <v>1809</v>
      </c>
      <c r="DK183" t="s">
        <v>1809</v>
      </c>
      <c r="DL183" t="s">
        <v>1809</v>
      </c>
      <c r="DM183" t="s">
        <v>1809</v>
      </c>
      <c r="DN183" t="s">
        <v>1809</v>
      </c>
      <c r="DO183" t="s">
        <v>1809</v>
      </c>
      <c r="DP183" t="s">
        <v>1809</v>
      </c>
      <c r="DQ183" t="s">
        <v>1809</v>
      </c>
      <c r="DR183" t="s">
        <v>1809</v>
      </c>
      <c r="DS183" t="s">
        <v>1809</v>
      </c>
      <c r="DT183" t="s">
        <v>1809</v>
      </c>
      <c r="DU183" t="s">
        <v>1809</v>
      </c>
      <c r="DV183" t="s">
        <v>1809</v>
      </c>
      <c r="DW183">
        <v>0</v>
      </c>
      <c r="DX183">
        <v>0</v>
      </c>
      <c r="DY183">
        <v>0</v>
      </c>
      <c r="DZ183" t="s">
        <v>1809</v>
      </c>
      <c r="EA183">
        <v>1</v>
      </c>
      <c r="EB183">
        <v>0</v>
      </c>
      <c r="EC183">
        <v>0</v>
      </c>
      <c r="ED183">
        <v>1</v>
      </c>
      <c r="EE183">
        <v>1</v>
      </c>
      <c r="EF183">
        <v>0</v>
      </c>
      <c r="EG183">
        <v>1</v>
      </c>
      <c r="EH183">
        <v>0</v>
      </c>
      <c r="EI183">
        <v>1</v>
      </c>
      <c r="EJ183">
        <v>1</v>
      </c>
      <c r="EK183">
        <v>0</v>
      </c>
      <c r="EL183">
        <v>0</v>
      </c>
      <c r="EM183" t="s">
        <v>1809</v>
      </c>
      <c r="EN183" t="s">
        <v>1809</v>
      </c>
      <c r="EO183" t="s">
        <v>1809</v>
      </c>
      <c r="EP183" t="s">
        <v>1809</v>
      </c>
      <c r="EQ183" t="s">
        <v>1809</v>
      </c>
      <c r="ER183">
        <v>1</v>
      </c>
      <c r="ES183">
        <v>0</v>
      </c>
      <c r="ET183">
        <v>1</v>
      </c>
      <c r="EU183">
        <v>1</v>
      </c>
      <c r="EV183">
        <v>0</v>
      </c>
      <c r="EW183">
        <v>0</v>
      </c>
    </row>
    <row r="184" spans="1:153" x14ac:dyDescent="0.35">
      <c r="A184" t="s">
        <v>458</v>
      </c>
      <c r="B184" s="1">
        <v>43282</v>
      </c>
      <c r="C184" s="1">
        <v>43565</v>
      </c>
      <c r="D184">
        <v>1</v>
      </c>
      <c r="E184">
        <v>0</v>
      </c>
      <c r="F184">
        <v>0</v>
      </c>
      <c r="G184">
        <v>0</v>
      </c>
      <c r="H184">
        <v>1</v>
      </c>
      <c r="I184">
        <v>0</v>
      </c>
      <c r="J184">
        <v>1</v>
      </c>
      <c r="K184">
        <v>2</v>
      </c>
      <c r="L184">
        <v>1</v>
      </c>
      <c r="M184">
        <v>1</v>
      </c>
      <c r="N184">
        <v>1</v>
      </c>
      <c r="O184">
        <v>1</v>
      </c>
      <c r="P184">
        <v>1</v>
      </c>
      <c r="Q184">
        <v>0</v>
      </c>
      <c r="R184">
        <v>0</v>
      </c>
      <c r="S184">
        <v>0</v>
      </c>
      <c r="T184">
        <v>0</v>
      </c>
      <c r="U184">
        <v>1</v>
      </c>
      <c r="V184">
        <v>1</v>
      </c>
      <c r="W184">
        <v>1</v>
      </c>
      <c r="X184">
        <v>0</v>
      </c>
      <c r="Y184">
        <v>1</v>
      </c>
      <c r="Z184">
        <v>1</v>
      </c>
      <c r="AA184">
        <v>1</v>
      </c>
      <c r="AB184">
        <v>1</v>
      </c>
      <c r="AC184">
        <v>0</v>
      </c>
      <c r="AD184">
        <v>0</v>
      </c>
      <c r="AE184">
        <v>1</v>
      </c>
      <c r="AF184">
        <v>1</v>
      </c>
      <c r="AG184">
        <v>0</v>
      </c>
      <c r="AH184">
        <v>0</v>
      </c>
      <c r="AI184">
        <v>0</v>
      </c>
      <c r="AJ184">
        <v>0</v>
      </c>
      <c r="AK184">
        <v>1</v>
      </c>
      <c r="AL184">
        <v>0</v>
      </c>
      <c r="AM184">
        <v>0</v>
      </c>
      <c r="AN184">
        <v>0</v>
      </c>
      <c r="AO184">
        <v>0</v>
      </c>
      <c r="AP184" t="s">
        <v>1809</v>
      </c>
      <c r="AQ184" t="s">
        <v>1809</v>
      </c>
      <c r="AR184" t="s">
        <v>1809</v>
      </c>
      <c r="AS184" t="s">
        <v>1809</v>
      </c>
      <c r="AT184" t="s">
        <v>1809</v>
      </c>
      <c r="AU184" t="s">
        <v>1809</v>
      </c>
      <c r="AV184" t="s">
        <v>1809</v>
      </c>
      <c r="AW184" t="s">
        <v>1809</v>
      </c>
      <c r="AX184" t="s">
        <v>1809</v>
      </c>
      <c r="AY184" t="s">
        <v>1809</v>
      </c>
      <c r="AZ184">
        <v>0</v>
      </c>
      <c r="BA184" t="s">
        <v>1809</v>
      </c>
      <c r="BB184" t="s">
        <v>1809</v>
      </c>
      <c r="BC184" t="s">
        <v>1809</v>
      </c>
      <c r="BD184" t="s">
        <v>1809</v>
      </c>
      <c r="BE184" t="s">
        <v>1809</v>
      </c>
      <c r="BF184" t="s">
        <v>1809</v>
      </c>
      <c r="BG184" t="s">
        <v>1809</v>
      </c>
      <c r="BH184" t="s">
        <v>1809</v>
      </c>
      <c r="BI184" t="s">
        <v>1809</v>
      </c>
      <c r="BJ184" t="s">
        <v>1809</v>
      </c>
      <c r="BK184" t="s">
        <v>1809</v>
      </c>
      <c r="BL184" t="s">
        <v>1809</v>
      </c>
      <c r="BM184" t="s">
        <v>1809</v>
      </c>
      <c r="BN184" t="s">
        <v>1809</v>
      </c>
      <c r="BO184" t="s">
        <v>1809</v>
      </c>
      <c r="BP184" t="s">
        <v>1809</v>
      </c>
      <c r="BQ184" t="s">
        <v>1809</v>
      </c>
      <c r="BR184" t="s">
        <v>1809</v>
      </c>
      <c r="BS184" t="s">
        <v>1809</v>
      </c>
      <c r="BT184" t="s">
        <v>1809</v>
      </c>
      <c r="BU184" t="s">
        <v>1809</v>
      </c>
      <c r="BV184">
        <v>0</v>
      </c>
      <c r="BW184" t="s">
        <v>1809</v>
      </c>
      <c r="BX184" t="s">
        <v>1809</v>
      </c>
      <c r="BY184" t="s">
        <v>1809</v>
      </c>
      <c r="BZ184" t="s">
        <v>1809</v>
      </c>
      <c r="CA184" t="s">
        <v>1809</v>
      </c>
      <c r="CB184" t="s">
        <v>1809</v>
      </c>
      <c r="CC184" t="s">
        <v>1809</v>
      </c>
      <c r="CD184" t="s">
        <v>1809</v>
      </c>
      <c r="CE184" t="s">
        <v>1809</v>
      </c>
      <c r="CF184" t="s">
        <v>1809</v>
      </c>
      <c r="CG184" t="s">
        <v>1809</v>
      </c>
      <c r="CH184">
        <v>0</v>
      </c>
      <c r="CI184" t="s">
        <v>1809</v>
      </c>
      <c r="CJ184" t="s">
        <v>1809</v>
      </c>
      <c r="CK184" t="s">
        <v>1809</v>
      </c>
      <c r="CL184" t="s">
        <v>1809</v>
      </c>
      <c r="CM184" t="s">
        <v>1809</v>
      </c>
      <c r="CN184" t="s">
        <v>1809</v>
      </c>
      <c r="CO184" t="s">
        <v>1809</v>
      </c>
      <c r="CP184" t="s">
        <v>1809</v>
      </c>
      <c r="CQ184" t="s">
        <v>1809</v>
      </c>
      <c r="CR184" t="s">
        <v>1809</v>
      </c>
      <c r="CS184" t="s">
        <v>1809</v>
      </c>
      <c r="CT184" t="s">
        <v>1809</v>
      </c>
      <c r="CU184" t="s">
        <v>1809</v>
      </c>
      <c r="CV184" t="s">
        <v>1809</v>
      </c>
      <c r="CW184" t="s">
        <v>1809</v>
      </c>
      <c r="CX184" t="s">
        <v>1809</v>
      </c>
      <c r="CY184" t="s">
        <v>1809</v>
      </c>
      <c r="CZ184" t="s">
        <v>1809</v>
      </c>
      <c r="DA184" t="s">
        <v>1809</v>
      </c>
      <c r="DB184" t="s">
        <v>1809</v>
      </c>
      <c r="DC184" t="s">
        <v>1809</v>
      </c>
      <c r="DD184" t="s">
        <v>1809</v>
      </c>
      <c r="DE184" t="s">
        <v>1809</v>
      </c>
      <c r="DF184" t="s">
        <v>1809</v>
      </c>
      <c r="DG184" t="s">
        <v>1809</v>
      </c>
      <c r="DH184" t="s">
        <v>1809</v>
      </c>
      <c r="DI184" t="s">
        <v>1809</v>
      </c>
      <c r="DJ184" t="s">
        <v>1809</v>
      </c>
      <c r="DK184" t="s">
        <v>1809</v>
      </c>
      <c r="DL184" t="s">
        <v>1809</v>
      </c>
      <c r="DM184" t="s">
        <v>1809</v>
      </c>
      <c r="DN184" t="s">
        <v>1809</v>
      </c>
      <c r="DO184" t="s">
        <v>1809</v>
      </c>
      <c r="DP184" t="s">
        <v>1809</v>
      </c>
      <c r="DQ184" t="s">
        <v>1809</v>
      </c>
      <c r="DR184" t="s">
        <v>1809</v>
      </c>
      <c r="DS184" t="s">
        <v>1809</v>
      </c>
      <c r="DT184" t="s">
        <v>1809</v>
      </c>
      <c r="DU184" t="s">
        <v>1809</v>
      </c>
      <c r="DV184" t="s">
        <v>1809</v>
      </c>
      <c r="DW184">
        <v>0</v>
      </c>
      <c r="DX184">
        <v>0</v>
      </c>
      <c r="DY184">
        <v>0</v>
      </c>
      <c r="DZ184" t="s">
        <v>1809</v>
      </c>
      <c r="EA184">
        <v>1</v>
      </c>
      <c r="EB184">
        <v>0</v>
      </c>
      <c r="EC184">
        <v>0</v>
      </c>
      <c r="ED184">
        <v>1</v>
      </c>
      <c r="EE184">
        <v>1</v>
      </c>
      <c r="EF184">
        <v>0</v>
      </c>
      <c r="EG184">
        <v>1</v>
      </c>
      <c r="EH184">
        <v>0</v>
      </c>
      <c r="EI184">
        <v>1</v>
      </c>
      <c r="EJ184">
        <v>1</v>
      </c>
      <c r="EK184">
        <v>0</v>
      </c>
      <c r="EL184">
        <v>0</v>
      </c>
      <c r="EM184" t="s">
        <v>1809</v>
      </c>
      <c r="EN184" t="s">
        <v>1809</v>
      </c>
      <c r="EO184" t="s">
        <v>1809</v>
      </c>
      <c r="EP184" t="s">
        <v>1809</v>
      </c>
      <c r="EQ184" t="s">
        <v>1809</v>
      </c>
      <c r="ER184">
        <v>1</v>
      </c>
      <c r="ES184">
        <v>0</v>
      </c>
      <c r="ET184">
        <v>1</v>
      </c>
      <c r="EU184">
        <v>1</v>
      </c>
      <c r="EV184">
        <v>0</v>
      </c>
      <c r="EW184">
        <v>0</v>
      </c>
    </row>
    <row r="185" spans="1:153" x14ac:dyDescent="0.35">
      <c r="A185" t="s">
        <v>458</v>
      </c>
      <c r="B185" s="1">
        <v>43566</v>
      </c>
      <c r="C185" s="1">
        <v>43645</v>
      </c>
      <c r="D185">
        <v>1</v>
      </c>
      <c r="E185">
        <v>0</v>
      </c>
      <c r="F185">
        <v>0</v>
      </c>
      <c r="G185">
        <v>0</v>
      </c>
      <c r="H185">
        <v>1</v>
      </c>
      <c r="I185">
        <v>0</v>
      </c>
      <c r="J185">
        <v>1</v>
      </c>
      <c r="K185">
        <v>2</v>
      </c>
      <c r="L185">
        <v>1</v>
      </c>
      <c r="M185">
        <v>1</v>
      </c>
      <c r="N185">
        <v>1</v>
      </c>
      <c r="O185">
        <v>1</v>
      </c>
      <c r="P185">
        <v>1</v>
      </c>
      <c r="Q185">
        <v>0</v>
      </c>
      <c r="R185">
        <v>0</v>
      </c>
      <c r="S185">
        <v>0</v>
      </c>
      <c r="T185">
        <v>0</v>
      </c>
      <c r="U185">
        <v>1</v>
      </c>
      <c r="V185">
        <v>1</v>
      </c>
      <c r="W185">
        <v>1</v>
      </c>
      <c r="X185">
        <v>0</v>
      </c>
      <c r="Y185">
        <v>1</v>
      </c>
      <c r="Z185">
        <v>1</v>
      </c>
      <c r="AA185">
        <v>1</v>
      </c>
      <c r="AB185">
        <v>1</v>
      </c>
      <c r="AC185">
        <v>0</v>
      </c>
      <c r="AD185">
        <v>0</v>
      </c>
      <c r="AE185">
        <v>1</v>
      </c>
      <c r="AF185">
        <v>1</v>
      </c>
      <c r="AG185">
        <v>0</v>
      </c>
      <c r="AH185">
        <v>0</v>
      </c>
      <c r="AI185">
        <v>0</v>
      </c>
      <c r="AJ185">
        <v>0</v>
      </c>
      <c r="AK185">
        <v>1</v>
      </c>
      <c r="AL185">
        <v>0</v>
      </c>
      <c r="AM185">
        <v>0</v>
      </c>
      <c r="AN185">
        <v>0</v>
      </c>
      <c r="AO185">
        <v>0</v>
      </c>
      <c r="AP185" t="s">
        <v>1809</v>
      </c>
      <c r="AQ185" t="s">
        <v>1809</v>
      </c>
      <c r="AR185" t="s">
        <v>1809</v>
      </c>
      <c r="AS185" t="s">
        <v>1809</v>
      </c>
      <c r="AT185" t="s">
        <v>1809</v>
      </c>
      <c r="AU185" t="s">
        <v>1809</v>
      </c>
      <c r="AV185" t="s">
        <v>1809</v>
      </c>
      <c r="AW185" t="s">
        <v>1809</v>
      </c>
      <c r="AX185" t="s">
        <v>1809</v>
      </c>
      <c r="AY185" t="s">
        <v>1809</v>
      </c>
      <c r="AZ185">
        <v>0</v>
      </c>
      <c r="BA185" t="s">
        <v>1809</v>
      </c>
      <c r="BB185" t="s">
        <v>1809</v>
      </c>
      <c r="BC185" t="s">
        <v>1809</v>
      </c>
      <c r="BD185" t="s">
        <v>1809</v>
      </c>
      <c r="BE185" t="s">
        <v>1809</v>
      </c>
      <c r="BF185" t="s">
        <v>1809</v>
      </c>
      <c r="BG185" t="s">
        <v>1809</v>
      </c>
      <c r="BH185" t="s">
        <v>1809</v>
      </c>
      <c r="BI185" t="s">
        <v>1809</v>
      </c>
      <c r="BJ185" t="s">
        <v>1809</v>
      </c>
      <c r="BK185" t="s">
        <v>1809</v>
      </c>
      <c r="BL185" t="s">
        <v>1809</v>
      </c>
      <c r="BM185" t="s">
        <v>1809</v>
      </c>
      <c r="BN185" t="s">
        <v>1809</v>
      </c>
      <c r="BO185" t="s">
        <v>1809</v>
      </c>
      <c r="BP185" t="s">
        <v>1809</v>
      </c>
      <c r="BQ185" t="s">
        <v>1809</v>
      </c>
      <c r="BR185" t="s">
        <v>1809</v>
      </c>
      <c r="BS185" t="s">
        <v>1809</v>
      </c>
      <c r="BT185" t="s">
        <v>1809</v>
      </c>
      <c r="BU185" t="s">
        <v>1809</v>
      </c>
      <c r="BV185">
        <v>0</v>
      </c>
      <c r="BW185" t="s">
        <v>1809</v>
      </c>
      <c r="BX185" t="s">
        <v>1809</v>
      </c>
      <c r="BY185" t="s">
        <v>1809</v>
      </c>
      <c r="BZ185" t="s">
        <v>1809</v>
      </c>
      <c r="CA185" t="s">
        <v>1809</v>
      </c>
      <c r="CB185" t="s">
        <v>1809</v>
      </c>
      <c r="CC185" t="s">
        <v>1809</v>
      </c>
      <c r="CD185" t="s">
        <v>1809</v>
      </c>
      <c r="CE185" t="s">
        <v>1809</v>
      </c>
      <c r="CF185" t="s">
        <v>1809</v>
      </c>
      <c r="CG185" t="s">
        <v>1809</v>
      </c>
      <c r="CH185">
        <v>0</v>
      </c>
      <c r="CI185" t="s">
        <v>1809</v>
      </c>
      <c r="CJ185" t="s">
        <v>1809</v>
      </c>
      <c r="CK185" t="s">
        <v>1809</v>
      </c>
      <c r="CL185" t="s">
        <v>1809</v>
      </c>
      <c r="CM185" t="s">
        <v>1809</v>
      </c>
      <c r="CN185" t="s">
        <v>1809</v>
      </c>
      <c r="CO185" t="s">
        <v>1809</v>
      </c>
      <c r="CP185" t="s">
        <v>1809</v>
      </c>
      <c r="CQ185" t="s">
        <v>1809</v>
      </c>
      <c r="CR185" t="s">
        <v>1809</v>
      </c>
      <c r="CS185" t="s">
        <v>1809</v>
      </c>
      <c r="CT185" t="s">
        <v>1809</v>
      </c>
      <c r="CU185" t="s">
        <v>1809</v>
      </c>
      <c r="CV185" t="s">
        <v>1809</v>
      </c>
      <c r="CW185" t="s">
        <v>1809</v>
      </c>
      <c r="CX185" t="s">
        <v>1809</v>
      </c>
      <c r="CY185" t="s">
        <v>1809</v>
      </c>
      <c r="CZ185" t="s">
        <v>1809</v>
      </c>
      <c r="DA185" t="s">
        <v>1809</v>
      </c>
      <c r="DB185" t="s">
        <v>1809</v>
      </c>
      <c r="DC185" t="s">
        <v>1809</v>
      </c>
      <c r="DD185" t="s">
        <v>1809</v>
      </c>
      <c r="DE185" t="s">
        <v>1809</v>
      </c>
      <c r="DF185" t="s">
        <v>1809</v>
      </c>
      <c r="DG185" t="s">
        <v>1809</v>
      </c>
      <c r="DH185" t="s">
        <v>1809</v>
      </c>
      <c r="DI185" t="s">
        <v>1809</v>
      </c>
      <c r="DJ185" t="s">
        <v>1809</v>
      </c>
      <c r="DK185" t="s">
        <v>1809</v>
      </c>
      <c r="DL185" t="s">
        <v>1809</v>
      </c>
      <c r="DM185" t="s">
        <v>1809</v>
      </c>
      <c r="DN185" t="s">
        <v>1809</v>
      </c>
      <c r="DO185" t="s">
        <v>1809</v>
      </c>
      <c r="DP185" t="s">
        <v>1809</v>
      </c>
      <c r="DQ185" t="s">
        <v>1809</v>
      </c>
      <c r="DR185" t="s">
        <v>1809</v>
      </c>
      <c r="DS185" t="s">
        <v>1809</v>
      </c>
      <c r="DT185" t="s">
        <v>1809</v>
      </c>
      <c r="DU185" t="s">
        <v>1809</v>
      </c>
      <c r="DV185" t="s">
        <v>1809</v>
      </c>
      <c r="DW185">
        <v>0</v>
      </c>
      <c r="DX185">
        <v>0</v>
      </c>
      <c r="DY185">
        <v>0</v>
      </c>
      <c r="DZ185" t="s">
        <v>1809</v>
      </c>
      <c r="EA185">
        <v>1</v>
      </c>
      <c r="EB185">
        <v>0</v>
      </c>
      <c r="EC185">
        <v>0</v>
      </c>
      <c r="ED185">
        <v>1</v>
      </c>
      <c r="EE185">
        <v>1</v>
      </c>
      <c r="EF185">
        <v>0</v>
      </c>
      <c r="EG185">
        <v>1</v>
      </c>
      <c r="EH185">
        <v>0</v>
      </c>
      <c r="EI185">
        <v>1</v>
      </c>
      <c r="EJ185">
        <v>1</v>
      </c>
      <c r="EK185">
        <v>0</v>
      </c>
      <c r="EL185">
        <v>0</v>
      </c>
      <c r="EM185" t="s">
        <v>1809</v>
      </c>
      <c r="EN185" t="s">
        <v>1809</v>
      </c>
      <c r="EO185" t="s">
        <v>1809</v>
      </c>
      <c r="EP185" t="s">
        <v>1809</v>
      </c>
      <c r="EQ185" t="s">
        <v>1809</v>
      </c>
      <c r="ER185">
        <v>1</v>
      </c>
      <c r="ES185">
        <v>0</v>
      </c>
      <c r="ET185">
        <v>1</v>
      </c>
      <c r="EU185">
        <v>1</v>
      </c>
      <c r="EV185">
        <v>0</v>
      </c>
      <c r="EW185">
        <v>0</v>
      </c>
    </row>
    <row r="186" spans="1:153" x14ac:dyDescent="0.35">
      <c r="A186" t="s">
        <v>458</v>
      </c>
      <c r="B186" s="1">
        <v>43646</v>
      </c>
      <c r="C186" s="1">
        <v>43646</v>
      </c>
      <c r="D186">
        <v>1</v>
      </c>
      <c r="E186">
        <v>0</v>
      </c>
      <c r="F186">
        <v>0</v>
      </c>
      <c r="G186">
        <v>0</v>
      </c>
      <c r="H186">
        <v>1</v>
      </c>
      <c r="I186">
        <v>0</v>
      </c>
      <c r="J186">
        <v>1</v>
      </c>
      <c r="K186">
        <v>2</v>
      </c>
      <c r="L186">
        <v>1</v>
      </c>
      <c r="M186">
        <v>1</v>
      </c>
      <c r="N186">
        <v>1</v>
      </c>
      <c r="O186">
        <v>1</v>
      </c>
      <c r="P186">
        <v>1</v>
      </c>
      <c r="Q186">
        <v>0</v>
      </c>
      <c r="R186">
        <v>0</v>
      </c>
      <c r="S186">
        <v>0</v>
      </c>
      <c r="T186">
        <v>0</v>
      </c>
      <c r="U186">
        <v>1</v>
      </c>
      <c r="V186">
        <v>1</v>
      </c>
      <c r="W186">
        <v>1</v>
      </c>
      <c r="X186">
        <v>0</v>
      </c>
      <c r="Y186">
        <v>1</v>
      </c>
      <c r="Z186">
        <v>1</v>
      </c>
      <c r="AA186">
        <v>1</v>
      </c>
      <c r="AB186">
        <v>1</v>
      </c>
      <c r="AC186">
        <v>0</v>
      </c>
      <c r="AD186">
        <v>0</v>
      </c>
      <c r="AE186">
        <v>1</v>
      </c>
      <c r="AF186">
        <v>1</v>
      </c>
      <c r="AG186">
        <v>0</v>
      </c>
      <c r="AH186">
        <v>0</v>
      </c>
      <c r="AI186">
        <v>0</v>
      </c>
      <c r="AJ186">
        <v>0</v>
      </c>
      <c r="AK186">
        <v>1</v>
      </c>
      <c r="AL186">
        <v>0</v>
      </c>
      <c r="AM186">
        <v>0</v>
      </c>
      <c r="AN186">
        <v>0</v>
      </c>
      <c r="AO186">
        <v>0</v>
      </c>
      <c r="AP186" t="s">
        <v>1809</v>
      </c>
      <c r="AQ186" t="s">
        <v>1809</v>
      </c>
      <c r="AR186" t="s">
        <v>1809</v>
      </c>
      <c r="AS186" t="s">
        <v>1809</v>
      </c>
      <c r="AT186" t="s">
        <v>1809</v>
      </c>
      <c r="AU186" t="s">
        <v>1809</v>
      </c>
      <c r="AV186" t="s">
        <v>1809</v>
      </c>
      <c r="AW186" t="s">
        <v>1809</v>
      </c>
      <c r="AX186" t="s">
        <v>1809</v>
      </c>
      <c r="AY186" t="s">
        <v>1809</v>
      </c>
      <c r="AZ186">
        <v>0</v>
      </c>
      <c r="BA186" t="s">
        <v>1809</v>
      </c>
      <c r="BB186" t="s">
        <v>1809</v>
      </c>
      <c r="BC186" t="s">
        <v>1809</v>
      </c>
      <c r="BD186" t="s">
        <v>1809</v>
      </c>
      <c r="BE186" t="s">
        <v>1809</v>
      </c>
      <c r="BF186" t="s">
        <v>1809</v>
      </c>
      <c r="BG186" t="s">
        <v>1809</v>
      </c>
      <c r="BH186" t="s">
        <v>1809</v>
      </c>
      <c r="BI186" t="s">
        <v>1809</v>
      </c>
      <c r="BJ186" t="s">
        <v>1809</v>
      </c>
      <c r="BK186" t="s">
        <v>1809</v>
      </c>
      <c r="BL186" t="s">
        <v>1809</v>
      </c>
      <c r="BM186" t="s">
        <v>1809</v>
      </c>
      <c r="BN186" t="s">
        <v>1809</v>
      </c>
      <c r="BO186" t="s">
        <v>1809</v>
      </c>
      <c r="BP186" t="s">
        <v>1809</v>
      </c>
      <c r="BQ186" t="s">
        <v>1809</v>
      </c>
      <c r="BR186" t="s">
        <v>1809</v>
      </c>
      <c r="BS186" t="s">
        <v>1809</v>
      </c>
      <c r="BT186" t="s">
        <v>1809</v>
      </c>
      <c r="BU186" t="s">
        <v>1809</v>
      </c>
      <c r="BV186">
        <v>0</v>
      </c>
      <c r="BW186" t="s">
        <v>1809</v>
      </c>
      <c r="BX186" t="s">
        <v>1809</v>
      </c>
      <c r="BY186" t="s">
        <v>1809</v>
      </c>
      <c r="BZ186" t="s">
        <v>1809</v>
      </c>
      <c r="CA186" t="s">
        <v>1809</v>
      </c>
      <c r="CB186" t="s">
        <v>1809</v>
      </c>
      <c r="CC186" t="s">
        <v>1809</v>
      </c>
      <c r="CD186" t="s">
        <v>1809</v>
      </c>
      <c r="CE186" t="s">
        <v>1809</v>
      </c>
      <c r="CF186" t="s">
        <v>1809</v>
      </c>
      <c r="CG186" t="s">
        <v>1809</v>
      </c>
      <c r="CH186">
        <v>0</v>
      </c>
      <c r="CI186" t="s">
        <v>1809</v>
      </c>
      <c r="CJ186" t="s">
        <v>1809</v>
      </c>
      <c r="CK186" t="s">
        <v>1809</v>
      </c>
      <c r="CL186" t="s">
        <v>1809</v>
      </c>
      <c r="CM186" t="s">
        <v>1809</v>
      </c>
      <c r="CN186" t="s">
        <v>1809</v>
      </c>
      <c r="CO186" t="s">
        <v>1809</v>
      </c>
      <c r="CP186" t="s">
        <v>1809</v>
      </c>
      <c r="CQ186" t="s">
        <v>1809</v>
      </c>
      <c r="CR186" t="s">
        <v>1809</v>
      </c>
      <c r="CS186" t="s">
        <v>1809</v>
      </c>
      <c r="CT186" t="s">
        <v>1809</v>
      </c>
      <c r="CU186" t="s">
        <v>1809</v>
      </c>
      <c r="CV186" t="s">
        <v>1809</v>
      </c>
      <c r="CW186" t="s">
        <v>1809</v>
      </c>
      <c r="CX186" t="s">
        <v>1809</v>
      </c>
      <c r="CY186" t="s">
        <v>1809</v>
      </c>
      <c r="CZ186" t="s">
        <v>1809</v>
      </c>
      <c r="DA186" t="s">
        <v>1809</v>
      </c>
      <c r="DB186" t="s">
        <v>1809</v>
      </c>
      <c r="DC186" t="s">
        <v>1809</v>
      </c>
      <c r="DD186" t="s">
        <v>1809</v>
      </c>
      <c r="DE186" t="s">
        <v>1809</v>
      </c>
      <c r="DF186" t="s">
        <v>1809</v>
      </c>
      <c r="DG186" t="s">
        <v>1809</v>
      </c>
      <c r="DH186" t="s">
        <v>1809</v>
      </c>
      <c r="DI186" t="s">
        <v>1809</v>
      </c>
      <c r="DJ186" t="s">
        <v>1809</v>
      </c>
      <c r="DK186" t="s">
        <v>1809</v>
      </c>
      <c r="DL186" t="s">
        <v>1809</v>
      </c>
      <c r="DM186" t="s">
        <v>1809</v>
      </c>
      <c r="DN186" t="s">
        <v>1809</v>
      </c>
      <c r="DO186" t="s">
        <v>1809</v>
      </c>
      <c r="DP186" t="s">
        <v>1809</v>
      </c>
      <c r="DQ186" t="s">
        <v>1809</v>
      </c>
      <c r="DR186" t="s">
        <v>1809</v>
      </c>
      <c r="DS186" t="s">
        <v>1809</v>
      </c>
      <c r="DT186" t="s">
        <v>1809</v>
      </c>
      <c r="DU186" t="s">
        <v>1809</v>
      </c>
      <c r="DV186" t="s">
        <v>1809</v>
      </c>
      <c r="DW186">
        <v>0</v>
      </c>
      <c r="DX186">
        <v>0</v>
      </c>
      <c r="DY186">
        <v>0</v>
      </c>
      <c r="DZ186" t="s">
        <v>1809</v>
      </c>
      <c r="EA186">
        <v>1</v>
      </c>
      <c r="EB186">
        <v>0</v>
      </c>
      <c r="EC186">
        <v>0</v>
      </c>
      <c r="ED186">
        <v>1</v>
      </c>
      <c r="EE186">
        <v>1</v>
      </c>
      <c r="EF186">
        <v>0</v>
      </c>
      <c r="EG186">
        <v>1</v>
      </c>
      <c r="EH186">
        <v>0</v>
      </c>
      <c r="EI186">
        <v>1</v>
      </c>
      <c r="EJ186">
        <v>1</v>
      </c>
      <c r="EK186">
        <v>0</v>
      </c>
      <c r="EL186">
        <v>0</v>
      </c>
      <c r="EM186" t="s">
        <v>1809</v>
      </c>
      <c r="EN186" t="s">
        <v>1809</v>
      </c>
      <c r="EO186" t="s">
        <v>1809</v>
      </c>
      <c r="EP186" t="s">
        <v>1809</v>
      </c>
      <c r="EQ186" t="s">
        <v>1809</v>
      </c>
      <c r="ER186">
        <v>1</v>
      </c>
      <c r="ES186">
        <v>0</v>
      </c>
      <c r="ET186">
        <v>1</v>
      </c>
      <c r="EU186">
        <v>1</v>
      </c>
      <c r="EV186">
        <v>0</v>
      </c>
      <c r="EW186">
        <v>0</v>
      </c>
    </row>
    <row r="187" spans="1:153" x14ac:dyDescent="0.35">
      <c r="A187" t="s">
        <v>458</v>
      </c>
      <c r="B187" s="1">
        <v>43647</v>
      </c>
      <c r="C187" s="1">
        <v>43830</v>
      </c>
      <c r="D187">
        <v>1</v>
      </c>
      <c r="E187">
        <v>0</v>
      </c>
      <c r="F187">
        <v>0</v>
      </c>
      <c r="G187">
        <v>0</v>
      </c>
      <c r="H187">
        <v>1</v>
      </c>
      <c r="I187">
        <v>0</v>
      </c>
      <c r="J187">
        <v>1</v>
      </c>
      <c r="K187">
        <v>2</v>
      </c>
      <c r="L187">
        <v>1</v>
      </c>
      <c r="M187">
        <v>1</v>
      </c>
      <c r="N187">
        <v>1</v>
      </c>
      <c r="O187">
        <v>1</v>
      </c>
      <c r="P187">
        <v>1</v>
      </c>
      <c r="Q187">
        <v>0</v>
      </c>
      <c r="R187">
        <v>0</v>
      </c>
      <c r="S187">
        <v>0</v>
      </c>
      <c r="T187">
        <v>0</v>
      </c>
      <c r="U187">
        <v>1</v>
      </c>
      <c r="V187">
        <v>1</v>
      </c>
      <c r="W187">
        <v>1</v>
      </c>
      <c r="X187">
        <v>0</v>
      </c>
      <c r="Y187">
        <v>1</v>
      </c>
      <c r="Z187">
        <v>1</v>
      </c>
      <c r="AA187">
        <v>1</v>
      </c>
      <c r="AB187">
        <v>1</v>
      </c>
      <c r="AC187">
        <v>0</v>
      </c>
      <c r="AD187">
        <v>0</v>
      </c>
      <c r="AE187">
        <v>1</v>
      </c>
      <c r="AF187">
        <v>1</v>
      </c>
      <c r="AG187">
        <v>0</v>
      </c>
      <c r="AH187">
        <v>0</v>
      </c>
      <c r="AI187">
        <v>0</v>
      </c>
      <c r="AJ187">
        <v>0</v>
      </c>
      <c r="AK187">
        <v>1</v>
      </c>
      <c r="AL187">
        <v>0</v>
      </c>
      <c r="AM187">
        <v>0</v>
      </c>
      <c r="AN187">
        <v>0</v>
      </c>
      <c r="AO187">
        <v>0</v>
      </c>
      <c r="AP187" t="s">
        <v>1809</v>
      </c>
      <c r="AQ187" t="s">
        <v>1809</v>
      </c>
      <c r="AR187" t="s">
        <v>1809</v>
      </c>
      <c r="AS187" t="s">
        <v>1809</v>
      </c>
      <c r="AT187" t="s">
        <v>1809</v>
      </c>
      <c r="AU187" t="s">
        <v>1809</v>
      </c>
      <c r="AV187" t="s">
        <v>1809</v>
      </c>
      <c r="AW187" t="s">
        <v>1809</v>
      </c>
      <c r="AX187" t="s">
        <v>1809</v>
      </c>
      <c r="AY187" t="s">
        <v>1809</v>
      </c>
      <c r="AZ187">
        <v>0</v>
      </c>
      <c r="BA187" t="s">
        <v>1809</v>
      </c>
      <c r="BB187" t="s">
        <v>1809</v>
      </c>
      <c r="BC187" t="s">
        <v>1809</v>
      </c>
      <c r="BD187" t="s">
        <v>1809</v>
      </c>
      <c r="BE187" t="s">
        <v>1809</v>
      </c>
      <c r="BF187" t="s">
        <v>1809</v>
      </c>
      <c r="BG187" t="s">
        <v>1809</v>
      </c>
      <c r="BH187" t="s">
        <v>1809</v>
      </c>
      <c r="BI187" t="s">
        <v>1809</v>
      </c>
      <c r="BJ187" t="s">
        <v>1809</v>
      </c>
      <c r="BK187" t="s">
        <v>1809</v>
      </c>
      <c r="BL187" t="s">
        <v>1809</v>
      </c>
      <c r="BM187" t="s">
        <v>1809</v>
      </c>
      <c r="BN187" t="s">
        <v>1809</v>
      </c>
      <c r="BO187" t="s">
        <v>1809</v>
      </c>
      <c r="BP187" t="s">
        <v>1809</v>
      </c>
      <c r="BQ187" t="s">
        <v>1809</v>
      </c>
      <c r="BR187" t="s">
        <v>1809</v>
      </c>
      <c r="BS187" t="s">
        <v>1809</v>
      </c>
      <c r="BT187" t="s">
        <v>1809</v>
      </c>
      <c r="BU187" t="s">
        <v>1809</v>
      </c>
      <c r="BV187">
        <v>0</v>
      </c>
      <c r="BW187" t="s">
        <v>1809</v>
      </c>
      <c r="BX187" t="s">
        <v>1809</v>
      </c>
      <c r="BY187" t="s">
        <v>1809</v>
      </c>
      <c r="BZ187" t="s">
        <v>1809</v>
      </c>
      <c r="CA187" t="s">
        <v>1809</v>
      </c>
      <c r="CB187" t="s">
        <v>1809</v>
      </c>
      <c r="CC187" t="s">
        <v>1809</v>
      </c>
      <c r="CD187" t="s">
        <v>1809</v>
      </c>
      <c r="CE187" t="s">
        <v>1809</v>
      </c>
      <c r="CF187" t="s">
        <v>1809</v>
      </c>
      <c r="CG187" t="s">
        <v>1809</v>
      </c>
      <c r="CH187">
        <v>0</v>
      </c>
      <c r="CI187" t="s">
        <v>1809</v>
      </c>
      <c r="CJ187" t="s">
        <v>1809</v>
      </c>
      <c r="CK187" t="s">
        <v>1809</v>
      </c>
      <c r="CL187" t="s">
        <v>1809</v>
      </c>
      <c r="CM187" t="s">
        <v>1809</v>
      </c>
      <c r="CN187" t="s">
        <v>1809</v>
      </c>
      <c r="CO187" t="s">
        <v>1809</v>
      </c>
      <c r="CP187" t="s">
        <v>1809</v>
      </c>
      <c r="CQ187" t="s">
        <v>1809</v>
      </c>
      <c r="CR187" t="s">
        <v>1809</v>
      </c>
      <c r="CS187" t="s">
        <v>1809</v>
      </c>
      <c r="CT187" t="s">
        <v>1809</v>
      </c>
      <c r="CU187" t="s">
        <v>1809</v>
      </c>
      <c r="CV187" t="s">
        <v>1809</v>
      </c>
      <c r="CW187" t="s">
        <v>1809</v>
      </c>
      <c r="CX187" t="s">
        <v>1809</v>
      </c>
      <c r="CY187" t="s">
        <v>1809</v>
      </c>
      <c r="CZ187" t="s">
        <v>1809</v>
      </c>
      <c r="DA187" t="s">
        <v>1809</v>
      </c>
      <c r="DB187" t="s">
        <v>1809</v>
      </c>
      <c r="DC187" t="s">
        <v>1809</v>
      </c>
      <c r="DD187" t="s">
        <v>1809</v>
      </c>
      <c r="DE187" t="s">
        <v>1809</v>
      </c>
      <c r="DF187" t="s">
        <v>1809</v>
      </c>
      <c r="DG187" t="s">
        <v>1809</v>
      </c>
      <c r="DH187" t="s">
        <v>1809</v>
      </c>
      <c r="DI187" t="s">
        <v>1809</v>
      </c>
      <c r="DJ187" t="s">
        <v>1809</v>
      </c>
      <c r="DK187" t="s">
        <v>1809</v>
      </c>
      <c r="DL187" t="s">
        <v>1809</v>
      </c>
      <c r="DM187" t="s">
        <v>1809</v>
      </c>
      <c r="DN187" t="s">
        <v>1809</v>
      </c>
      <c r="DO187" t="s">
        <v>1809</v>
      </c>
      <c r="DP187" t="s">
        <v>1809</v>
      </c>
      <c r="DQ187" t="s">
        <v>1809</v>
      </c>
      <c r="DR187" t="s">
        <v>1809</v>
      </c>
      <c r="DS187" t="s">
        <v>1809</v>
      </c>
      <c r="DT187" t="s">
        <v>1809</v>
      </c>
      <c r="DU187" t="s">
        <v>1809</v>
      </c>
      <c r="DV187" t="s">
        <v>1809</v>
      </c>
      <c r="DW187">
        <v>0</v>
      </c>
      <c r="DX187">
        <v>0</v>
      </c>
      <c r="DY187">
        <v>0</v>
      </c>
      <c r="DZ187" t="s">
        <v>1809</v>
      </c>
      <c r="EA187">
        <v>1</v>
      </c>
      <c r="EB187">
        <v>0</v>
      </c>
      <c r="EC187">
        <v>0</v>
      </c>
      <c r="ED187">
        <v>1</v>
      </c>
      <c r="EE187">
        <v>1</v>
      </c>
      <c r="EF187">
        <v>0</v>
      </c>
      <c r="EG187">
        <v>1</v>
      </c>
      <c r="EH187">
        <v>0</v>
      </c>
      <c r="EI187">
        <v>1</v>
      </c>
      <c r="EJ187">
        <v>1</v>
      </c>
      <c r="EK187">
        <v>0</v>
      </c>
      <c r="EL187">
        <v>0</v>
      </c>
      <c r="EM187" t="s">
        <v>1809</v>
      </c>
      <c r="EN187" t="s">
        <v>1809</v>
      </c>
      <c r="EO187" t="s">
        <v>1809</v>
      </c>
      <c r="EP187" t="s">
        <v>1809</v>
      </c>
      <c r="EQ187" t="s">
        <v>1809</v>
      </c>
      <c r="ER187">
        <v>1</v>
      </c>
      <c r="ES187">
        <v>0</v>
      </c>
      <c r="ET187">
        <v>1</v>
      </c>
      <c r="EU187">
        <v>1</v>
      </c>
      <c r="EV187">
        <v>0</v>
      </c>
      <c r="EW187">
        <v>0</v>
      </c>
    </row>
    <row r="188" spans="1:153" x14ac:dyDescent="0.35">
      <c r="A188" t="s">
        <v>499</v>
      </c>
      <c r="B188" s="1">
        <v>41640</v>
      </c>
      <c r="C188" s="1">
        <v>41814</v>
      </c>
      <c r="D188">
        <v>1</v>
      </c>
      <c r="E188">
        <v>0</v>
      </c>
      <c r="F188">
        <v>1</v>
      </c>
      <c r="G188">
        <v>0</v>
      </c>
      <c r="H188">
        <v>0</v>
      </c>
      <c r="I188">
        <v>0</v>
      </c>
      <c r="J188">
        <v>1</v>
      </c>
      <c r="K188">
        <v>4</v>
      </c>
      <c r="L188">
        <v>0</v>
      </c>
      <c r="M188">
        <v>1</v>
      </c>
      <c r="N188">
        <v>1</v>
      </c>
      <c r="O188">
        <v>1</v>
      </c>
      <c r="P188">
        <v>1</v>
      </c>
      <c r="Q188">
        <v>0</v>
      </c>
      <c r="R188">
        <v>0</v>
      </c>
      <c r="S188">
        <v>0</v>
      </c>
      <c r="T188">
        <v>0</v>
      </c>
      <c r="U188">
        <v>0</v>
      </c>
      <c r="V188">
        <v>0</v>
      </c>
      <c r="W188">
        <v>1</v>
      </c>
      <c r="X188">
        <v>0</v>
      </c>
      <c r="Y188">
        <v>0</v>
      </c>
      <c r="Z188" t="s">
        <v>1809</v>
      </c>
      <c r="AA188" t="s">
        <v>1809</v>
      </c>
      <c r="AB188" t="s">
        <v>1809</v>
      </c>
      <c r="AC188" t="s">
        <v>1809</v>
      </c>
      <c r="AD188" t="s">
        <v>1809</v>
      </c>
      <c r="AE188" t="s">
        <v>1809</v>
      </c>
      <c r="AF188" t="s">
        <v>1809</v>
      </c>
      <c r="AG188" t="s">
        <v>1809</v>
      </c>
      <c r="AH188" t="s">
        <v>1809</v>
      </c>
      <c r="AI188" t="s">
        <v>1809</v>
      </c>
      <c r="AJ188" t="s">
        <v>1809</v>
      </c>
      <c r="AK188" t="s">
        <v>1809</v>
      </c>
      <c r="AL188" t="s">
        <v>1809</v>
      </c>
      <c r="AM188" t="s">
        <v>1809</v>
      </c>
      <c r="AN188">
        <v>0</v>
      </c>
      <c r="AO188">
        <v>0</v>
      </c>
      <c r="AP188" t="s">
        <v>1809</v>
      </c>
      <c r="AQ188" t="s">
        <v>1809</v>
      </c>
      <c r="AR188" t="s">
        <v>1809</v>
      </c>
      <c r="AS188" t="s">
        <v>1809</v>
      </c>
      <c r="AT188" t="s">
        <v>1809</v>
      </c>
      <c r="AU188" t="s">
        <v>1809</v>
      </c>
      <c r="AV188" t="s">
        <v>1809</v>
      </c>
      <c r="AW188" t="s">
        <v>1809</v>
      </c>
      <c r="AX188" t="s">
        <v>1809</v>
      </c>
      <c r="AY188" t="s">
        <v>1809</v>
      </c>
      <c r="AZ188">
        <v>0</v>
      </c>
      <c r="BA188" t="s">
        <v>1809</v>
      </c>
      <c r="BB188" t="s">
        <v>1809</v>
      </c>
      <c r="BC188" t="s">
        <v>1809</v>
      </c>
      <c r="BD188" t="s">
        <v>1809</v>
      </c>
      <c r="BE188" t="s">
        <v>1809</v>
      </c>
      <c r="BF188" t="s">
        <v>1809</v>
      </c>
      <c r="BG188" t="s">
        <v>1809</v>
      </c>
      <c r="BH188" t="s">
        <v>1809</v>
      </c>
      <c r="BI188" t="s">
        <v>1809</v>
      </c>
      <c r="BJ188" t="s">
        <v>1809</v>
      </c>
      <c r="BK188" t="s">
        <v>1809</v>
      </c>
      <c r="BL188" t="s">
        <v>1809</v>
      </c>
      <c r="BM188" t="s">
        <v>1809</v>
      </c>
      <c r="BN188" t="s">
        <v>1809</v>
      </c>
      <c r="BO188" t="s">
        <v>1809</v>
      </c>
      <c r="BP188" t="s">
        <v>1809</v>
      </c>
      <c r="BQ188" t="s">
        <v>1809</v>
      </c>
      <c r="BR188" t="s">
        <v>1809</v>
      </c>
      <c r="BS188" t="s">
        <v>1809</v>
      </c>
      <c r="BT188" t="s">
        <v>1809</v>
      </c>
      <c r="BU188" t="s">
        <v>1809</v>
      </c>
      <c r="BV188">
        <v>0</v>
      </c>
      <c r="BW188" t="s">
        <v>1809</v>
      </c>
      <c r="BX188" t="s">
        <v>1809</v>
      </c>
      <c r="BY188" t="s">
        <v>1809</v>
      </c>
      <c r="BZ188" t="s">
        <v>1809</v>
      </c>
      <c r="CA188" t="s">
        <v>1809</v>
      </c>
      <c r="CB188" t="s">
        <v>1809</v>
      </c>
      <c r="CC188" t="s">
        <v>1809</v>
      </c>
      <c r="CD188" t="s">
        <v>1809</v>
      </c>
      <c r="CE188" t="s">
        <v>1809</v>
      </c>
      <c r="CF188" t="s">
        <v>1809</v>
      </c>
      <c r="CG188" t="s">
        <v>1809</v>
      </c>
      <c r="CH188">
        <v>0</v>
      </c>
      <c r="CI188" t="s">
        <v>1809</v>
      </c>
      <c r="CJ188" t="s">
        <v>1809</v>
      </c>
      <c r="CK188" t="s">
        <v>1809</v>
      </c>
      <c r="CL188" t="s">
        <v>1809</v>
      </c>
      <c r="CM188" t="s">
        <v>1809</v>
      </c>
      <c r="CN188" t="s">
        <v>1809</v>
      </c>
      <c r="CO188" t="s">
        <v>1809</v>
      </c>
      <c r="CP188" t="s">
        <v>1809</v>
      </c>
      <c r="CQ188" t="s">
        <v>1809</v>
      </c>
      <c r="CR188" t="s">
        <v>1809</v>
      </c>
      <c r="CS188" t="s">
        <v>1809</v>
      </c>
      <c r="CT188" t="s">
        <v>1809</v>
      </c>
      <c r="CU188" t="s">
        <v>1809</v>
      </c>
      <c r="CV188" t="s">
        <v>1809</v>
      </c>
      <c r="CW188" t="s">
        <v>1809</v>
      </c>
      <c r="CX188" t="s">
        <v>1809</v>
      </c>
      <c r="CY188" t="s">
        <v>1809</v>
      </c>
      <c r="CZ188" t="s">
        <v>1809</v>
      </c>
      <c r="DA188" t="s">
        <v>1809</v>
      </c>
      <c r="DB188" t="s">
        <v>1809</v>
      </c>
      <c r="DC188" t="s">
        <v>1809</v>
      </c>
      <c r="DD188" t="s">
        <v>1809</v>
      </c>
      <c r="DE188" t="s">
        <v>1809</v>
      </c>
      <c r="DF188" t="s">
        <v>1809</v>
      </c>
      <c r="DG188" t="s">
        <v>1809</v>
      </c>
      <c r="DH188" t="s">
        <v>1809</v>
      </c>
      <c r="DI188" t="s">
        <v>1809</v>
      </c>
      <c r="DJ188" t="s">
        <v>1809</v>
      </c>
      <c r="DK188" t="s">
        <v>1809</v>
      </c>
      <c r="DL188" t="s">
        <v>1809</v>
      </c>
      <c r="DM188" t="s">
        <v>1809</v>
      </c>
      <c r="DN188" t="s">
        <v>1809</v>
      </c>
      <c r="DO188" t="s">
        <v>1809</v>
      </c>
      <c r="DP188" t="s">
        <v>1809</v>
      </c>
      <c r="DQ188" t="s">
        <v>1809</v>
      </c>
      <c r="DR188" t="s">
        <v>1809</v>
      </c>
      <c r="DS188" t="s">
        <v>1809</v>
      </c>
      <c r="DT188" t="s">
        <v>1809</v>
      </c>
      <c r="DU188" t="s">
        <v>1809</v>
      </c>
      <c r="DV188" t="s">
        <v>1809</v>
      </c>
      <c r="DW188">
        <v>0</v>
      </c>
      <c r="DX188">
        <v>0</v>
      </c>
      <c r="DY188">
        <v>0</v>
      </c>
      <c r="DZ188" t="s">
        <v>1809</v>
      </c>
      <c r="EA188">
        <v>0</v>
      </c>
      <c r="EB188" t="s">
        <v>1809</v>
      </c>
      <c r="EC188" t="s">
        <v>1809</v>
      </c>
      <c r="ED188" t="s">
        <v>1809</v>
      </c>
      <c r="EE188" t="s">
        <v>1809</v>
      </c>
      <c r="EF188" t="s">
        <v>1809</v>
      </c>
      <c r="EG188" t="s">
        <v>1809</v>
      </c>
      <c r="EH188" t="s">
        <v>1809</v>
      </c>
      <c r="EI188">
        <v>0</v>
      </c>
      <c r="EJ188">
        <v>0</v>
      </c>
      <c r="EK188">
        <v>0</v>
      </c>
      <c r="EL188">
        <v>1</v>
      </c>
      <c r="EM188">
        <v>1</v>
      </c>
      <c r="EN188">
        <v>1</v>
      </c>
      <c r="EO188">
        <v>1</v>
      </c>
      <c r="EP188">
        <v>0</v>
      </c>
      <c r="EQ188">
        <v>0</v>
      </c>
      <c r="ER188">
        <v>1</v>
      </c>
      <c r="ES188">
        <v>1</v>
      </c>
      <c r="ET188">
        <v>0</v>
      </c>
      <c r="EU188">
        <v>0</v>
      </c>
      <c r="EV188">
        <v>0</v>
      </c>
      <c r="EW188">
        <v>0</v>
      </c>
    </row>
    <row r="189" spans="1:153" x14ac:dyDescent="0.35">
      <c r="A189" t="s">
        <v>499</v>
      </c>
      <c r="B189" s="1">
        <v>41815</v>
      </c>
      <c r="C189" s="1">
        <v>41835</v>
      </c>
      <c r="D189">
        <v>1</v>
      </c>
      <c r="E189">
        <v>0</v>
      </c>
      <c r="F189">
        <v>1</v>
      </c>
      <c r="G189">
        <v>0</v>
      </c>
      <c r="H189">
        <v>0</v>
      </c>
      <c r="I189">
        <v>0</v>
      </c>
      <c r="J189">
        <v>1</v>
      </c>
      <c r="K189">
        <v>4</v>
      </c>
      <c r="L189">
        <v>0</v>
      </c>
      <c r="M189">
        <v>1</v>
      </c>
      <c r="N189">
        <v>1</v>
      </c>
      <c r="O189">
        <v>1</v>
      </c>
      <c r="P189">
        <v>1</v>
      </c>
      <c r="Q189">
        <v>0</v>
      </c>
      <c r="R189">
        <v>0</v>
      </c>
      <c r="S189">
        <v>0</v>
      </c>
      <c r="T189">
        <v>0</v>
      </c>
      <c r="U189">
        <v>0</v>
      </c>
      <c r="V189">
        <v>0</v>
      </c>
      <c r="W189">
        <v>1</v>
      </c>
      <c r="X189">
        <v>0</v>
      </c>
      <c r="Y189">
        <v>0</v>
      </c>
      <c r="Z189" t="s">
        <v>1809</v>
      </c>
      <c r="AA189" t="s">
        <v>1809</v>
      </c>
      <c r="AB189" t="s">
        <v>1809</v>
      </c>
      <c r="AC189" t="s">
        <v>1809</v>
      </c>
      <c r="AD189" t="s">
        <v>1809</v>
      </c>
      <c r="AE189" t="s">
        <v>1809</v>
      </c>
      <c r="AF189" t="s">
        <v>1809</v>
      </c>
      <c r="AG189" t="s">
        <v>1809</v>
      </c>
      <c r="AH189" t="s">
        <v>1809</v>
      </c>
      <c r="AI189" t="s">
        <v>1809</v>
      </c>
      <c r="AJ189" t="s">
        <v>1809</v>
      </c>
      <c r="AK189" t="s">
        <v>1809</v>
      </c>
      <c r="AL189" t="s">
        <v>1809</v>
      </c>
      <c r="AM189" t="s">
        <v>1809</v>
      </c>
      <c r="AN189">
        <v>0</v>
      </c>
      <c r="AO189">
        <v>0</v>
      </c>
      <c r="AP189" t="s">
        <v>1809</v>
      </c>
      <c r="AQ189" t="s">
        <v>1809</v>
      </c>
      <c r="AR189" t="s">
        <v>1809</v>
      </c>
      <c r="AS189" t="s">
        <v>1809</v>
      </c>
      <c r="AT189" t="s">
        <v>1809</v>
      </c>
      <c r="AU189" t="s">
        <v>1809</v>
      </c>
      <c r="AV189" t="s">
        <v>1809</v>
      </c>
      <c r="AW189" t="s">
        <v>1809</v>
      </c>
      <c r="AX189" t="s">
        <v>1809</v>
      </c>
      <c r="AY189" t="s">
        <v>1809</v>
      </c>
      <c r="AZ189">
        <v>0</v>
      </c>
      <c r="BA189" t="s">
        <v>1809</v>
      </c>
      <c r="BB189" t="s">
        <v>1809</v>
      </c>
      <c r="BC189" t="s">
        <v>1809</v>
      </c>
      <c r="BD189" t="s">
        <v>1809</v>
      </c>
      <c r="BE189" t="s">
        <v>1809</v>
      </c>
      <c r="BF189" t="s">
        <v>1809</v>
      </c>
      <c r="BG189" t="s">
        <v>1809</v>
      </c>
      <c r="BH189" t="s">
        <v>1809</v>
      </c>
      <c r="BI189" t="s">
        <v>1809</v>
      </c>
      <c r="BJ189" t="s">
        <v>1809</v>
      </c>
      <c r="BK189" t="s">
        <v>1809</v>
      </c>
      <c r="BL189" t="s">
        <v>1809</v>
      </c>
      <c r="BM189" t="s">
        <v>1809</v>
      </c>
      <c r="BN189" t="s">
        <v>1809</v>
      </c>
      <c r="BO189" t="s">
        <v>1809</v>
      </c>
      <c r="BP189" t="s">
        <v>1809</v>
      </c>
      <c r="BQ189" t="s">
        <v>1809</v>
      </c>
      <c r="BR189" t="s">
        <v>1809</v>
      </c>
      <c r="BS189" t="s">
        <v>1809</v>
      </c>
      <c r="BT189" t="s">
        <v>1809</v>
      </c>
      <c r="BU189" t="s">
        <v>1809</v>
      </c>
      <c r="BV189">
        <v>0</v>
      </c>
      <c r="BW189" t="s">
        <v>1809</v>
      </c>
      <c r="BX189" t="s">
        <v>1809</v>
      </c>
      <c r="BY189" t="s">
        <v>1809</v>
      </c>
      <c r="BZ189" t="s">
        <v>1809</v>
      </c>
      <c r="CA189" t="s">
        <v>1809</v>
      </c>
      <c r="CB189" t="s">
        <v>1809</v>
      </c>
      <c r="CC189" t="s">
        <v>1809</v>
      </c>
      <c r="CD189" t="s">
        <v>1809</v>
      </c>
      <c r="CE189" t="s">
        <v>1809</v>
      </c>
      <c r="CF189" t="s">
        <v>1809</v>
      </c>
      <c r="CG189" t="s">
        <v>1809</v>
      </c>
      <c r="CH189">
        <v>0</v>
      </c>
      <c r="CI189" t="s">
        <v>1809</v>
      </c>
      <c r="CJ189" t="s">
        <v>1809</v>
      </c>
      <c r="CK189" t="s">
        <v>1809</v>
      </c>
      <c r="CL189" t="s">
        <v>1809</v>
      </c>
      <c r="CM189" t="s">
        <v>1809</v>
      </c>
      <c r="CN189" t="s">
        <v>1809</v>
      </c>
      <c r="CO189" t="s">
        <v>1809</v>
      </c>
      <c r="CP189" t="s">
        <v>1809</v>
      </c>
      <c r="CQ189" t="s">
        <v>1809</v>
      </c>
      <c r="CR189" t="s">
        <v>1809</v>
      </c>
      <c r="CS189" t="s">
        <v>1809</v>
      </c>
      <c r="CT189" t="s">
        <v>1809</v>
      </c>
      <c r="CU189" t="s">
        <v>1809</v>
      </c>
      <c r="CV189" t="s">
        <v>1809</v>
      </c>
      <c r="CW189" t="s">
        <v>1809</v>
      </c>
      <c r="CX189" t="s">
        <v>1809</v>
      </c>
      <c r="CY189" t="s">
        <v>1809</v>
      </c>
      <c r="CZ189" t="s">
        <v>1809</v>
      </c>
      <c r="DA189" t="s">
        <v>1809</v>
      </c>
      <c r="DB189" t="s">
        <v>1809</v>
      </c>
      <c r="DC189" t="s">
        <v>1809</v>
      </c>
      <c r="DD189" t="s">
        <v>1809</v>
      </c>
      <c r="DE189" t="s">
        <v>1809</v>
      </c>
      <c r="DF189" t="s">
        <v>1809</v>
      </c>
      <c r="DG189" t="s">
        <v>1809</v>
      </c>
      <c r="DH189" t="s">
        <v>1809</v>
      </c>
      <c r="DI189" t="s">
        <v>1809</v>
      </c>
      <c r="DJ189" t="s">
        <v>1809</v>
      </c>
      <c r="DK189" t="s">
        <v>1809</v>
      </c>
      <c r="DL189" t="s">
        <v>1809</v>
      </c>
      <c r="DM189" t="s">
        <v>1809</v>
      </c>
      <c r="DN189" t="s">
        <v>1809</v>
      </c>
      <c r="DO189" t="s">
        <v>1809</v>
      </c>
      <c r="DP189" t="s">
        <v>1809</v>
      </c>
      <c r="DQ189" t="s">
        <v>1809</v>
      </c>
      <c r="DR189" t="s">
        <v>1809</v>
      </c>
      <c r="DS189" t="s">
        <v>1809</v>
      </c>
      <c r="DT189" t="s">
        <v>1809</v>
      </c>
      <c r="DU189" t="s">
        <v>1809</v>
      </c>
      <c r="DV189" t="s">
        <v>1809</v>
      </c>
      <c r="DW189">
        <v>0</v>
      </c>
      <c r="DX189">
        <v>0</v>
      </c>
      <c r="DY189">
        <v>0</v>
      </c>
      <c r="DZ189" t="s">
        <v>1809</v>
      </c>
      <c r="EA189">
        <v>0</v>
      </c>
      <c r="EB189" t="s">
        <v>1809</v>
      </c>
      <c r="EC189" t="s">
        <v>1809</v>
      </c>
      <c r="ED189" t="s">
        <v>1809</v>
      </c>
      <c r="EE189" t="s">
        <v>1809</v>
      </c>
      <c r="EF189" t="s">
        <v>1809</v>
      </c>
      <c r="EG189" t="s">
        <v>1809</v>
      </c>
      <c r="EH189" t="s">
        <v>1809</v>
      </c>
      <c r="EI189">
        <v>0</v>
      </c>
      <c r="EJ189">
        <v>0</v>
      </c>
      <c r="EK189">
        <v>0</v>
      </c>
      <c r="EL189">
        <v>1</v>
      </c>
      <c r="EM189">
        <v>1</v>
      </c>
      <c r="EN189">
        <v>1</v>
      </c>
      <c r="EO189">
        <v>1</v>
      </c>
      <c r="EP189">
        <v>0</v>
      </c>
      <c r="EQ189">
        <v>0</v>
      </c>
      <c r="ER189">
        <v>1</v>
      </c>
      <c r="ES189">
        <v>1</v>
      </c>
      <c r="ET189">
        <v>0</v>
      </c>
      <c r="EU189">
        <v>0</v>
      </c>
      <c r="EV189">
        <v>0</v>
      </c>
      <c r="EW189">
        <v>0</v>
      </c>
    </row>
    <row r="190" spans="1:153" x14ac:dyDescent="0.35">
      <c r="A190" t="s">
        <v>499</v>
      </c>
      <c r="B190" s="1">
        <v>41836</v>
      </c>
      <c r="C190" s="1">
        <v>41876</v>
      </c>
      <c r="D190">
        <v>1</v>
      </c>
      <c r="E190">
        <v>0</v>
      </c>
      <c r="F190">
        <v>1</v>
      </c>
      <c r="G190">
        <v>0</v>
      </c>
      <c r="H190">
        <v>0</v>
      </c>
      <c r="I190">
        <v>0</v>
      </c>
      <c r="J190">
        <v>1</v>
      </c>
      <c r="K190">
        <v>4</v>
      </c>
      <c r="L190">
        <v>0</v>
      </c>
      <c r="M190">
        <v>1</v>
      </c>
      <c r="N190">
        <v>1</v>
      </c>
      <c r="O190">
        <v>1</v>
      </c>
      <c r="P190">
        <v>1</v>
      </c>
      <c r="Q190">
        <v>0</v>
      </c>
      <c r="R190">
        <v>0</v>
      </c>
      <c r="S190">
        <v>0</v>
      </c>
      <c r="T190">
        <v>0</v>
      </c>
      <c r="U190">
        <v>0</v>
      </c>
      <c r="V190">
        <v>0</v>
      </c>
      <c r="W190">
        <v>1</v>
      </c>
      <c r="X190">
        <v>0</v>
      </c>
      <c r="Y190">
        <v>0</v>
      </c>
      <c r="Z190" t="s">
        <v>1809</v>
      </c>
      <c r="AA190" t="s">
        <v>1809</v>
      </c>
      <c r="AB190" t="s">
        <v>1809</v>
      </c>
      <c r="AC190" t="s">
        <v>1809</v>
      </c>
      <c r="AD190" t="s">
        <v>1809</v>
      </c>
      <c r="AE190" t="s">
        <v>1809</v>
      </c>
      <c r="AF190" t="s">
        <v>1809</v>
      </c>
      <c r="AG190" t="s">
        <v>1809</v>
      </c>
      <c r="AH190" t="s">
        <v>1809</v>
      </c>
      <c r="AI190" t="s">
        <v>1809</v>
      </c>
      <c r="AJ190" t="s">
        <v>1809</v>
      </c>
      <c r="AK190" t="s">
        <v>1809</v>
      </c>
      <c r="AL190" t="s">
        <v>1809</v>
      </c>
      <c r="AM190" t="s">
        <v>1809</v>
      </c>
      <c r="AN190">
        <v>0</v>
      </c>
      <c r="AO190">
        <v>0</v>
      </c>
      <c r="AP190" t="s">
        <v>1809</v>
      </c>
      <c r="AQ190" t="s">
        <v>1809</v>
      </c>
      <c r="AR190" t="s">
        <v>1809</v>
      </c>
      <c r="AS190" t="s">
        <v>1809</v>
      </c>
      <c r="AT190" t="s">
        <v>1809</v>
      </c>
      <c r="AU190" t="s">
        <v>1809</v>
      </c>
      <c r="AV190" t="s">
        <v>1809</v>
      </c>
      <c r="AW190" t="s">
        <v>1809</v>
      </c>
      <c r="AX190" t="s">
        <v>1809</v>
      </c>
      <c r="AY190" t="s">
        <v>1809</v>
      </c>
      <c r="AZ190">
        <v>0</v>
      </c>
      <c r="BA190" t="s">
        <v>1809</v>
      </c>
      <c r="BB190" t="s">
        <v>1809</v>
      </c>
      <c r="BC190" t="s">
        <v>1809</v>
      </c>
      <c r="BD190" t="s">
        <v>1809</v>
      </c>
      <c r="BE190" t="s">
        <v>1809</v>
      </c>
      <c r="BF190" t="s">
        <v>1809</v>
      </c>
      <c r="BG190" t="s">
        <v>1809</v>
      </c>
      <c r="BH190" t="s">
        <v>1809</v>
      </c>
      <c r="BI190" t="s">
        <v>1809</v>
      </c>
      <c r="BJ190" t="s">
        <v>1809</v>
      </c>
      <c r="BK190" t="s">
        <v>1809</v>
      </c>
      <c r="BL190" t="s">
        <v>1809</v>
      </c>
      <c r="BM190" t="s">
        <v>1809</v>
      </c>
      <c r="BN190" t="s">
        <v>1809</v>
      </c>
      <c r="BO190" t="s">
        <v>1809</v>
      </c>
      <c r="BP190" t="s">
        <v>1809</v>
      </c>
      <c r="BQ190" t="s">
        <v>1809</v>
      </c>
      <c r="BR190" t="s">
        <v>1809</v>
      </c>
      <c r="BS190" t="s">
        <v>1809</v>
      </c>
      <c r="BT190" t="s">
        <v>1809</v>
      </c>
      <c r="BU190" t="s">
        <v>1809</v>
      </c>
      <c r="BV190">
        <v>0</v>
      </c>
      <c r="BW190" t="s">
        <v>1809</v>
      </c>
      <c r="BX190" t="s">
        <v>1809</v>
      </c>
      <c r="BY190" t="s">
        <v>1809</v>
      </c>
      <c r="BZ190" t="s">
        <v>1809</v>
      </c>
      <c r="CA190" t="s">
        <v>1809</v>
      </c>
      <c r="CB190" t="s">
        <v>1809</v>
      </c>
      <c r="CC190" t="s">
        <v>1809</v>
      </c>
      <c r="CD190" t="s">
        <v>1809</v>
      </c>
      <c r="CE190" t="s">
        <v>1809</v>
      </c>
      <c r="CF190" t="s">
        <v>1809</v>
      </c>
      <c r="CG190" t="s">
        <v>1809</v>
      </c>
      <c r="CH190">
        <v>0</v>
      </c>
      <c r="CI190" t="s">
        <v>1809</v>
      </c>
      <c r="CJ190" t="s">
        <v>1809</v>
      </c>
      <c r="CK190" t="s">
        <v>1809</v>
      </c>
      <c r="CL190" t="s">
        <v>1809</v>
      </c>
      <c r="CM190" t="s">
        <v>1809</v>
      </c>
      <c r="CN190" t="s">
        <v>1809</v>
      </c>
      <c r="CO190" t="s">
        <v>1809</v>
      </c>
      <c r="CP190" t="s">
        <v>1809</v>
      </c>
      <c r="CQ190" t="s">
        <v>1809</v>
      </c>
      <c r="CR190" t="s">
        <v>1809</v>
      </c>
      <c r="CS190" t="s">
        <v>1809</v>
      </c>
      <c r="CT190" t="s">
        <v>1809</v>
      </c>
      <c r="CU190" t="s">
        <v>1809</v>
      </c>
      <c r="CV190" t="s">
        <v>1809</v>
      </c>
      <c r="CW190" t="s">
        <v>1809</v>
      </c>
      <c r="CX190" t="s">
        <v>1809</v>
      </c>
      <c r="CY190" t="s">
        <v>1809</v>
      </c>
      <c r="CZ190" t="s">
        <v>1809</v>
      </c>
      <c r="DA190" t="s">
        <v>1809</v>
      </c>
      <c r="DB190" t="s">
        <v>1809</v>
      </c>
      <c r="DC190" t="s">
        <v>1809</v>
      </c>
      <c r="DD190" t="s">
        <v>1809</v>
      </c>
      <c r="DE190" t="s">
        <v>1809</v>
      </c>
      <c r="DF190" t="s">
        <v>1809</v>
      </c>
      <c r="DG190" t="s">
        <v>1809</v>
      </c>
      <c r="DH190" t="s">
        <v>1809</v>
      </c>
      <c r="DI190" t="s">
        <v>1809</v>
      </c>
      <c r="DJ190" t="s">
        <v>1809</v>
      </c>
      <c r="DK190" t="s">
        <v>1809</v>
      </c>
      <c r="DL190" t="s">
        <v>1809</v>
      </c>
      <c r="DM190" t="s">
        <v>1809</v>
      </c>
      <c r="DN190" t="s">
        <v>1809</v>
      </c>
      <c r="DO190" t="s">
        <v>1809</v>
      </c>
      <c r="DP190" t="s">
        <v>1809</v>
      </c>
      <c r="DQ190" t="s">
        <v>1809</v>
      </c>
      <c r="DR190" t="s">
        <v>1809</v>
      </c>
      <c r="DS190" t="s">
        <v>1809</v>
      </c>
      <c r="DT190" t="s">
        <v>1809</v>
      </c>
      <c r="DU190" t="s">
        <v>1809</v>
      </c>
      <c r="DV190" t="s">
        <v>1809</v>
      </c>
      <c r="DW190">
        <v>0</v>
      </c>
      <c r="DX190">
        <v>0</v>
      </c>
      <c r="DY190">
        <v>0</v>
      </c>
      <c r="DZ190" t="s">
        <v>1809</v>
      </c>
      <c r="EA190">
        <v>0</v>
      </c>
      <c r="EB190" t="s">
        <v>1809</v>
      </c>
      <c r="EC190" t="s">
        <v>1809</v>
      </c>
      <c r="ED190" t="s">
        <v>1809</v>
      </c>
      <c r="EE190" t="s">
        <v>1809</v>
      </c>
      <c r="EF190" t="s">
        <v>1809</v>
      </c>
      <c r="EG190" t="s">
        <v>1809</v>
      </c>
      <c r="EH190" t="s">
        <v>1809</v>
      </c>
      <c r="EI190">
        <v>0</v>
      </c>
      <c r="EJ190">
        <v>0</v>
      </c>
      <c r="EK190">
        <v>0</v>
      </c>
      <c r="EL190">
        <v>1</v>
      </c>
      <c r="EM190">
        <v>1</v>
      </c>
      <c r="EN190">
        <v>1</v>
      </c>
      <c r="EO190">
        <v>1</v>
      </c>
      <c r="EP190">
        <v>0</v>
      </c>
      <c r="EQ190">
        <v>0</v>
      </c>
      <c r="ER190">
        <v>1</v>
      </c>
      <c r="ES190">
        <v>1</v>
      </c>
      <c r="ET190">
        <v>0</v>
      </c>
      <c r="EU190">
        <v>0</v>
      </c>
      <c r="EV190">
        <v>0</v>
      </c>
      <c r="EW190">
        <v>0</v>
      </c>
    </row>
    <row r="191" spans="1:153" x14ac:dyDescent="0.35">
      <c r="A191" t="s">
        <v>499</v>
      </c>
      <c r="B191" s="1">
        <v>41877</v>
      </c>
      <c r="C191" s="1">
        <v>42115</v>
      </c>
      <c r="D191">
        <v>1</v>
      </c>
      <c r="E191">
        <v>0</v>
      </c>
      <c r="F191">
        <v>1</v>
      </c>
      <c r="G191">
        <v>0</v>
      </c>
      <c r="H191">
        <v>0</v>
      </c>
      <c r="I191">
        <v>0</v>
      </c>
      <c r="J191">
        <v>1</v>
      </c>
      <c r="K191">
        <v>4</v>
      </c>
      <c r="L191">
        <v>0</v>
      </c>
      <c r="M191">
        <v>1</v>
      </c>
      <c r="N191">
        <v>1</v>
      </c>
      <c r="O191">
        <v>1</v>
      </c>
      <c r="P191">
        <v>1</v>
      </c>
      <c r="Q191">
        <v>0</v>
      </c>
      <c r="R191">
        <v>0</v>
      </c>
      <c r="S191">
        <v>0</v>
      </c>
      <c r="T191">
        <v>0</v>
      </c>
      <c r="U191">
        <v>0</v>
      </c>
      <c r="V191">
        <v>0</v>
      </c>
      <c r="W191">
        <v>1</v>
      </c>
      <c r="X191">
        <v>0</v>
      </c>
      <c r="Y191">
        <v>0</v>
      </c>
      <c r="Z191" t="s">
        <v>1809</v>
      </c>
      <c r="AA191" t="s">
        <v>1809</v>
      </c>
      <c r="AB191" t="s">
        <v>1809</v>
      </c>
      <c r="AC191" t="s">
        <v>1809</v>
      </c>
      <c r="AD191" t="s">
        <v>1809</v>
      </c>
      <c r="AE191" t="s">
        <v>1809</v>
      </c>
      <c r="AF191" t="s">
        <v>1809</v>
      </c>
      <c r="AG191" t="s">
        <v>1809</v>
      </c>
      <c r="AH191" t="s">
        <v>1809</v>
      </c>
      <c r="AI191" t="s">
        <v>1809</v>
      </c>
      <c r="AJ191" t="s">
        <v>1809</v>
      </c>
      <c r="AK191" t="s">
        <v>1809</v>
      </c>
      <c r="AL191" t="s">
        <v>1809</v>
      </c>
      <c r="AM191" t="s">
        <v>1809</v>
      </c>
      <c r="AN191">
        <v>0</v>
      </c>
      <c r="AO191">
        <v>0</v>
      </c>
      <c r="AP191" t="s">
        <v>1809</v>
      </c>
      <c r="AQ191" t="s">
        <v>1809</v>
      </c>
      <c r="AR191" t="s">
        <v>1809</v>
      </c>
      <c r="AS191" t="s">
        <v>1809</v>
      </c>
      <c r="AT191" t="s">
        <v>1809</v>
      </c>
      <c r="AU191" t="s">
        <v>1809</v>
      </c>
      <c r="AV191" t="s">
        <v>1809</v>
      </c>
      <c r="AW191" t="s">
        <v>1809</v>
      </c>
      <c r="AX191" t="s">
        <v>1809</v>
      </c>
      <c r="AY191" t="s">
        <v>1809</v>
      </c>
      <c r="AZ191">
        <v>0</v>
      </c>
      <c r="BA191" t="s">
        <v>1809</v>
      </c>
      <c r="BB191" t="s">
        <v>1809</v>
      </c>
      <c r="BC191" t="s">
        <v>1809</v>
      </c>
      <c r="BD191" t="s">
        <v>1809</v>
      </c>
      <c r="BE191" t="s">
        <v>1809</v>
      </c>
      <c r="BF191" t="s">
        <v>1809</v>
      </c>
      <c r="BG191" t="s">
        <v>1809</v>
      </c>
      <c r="BH191" t="s">
        <v>1809</v>
      </c>
      <c r="BI191" t="s">
        <v>1809</v>
      </c>
      <c r="BJ191" t="s">
        <v>1809</v>
      </c>
      <c r="BK191" t="s">
        <v>1809</v>
      </c>
      <c r="BL191" t="s">
        <v>1809</v>
      </c>
      <c r="BM191" t="s">
        <v>1809</v>
      </c>
      <c r="BN191" t="s">
        <v>1809</v>
      </c>
      <c r="BO191" t="s">
        <v>1809</v>
      </c>
      <c r="BP191" t="s">
        <v>1809</v>
      </c>
      <c r="BQ191" t="s">
        <v>1809</v>
      </c>
      <c r="BR191" t="s">
        <v>1809</v>
      </c>
      <c r="BS191" t="s">
        <v>1809</v>
      </c>
      <c r="BT191" t="s">
        <v>1809</v>
      </c>
      <c r="BU191" t="s">
        <v>1809</v>
      </c>
      <c r="BV191">
        <v>0</v>
      </c>
      <c r="BW191" t="s">
        <v>1809</v>
      </c>
      <c r="BX191" t="s">
        <v>1809</v>
      </c>
      <c r="BY191" t="s">
        <v>1809</v>
      </c>
      <c r="BZ191" t="s">
        <v>1809</v>
      </c>
      <c r="CA191" t="s">
        <v>1809</v>
      </c>
      <c r="CB191" t="s">
        <v>1809</v>
      </c>
      <c r="CC191" t="s">
        <v>1809</v>
      </c>
      <c r="CD191" t="s">
        <v>1809</v>
      </c>
      <c r="CE191" t="s">
        <v>1809</v>
      </c>
      <c r="CF191" t="s">
        <v>1809</v>
      </c>
      <c r="CG191" t="s">
        <v>1809</v>
      </c>
      <c r="CH191">
        <v>0</v>
      </c>
      <c r="CI191" t="s">
        <v>1809</v>
      </c>
      <c r="CJ191" t="s">
        <v>1809</v>
      </c>
      <c r="CK191" t="s">
        <v>1809</v>
      </c>
      <c r="CL191" t="s">
        <v>1809</v>
      </c>
      <c r="CM191" t="s">
        <v>1809</v>
      </c>
      <c r="CN191" t="s">
        <v>1809</v>
      </c>
      <c r="CO191" t="s">
        <v>1809</v>
      </c>
      <c r="CP191" t="s">
        <v>1809</v>
      </c>
      <c r="CQ191" t="s">
        <v>1809</v>
      </c>
      <c r="CR191" t="s">
        <v>1809</v>
      </c>
      <c r="CS191" t="s">
        <v>1809</v>
      </c>
      <c r="CT191" t="s">
        <v>1809</v>
      </c>
      <c r="CU191" t="s">
        <v>1809</v>
      </c>
      <c r="CV191" t="s">
        <v>1809</v>
      </c>
      <c r="CW191" t="s">
        <v>1809</v>
      </c>
      <c r="CX191" t="s">
        <v>1809</v>
      </c>
      <c r="CY191" t="s">
        <v>1809</v>
      </c>
      <c r="CZ191" t="s">
        <v>1809</v>
      </c>
      <c r="DA191" t="s">
        <v>1809</v>
      </c>
      <c r="DB191" t="s">
        <v>1809</v>
      </c>
      <c r="DC191" t="s">
        <v>1809</v>
      </c>
      <c r="DD191" t="s">
        <v>1809</v>
      </c>
      <c r="DE191" t="s">
        <v>1809</v>
      </c>
      <c r="DF191" t="s">
        <v>1809</v>
      </c>
      <c r="DG191" t="s">
        <v>1809</v>
      </c>
      <c r="DH191" t="s">
        <v>1809</v>
      </c>
      <c r="DI191" t="s">
        <v>1809</v>
      </c>
      <c r="DJ191" t="s">
        <v>1809</v>
      </c>
      <c r="DK191" t="s">
        <v>1809</v>
      </c>
      <c r="DL191" t="s">
        <v>1809</v>
      </c>
      <c r="DM191" t="s">
        <v>1809</v>
      </c>
      <c r="DN191" t="s">
        <v>1809</v>
      </c>
      <c r="DO191" t="s">
        <v>1809</v>
      </c>
      <c r="DP191" t="s">
        <v>1809</v>
      </c>
      <c r="DQ191" t="s">
        <v>1809</v>
      </c>
      <c r="DR191" t="s">
        <v>1809</v>
      </c>
      <c r="DS191" t="s">
        <v>1809</v>
      </c>
      <c r="DT191" t="s">
        <v>1809</v>
      </c>
      <c r="DU191" t="s">
        <v>1809</v>
      </c>
      <c r="DV191" t="s">
        <v>1809</v>
      </c>
      <c r="DW191">
        <v>0</v>
      </c>
      <c r="DX191">
        <v>0</v>
      </c>
      <c r="DY191">
        <v>0</v>
      </c>
      <c r="DZ191" t="s">
        <v>1809</v>
      </c>
      <c r="EA191">
        <v>0</v>
      </c>
      <c r="EB191" t="s">
        <v>1809</v>
      </c>
      <c r="EC191" t="s">
        <v>1809</v>
      </c>
      <c r="ED191" t="s">
        <v>1809</v>
      </c>
      <c r="EE191" t="s">
        <v>1809</v>
      </c>
      <c r="EF191" t="s">
        <v>1809</v>
      </c>
      <c r="EG191" t="s">
        <v>1809</v>
      </c>
      <c r="EH191" t="s">
        <v>1809</v>
      </c>
      <c r="EI191">
        <v>0</v>
      </c>
      <c r="EJ191">
        <v>0</v>
      </c>
      <c r="EK191">
        <v>0</v>
      </c>
      <c r="EL191">
        <v>1</v>
      </c>
      <c r="EM191">
        <v>1</v>
      </c>
      <c r="EN191">
        <v>1</v>
      </c>
      <c r="EO191">
        <v>1</v>
      </c>
      <c r="EP191">
        <v>0</v>
      </c>
      <c r="EQ191">
        <v>0</v>
      </c>
      <c r="ER191">
        <v>1</v>
      </c>
      <c r="ES191">
        <v>1</v>
      </c>
      <c r="ET191">
        <v>0</v>
      </c>
      <c r="EU191">
        <v>0</v>
      </c>
      <c r="EV191">
        <v>0</v>
      </c>
      <c r="EW191">
        <v>0</v>
      </c>
    </row>
    <row r="192" spans="1:153" x14ac:dyDescent="0.35">
      <c r="A192" t="s">
        <v>499</v>
      </c>
      <c r="B192" s="1">
        <v>42116</v>
      </c>
      <c r="C192" s="1">
        <v>42204</v>
      </c>
      <c r="D192">
        <v>1</v>
      </c>
      <c r="E192">
        <v>0</v>
      </c>
      <c r="F192">
        <v>1</v>
      </c>
      <c r="G192">
        <v>0</v>
      </c>
      <c r="H192">
        <v>0</v>
      </c>
      <c r="I192">
        <v>0</v>
      </c>
      <c r="J192">
        <v>1</v>
      </c>
      <c r="K192">
        <v>4</v>
      </c>
      <c r="L192">
        <v>0</v>
      </c>
      <c r="M192">
        <v>1</v>
      </c>
      <c r="N192">
        <v>1</v>
      </c>
      <c r="O192">
        <v>1</v>
      </c>
      <c r="P192">
        <v>1</v>
      </c>
      <c r="Q192">
        <v>0</v>
      </c>
      <c r="R192">
        <v>0</v>
      </c>
      <c r="S192">
        <v>0</v>
      </c>
      <c r="T192">
        <v>0</v>
      </c>
      <c r="U192">
        <v>0</v>
      </c>
      <c r="V192">
        <v>0</v>
      </c>
      <c r="W192">
        <v>1</v>
      </c>
      <c r="X192">
        <v>0</v>
      </c>
      <c r="Y192">
        <v>0</v>
      </c>
      <c r="Z192" t="s">
        <v>1809</v>
      </c>
      <c r="AA192" t="s">
        <v>1809</v>
      </c>
      <c r="AB192" t="s">
        <v>1809</v>
      </c>
      <c r="AC192" t="s">
        <v>1809</v>
      </c>
      <c r="AD192" t="s">
        <v>1809</v>
      </c>
      <c r="AE192" t="s">
        <v>1809</v>
      </c>
      <c r="AF192" t="s">
        <v>1809</v>
      </c>
      <c r="AG192" t="s">
        <v>1809</v>
      </c>
      <c r="AH192" t="s">
        <v>1809</v>
      </c>
      <c r="AI192" t="s">
        <v>1809</v>
      </c>
      <c r="AJ192" t="s">
        <v>1809</v>
      </c>
      <c r="AK192" t="s">
        <v>1809</v>
      </c>
      <c r="AL192" t="s">
        <v>1809</v>
      </c>
      <c r="AM192" t="s">
        <v>1809</v>
      </c>
      <c r="AN192">
        <v>0</v>
      </c>
      <c r="AO192">
        <v>0</v>
      </c>
      <c r="AP192" t="s">
        <v>1809</v>
      </c>
      <c r="AQ192" t="s">
        <v>1809</v>
      </c>
      <c r="AR192" t="s">
        <v>1809</v>
      </c>
      <c r="AS192" t="s">
        <v>1809</v>
      </c>
      <c r="AT192" t="s">
        <v>1809</v>
      </c>
      <c r="AU192" t="s">
        <v>1809</v>
      </c>
      <c r="AV192" t="s">
        <v>1809</v>
      </c>
      <c r="AW192" t="s">
        <v>1809</v>
      </c>
      <c r="AX192" t="s">
        <v>1809</v>
      </c>
      <c r="AY192" t="s">
        <v>1809</v>
      </c>
      <c r="AZ192">
        <v>0</v>
      </c>
      <c r="BA192" t="s">
        <v>1809</v>
      </c>
      <c r="BB192" t="s">
        <v>1809</v>
      </c>
      <c r="BC192" t="s">
        <v>1809</v>
      </c>
      <c r="BD192" t="s">
        <v>1809</v>
      </c>
      <c r="BE192" t="s">
        <v>1809</v>
      </c>
      <c r="BF192" t="s">
        <v>1809</v>
      </c>
      <c r="BG192" t="s">
        <v>1809</v>
      </c>
      <c r="BH192" t="s">
        <v>1809</v>
      </c>
      <c r="BI192" t="s">
        <v>1809</v>
      </c>
      <c r="BJ192" t="s">
        <v>1809</v>
      </c>
      <c r="BK192" t="s">
        <v>1809</v>
      </c>
      <c r="BL192" t="s">
        <v>1809</v>
      </c>
      <c r="BM192" t="s">
        <v>1809</v>
      </c>
      <c r="BN192" t="s">
        <v>1809</v>
      </c>
      <c r="BO192" t="s">
        <v>1809</v>
      </c>
      <c r="BP192" t="s">
        <v>1809</v>
      </c>
      <c r="BQ192" t="s">
        <v>1809</v>
      </c>
      <c r="BR192" t="s">
        <v>1809</v>
      </c>
      <c r="BS192" t="s">
        <v>1809</v>
      </c>
      <c r="BT192" t="s">
        <v>1809</v>
      </c>
      <c r="BU192" t="s">
        <v>1809</v>
      </c>
      <c r="BV192">
        <v>0</v>
      </c>
      <c r="BW192" t="s">
        <v>1809</v>
      </c>
      <c r="BX192" t="s">
        <v>1809</v>
      </c>
      <c r="BY192" t="s">
        <v>1809</v>
      </c>
      <c r="BZ192" t="s">
        <v>1809</v>
      </c>
      <c r="CA192" t="s">
        <v>1809</v>
      </c>
      <c r="CB192" t="s">
        <v>1809</v>
      </c>
      <c r="CC192" t="s">
        <v>1809</v>
      </c>
      <c r="CD192" t="s">
        <v>1809</v>
      </c>
      <c r="CE192" t="s">
        <v>1809</v>
      </c>
      <c r="CF192" t="s">
        <v>1809</v>
      </c>
      <c r="CG192" t="s">
        <v>1809</v>
      </c>
      <c r="CH192">
        <v>0</v>
      </c>
      <c r="CI192" t="s">
        <v>1809</v>
      </c>
      <c r="CJ192" t="s">
        <v>1809</v>
      </c>
      <c r="CK192" t="s">
        <v>1809</v>
      </c>
      <c r="CL192" t="s">
        <v>1809</v>
      </c>
      <c r="CM192" t="s">
        <v>1809</v>
      </c>
      <c r="CN192" t="s">
        <v>1809</v>
      </c>
      <c r="CO192" t="s">
        <v>1809</v>
      </c>
      <c r="CP192" t="s">
        <v>1809</v>
      </c>
      <c r="CQ192" t="s">
        <v>1809</v>
      </c>
      <c r="CR192" t="s">
        <v>1809</v>
      </c>
      <c r="CS192" t="s">
        <v>1809</v>
      </c>
      <c r="CT192" t="s">
        <v>1809</v>
      </c>
      <c r="CU192" t="s">
        <v>1809</v>
      </c>
      <c r="CV192" t="s">
        <v>1809</v>
      </c>
      <c r="CW192" t="s">
        <v>1809</v>
      </c>
      <c r="CX192" t="s">
        <v>1809</v>
      </c>
      <c r="CY192" t="s">
        <v>1809</v>
      </c>
      <c r="CZ192" t="s">
        <v>1809</v>
      </c>
      <c r="DA192" t="s">
        <v>1809</v>
      </c>
      <c r="DB192" t="s">
        <v>1809</v>
      </c>
      <c r="DC192" t="s">
        <v>1809</v>
      </c>
      <c r="DD192" t="s">
        <v>1809</v>
      </c>
      <c r="DE192" t="s">
        <v>1809</v>
      </c>
      <c r="DF192" t="s">
        <v>1809</v>
      </c>
      <c r="DG192" t="s">
        <v>1809</v>
      </c>
      <c r="DH192" t="s">
        <v>1809</v>
      </c>
      <c r="DI192" t="s">
        <v>1809</v>
      </c>
      <c r="DJ192" t="s">
        <v>1809</v>
      </c>
      <c r="DK192" t="s">
        <v>1809</v>
      </c>
      <c r="DL192" t="s">
        <v>1809</v>
      </c>
      <c r="DM192" t="s">
        <v>1809</v>
      </c>
      <c r="DN192" t="s">
        <v>1809</v>
      </c>
      <c r="DO192" t="s">
        <v>1809</v>
      </c>
      <c r="DP192" t="s">
        <v>1809</v>
      </c>
      <c r="DQ192" t="s">
        <v>1809</v>
      </c>
      <c r="DR192" t="s">
        <v>1809</v>
      </c>
      <c r="DS192" t="s">
        <v>1809</v>
      </c>
      <c r="DT192" t="s">
        <v>1809</v>
      </c>
      <c r="DU192" t="s">
        <v>1809</v>
      </c>
      <c r="DV192" t="s">
        <v>1809</v>
      </c>
      <c r="DW192">
        <v>0</v>
      </c>
      <c r="DX192">
        <v>0</v>
      </c>
      <c r="DY192">
        <v>0</v>
      </c>
      <c r="DZ192" t="s">
        <v>1809</v>
      </c>
      <c r="EA192">
        <v>0</v>
      </c>
      <c r="EB192" t="s">
        <v>1809</v>
      </c>
      <c r="EC192" t="s">
        <v>1809</v>
      </c>
      <c r="ED192" t="s">
        <v>1809</v>
      </c>
      <c r="EE192" t="s">
        <v>1809</v>
      </c>
      <c r="EF192" t="s">
        <v>1809</v>
      </c>
      <c r="EG192" t="s">
        <v>1809</v>
      </c>
      <c r="EH192" t="s">
        <v>1809</v>
      </c>
      <c r="EI192">
        <v>0</v>
      </c>
      <c r="EJ192">
        <v>0</v>
      </c>
      <c r="EK192">
        <v>0</v>
      </c>
      <c r="EL192">
        <v>1</v>
      </c>
      <c r="EM192">
        <v>1</v>
      </c>
      <c r="EN192">
        <v>1</v>
      </c>
      <c r="EO192">
        <v>1</v>
      </c>
      <c r="EP192">
        <v>0</v>
      </c>
      <c r="EQ192">
        <v>0</v>
      </c>
      <c r="ER192">
        <v>1</v>
      </c>
      <c r="ES192">
        <v>1</v>
      </c>
      <c r="ET192">
        <v>0</v>
      </c>
      <c r="EU192">
        <v>0</v>
      </c>
      <c r="EV192">
        <v>0</v>
      </c>
      <c r="EW192">
        <v>0</v>
      </c>
    </row>
    <row r="193" spans="1:153" x14ac:dyDescent="0.35">
      <c r="A193" t="s">
        <v>499</v>
      </c>
      <c r="B193" s="1">
        <v>42205</v>
      </c>
      <c r="C193" s="1">
        <v>42213</v>
      </c>
      <c r="D193">
        <v>1</v>
      </c>
      <c r="E193">
        <v>0</v>
      </c>
      <c r="F193">
        <v>1</v>
      </c>
      <c r="G193">
        <v>0</v>
      </c>
      <c r="H193">
        <v>0</v>
      </c>
      <c r="I193">
        <v>0</v>
      </c>
      <c r="J193">
        <v>1</v>
      </c>
      <c r="K193">
        <v>4</v>
      </c>
      <c r="L193">
        <v>0</v>
      </c>
      <c r="M193">
        <v>1</v>
      </c>
      <c r="N193">
        <v>1</v>
      </c>
      <c r="O193">
        <v>1</v>
      </c>
      <c r="P193">
        <v>1</v>
      </c>
      <c r="Q193">
        <v>0</v>
      </c>
      <c r="R193">
        <v>0</v>
      </c>
      <c r="S193">
        <v>0</v>
      </c>
      <c r="T193">
        <v>0</v>
      </c>
      <c r="U193">
        <v>0</v>
      </c>
      <c r="V193">
        <v>0</v>
      </c>
      <c r="W193">
        <v>1</v>
      </c>
      <c r="X193">
        <v>0</v>
      </c>
      <c r="Y193">
        <v>0</v>
      </c>
      <c r="Z193" t="s">
        <v>1809</v>
      </c>
      <c r="AA193" t="s">
        <v>1809</v>
      </c>
      <c r="AB193" t="s">
        <v>1809</v>
      </c>
      <c r="AC193" t="s">
        <v>1809</v>
      </c>
      <c r="AD193" t="s">
        <v>1809</v>
      </c>
      <c r="AE193" t="s">
        <v>1809</v>
      </c>
      <c r="AF193" t="s">
        <v>1809</v>
      </c>
      <c r="AG193" t="s">
        <v>1809</v>
      </c>
      <c r="AH193" t="s">
        <v>1809</v>
      </c>
      <c r="AI193" t="s">
        <v>1809</v>
      </c>
      <c r="AJ193" t="s">
        <v>1809</v>
      </c>
      <c r="AK193" t="s">
        <v>1809</v>
      </c>
      <c r="AL193" t="s">
        <v>1809</v>
      </c>
      <c r="AM193" t="s">
        <v>1809</v>
      </c>
      <c r="AN193">
        <v>0</v>
      </c>
      <c r="AO193">
        <v>0</v>
      </c>
      <c r="AP193" t="s">
        <v>1809</v>
      </c>
      <c r="AQ193" t="s">
        <v>1809</v>
      </c>
      <c r="AR193" t="s">
        <v>1809</v>
      </c>
      <c r="AS193" t="s">
        <v>1809</v>
      </c>
      <c r="AT193" t="s">
        <v>1809</v>
      </c>
      <c r="AU193" t="s">
        <v>1809</v>
      </c>
      <c r="AV193" t="s">
        <v>1809</v>
      </c>
      <c r="AW193" t="s">
        <v>1809</v>
      </c>
      <c r="AX193" t="s">
        <v>1809</v>
      </c>
      <c r="AY193" t="s">
        <v>1809</v>
      </c>
      <c r="AZ193">
        <v>0</v>
      </c>
      <c r="BA193" t="s">
        <v>1809</v>
      </c>
      <c r="BB193" t="s">
        <v>1809</v>
      </c>
      <c r="BC193" t="s">
        <v>1809</v>
      </c>
      <c r="BD193" t="s">
        <v>1809</v>
      </c>
      <c r="BE193" t="s">
        <v>1809</v>
      </c>
      <c r="BF193" t="s">
        <v>1809</v>
      </c>
      <c r="BG193" t="s">
        <v>1809</v>
      </c>
      <c r="BH193" t="s">
        <v>1809</v>
      </c>
      <c r="BI193" t="s">
        <v>1809</v>
      </c>
      <c r="BJ193" t="s">
        <v>1809</v>
      </c>
      <c r="BK193" t="s">
        <v>1809</v>
      </c>
      <c r="BL193" t="s">
        <v>1809</v>
      </c>
      <c r="BM193" t="s">
        <v>1809</v>
      </c>
      <c r="BN193" t="s">
        <v>1809</v>
      </c>
      <c r="BO193" t="s">
        <v>1809</v>
      </c>
      <c r="BP193" t="s">
        <v>1809</v>
      </c>
      <c r="BQ193" t="s">
        <v>1809</v>
      </c>
      <c r="BR193" t="s">
        <v>1809</v>
      </c>
      <c r="BS193" t="s">
        <v>1809</v>
      </c>
      <c r="BT193" t="s">
        <v>1809</v>
      </c>
      <c r="BU193" t="s">
        <v>1809</v>
      </c>
      <c r="BV193">
        <v>0</v>
      </c>
      <c r="BW193" t="s">
        <v>1809</v>
      </c>
      <c r="BX193" t="s">
        <v>1809</v>
      </c>
      <c r="BY193" t="s">
        <v>1809</v>
      </c>
      <c r="BZ193" t="s">
        <v>1809</v>
      </c>
      <c r="CA193" t="s">
        <v>1809</v>
      </c>
      <c r="CB193" t="s">
        <v>1809</v>
      </c>
      <c r="CC193" t="s">
        <v>1809</v>
      </c>
      <c r="CD193" t="s">
        <v>1809</v>
      </c>
      <c r="CE193" t="s">
        <v>1809</v>
      </c>
      <c r="CF193" t="s">
        <v>1809</v>
      </c>
      <c r="CG193" t="s">
        <v>1809</v>
      </c>
      <c r="CH193">
        <v>0</v>
      </c>
      <c r="CI193" t="s">
        <v>1809</v>
      </c>
      <c r="CJ193" t="s">
        <v>1809</v>
      </c>
      <c r="CK193" t="s">
        <v>1809</v>
      </c>
      <c r="CL193" t="s">
        <v>1809</v>
      </c>
      <c r="CM193" t="s">
        <v>1809</v>
      </c>
      <c r="CN193" t="s">
        <v>1809</v>
      </c>
      <c r="CO193" t="s">
        <v>1809</v>
      </c>
      <c r="CP193" t="s">
        <v>1809</v>
      </c>
      <c r="CQ193" t="s">
        <v>1809</v>
      </c>
      <c r="CR193" t="s">
        <v>1809</v>
      </c>
      <c r="CS193" t="s">
        <v>1809</v>
      </c>
      <c r="CT193" t="s">
        <v>1809</v>
      </c>
      <c r="CU193" t="s">
        <v>1809</v>
      </c>
      <c r="CV193" t="s">
        <v>1809</v>
      </c>
      <c r="CW193" t="s">
        <v>1809</v>
      </c>
      <c r="CX193" t="s">
        <v>1809</v>
      </c>
      <c r="CY193" t="s">
        <v>1809</v>
      </c>
      <c r="CZ193" t="s">
        <v>1809</v>
      </c>
      <c r="DA193" t="s">
        <v>1809</v>
      </c>
      <c r="DB193" t="s">
        <v>1809</v>
      </c>
      <c r="DC193" t="s">
        <v>1809</v>
      </c>
      <c r="DD193" t="s">
        <v>1809</v>
      </c>
      <c r="DE193" t="s">
        <v>1809</v>
      </c>
      <c r="DF193" t="s">
        <v>1809</v>
      </c>
      <c r="DG193" t="s">
        <v>1809</v>
      </c>
      <c r="DH193" t="s">
        <v>1809</v>
      </c>
      <c r="DI193" t="s">
        <v>1809</v>
      </c>
      <c r="DJ193" t="s">
        <v>1809</v>
      </c>
      <c r="DK193" t="s">
        <v>1809</v>
      </c>
      <c r="DL193" t="s">
        <v>1809</v>
      </c>
      <c r="DM193" t="s">
        <v>1809</v>
      </c>
      <c r="DN193" t="s">
        <v>1809</v>
      </c>
      <c r="DO193" t="s">
        <v>1809</v>
      </c>
      <c r="DP193" t="s">
        <v>1809</v>
      </c>
      <c r="DQ193" t="s">
        <v>1809</v>
      </c>
      <c r="DR193" t="s">
        <v>1809</v>
      </c>
      <c r="DS193" t="s">
        <v>1809</v>
      </c>
      <c r="DT193" t="s">
        <v>1809</v>
      </c>
      <c r="DU193" t="s">
        <v>1809</v>
      </c>
      <c r="DV193" t="s">
        <v>1809</v>
      </c>
      <c r="DW193">
        <v>0</v>
      </c>
      <c r="DX193">
        <v>0</v>
      </c>
      <c r="DY193">
        <v>0</v>
      </c>
      <c r="DZ193" t="s">
        <v>1809</v>
      </c>
      <c r="EA193">
        <v>0</v>
      </c>
      <c r="EB193" t="s">
        <v>1809</v>
      </c>
      <c r="EC193" t="s">
        <v>1809</v>
      </c>
      <c r="ED193" t="s">
        <v>1809</v>
      </c>
      <c r="EE193" t="s">
        <v>1809</v>
      </c>
      <c r="EF193" t="s">
        <v>1809</v>
      </c>
      <c r="EG193" t="s">
        <v>1809</v>
      </c>
      <c r="EH193" t="s">
        <v>1809</v>
      </c>
      <c r="EI193">
        <v>0</v>
      </c>
      <c r="EJ193">
        <v>0</v>
      </c>
      <c r="EK193">
        <v>0</v>
      </c>
      <c r="EL193">
        <v>1</v>
      </c>
      <c r="EM193">
        <v>1</v>
      </c>
      <c r="EN193">
        <v>1</v>
      </c>
      <c r="EO193">
        <v>1</v>
      </c>
      <c r="EP193">
        <v>0</v>
      </c>
      <c r="EQ193">
        <v>0</v>
      </c>
      <c r="ER193">
        <v>1</v>
      </c>
      <c r="ES193">
        <v>1</v>
      </c>
      <c r="ET193">
        <v>0</v>
      </c>
      <c r="EU193">
        <v>0</v>
      </c>
      <c r="EV193">
        <v>0</v>
      </c>
      <c r="EW193">
        <v>0</v>
      </c>
    </row>
    <row r="194" spans="1:153" x14ac:dyDescent="0.35">
      <c r="A194" t="s">
        <v>499</v>
      </c>
      <c r="B194" s="1">
        <v>42214</v>
      </c>
      <c r="C194" s="1">
        <v>42255</v>
      </c>
      <c r="D194">
        <v>1</v>
      </c>
      <c r="E194">
        <v>0</v>
      </c>
      <c r="F194">
        <v>1</v>
      </c>
      <c r="G194">
        <v>0</v>
      </c>
      <c r="H194">
        <v>0</v>
      </c>
      <c r="I194">
        <v>0</v>
      </c>
      <c r="J194">
        <v>1</v>
      </c>
      <c r="K194">
        <v>4</v>
      </c>
      <c r="L194">
        <v>0</v>
      </c>
      <c r="M194">
        <v>1</v>
      </c>
      <c r="N194">
        <v>1</v>
      </c>
      <c r="O194">
        <v>1</v>
      </c>
      <c r="P194">
        <v>1</v>
      </c>
      <c r="Q194">
        <v>0</v>
      </c>
      <c r="R194">
        <v>0</v>
      </c>
      <c r="S194">
        <v>0</v>
      </c>
      <c r="T194">
        <v>0</v>
      </c>
      <c r="U194">
        <v>0</v>
      </c>
      <c r="V194">
        <v>0</v>
      </c>
      <c r="W194">
        <v>1</v>
      </c>
      <c r="X194">
        <v>0</v>
      </c>
      <c r="Y194">
        <v>0</v>
      </c>
      <c r="Z194" t="s">
        <v>1809</v>
      </c>
      <c r="AA194" t="s">
        <v>1809</v>
      </c>
      <c r="AB194" t="s">
        <v>1809</v>
      </c>
      <c r="AC194" t="s">
        <v>1809</v>
      </c>
      <c r="AD194" t="s">
        <v>1809</v>
      </c>
      <c r="AE194" t="s">
        <v>1809</v>
      </c>
      <c r="AF194" t="s">
        <v>1809</v>
      </c>
      <c r="AG194" t="s">
        <v>1809</v>
      </c>
      <c r="AH194" t="s">
        <v>1809</v>
      </c>
      <c r="AI194" t="s">
        <v>1809</v>
      </c>
      <c r="AJ194" t="s">
        <v>1809</v>
      </c>
      <c r="AK194" t="s">
        <v>1809</v>
      </c>
      <c r="AL194" t="s">
        <v>1809</v>
      </c>
      <c r="AM194" t="s">
        <v>1809</v>
      </c>
      <c r="AN194">
        <v>0</v>
      </c>
      <c r="AO194">
        <v>0</v>
      </c>
      <c r="AP194" t="s">
        <v>1809</v>
      </c>
      <c r="AQ194" t="s">
        <v>1809</v>
      </c>
      <c r="AR194" t="s">
        <v>1809</v>
      </c>
      <c r="AS194" t="s">
        <v>1809</v>
      </c>
      <c r="AT194" t="s">
        <v>1809</v>
      </c>
      <c r="AU194" t="s">
        <v>1809</v>
      </c>
      <c r="AV194" t="s">
        <v>1809</v>
      </c>
      <c r="AW194" t="s">
        <v>1809</v>
      </c>
      <c r="AX194" t="s">
        <v>1809</v>
      </c>
      <c r="AY194" t="s">
        <v>1809</v>
      </c>
      <c r="AZ194">
        <v>0</v>
      </c>
      <c r="BA194" t="s">
        <v>1809</v>
      </c>
      <c r="BB194" t="s">
        <v>1809</v>
      </c>
      <c r="BC194" t="s">
        <v>1809</v>
      </c>
      <c r="BD194" t="s">
        <v>1809</v>
      </c>
      <c r="BE194" t="s">
        <v>1809</v>
      </c>
      <c r="BF194" t="s">
        <v>1809</v>
      </c>
      <c r="BG194" t="s">
        <v>1809</v>
      </c>
      <c r="BH194" t="s">
        <v>1809</v>
      </c>
      <c r="BI194" t="s">
        <v>1809</v>
      </c>
      <c r="BJ194" t="s">
        <v>1809</v>
      </c>
      <c r="BK194" t="s">
        <v>1809</v>
      </c>
      <c r="BL194" t="s">
        <v>1809</v>
      </c>
      <c r="BM194" t="s">
        <v>1809</v>
      </c>
      <c r="BN194" t="s">
        <v>1809</v>
      </c>
      <c r="BO194" t="s">
        <v>1809</v>
      </c>
      <c r="BP194" t="s">
        <v>1809</v>
      </c>
      <c r="BQ194" t="s">
        <v>1809</v>
      </c>
      <c r="BR194" t="s">
        <v>1809</v>
      </c>
      <c r="BS194" t="s">
        <v>1809</v>
      </c>
      <c r="BT194" t="s">
        <v>1809</v>
      </c>
      <c r="BU194" t="s">
        <v>1809</v>
      </c>
      <c r="BV194">
        <v>0</v>
      </c>
      <c r="BW194" t="s">
        <v>1809</v>
      </c>
      <c r="BX194" t="s">
        <v>1809</v>
      </c>
      <c r="BY194" t="s">
        <v>1809</v>
      </c>
      <c r="BZ194" t="s">
        <v>1809</v>
      </c>
      <c r="CA194" t="s">
        <v>1809</v>
      </c>
      <c r="CB194" t="s">
        <v>1809</v>
      </c>
      <c r="CC194" t="s">
        <v>1809</v>
      </c>
      <c r="CD194" t="s">
        <v>1809</v>
      </c>
      <c r="CE194" t="s">
        <v>1809</v>
      </c>
      <c r="CF194" t="s">
        <v>1809</v>
      </c>
      <c r="CG194" t="s">
        <v>1809</v>
      </c>
      <c r="CH194">
        <v>0</v>
      </c>
      <c r="CI194" t="s">
        <v>1809</v>
      </c>
      <c r="CJ194" t="s">
        <v>1809</v>
      </c>
      <c r="CK194" t="s">
        <v>1809</v>
      </c>
      <c r="CL194" t="s">
        <v>1809</v>
      </c>
      <c r="CM194" t="s">
        <v>1809</v>
      </c>
      <c r="CN194" t="s">
        <v>1809</v>
      </c>
      <c r="CO194" t="s">
        <v>1809</v>
      </c>
      <c r="CP194" t="s">
        <v>1809</v>
      </c>
      <c r="CQ194" t="s">
        <v>1809</v>
      </c>
      <c r="CR194" t="s">
        <v>1809</v>
      </c>
      <c r="CS194" t="s">
        <v>1809</v>
      </c>
      <c r="CT194" t="s">
        <v>1809</v>
      </c>
      <c r="CU194" t="s">
        <v>1809</v>
      </c>
      <c r="CV194" t="s">
        <v>1809</v>
      </c>
      <c r="CW194" t="s">
        <v>1809</v>
      </c>
      <c r="CX194" t="s">
        <v>1809</v>
      </c>
      <c r="CY194" t="s">
        <v>1809</v>
      </c>
      <c r="CZ194" t="s">
        <v>1809</v>
      </c>
      <c r="DA194" t="s">
        <v>1809</v>
      </c>
      <c r="DB194" t="s">
        <v>1809</v>
      </c>
      <c r="DC194" t="s">
        <v>1809</v>
      </c>
      <c r="DD194" t="s">
        <v>1809</v>
      </c>
      <c r="DE194" t="s">
        <v>1809</v>
      </c>
      <c r="DF194" t="s">
        <v>1809</v>
      </c>
      <c r="DG194" t="s">
        <v>1809</v>
      </c>
      <c r="DH194" t="s">
        <v>1809</v>
      </c>
      <c r="DI194" t="s">
        <v>1809</v>
      </c>
      <c r="DJ194" t="s">
        <v>1809</v>
      </c>
      <c r="DK194" t="s">
        <v>1809</v>
      </c>
      <c r="DL194" t="s">
        <v>1809</v>
      </c>
      <c r="DM194" t="s">
        <v>1809</v>
      </c>
      <c r="DN194" t="s">
        <v>1809</v>
      </c>
      <c r="DO194" t="s">
        <v>1809</v>
      </c>
      <c r="DP194" t="s">
        <v>1809</v>
      </c>
      <c r="DQ194" t="s">
        <v>1809</v>
      </c>
      <c r="DR194" t="s">
        <v>1809</v>
      </c>
      <c r="DS194" t="s">
        <v>1809</v>
      </c>
      <c r="DT194" t="s">
        <v>1809</v>
      </c>
      <c r="DU194" t="s">
        <v>1809</v>
      </c>
      <c r="DV194" t="s">
        <v>1809</v>
      </c>
      <c r="DW194">
        <v>0</v>
      </c>
      <c r="DX194">
        <v>0</v>
      </c>
      <c r="DY194">
        <v>0</v>
      </c>
      <c r="DZ194" t="s">
        <v>1809</v>
      </c>
      <c r="EA194">
        <v>0</v>
      </c>
      <c r="EB194" t="s">
        <v>1809</v>
      </c>
      <c r="EC194" t="s">
        <v>1809</v>
      </c>
      <c r="ED194" t="s">
        <v>1809</v>
      </c>
      <c r="EE194" t="s">
        <v>1809</v>
      </c>
      <c r="EF194" t="s">
        <v>1809</v>
      </c>
      <c r="EG194" t="s">
        <v>1809</v>
      </c>
      <c r="EH194" t="s">
        <v>1809</v>
      </c>
      <c r="EI194">
        <v>0</v>
      </c>
      <c r="EJ194">
        <v>0</v>
      </c>
      <c r="EK194">
        <v>0</v>
      </c>
      <c r="EL194">
        <v>1</v>
      </c>
      <c r="EM194">
        <v>1</v>
      </c>
      <c r="EN194">
        <v>1</v>
      </c>
      <c r="EO194">
        <v>1</v>
      </c>
      <c r="EP194">
        <v>0</v>
      </c>
      <c r="EQ194">
        <v>0</v>
      </c>
      <c r="ER194">
        <v>1</v>
      </c>
      <c r="ES194">
        <v>1</v>
      </c>
      <c r="ET194">
        <v>0</v>
      </c>
      <c r="EU194">
        <v>0</v>
      </c>
      <c r="EV194">
        <v>0</v>
      </c>
      <c r="EW194">
        <v>0</v>
      </c>
    </row>
    <row r="195" spans="1:153" x14ac:dyDescent="0.35">
      <c r="A195" t="s">
        <v>499</v>
      </c>
      <c r="B195" s="1">
        <v>42256</v>
      </c>
      <c r="C195" s="1">
        <v>42369</v>
      </c>
      <c r="D195">
        <v>1</v>
      </c>
      <c r="E195">
        <v>0</v>
      </c>
      <c r="F195">
        <v>1</v>
      </c>
      <c r="G195">
        <v>0</v>
      </c>
      <c r="H195">
        <v>0</v>
      </c>
      <c r="I195">
        <v>0</v>
      </c>
      <c r="J195">
        <v>1</v>
      </c>
      <c r="K195">
        <v>2</v>
      </c>
      <c r="L195">
        <v>0</v>
      </c>
      <c r="M195">
        <v>1</v>
      </c>
      <c r="N195">
        <v>1</v>
      </c>
      <c r="O195">
        <v>1</v>
      </c>
      <c r="P195">
        <v>1</v>
      </c>
      <c r="Q195">
        <v>0</v>
      </c>
      <c r="R195">
        <v>0</v>
      </c>
      <c r="S195">
        <v>0</v>
      </c>
      <c r="T195">
        <v>0</v>
      </c>
      <c r="U195">
        <v>0</v>
      </c>
      <c r="V195">
        <v>0</v>
      </c>
      <c r="W195">
        <v>1</v>
      </c>
      <c r="X195">
        <v>0</v>
      </c>
      <c r="Y195">
        <v>0</v>
      </c>
      <c r="Z195" t="s">
        <v>1809</v>
      </c>
      <c r="AA195" t="s">
        <v>1809</v>
      </c>
      <c r="AB195" t="s">
        <v>1809</v>
      </c>
      <c r="AC195" t="s">
        <v>1809</v>
      </c>
      <c r="AD195" t="s">
        <v>1809</v>
      </c>
      <c r="AE195" t="s">
        <v>1809</v>
      </c>
      <c r="AF195" t="s">
        <v>1809</v>
      </c>
      <c r="AG195" t="s">
        <v>1809</v>
      </c>
      <c r="AH195" t="s">
        <v>1809</v>
      </c>
      <c r="AI195" t="s">
        <v>1809</v>
      </c>
      <c r="AJ195" t="s">
        <v>1809</v>
      </c>
      <c r="AK195" t="s">
        <v>1809</v>
      </c>
      <c r="AL195" t="s">
        <v>1809</v>
      </c>
      <c r="AM195" t="s">
        <v>1809</v>
      </c>
      <c r="AN195">
        <v>0</v>
      </c>
      <c r="AO195">
        <v>0</v>
      </c>
      <c r="AP195" t="s">
        <v>1809</v>
      </c>
      <c r="AQ195" t="s">
        <v>1809</v>
      </c>
      <c r="AR195" t="s">
        <v>1809</v>
      </c>
      <c r="AS195" t="s">
        <v>1809</v>
      </c>
      <c r="AT195" t="s">
        <v>1809</v>
      </c>
      <c r="AU195" t="s">
        <v>1809</v>
      </c>
      <c r="AV195" t="s">
        <v>1809</v>
      </c>
      <c r="AW195" t="s">
        <v>1809</v>
      </c>
      <c r="AX195" t="s">
        <v>1809</v>
      </c>
      <c r="AY195" t="s">
        <v>1809</v>
      </c>
      <c r="AZ195">
        <v>0</v>
      </c>
      <c r="BA195" t="s">
        <v>1809</v>
      </c>
      <c r="BB195" t="s">
        <v>1809</v>
      </c>
      <c r="BC195" t="s">
        <v>1809</v>
      </c>
      <c r="BD195" t="s">
        <v>1809</v>
      </c>
      <c r="BE195" t="s">
        <v>1809</v>
      </c>
      <c r="BF195" t="s">
        <v>1809</v>
      </c>
      <c r="BG195" t="s">
        <v>1809</v>
      </c>
      <c r="BH195" t="s">
        <v>1809</v>
      </c>
      <c r="BI195" t="s">
        <v>1809</v>
      </c>
      <c r="BJ195" t="s">
        <v>1809</v>
      </c>
      <c r="BK195" t="s">
        <v>1809</v>
      </c>
      <c r="BL195" t="s">
        <v>1809</v>
      </c>
      <c r="BM195" t="s">
        <v>1809</v>
      </c>
      <c r="BN195" t="s">
        <v>1809</v>
      </c>
      <c r="BO195" t="s">
        <v>1809</v>
      </c>
      <c r="BP195" t="s">
        <v>1809</v>
      </c>
      <c r="BQ195" t="s">
        <v>1809</v>
      </c>
      <c r="BR195" t="s">
        <v>1809</v>
      </c>
      <c r="BS195" t="s">
        <v>1809</v>
      </c>
      <c r="BT195" t="s">
        <v>1809</v>
      </c>
      <c r="BU195" t="s">
        <v>1809</v>
      </c>
      <c r="BV195">
        <v>0</v>
      </c>
      <c r="BW195" t="s">
        <v>1809</v>
      </c>
      <c r="BX195" t="s">
        <v>1809</v>
      </c>
      <c r="BY195" t="s">
        <v>1809</v>
      </c>
      <c r="BZ195" t="s">
        <v>1809</v>
      </c>
      <c r="CA195" t="s">
        <v>1809</v>
      </c>
      <c r="CB195" t="s">
        <v>1809</v>
      </c>
      <c r="CC195" t="s">
        <v>1809</v>
      </c>
      <c r="CD195" t="s">
        <v>1809</v>
      </c>
      <c r="CE195" t="s">
        <v>1809</v>
      </c>
      <c r="CF195" t="s">
        <v>1809</v>
      </c>
      <c r="CG195" t="s">
        <v>1809</v>
      </c>
      <c r="CH195">
        <v>0</v>
      </c>
      <c r="CI195" t="s">
        <v>1809</v>
      </c>
      <c r="CJ195" t="s">
        <v>1809</v>
      </c>
      <c r="CK195" t="s">
        <v>1809</v>
      </c>
      <c r="CL195" t="s">
        <v>1809</v>
      </c>
      <c r="CM195" t="s">
        <v>1809</v>
      </c>
      <c r="CN195" t="s">
        <v>1809</v>
      </c>
      <c r="CO195" t="s">
        <v>1809</v>
      </c>
      <c r="CP195" t="s">
        <v>1809</v>
      </c>
      <c r="CQ195" t="s">
        <v>1809</v>
      </c>
      <c r="CR195" t="s">
        <v>1809</v>
      </c>
      <c r="CS195" t="s">
        <v>1809</v>
      </c>
      <c r="CT195" t="s">
        <v>1809</v>
      </c>
      <c r="CU195" t="s">
        <v>1809</v>
      </c>
      <c r="CV195" t="s">
        <v>1809</v>
      </c>
      <c r="CW195" t="s">
        <v>1809</v>
      </c>
      <c r="CX195" t="s">
        <v>1809</v>
      </c>
      <c r="CY195" t="s">
        <v>1809</v>
      </c>
      <c r="CZ195" t="s">
        <v>1809</v>
      </c>
      <c r="DA195" t="s">
        <v>1809</v>
      </c>
      <c r="DB195" t="s">
        <v>1809</v>
      </c>
      <c r="DC195" t="s">
        <v>1809</v>
      </c>
      <c r="DD195" t="s">
        <v>1809</v>
      </c>
      <c r="DE195" t="s">
        <v>1809</v>
      </c>
      <c r="DF195" t="s">
        <v>1809</v>
      </c>
      <c r="DG195" t="s">
        <v>1809</v>
      </c>
      <c r="DH195" t="s">
        <v>1809</v>
      </c>
      <c r="DI195" t="s">
        <v>1809</v>
      </c>
      <c r="DJ195" t="s">
        <v>1809</v>
      </c>
      <c r="DK195" t="s">
        <v>1809</v>
      </c>
      <c r="DL195" t="s">
        <v>1809</v>
      </c>
      <c r="DM195" t="s">
        <v>1809</v>
      </c>
      <c r="DN195" t="s">
        <v>1809</v>
      </c>
      <c r="DO195" t="s">
        <v>1809</v>
      </c>
      <c r="DP195" t="s">
        <v>1809</v>
      </c>
      <c r="DQ195" t="s">
        <v>1809</v>
      </c>
      <c r="DR195" t="s">
        <v>1809</v>
      </c>
      <c r="DS195" t="s">
        <v>1809</v>
      </c>
      <c r="DT195" t="s">
        <v>1809</v>
      </c>
      <c r="DU195" t="s">
        <v>1809</v>
      </c>
      <c r="DV195" t="s">
        <v>1809</v>
      </c>
      <c r="DW195">
        <v>0</v>
      </c>
      <c r="DX195">
        <v>0</v>
      </c>
      <c r="DY195">
        <v>0</v>
      </c>
      <c r="DZ195" t="s">
        <v>1809</v>
      </c>
      <c r="EA195">
        <v>1</v>
      </c>
      <c r="EB195">
        <v>0</v>
      </c>
      <c r="EC195">
        <v>0</v>
      </c>
      <c r="ED195">
        <v>0</v>
      </c>
      <c r="EE195">
        <v>0</v>
      </c>
      <c r="EF195">
        <v>0</v>
      </c>
      <c r="EG195">
        <v>1</v>
      </c>
      <c r="EH195">
        <v>0</v>
      </c>
      <c r="EI195">
        <v>0</v>
      </c>
      <c r="EJ195">
        <v>0</v>
      </c>
      <c r="EK195">
        <v>0</v>
      </c>
      <c r="EL195">
        <v>1</v>
      </c>
      <c r="EM195">
        <v>1</v>
      </c>
      <c r="EN195">
        <v>1</v>
      </c>
      <c r="EO195">
        <v>1</v>
      </c>
      <c r="EP195">
        <v>0</v>
      </c>
      <c r="EQ195">
        <v>0</v>
      </c>
      <c r="ER195">
        <v>1</v>
      </c>
      <c r="ES195">
        <v>1</v>
      </c>
      <c r="ET195">
        <v>0</v>
      </c>
      <c r="EU195">
        <v>0</v>
      </c>
      <c r="EV195">
        <v>0</v>
      </c>
      <c r="EW195">
        <v>0</v>
      </c>
    </row>
    <row r="196" spans="1:153" x14ac:dyDescent="0.35">
      <c r="A196" t="s">
        <v>499</v>
      </c>
      <c r="B196" s="1">
        <v>42370</v>
      </c>
      <c r="C196" s="1">
        <v>42428</v>
      </c>
      <c r="D196">
        <v>1</v>
      </c>
      <c r="E196">
        <v>0</v>
      </c>
      <c r="F196">
        <v>1</v>
      </c>
      <c r="G196">
        <v>0</v>
      </c>
      <c r="H196">
        <v>0</v>
      </c>
      <c r="I196">
        <v>0</v>
      </c>
      <c r="J196">
        <v>1</v>
      </c>
      <c r="K196">
        <v>2</v>
      </c>
      <c r="L196">
        <v>0</v>
      </c>
      <c r="M196">
        <v>1</v>
      </c>
      <c r="N196">
        <v>1</v>
      </c>
      <c r="O196">
        <v>1</v>
      </c>
      <c r="P196">
        <v>1</v>
      </c>
      <c r="Q196">
        <v>0</v>
      </c>
      <c r="R196">
        <v>0</v>
      </c>
      <c r="S196">
        <v>0</v>
      </c>
      <c r="T196">
        <v>0</v>
      </c>
      <c r="U196">
        <v>0</v>
      </c>
      <c r="V196">
        <v>0</v>
      </c>
      <c r="W196">
        <v>1</v>
      </c>
      <c r="X196">
        <v>0</v>
      </c>
      <c r="Y196">
        <v>0</v>
      </c>
      <c r="Z196" t="s">
        <v>1809</v>
      </c>
      <c r="AA196" t="s">
        <v>1809</v>
      </c>
      <c r="AB196" t="s">
        <v>1809</v>
      </c>
      <c r="AC196" t="s">
        <v>1809</v>
      </c>
      <c r="AD196" t="s">
        <v>1809</v>
      </c>
      <c r="AE196" t="s">
        <v>1809</v>
      </c>
      <c r="AF196" t="s">
        <v>1809</v>
      </c>
      <c r="AG196" t="s">
        <v>1809</v>
      </c>
      <c r="AH196" t="s">
        <v>1809</v>
      </c>
      <c r="AI196" t="s">
        <v>1809</v>
      </c>
      <c r="AJ196" t="s">
        <v>1809</v>
      </c>
      <c r="AK196" t="s">
        <v>1809</v>
      </c>
      <c r="AL196" t="s">
        <v>1809</v>
      </c>
      <c r="AM196" t="s">
        <v>1809</v>
      </c>
      <c r="AN196">
        <v>0</v>
      </c>
      <c r="AO196">
        <v>0</v>
      </c>
      <c r="AP196" t="s">
        <v>1809</v>
      </c>
      <c r="AQ196" t="s">
        <v>1809</v>
      </c>
      <c r="AR196" t="s">
        <v>1809</v>
      </c>
      <c r="AS196" t="s">
        <v>1809</v>
      </c>
      <c r="AT196" t="s">
        <v>1809</v>
      </c>
      <c r="AU196" t="s">
        <v>1809</v>
      </c>
      <c r="AV196" t="s">
        <v>1809</v>
      </c>
      <c r="AW196" t="s">
        <v>1809</v>
      </c>
      <c r="AX196" t="s">
        <v>1809</v>
      </c>
      <c r="AY196" t="s">
        <v>1809</v>
      </c>
      <c r="AZ196">
        <v>0</v>
      </c>
      <c r="BA196" t="s">
        <v>1809</v>
      </c>
      <c r="BB196" t="s">
        <v>1809</v>
      </c>
      <c r="BC196" t="s">
        <v>1809</v>
      </c>
      <c r="BD196" t="s">
        <v>1809</v>
      </c>
      <c r="BE196" t="s">
        <v>1809</v>
      </c>
      <c r="BF196" t="s">
        <v>1809</v>
      </c>
      <c r="BG196" t="s">
        <v>1809</v>
      </c>
      <c r="BH196" t="s">
        <v>1809</v>
      </c>
      <c r="BI196" t="s">
        <v>1809</v>
      </c>
      <c r="BJ196" t="s">
        <v>1809</v>
      </c>
      <c r="BK196" t="s">
        <v>1809</v>
      </c>
      <c r="BL196" t="s">
        <v>1809</v>
      </c>
      <c r="BM196" t="s">
        <v>1809</v>
      </c>
      <c r="BN196" t="s">
        <v>1809</v>
      </c>
      <c r="BO196" t="s">
        <v>1809</v>
      </c>
      <c r="BP196" t="s">
        <v>1809</v>
      </c>
      <c r="BQ196" t="s">
        <v>1809</v>
      </c>
      <c r="BR196" t="s">
        <v>1809</v>
      </c>
      <c r="BS196" t="s">
        <v>1809</v>
      </c>
      <c r="BT196" t="s">
        <v>1809</v>
      </c>
      <c r="BU196" t="s">
        <v>1809</v>
      </c>
      <c r="BV196">
        <v>0</v>
      </c>
      <c r="BW196" t="s">
        <v>1809</v>
      </c>
      <c r="BX196" t="s">
        <v>1809</v>
      </c>
      <c r="BY196" t="s">
        <v>1809</v>
      </c>
      <c r="BZ196" t="s">
        <v>1809</v>
      </c>
      <c r="CA196" t="s">
        <v>1809</v>
      </c>
      <c r="CB196" t="s">
        <v>1809</v>
      </c>
      <c r="CC196" t="s">
        <v>1809</v>
      </c>
      <c r="CD196" t="s">
        <v>1809</v>
      </c>
      <c r="CE196" t="s">
        <v>1809</v>
      </c>
      <c r="CF196" t="s">
        <v>1809</v>
      </c>
      <c r="CG196" t="s">
        <v>1809</v>
      </c>
      <c r="CH196">
        <v>0</v>
      </c>
      <c r="CI196" t="s">
        <v>1809</v>
      </c>
      <c r="CJ196" t="s">
        <v>1809</v>
      </c>
      <c r="CK196" t="s">
        <v>1809</v>
      </c>
      <c r="CL196" t="s">
        <v>1809</v>
      </c>
      <c r="CM196" t="s">
        <v>1809</v>
      </c>
      <c r="CN196" t="s">
        <v>1809</v>
      </c>
      <c r="CO196" t="s">
        <v>1809</v>
      </c>
      <c r="CP196" t="s">
        <v>1809</v>
      </c>
      <c r="CQ196" t="s">
        <v>1809</v>
      </c>
      <c r="CR196" t="s">
        <v>1809</v>
      </c>
      <c r="CS196" t="s">
        <v>1809</v>
      </c>
      <c r="CT196" t="s">
        <v>1809</v>
      </c>
      <c r="CU196" t="s">
        <v>1809</v>
      </c>
      <c r="CV196" t="s">
        <v>1809</v>
      </c>
      <c r="CW196" t="s">
        <v>1809</v>
      </c>
      <c r="CX196" t="s">
        <v>1809</v>
      </c>
      <c r="CY196" t="s">
        <v>1809</v>
      </c>
      <c r="CZ196" t="s">
        <v>1809</v>
      </c>
      <c r="DA196" t="s">
        <v>1809</v>
      </c>
      <c r="DB196" t="s">
        <v>1809</v>
      </c>
      <c r="DC196" t="s">
        <v>1809</v>
      </c>
      <c r="DD196" t="s">
        <v>1809</v>
      </c>
      <c r="DE196" t="s">
        <v>1809</v>
      </c>
      <c r="DF196" t="s">
        <v>1809</v>
      </c>
      <c r="DG196" t="s">
        <v>1809</v>
      </c>
      <c r="DH196" t="s">
        <v>1809</v>
      </c>
      <c r="DI196" t="s">
        <v>1809</v>
      </c>
      <c r="DJ196" t="s">
        <v>1809</v>
      </c>
      <c r="DK196" t="s">
        <v>1809</v>
      </c>
      <c r="DL196" t="s">
        <v>1809</v>
      </c>
      <c r="DM196" t="s">
        <v>1809</v>
      </c>
      <c r="DN196" t="s">
        <v>1809</v>
      </c>
      <c r="DO196" t="s">
        <v>1809</v>
      </c>
      <c r="DP196" t="s">
        <v>1809</v>
      </c>
      <c r="DQ196" t="s">
        <v>1809</v>
      </c>
      <c r="DR196" t="s">
        <v>1809</v>
      </c>
      <c r="DS196" t="s">
        <v>1809</v>
      </c>
      <c r="DT196" t="s">
        <v>1809</v>
      </c>
      <c r="DU196" t="s">
        <v>1809</v>
      </c>
      <c r="DV196" t="s">
        <v>1809</v>
      </c>
      <c r="DW196">
        <v>0</v>
      </c>
      <c r="DX196">
        <v>0</v>
      </c>
      <c r="DY196">
        <v>0</v>
      </c>
      <c r="DZ196" t="s">
        <v>1809</v>
      </c>
      <c r="EA196">
        <v>1</v>
      </c>
      <c r="EB196">
        <v>0</v>
      </c>
      <c r="EC196">
        <v>0</v>
      </c>
      <c r="ED196">
        <v>0</v>
      </c>
      <c r="EE196">
        <v>0</v>
      </c>
      <c r="EF196">
        <v>0</v>
      </c>
      <c r="EG196">
        <v>1</v>
      </c>
      <c r="EH196">
        <v>0</v>
      </c>
      <c r="EI196">
        <v>0</v>
      </c>
      <c r="EJ196">
        <v>0</v>
      </c>
      <c r="EK196">
        <v>0</v>
      </c>
      <c r="EL196">
        <v>1</v>
      </c>
      <c r="EM196">
        <v>1</v>
      </c>
      <c r="EN196">
        <v>1</v>
      </c>
      <c r="EO196">
        <v>1</v>
      </c>
      <c r="EP196">
        <v>0</v>
      </c>
      <c r="EQ196">
        <v>0</v>
      </c>
      <c r="ER196">
        <v>1</v>
      </c>
      <c r="ES196">
        <v>1</v>
      </c>
      <c r="ET196">
        <v>0</v>
      </c>
      <c r="EU196">
        <v>0</v>
      </c>
      <c r="EV196">
        <v>0</v>
      </c>
      <c r="EW196">
        <v>0</v>
      </c>
    </row>
    <row r="197" spans="1:153" x14ac:dyDescent="0.35">
      <c r="A197" t="s">
        <v>499</v>
      </c>
      <c r="B197" s="1">
        <v>42429</v>
      </c>
      <c r="C197" s="1">
        <v>42578</v>
      </c>
      <c r="D197">
        <v>1</v>
      </c>
      <c r="E197">
        <v>0</v>
      </c>
      <c r="F197">
        <v>1</v>
      </c>
      <c r="G197">
        <v>0</v>
      </c>
      <c r="H197">
        <v>0</v>
      </c>
      <c r="I197">
        <v>0</v>
      </c>
      <c r="J197">
        <v>1</v>
      </c>
      <c r="K197">
        <v>2</v>
      </c>
      <c r="L197">
        <v>0</v>
      </c>
      <c r="M197">
        <v>1</v>
      </c>
      <c r="N197">
        <v>1</v>
      </c>
      <c r="O197">
        <v>1</v>
      </c>
      <c r="P197">
        <v>1</v>
      </c>
      <c r="Q197">
        <v>0</v>
      </c>
      <c r="R197">
        <v>0</v>
      </c>
      <c r="S197">
        <v>0</v>
      </c>
      <c r="T197">
        <v>0</v>
      </c>
      <c r="U197">
        <v>0</v>
      </c>
      <c r="V197">
        <v>0</v>
      </c>
      <c r="W197">
        <v>1</v>
      </c>
      <c r="X197">
        <v>0</v>
      </c>
      <c r="Y197">
        <v>0</v>
      </c>
      <c r="Z197" t="s">
        <v>1809</v>
      </c>
      <c r="AA197" t="s">
        <v>1809</v>
      </c>
      <c r="AB197" t="s">
        <v>1809</v>
      </c>
      <c r="AC197" t="s">
        <v>1809</v>
      </c>
      <c r="AD197" t="s">
        <v>1809</v>
      </c>
      <c r="AE197" t="s">
        <v>1809</v>
      </c>
      <c r="AF197" t="s">
        <v>1809</v>
      </c>
      <c r="AG197" t="s">
        <v>1809</v>
      </c>
      <c r="AH197" t="s">
        <v>1809</v>
      </c>
      <c r="AI197" t="s">
        <v>1809</v>
      </c>
      <c r="AJ197" t="s">
        <v>1809</v>
      </c>
      <c r="AK197" t="s">
        <v>1809</v>
      </c>
      <c r="AL197" t="s">
        <v>1809</v>
      </c>
      <c r="AM197" t="s">
        <v>1809</v>
      </c>
      <c r="AN197">
        <v>0</v>
      </c>
      <c r="AO197">
        <v>0</v>
      </c>
      <c r="AP197" t="s">
        <v>1809</v>
      </c>
      <c r="AQ197" t="s">
        <v>1809</v>
      </c>
      <c r="AR197" t="s">
        <v>1809</v>
      </c>
      <c r="AS197" t="s">
        <v>1809</v>
      </c>
      <c r="AT197" t="s">
        <v>1809</v>
      </c>
      <c r="AU197" t="s">
        <v>1809</v>
      </c>
      <c r="AV197" t="s">
        <v>1809</v>
      </c>
      <c r="AW197" t="s">
        <v>1809</v>
      </c>
      <c r="AX197" t="s">
        <v>1809</v>
      </c>
      <c r="AY197" t="s">
        <v>1809</v>
      </c>
      <c r="AZ197">
        <v>0</v>
      </c>
      <c r="BA197" t="s">
        <v>1809</v>
      </c>
      <c r="BB197" t="s">
        <v>1809</v>
      </c>
      <c r="BC197" t="s">
        <v>1809</v>
      </c>
      <c r="BD197" t="s">
        <v>1809</v>
      </c>
      <c r="BE197" t="s">
        <v>1809</v>
      </c>
      <c r="BF197" t="s">
        <v>1809</v>
      </c>
      <c r="BG197" t="s">
        <v>1809</v>
      </c>
      <c r="BH197" t="s">
        <v>1809</v>
      </c>
      <c r="BI197" t="s">
        <v>1809</v>
      </c>
      <c r="BJ197" t="s">
        <v>1809</v>
      </c>
      <c r="BK197" t="s">
        <v>1809</v>
      </c>
      <c r="BL197" t="s">
        <v>1809</v>
      </c>
      <c r="BM197" t="s">
        <v>1809</v>
      </c>
      <c r="BN197" t="s">
        <v>1809</v>
      </c>
      <c r="BO197" t="s">
        <v>1809</v>
      </c>
      <c r="BP197" t="s">
        <v>1809</v>
      </c>
      <c r="BQ197" t="s">
        <v>1809</v>
      </c>
      <c r="BR197" t="s">
        <v>1809</v>
      </c>
      <c r="BS197" t="s">
        <v>1809</v>
      </c>
      <c r="BT197" t="s">
        <v>1809</v>
      </c>
      <c r="BU197" t="s">
        <v>1809</v>
      </c>
      <c r="BV197">
        <v>0</v>
      </c>
      <c r="BW197" t="s">
        <v>1809</v>
      </c>
      <c r="BX197" t="s">
        <v>1809</v>
      </c>
      <c r="BY197" t="s">
        <v>1809</v>
      </c>
      <c r="BZ197" t="s">
        <v>1809</v>
      </c>
      <c r="CA197" t="s">
        <v>1809</v>
      </c>
      <c r="CB197" t="s">
        <v>1809</v>
      </c>
      <c r="CC197" t="s">
        <v>1809</v>
      </c>
      <c r="CD197" t="s">
        <v>1809</v>
      </c>
      <c r="CE197" t="s">
        <v>1809</v>
      </c>
      <c r="CF197" t="s">
        <v>1809</v>
      </c>
      <c r="CG197" t="s">
        <v>1809</v>
      </c>
      <c r="CH197">
        <v>0</v>
      </c>
      <c r="CI197" t="s">
        <v>1809</v>
      </c>
      <c r="CJ197" t="s">
        <v>1809</v>
      </c>
      <c r="CK197" t="s">
        <v>1809</v>
      </c>
      <c r="CL197" t="s">
        <v>1809</v>
      </c>
      <c r="CM197" t="s">
        <v>1809</v>
      </c>
      <c r="CN197" t="s">
        <v>1809</v>
      </c>
      <c r="CO197" t="s">
        <v>1809</v>
      </c>
      <c r="CP197" t="s">
        <v>1809</v>
      </c>
      <c r="CQ197" t="s">
        <v>1809</v>
      </c>
      <c r="CR197" t="s">
        <v>1809</v>
      </c>
      <c r="CS197" t="s">
        <v>1809</v>
      </c>
      <c r="CT197" t="s">
        <v>1809</v>
      </c>
      <c r="CU197" t="s">
        <v>1809</v>
      </c>
      <c r="CV197" t="s">
        <v>1809</v>
      </c>
      <c r="CW197" t="s">
        <v>1809</v>
      </c>
      <c r="CX197" t="s">
        <v>1809</v>
      </c>
      <c r="CY197" t="s">
        <v>1809</v>
      </c>
      <c r="CZ197" t="s">
        <v>1809</v>
      </c>
      <c r="DA197" t="s">
        <v>1809</v>
      </c>
      <c r="DB197" t="s">
        <v>1809</v>
      </c>
      <c r="DC197" t="s">
        <v>1809</v>
      </c>
      <c r="DD197" t="s">
        <v>1809</v>
      </c>
      <c r="DE197" t="s">
        <v>1809</v>
      </c>
      <c r="DF197" t="s">
        <v>1809</v>
      </c>
      <c r="DG197" t="s">
        <v>1809</v>
      </c>
      <c r="DH197" t="s">
        <v>1809</v>
      </c>
      <c r="DI197" t="s">
        <v>1809</v>
      </c>
      <c r="DJ197" t="s">
        <v>1809</v>
      </c>
      <c r="DK197" t="s">
        <v>1809</v>
      </c>
      <c r="DL197" t="s">
        <v>1809</v>
      </c>
      <c r="DM197" t="s">
        <v>1809</v>
      </c>
      <c r="DN197" t="s">
        <v>1809</v>
      </c>
      <c r="DO197" t="s">
        <v>1809</v>
      </c>
      <c r="DP197" t="s">
        <v>1809</v>
      </c>
      <c r="DQ197" t="s">
        <v>1809</v>
      </c>
      <c r="DR197" t="s">
        <v>1809</v>
      </c>
      <c r="DS197" t="s">
        <v>1809</v>
      </c>
      <c r="DT197" t="s">
        <v>1809</v>
      </c>
      <c r="DU197" t="s">
        <v>1809</v>
      </c>
      <c r="DV197" t="s">
        <v>1809</v>
      </c>
      <c r="DW197">
        <v>0</v>
      </c>
      <c r="DX197">
        <v>0</v>
      </c>
      <c r="DY197">
        <v>0</v>
      </c>
      <c r="DZ197" t="s">
        <v>1809</v>
      </c>
      <c r="EA197">
        <v>1</v>
      </c>
      <c r="EB197">
        <v>0</v>
      </c>
      <c r="EC197">
        <v>0</v>
      </c>
      <c r="ED197">
        <v>0</v>
      </c>
      <c r="EE197">
        <v>0</v>
      </c>
      <c r="EF197">
        <v>0</v>
      </c>
      <c r="EG197">
        <v>1</v>
      </c>
      <c r="EH197">
        <v>0</v>
      </c>
      <c r="EI197">
        <v>0</v>
      </c>
      <c r="EJ197">
        <v>0</v>
      </c>
      <c r="EK197">
        <v>0</v>
      </c>
      <c r="EL197">
        <v>1</v>
      </c>
      <c r="EM197">
        <v>1</v>
      </c>
      <c r="EN197">
        <v>1</v>
      </c>
      <c r="EO197">
        <v>1</v>
      </c>
      <c r="EP197">
        <v>0</v>
      </c>
      <c r="EQ197">
        <v>0</v>
      </c>
      <c r="ER197">
        <v>1</v>
      </c>
      <c r="ES197">
        <v>1</v>
      </c>
      <c r="ET197">
        <v>0</v>
      </c>
      <c r="EU197">
        <v>0</v>
      </c>
      <c r="EV197">
        <v>0</v>
      </c>
      <c r="EW197">
        <v>0</v>
      </c>
    </row>
    <row r="198" spans="1:153" x14ac:dyDescent="0.35">
      <c r="A198" t="s">
        <v>499</v>
      </c>
      <c r="B198" s="1">
        <v>42579</v>
      </c>
      <c r="C198" s="1">
        <v>42971</v>
      </c>
      <c r="D198">
        <v>1</v>
      </c>
      <c r="E198">
        <v>0</v>
      </c>
      <c r="F198">
        <v>1</v>
      </c>
      <c r="G198">
        <v>0</v>
      </c>
      <c r="H198">
        <v>0</v>
      </c>
      <c r="I198">
        <v>0</v>
      </c>
      <c r="J198">
        <v>1</v>
      </c>
      <c r="K198">
        <v>2</v>
      </c>
      <c r="L198">
        <v>0</v>
      </c>
      <c r="M198">
        <v>1</v>
      </c>
      <c r="N198">
        <v>1</v>
      </c>
      <c r="O198">
        <v>1</v>
      </c>
      <c r="P198">
        <v>1</v>
      </c>
      <c r="Q198">
        <v>0</v>
      </c>
      <c r="R198">
        <v>0</v>
      </c>
      <c r="S198">
        <v>0</v>
      </c>
      <c r="T198">
        <v>0</v>
      </c>
      <c r="U198">
        <v>0</v>
      </c>
      <c r="V198">
        <v>0</v>
      </c>
      <c r="W198">
        <v>1</v>
      </c>
      <c r="X198">
        <v>0</v>
      </c>
      <c r="Y198">
        <v>0</v>
      </c>
      <c r="Z198" t="s">
        <v>1809</v>
      </c>
      <c r="AA198" t="s">
        <v>1809</v>
      </c>
      <c r="AB198" t="s">
        <v>1809</v>
      </c>
      <c r="AC198" t="s">
        <v>1809</v>
      </c>
      <c r="AD198" t="s">
        <v>1809</v>
      </c>
      <c r="AE198" t="s">
        <v>1809</v>
      </c>
      <c r="AF198" t="s">
        <v>1809</v>
      </c>
      <c r="AG198" t="s">
        <v>1809</v>
      </c>
      <c r="AH198" t="s">
        <v>1809</v>
      </c>
      <c r="AI198" t="s">
        <v>1809</v>
      </c>
      <c r="AJ198" t="s">
        <v>1809</v>
      </c>
      <c r="AK198" t="s">
        <v>1809</v>
      </c>
      <c r="AL198" t="s">
        <v>1809</v>
      </c>
      <c r="AM198" t="s">
        <v>1809</v>
      </c>
      <c r="AN198">
        <v>0</v>
      </c>
      <c r="AO198">
        <v>0</v>
      </c>
      <c r="AP198" t="s">
        <v>1809</v>
      </c>
      <c r="AQ198" t="s">
        <v>1809</v>
      </c>
      <c r="AR198" t="s">
        <v>1809</v>
      </c>
      <c r="AS198" t="s">
        <v>1809</v>
      </c>
      <c r="AT198" t="s">
        <v>1809</v>
      </c>
      <c r="AU198" t="s">
        <v>1809</v>
      </c>
      <c r="AV198" t="s">
        <v>1809</v>
      </c>
      <c r="AW198" t="s">
        <v>1809</v>
      </c>
      <c r="AX198" t="s">
        <v>1809</v>
      </c>
      <c r="AY198" t="s">
        <v>1809</v>
      </c>
      <c r="AZ198">
        <v>0</v>
      </c>
      <c r="BA198" t="s">
        <v>1809</v>
      </c>
      <c r="BB198" t="s">
        <v>1809</v>
      </c>
      <c r="BC198" t="s">
        <v>1809</v>
      </c>
      <c r="BD198" t="s">
        <v>1809</v>
      </c>
      <c r="BE198" t="s">
        <v>1809</v>
      </c>
      <c r="BF198" t="s">
        <v>1809</v>
      </c>
      <c r="BG198" t="s">
        <v>1809</v>
      </c>
      <c r="BH198" t="s">
        <v>1809</v>
      </c>
      <c r="BI198" t="s">
        <v>1809</v>
      </c>
      <c r="BJ198" t="s">
        <v>1809</v>
      </c>
      <c r="BK198" t="s">
        <v>1809</v>
      </c>
      <c r="BL198" t="s">
        <v>1809</v>
      </c>
      <c r="BM198" t="s">
        <v>1809</v>
      </c>
      <c r="BN198" t="s">
        <v>1809</v>
      </c>
      <c r="BO198" t="s">
        <v>1809</v>
      </c>
      <c r="BP198" t="s">
        <v>1809</v>
      </c>
      <c r="BQ198" t="s">
        <v>1809</v>
      </c>
      <c r="BR198" t="s">
        <v>1809</v>
      </c>
      <c r="BS198" t="s">
        <v>1809</v>
      </c>
      <c r="BT198" t="s">
        <v>1809</v>
      </c>
      <c r="BU198" t="s">
        <v>1809</v>
      </c>
      <c r="BV198">
        <v>0</v>
      </c>
      <c r="BW198" t="s">
        <v>1809</v>
      </c>
      <c r="BX198" t="s">
        <v>1809</v>
      </c>
      <c r="BY198" t="s">
        <v>1809</v>
      </c>
      <c r="BZ198" t="s">
        <v>1809</v>
      </c>
      <c r="CA198" t="s">
        <v>1809</v>
      </c>
      <c r="CB198" t="s">
        <v>1809</v>
      </c>
      <c r="CC198" t="s">
        <v>1809</v>
      </c>
      <c r="CD198" t="s">
        <v>1809</v>
      </c>
      <c r="CE198" t="s">
        <v>1809</v>
      </c>
      <c r="CF198" t="s">
        <v>1809</v>
      </c>
      <c r="CG198" t="s">
        <v>1809</v>
      </c>
      <c r="CH198">
        <v>0</v>
      </c>
      <c r="CI198" t="s">
        <v>1809</v>
      </c>
      <c r="CJ198" t="s">
        <v>1809</v>
      </c>
      <c r="CK198" t="s">
        <v>1809</v>
      </c>
      <c r="CL198" t="s">
        <v>1809</v>
      </c>
      <c r="CM198" t="s">
        <v>1809</v>
      </c>
      <c r="CN198" t="s">
        <v>1809</v>
      </c>
      <c r="CO198" t="s">
        <v>1809</v>
      </c>
      <c r="CP198" t="s">
        <v>1809</v>
      </c>
      <c r="CQ198" t="s">
        <v>1809</v>
      </c>
      <c r="CR198" t="s">
        <v>1809</v>
      </c>
      <c r="CS198" t="s">
        <v>1809</v>
      </c>
      <c r="CT198" t="s">
        <v>1809</v>
      </c>
      <c r="CU198" t="s">
        <v>1809</v>
      </c>
      <c r="CV198" t="s">
        <v>1809</v>
      </c>
      <c r="CW198" t="s">
        <v>1809</v>
      </c>
      <c r="CX198" t="s">
        <v>1809</v>
      </c>
      <c r="CY198" t="s">
        <v>1809</v>
      </c>
      <c r="CZ198" t="s">
        <v>1809</v>
      </c>
      <c r="DA198" t="s">
        <v>1809</v>
      </c>
      <c r="DB198" t="s">
        <v>1809</v>
      </c>
      <c r="DC198" t="s">
        <v>1809</v>
      </c>
      <c r="DD198" t="s">
        <v>1809</v>
      </c>
      <c r="DE198" t="s">
        <v>1809</v>
      </c>
      <c r="DF198" t="s">
        <v>1809</v>
      </c>
      <c r="DG198" t="s">
        <v>1809</v>
      </c>
      <c r="DH198" t="s">
        <v>1809</v>
      </c>
      <c r="DI198" t="s">
        <v>1809</v>
      </c>
      <c r="DJ198" t="s">
        <v>1809</v>
      </c>
      <c r="DK198" t="s">
        <v>1809</v>
      </c>
      <c r="DL198" t="s">
        <v>1809</v>
      </c>
      <c r="DM198" t="s">
        <v>1809</v>
      </c>
      <c r="DN198" t="s">
        <v>1809</v>
      </c>
      <c r="DO198" t="s">
        <v>1809</v>
      </c>
      <c r="DP198" t="s">
        <v>1809</v>
      </c>
      <c r="DQ198" t="s">
        <v>1809</v>
      </c>
      <c r="DR198" t="s">
        <v>1809</v>
      </c>
      <c r="DS198" t="s">
        <v>1809</v>
      </c>
      <c r="DT198" t="s">
        <v>1809</v>
      </c>
      <c r="DU198" t="s">
        <v>1809</v>
      </c>
      <c r="DV198" t="s">
        <v>1809</v>
      </c>
      <c r="DW198">
        <v>0</v>
      </c>
      <c r="DX198">
        <v>0</v>
      </c>
      <c r="DY198">
        <v>0</v>
      </c>
      <c r="DZ198" t="s">
        <v>1809</v>
      </c>
      <c r="EA198">
        <v>1</v>
      </c>
      <c r="EB198">
        <v>0</v>
      </c>
      <c r="EC198">
        <v>0</v>
      </c>
      <c r="ED198">
        <v>0</v>
      </c>
      <c r="EE198">
        <v>0</v>
      </c>
      <c r="EF198">
        <v>0</v>
      </c>
      <c r="EG198">
        <v>1</v>
      </c>
      <c r="EH198">
        <v>0</v>
      </c>
      <c r="EI198">
        <v>0</v>
      </c>
      <c r="EJ198">
        <v>0</v>
      </c>
      <c r="EK198">
        <v>0</v>
      </c>
      <c r="EL198">
        <v>1</v>
      </c>
      <c r="EM198">
        <v>1</v>
      </c>
      <c r="EN198">
        <v>1</v>
      </c>
      <c r="EO198">
        <v>1</v>
      </c>
      <c r="EP198">
        <v>0</v>
      </c>
      <c r="EQ198">
        <v>0</v>
      </c>
      <c r="ER198">
        <v>1</v>
      </c>
      <c r="ES198">
        <v>1</v>
      </c>
      <c r="ET198">
        <v>0</v>
      </c>
      <c r="EU198">
        <v>0</v>
      </c>
      <c r="EV198">
        <v>0</v>
      </c>
      <c r="EW198">
        <v>0</v>
      </c>
    </row>
    <row r="199" spans="1:153" x14ac:dyDescent="0.35">
      <c r="A199" t="s">
        <v>499</v>
      </c>
      <c r="B199" s="1">
        <v>42972</v>
      </c>
      <c r="C199" s="1">
        <v>42990</v>
      </c>
      <c r="D199">
        <v>1</v>
      </c>
      <c r="E199">
        <v>0</v>
      </c>
      <c r="F199">
        <v>1</v>
      </c>
      <c r="G199">
        <v>0</v>
      </c>
      <c r="H199">
        <v>0</v>
      </c>
      <c r="I199">
        <v>0</v>
      </c>
      <c r="J199">
        <v>1</v>
      </c>
      <c r="K199">
        <v>2</v>
      </c>
      <c r="L199">
        <v>0</v>
      </c>
      <c r="M199">
        <v>1</v>
      </c>
      <c r="N199">
        <v>1</v>
      </c>
      <c r="O199">
        <v>1</v>
      </c>
      <c r="P199">
        <v>1</v>
      </c>
      <c r="Q199">
        <v>0</v>
      </c>
      <c r="R199">
        <v>0</v>
      </c>
      <c r="S199">
        <v>0</v>
      </c>
      <c r="T199">
        <v>0</v>
      </c>
      <c r="U199">
        <v>0</v>
      </c>
      <c r="V199">
        <v>0</v>
      </c>
      <c r="W199">
        <v>1</v>
      </c>
      <c r="X199">
        <v>0</v>
      </c>
      <c r="Y199">
        <v>0</v>
      </c>
      <c r="Z199" t="s">
        <v>1809</v>
      </c>
      <c r="AA199" t="s">
        <v>1809</v>
      </c>
      <c r="AB199" t="s">
        <v>1809</v>
      </c>
      <c r="AC199" t="s">
        <v>1809</v>
      </c>
      <c r="AD199" t="s">
        <v>1809</v>
      </c>
      <c r="AE199" t="s">
        <v>1809</v>
      </c>
      <c r="AF199" t="s">
        <v>1809</v>
      </c>
      <c r="AG199" t="s">
        <v>1809</v>
      </c>
      <c r="AH199" t="s">
        <v>1809</v>
      </c>
      <c r="AI199" t="s">
        <v>1809</v>
      </c>
      <c r="AJ199" t="s">
        <v>1809</v>
      </c>
      <c r="AK199" t="s">
        <v>1809</v>
      </c>
      <c r="AL199" t="s">
        <v>1809</v>
      </c>
      <c r="AM199" t="s">
        <v>1809</v>
      </c>
      <c r="AN199">
        <v>0</v>
      </c>
      <c r="AO199">
        <v>0</v>
      </c>
      <c r="AP199" t="s">
        <v>1809</v>
      </c>
      <c r="AQ199" t="s">
        <v>1809</v>
      </c>
      <c r="AR199" t="s">
        <v>1809</v>
      </c>
      <c r="AS199" t="s">
        <v>1809</v>
      </c>
      <c r="AT199" t="s">
        <v>1809</v>
      </c>
      <c r="AU199" t="s">
        <v>1809</v>
      </c>
      <c r="AV199" t="s">
        <v>1809</v>
      </c>
      <c r="AW199" t="s">
        <v>1809</v>
      </c>
      <c r="AX199" t="s">
        <v>1809</v>
      </c>
      <c r="AY199" t="s">
        <v>1809</v>
      </c>
      <c r="AZ199">
        <v>0</v>
      </c>
      <c r="BA199" t="s">
        <v>1809</v>
      </c>
      <c r="BB199" t="s">
        <v>1809</v>
      </c>
      <c r="BC199" t="s">
        <v>1809</v>
      </c>
      <c r="BD199" t="s">
        <v>1809</v>
      </c>
      <c r="BE199" t="s">
        <v>1809</v>
      </c>
      <c r="BF199" t="s">
        <v>1809</v>
      </c>
      <c r="BG199" t="s">
        <v>1809</v>
      </c>
      <c r="BH199" t="s">
        <v>1809</v>
      </c>
      <c r="BI199" t="s">
        <v>1809</v>
      </c>
      <c r="BJ199" t="s">
        <v>1809</v>
      </c>
      <c r="BK199" t="s">
        <v>1809</v>
      </c>
      <c r="BL199" t="s">
        <v>1809</v>
      </c>
      <c r="BM199" t="s">
        <v>1809</v>
      </c>
      <c r="BN199" t="s">
        <v>1809</v>
      </c>
      <c r="BO199" t="s">
        <v>1809</v>
      </c>
      <c r="BP199" t="s">
        <v>1809</v>
      </c>
      <c r="BQ199" t="s">
        <v>1809</v>
      </c>
      <c r="BR199" t="s">
        <v>1809</v>
      </c>
      <c r="BS199" t="s">
        <v>1809</v>
      </c>
      <c r="BT199" t="s">
        <v>1809</v>
      </c>
      <c r="BU199" t="s">
        <v>1809</v>
      </c>
      <c r="BV199">
        <v>0</v>
      </c>
      <c r="BW199" t="s">
        <v>1809</v>
      </c>
      <c r="BX199" t="s">
        <v>1809</v>
      </c>
      <c r="BY199" t="s">
        <v>1809</v>
      </c>
      <c r="BZ199" t="s">
        <v>1809</v>
      </c>
      <c r="CA199" t="s">
        <v>1809</v>
      </c>
      <c r="CB199" t="s">
        <v>1809</v>
      </c>
      <c r="CC199" t="s">
        <v>1809</v>
      </c>
      <c r="CD199" t="s">
        <v>1809</v>
      </c>
      <c r="CE199" t="s">
        <v>1809</v>
      </c>
      <c r="CF199" t="s">
        <v>1809</v>
      </c>
      <c r="CG199" t="s">
        <v>1809</v>
      </c>
      <c r="CH199">
        <v>0</v>
      </c>
      <c r="CI199" t="s">
        <v>1809</v>
      </c>
      <c r="CJ199" t="s">
        <v>1809</v>
      </c>
      <c r="CK199" t="s">
        <v>1809</v>
      </c>
      <c r="CL199" t="s">
        <v>1809</v>
      </c>
      <c r="CM199" t="s">
        <v>1809</v>
      </c>
      <c r="CN199" t="s">
        <v>1809</v>
      </c>
      <c r="CO199" t="s">
        <v>1809</v>
      </c>
      <c r="CP199" t="s">
        <v>1809</v>
      </c>
      <c r="CQ199" t="s">
        <v>1809</v>
      </c>
      <c r="CR199" t="s">
        <v>1809</v>
      </c>
      <c r="CS199" t="s">
        <v>1809</v>
      </c>
      <c r="CT199" t="s">
        <v>1809</v>
      </c>
      <c r="CU199" t="s">
        <v>1809</v>
      </c>
      <c r="CV199" t="s">
        <v>1809</v>
      </c>
      <c r="CW199" t="s">
        <v>1809</v>
      </c>
      <c r="CX199" t="s">
        <v>1809</v>
      </c>
      <c r="CY199" t="s">
        <v>1809</v>
      </c>
      <c r="CZ199" t="s">
        <v>1809</v>
      </c>
      <c r="DA199" t="s">
        <v>1809</v>
      </c>
      <c r="DB199" t="s">
        <v>1809</v>
      </c>
      <c r="DC199" t="s">
        <v>1809</v>
      </c>
      <c r="DD199" t="s">
        <v>1809</v>
      </c>
      <c r="DE199" t="s">
        <v>1809</v>
      </c>
      <c r="DF199" t="s">
        <v>1809</v>
      </c>
      <c r="DG199" t="s">
        <v>1809</v>
      </c>
      <c r="DH199" t="s">
        <v>1809</v>
      </c>
      <c r="DI199" t="s">
        <v>1809</v>
      </c>
      <c r="DJ199" t="s">
        <v>1809</v>
      </c>
      <c r="DK199" t="s">
        <v>1809</v>
      </c>
      <c r="DL199" t="s">
        <v>1809</v>
      </c>
      <c r="DM199" t="s">
        <v>1809</v>
      </c>
      <c r="DN199" t="s">
        <v>1809</v>
      </c>
      <c r="DO199" t="s">
        <v>1809</v>
      </c>
      <c r="DP199" t="s">
        <v>1809</v>
      </c>
      <c r="DQ199" t="s">
        <v>1809</v>
      </c>
      <c r="DR199" t="s">
        <v>1809</v>
      </c>
      <c r="DS199" t="s">
        <v>1809</v>
      </c>
      <c r="DT199" t="s">
        <v>1809</v>
      </c>
      <c r="DU199" t="s">
        <v>1809</v>
      </c>
      <c r="DV199" t="s">
        <v>1809</v>
      </c>
      <c r="DW199">
        <v>0</v>
      </c>
      <c r="DX199">
        <v>0</v>
      </c>
      <c r="DY199">
        <v>0</v>
      </c>
      <c r="DZ199" t="s">
        <v>1809</v>
      </c>
      <c r="EA199">
        <v>1</v>
      </c>
      <c r="EB199">
        <v>0</v>
      </c>
      <c r="EC199">
        <v>0</v>
      </c>
      <c r="ED199">
        <v>0</v>
      </c>
      <c r="EE199">
        <v>0</v>
      </c>
      <c r="EF199">
        <v>0</v>
      </c>
      <c r="EG199">
        <v>1</v>
      </c>
      <c r="EH199">
        <v>0</v>
      </c>
      <c r="EI199">
        <v>0</v>
      </c>
      <c r="EJ199">
        <v>0</v>
      </c>
      <c r="EK199">
        <v>0</v>
      </c>
      <c r="EL199">
        <v>1</v>
      </c>
      <c r="EM199">
        <v>1</v>
      </c>
      <c r="EN199">
        <v>1</v>
      </c>
      <c r="EO199">
        <v>1</v>
      </c>
      <c r="EP199">
        <v>0</v>
      </c>
      <c r="EQ199">
        <v>0</v>
      </c>
      <c r="ER199">
        <v>1</v>
      </c>
      <c r="ES199">
        <v>1</v>
      </c>
      <c r="ET199">
        <v>0</v>
      </c>
      <c r="EU199">
        <v>0</v>
      </c>
      <c r="EV199">
        <v>0</v>
      </c>
      <c r="EW199">
        <v>0</v>
      </c>
    </row>
    <row r="200" spans="1:153" x14ac:dyDescent="0.35">
      <c r="A200" t="s">
        <v>499</v>
      </c>
      <c r="B200" s="1">
        <v>42991</v>
      </c>
      <c r="C200" s="1">
        <v>43100</v>
      </c>
      <c r="D200">
        <v>1</v>
      </c>
      <c r="E200">
        <v>0</v>
      </c>
      <c r="F200">
        <v>1</v>
      </c>
      <c r="G200">
        <v>0</v>
      </c>
      <c r="H200">
        <v>0</v>
      </c>
      <c r="I200">
        <v>0</v>
      </c>
      <c r="J200">
        <v>1</v>
      </c>
      <c r="K200">
        <v>2</v>
      </c>
      <c r="L200">
        <v>0</v>
      </c>
      <c r="M200">
        <v>1</v>
      </c>
      <c r="N200">
        <v>1</v>
      </c>
      <c r="O200">
        <v>1</v>
      </c>
      <c r="P200">
        <v>1</v>
      </c>
      <c r="Q200">
        <v>0</v>
      </c>
      <c r="R200">
        <v>0</v>
      </c>
      <c r="S200">
        <v>0</v>
      </c>
      <c r="T200">
        <v>0</v>
      </c>
      <c r="U200">
        <v>0</v>
      </c>
      <c r="V200">
        <v>0</v>
      </c>
      <c r="W200">
        <v>1</v>
      </c>
      <c r="X200">
        <v>0</v>
      </c>
      <c r="Y200">
        <v>0</v>
      </c>
      <c r="Z200" t="s">
        <v>1809</v>
      </c>
      <c r="AA200" t="s">
        <v>1809</v>
      </c>
      <c r="AB200" t="s">
        <v>1809</v>
      </c>
      <c r="AC200" t="s">
        <v>1809</v>
      </c>
      <c r="AD200" t="s">
        <v>1809</v>
      </c>
      <c r="AE200" t="s">
        <v>1809</v>
      </c>
      <c r="AF200" t="s">
        <v>1809</v>
      </c>
      <c r="AG200" t="s">
        <v>1809</v>
      </c>
      <c r="AH200" t="s">
        <v>1809</v>
      </c>
      <c r="AI200" t="s">
        <v>1809</v>
      </c>
      <c r="AJ200" t="s">
        <v>1809</v>
      </c>
      <c r="AK200" t="s">
        <v>1809</v>
      </c>
      <c r="AL200" t="s">
        <v>1809</v>
      </c>
      <c r="AM200" t="s">
        <v>1809</v>
      </c>
      <c r="AN200">
        <v>0</v>
      </c>
      <c r="AO200">
        <v>0</v>
      </c>
      <c r="AP200" t="s">
        <v>1809</v>
      </c>
      <c r="AQ200" t="s">
        <v>1809</v>
      </c>
      <c r="AR200" t="s">
        <v>1809</v>
      </c>
      <c r="AS200" t="s">
        <v>1809</v>
      </c>
      <c r="AT200" t="s">
        <v>1809</v>
      </c>
      <c r="AU200" t="s">
        <v>1809</v>
      </c>
      <c r="AV200" t="s">
        <v>1809</v>
      </c>
      <c r="AW200" t="s">
        <v>1809</v>
      </c>
      <c r="AX200" t="s">
        <v>1809</v>
      </c>
      <c r="AY200" t="s">
        <v>1809</v>
      </c>
      <c r="AZ200">
        <v>0</v>
      </c>
      <c r="BA200" t="s">
        <v>1809</v>
      </c>
      <c r="BB200" t="s">
        <v>1809</v>
      </c>
      <c r="BC200" t="s">
        <v>1809</v>
      </c>
      <c r="BD200" t="s">
        <v>1809</v>
      </c>
      <c r="BE200" t="s">
        <v>1809</v>
      </c>
      <c r="BF200" t="s">
        <v>1809</v>
      </c>
      <c r="BG200" t="s">
        <v>1809</v>
      </c>
      <c r="BH200" t="s">
        <v>1809</v>
      </c>
      <c r="BI200" t="s">
        <v>1809</v>
      </c>
      <c r="BJ200" t="s">
        <v>1809</v>
      </c>
      <c r="BK200" t="s">
        <v>1809</v>
      </c>
      <c r="BL200" t="s">
        <v>1809</v>
      </c>
      <c r="BM200" t="s">
        <v>1809</v>
      </c>
      <c r="BN200" t="s">
        <v>1809</v>
      </c>
      <c r="BO200" t="s">
        <v>1809</v>
      </c>
      <c r="BP200" t="s">
        <v>1809</v>
      </c>
      <c r="BQ200" t="s">
        <v>1809</v>
      </c>
      <c r="BR200" t="s">
        <v>1809</v>
      </c>
      <c r="BS200" t="s">
        <v>1809</v>
      </c>
      <c r="BT200" t="s">
        <v>1809</v>
      </c>
      <c r="BU200" t="s">
        <v>1809</v>
      </c>
      <c r="BV200">
        <v>0</v>
      </c>
      <c r="BW200" t="s">
        <v>1809</v>
      </c>
      <c r="BX200" t="s">
        <v>1809</v>
      </c>
      <c r="BY200" t="s">
        <v>1809</v>
      </c>
      <c r="BZ200" t="s">
        <v>1809</v>
      </c>
      <c r="CA200" t="s">
        <v>1809</v>
      </c>
      <c r="CB200" t="s">
        <v>1809</v>
      </c>
      <c r="CC200" t="s">
        <v>1809</v>
      </c>
      <c r="CD200" t="s">
        <v>1809</v>
      </c>
      <c r="CE200" t="s">
        <v>1809</v>
      </c>
      <c r="CF200" t="s">
        <v>1809</v>
      </c>
      <c r="CG200" t="s">
        <v>1809</v>
      </c>
      <c r="CH200">
        <v>0</v>
      </c>
      <c r="CI200" t="s">
        <v>1809</v>
      </c>
      <c r="CJ200" t="s">
        <v>1809</v>
      </c>
      <c r="CK200" t="s">
        <v>1809</v>
      </c>
      <c r="CL200" t="s">
        <v>1809</v>
      </c>
      <c r="CM200" t="s">
        <v>1809</v>
      </c>
      <c r="CN200" t="s">
        <v>1809</v>
      </c>
      <c r="CO200" t="s">
        <v>1809</v>
      </c>
      <c r="CP200" t="s">
        <v>1809</v>
      </c>
      <c r="CQ200" t="s">
        <v>1809</v>
      </c>
      <c r="CR200" t="s">
        <v>1809</v>
      </c>
      <c r="CS200" t="s">
        <v>1809</v>
      </c>
      <c r="CT200" t="s">
        <v>1809</v>
      </c>
      <c r="CU200" t="s">
        <v>1809</v>
      </c>
      <c r="CV200" t="s">
        <v>1809</v>
      </c>
      <c r="CW200" t="s">
        <v>1809</v>
      </c>
      <c r="CX200" t="s">
        <v>1809</v>
      </c>
      <c r="CY200" t="s">
        <v>1809</v>
      </c>
      <c r="CZ200" t="s">
        <v>1809</v>
      </c>
      <c r="DA200" t="s">
        <v>1809</v>
      </c>
      <c r="DB200" t="s">
        <v>1809</v>
      </c>
      <c r="DC200" t="s">
        <v>1809</v>
      </c>
      <c r="DD200" t="s">
        <v>1809</v>
      </c>
      <c r="DE200" t="s">
        <v>1809</v>
      </c>
      <c r="DF200" t="s">
        <v>1809</v>
      </c>
      <c r="DG200" t="s">
        <v>1809</v>
      </c>
      <c r="DH200" t="s">
        <v>1809</v>
      </c>
      <c r="DI200" t="s">
        <v>1809</v>
      </c>
      <c r="DJ200" t="s">
        <v>1809</v>
      </c>
      <c r="DK200" t="s">
        <v>1809</v>
      </c>
      <c r="DL200" t="s">
        <v>1809</v>
      </c>
      <c r="DM200" t="s">
        <v>1809</v>
      </c>
      <c r="DN200" t="s">
        <v>1809</v>
      </c>
      <c r="DO200" t="s">
        <v>1809</v>
      </c>
      <c r="DP200" t="s">
        <v>1809</v>
      </c>
      <c r="DQ200" t="s">
        <v>1809</v>
      </c>
      <c r="DR200" t="s">
        <v>1809</v>
      </c>
      <c r="DS200" t="s">
        <v>1809</v>
      </c>
      <c r="DT200" t="s">
        <v>1809</v>
      </c>
      <c r="DU200" t="s">
        <v>1809</v>
      </c>
      <c r="DV200" t="s">
        <v>1809</v>
      </c>
      <c r="DW200">
        <v>0</v>
      </c>
      <c r="DX200">
        <v>0</v>
      </c>
      <c r="DY200">
        <v>0</v>
      </c>
      <c r="DZ200" t="s">
        <v>1809</v>
      </c>
      <c r="EA200">
        <v>1</v>
      </c>
      <c r="EB200">
        <v>1</v>
      </c>
      <c r="EC200">
        <v>0</v>
      </c>
      <c r="ED200">
        <v>1</v>
      </c>
      <c r="EE200">
        <v>0</v>
      </c>
      <c r="EF200">
        <v>0</v>
      </c>
      <c r="EG200">
        <v>0</v>
      </c>
      <c r="EH200">
        <v>0</v>
      </c>
      <c r="EI200">
        <v>0</v>
      </c>
      <c r="EJ200">
        <v>0</v>
      </c>
      <c r="EK200">
        <v>0</v>
      </c>
      <c r="EL200">
        <v>1</v>
      </c>
      <c r="EM200">
        <v>1</v>
      </c>
      <c r="EN200">
        <v>1</v>
      </c>
      <c r="EO200">
        <v>1</v>
      </c>
      <c r="EP200">
        <v>0</v>
      </c>
      <c r="EQ200">
        <v>0</v>
      </c>
      <c r="ER200">
        <v>1</v>
      </c>
      <c r="ES200">
        <v>1</v>
      </c>
      <c r="ET200">
        <v>0</v>
      </c>
      <c r="EU200">
        <v>0</v>
      </c>
      <c r="EV200">
        <v>0</v>
      </c>
      <c r="EW200">
        <v>0</v>
      </c>
    </row>
    <row r="201" spans="1:153" x14ac:dyDescent="0.35">
      <c r="A201" t="s">
        <v>499</v>
      </c>
      <c r="B201" s="1">
        <v>43101</v>
      </c>
      <c r="C201" s="1">
        <v>43325</v>
      </c>
      <c r="D201">
        <v>1</v>
      </c>
      <c r="E201">
        <v>0</v>
      </c>
      <c r="F201">
        <v>1</v>
      </c>
      <c r="G201">
        <v>0</v>
      </c>
      <c r="H201">
        <v>0</v>
      </c>
      <c r="I201">
        <v>0</v>
      </c>
      <c r="J201">
        <v>1</v>
      </c>
      <c r="K201">
        <v>2</v>
      </c>
      <c r="L201">
        <v>0</v>
      </c>
      <c r="M201">
        <v>1</v>
      </c>
      <c r="N201">
        <v>1</v>
      </c>
      <c r="O201">
        <v>1</v>
      </c>
      <c r="P201">
        <v>1</v>
      </c>
      <c r="Q201">
        <v>0</v>
      </c>
      <c r="R201">
        <v>0</v>
      </c>
      <c r="S201">
        <v>0</v>
      </c>
      <c r="T201">
        <v>0</v>
      </c>
      <c r="U201">
        <v>0</v>
      </c>
      <c r="V201">
        <v>0</v>
      </c>
      <c r="W201">
        <v>1</v>
      </c>
      <c r="X201">
        <v>0</v>
      </c>
      <c r="Y201">
        <v>1</v>
      </c>
      <c r="Z201">
        <v>1</v>
      </c>
      <c r="AA201">
        <v>1</v>
      </c>
      <c r="AB201">
        <v>1</v>
      </c>
      <c r="AC201">
        <v>1</v>
      </c>
      <c r="AD201">
        <v>1</v>
      </c>
      <c r="AE201">
        <v>1</v>
      </c>
      <c r="AF201">
        <v>0</v>
      </c>
      <c r="AG201">
        <v>0</v>
      </c>
      <c r="AH201">
        <v>0</v>
      </c>
      <c r="AI201">
        <v>0</v>
      </c>
      <c r="AJ201">
        <v>1</v>
      </c>
      <c r="AK201">
        <v>0</v>
      </c>
      <c r="AL201">
        <v>0</v>
      </c>
      <c r="AM201">
        <v>0</v>
      </c>
      <c r="AN201">
        <v>1</v>
      </c>
      <c r="AO201">
        <v>0</v>
      </c>
      <c r="AP201" t="s">
        <v>1809</v>
      </c>
      <c r="AQ201" t="s">
        <v>1809</v>
      </c>
      <c r="AR201" t="s">
        <v>1809</v>
      </c>
      <c r="AS201" t="s">
        <v>1809</v>
      </c>
      <c r="AT201" t="s">
        <v>1809</v>
      </c>
      <c r="AU201" t="s">
        <v>1809</v>
      </c>
      <c r="AV201" t="s">
        <v>1809</v>
      </c>
      <c r="AW201" t="s">
        <v>1809</v>
      </c>
      <c r="AX201" t="s">
        <v>1809</v>
      </c>
      <c r="AY201" t="s">
        <v>1809</v>
      </c>
      <c r="AZ201">
        <v>0</v>
      </c>
      <c r="BA201" t="s">
        <v>1809</v>
      </c>
      <c r="BB201" t="s">
        <v>1809</v>
      </c>
      <c r="BC201" t="s">
        <v>1809</v>
      </c>
      <c r="BD201" t="s">
        <v>1809</v>
      </c>
      <c r="BE201" t="s">
        <v>1809</v>
      </c>
      <c r="BF201" t="s">
        <v>1809</v>
      </c>
      <c r="BG201" t="s">
        <v>1809</v>
      </c>
      <c r="BH201" t="s">
        <v>1809</v>
      </c>
      <c r="BI201" t="s">
        <v>1809</v>
      </c>
      <c r="BJ201" t="s">
        <v>1809</v>
      </c>
      <c r="BK201" t="s">
        <v>1809</v>
      </c>
      <c r="BL201" t="s">
        <v>1809</v>
      </c>
      <c r="BM201" t="s">
        <v>1809</v>
      </c>
      <c r="BN201" t="s">
        <v>1809</v>
      </c>
      <c r="BO201" t="s">
        <v>1809</v>
      </c>
      <c r="BP201" t="s">
        <v>1809</v>
      </c>
      <c r="BQ201" t="s">
        <v>1809</v>
      </c>
      <c r="BR201" t="s">
        <v>1809</v>
      </c>
      <c r="BS201" t="s">
        <v>1809</v>
      </c>
      <c r="BT201" t="s">
        <v>1809</v>
      </c>
      <c r="BU201" t="s">
        <v>1809</v>
      </c>
      <c r="BV201">
        <v>0</v>
      </c>
      <c r="BW201" t="s">
        <v>1809</v>
      </c>
      <c r="BX201" t="s">
        <v>1809</v>
      </c>
      <c r="BY201" t="s">
        <v>1809</v>
      </c>
      <c r="BZ201" t="s">
        <v>1809</v>
      </c>
      <c r="CA201" t="s">
        <v>1809</v>
      </c>
      <c r="CB201" t="s">
        <v>1809</v>
      </c>
      <c r="CC201" t="s">
        <v>1809</v>
      </c>
      <c r="CD201" t="s">
        <v>1809</v>
      </c>
      <c r="CE201" t="s">
        <v>1809</v>
      </c>
      <c r="CF201" t="s">
        <v>1809</v>
      </c>
      <c r="CG201" t="s">
        <v>1809</v>
      </c>
      <c r="CH201">
        <v>1</v>
      </c>
      <c r="CI201">
        <v>1</v>
      </c>
      <c r="CJ201">
        <v>0</v>
      </c>
      <c r="CK201">
        <v>0</v>
      </c>
      <c r="CL201">
        <v>0</v>
      </c>
      <c r="CM201">
        <v>0</v>
      </c>
      <c r="CN201">
        <v>1</v>
      </c>
      <c r="CO201">
        <v>0</v>
      </c>
      <c r="CP201">
        <v>0</v>
      </c>
      <c r="CQ201">
        <v>0</v>
      </c>
      <c r="CR201">
        <v>0</v>
      </c>
      <c r="CS201">
        <v>0</v>
      </c>
      <c r="CT201">
        <v>0</v>
      </c>
      <c r="CU201">
        <v>0</v>
      </c>
      <c r="CV201">
        <v>0</v>
      </c>
      <c r="CW201">
        <v>0</v>
      </c>
      <c r="CX201">
        <v>0</v>
      </c>
      <c r="CY201">
        <v>0</v>
      </c>
      <c r="CZ201">
        <v>0</v>
      </c>
      <c r="DA201">
        <v>0</v>
      </c>
      <c r="DB201">
        <v>0</v>
      </c>
      <c r="DC201">
        <v>0</v>
      </c>
      <c r="DD201">
        <v>1</v>
      </c>
      <c r="DE201">
        <v>0</v>
      </c>
      <c r="DF201">
        <v>0</v>
      </c>
      <c r="DG201">
        <v>0</v>
      </c>
      <c r="DH201">
        <v>0</v>
      </c>
      <c r="DI201">
        <v>0</v>
      </c>
      <c r="DJ201">
        <v>0</v>
      </c>
      <c r="DK201">
        <v>0</v>
      </c>
      <c r="DL201">
        <v>1</v>
      </c>
      <c r="DM201">
        <v>0</v>
      </c>
      <c r="DN201">
        <v>0</v>
      </c>
      <c r="DO201">
        <v>0</v>
      </c>
      <c r="DP201">
        <v>0</v>
      </c>
      <c r="DQ201">
        <v>0</v>
      </c>
      <c r="DR201">
        <v>1</v>
      </c>
      <c r="DS201">
        <v>1</v>
      </c>
      <c r="DT201">
        <v>1</v>
      </c>
      <c r="DU201">
        <v>0</v>
      </c>
      <c r="DV201">
        <v>0</v>
      </c>
      <c r="DW201">
        <v>0</v>
      </c>
      <c r="DX201">
        <v>0</v>
      </c>
      <c r="DY201">
        <v>0</v>
      </c>
      <c r="DZ201" t="s">
        <v>1809</v>
      </c>
      <c r="EA201">
        <v>1</v>
      </c>
      <c r="EB201">
        <v>1</v>
      </c>
      <c r="EC201">
        <v>0</v>
      </c>
      <c r="ED201">
        <v>1</v>
      </c>
      <c r="EE201">
        <v>0</v>
      </c>
      <c r="EF201">
        <v>0</v>
      </c>
      <c r="EG201">
        <v>0</v>
      </c>
      <c r="EH201">
        <v>0</v>
      </c>
      <c r="EI201">
        <v>0</v>
      </c>
      <c r="EJ201">
        <v>0</v>
      </c>
      <c r="EK201">
        <v>0</v>
      </c>
      <c r="EL201">
        <v>1</v>
      </c>
      <c r="EM201">
        <v>1</v>
      </c>
      <c r="EN201">
        <v>1</v>
      </c>
      <c r="EO201">
        <v>1</v>
      </c>
      <c r="EP201">
        <v>0</v>
      </c>
      <c r="EQ201">
        <v>0</v>
      </c>
      <c r="ER201">
        <v>1</v>
      </c>
      <c r="ES201">
        <v>1</v>
      </c>
      <c r="ET201">
        <v>0</v>
      </c>
      <c r="EU201">
        <v>0</v>
      </c>
      <c r="EV201">
        <v>0</v>
      </c>
      <c r="EW201">
        <v>0</v>
      </c>
    </row>
    <row r="202" spans="1:153" x14ac:dyDescent="0.35">
      <c r="A202" t="s">
        <v>499</v>
      </c>
      <c r="B202" s="1">
        <v>43326</v>
      </c>
      <c r="C202" s="1">
        <v>43332</v>
      </c>
      <c r="D202">
        <v>1</v>
      </c>
      <c r="E202">
        <v>0</v>
      </c>
      <c r="F202">
        <v>1</v>
      </c>
      <c r="G202">
        <v>0</v>
      </c>
      <c r="H202">
        <v>0</v>
      </c>
      <c r="I202">
        <v>0</v>
      </c>
      <c r="J202">
        <v>1</v>
      </c>
      <c r="K202">
        <v>2</v>
      </c>
      <c r="L202">
        <v>0</v>
      </c>
      <c r="M202">
        <v>1</v>
      </c>
      <c r="N202">
        <v>1</v>
      </c>
      <c r="O202">
        <v>1</v>
      </c>
      <c r="P202">
        <v>1</v>
      </c>
      <c r="Q202">
        <v>0</v>
      </c>
      <c r="R202">
        <v>0</v>
      </c>
      <c r="S202">
        <v>0</v>
      </c>
      <c r="T202">
        <v>0</v>
      </c>
      <c r="U202">
        <v>0</v>
      </c>
      <c r="V202">
        <v>0</v>
      </c>
      <c r="W202">
        <v>1</v>
      </c>
      <c r="X202">
        <v>0</v>
      </c>
      <c r="Y202">
        <v>1</v>
      </c>
      <c r="Z202">
        <v>1</v>
      </c>
      <c r="AA202">
        <v>1</v>
      </c>
      <c r="AB202">
        <v>1</v>
      </c>
      <c r="AC202">
        <v>1</v>
      </c>
      <c r="AD202">
        <v>1</v>
      </c>
      <c r="AE202">
        <v>1</v>
      </c>
      <c r="AF202">
        <v>0</v>
      </c>
      <c r="AG202">
        <v>0</v>
      </c>
      <c r="AH202">
        <v>0</v>
      </c>
      <c r="AI202">
        <v>0</v>
      </c>
      <c r="AJ202">
        <v>1</v>
      </c>
      <c r="AK202">
        <v>0</v>
      </c>
      <c r="AL202">
        <v>0</v>
      </c>
      <c r="AM202">
        <v>0</v>
      </c>
      <c r="AN202">
        <v>1</v>
      </c>
      <c r="AO202">
        <v>0</v>
      </c>
      <c r="AP202" t="s">
        <v>1809</v>
      </c>
      <c r="AQ202" t="s">
        <v>1809</v>
      </c>
      <c r="AR202" t="s">
        <v>1809</v>
      </c>
      <c r="AS202" t="s">
        <v>1809</v>
      </c>
      <c r="AT202" t="s">
        <v>1809</v>
      </c>
      <c r="AU202" t="s">
        <v>1809</v>
      </c>
      <c r="AV202" t="s">
        <v>1809</v>
      </c>
      <c r="AW202" t="s">
        <v>1809</v>
      </c>
      <c r="AX202" t="s">
        <v>1809</v>
      </c>
      <c r="AY202" t="s">
        <v>1809</v>
      </c>
      <c r="AZ202">
        <v>0</v>
      </c>
      <c r="BA202" t="s">
        <v>1809</v>
      </c>
      <c r="BB202" t="s">
        <v>1809</v>
      </c>
      <c r="BC202" t="s">
        <v>1809</v>
      </c>
      <c r="BD202" t="s">
        <v>1809</v>
      </c>
      <c r="BE202" t="s">
        <v>1809</v>
      </c>
      <c r="BF202" t="s">
        <v>1809</v>
      </c>
      <c r="BG202" t="s">
        <v>1809</v>
      </c>
      <c r="BH202" t="s">
        <v>1809</v>
      </c>
      <c r="BI202" t="s">
        <v>1809</v>
      </c>
      <c r="BJ202" t="s">
        <v>1809</v>
      </c>
      <c r="BK202" t="s">
        <v>1809</v>
      </c>
      <c r="BL202" t="s">
        <v>1809</v>
      </c>
      <c r="BM202" t="s">
        <v>1809</v>
      </c>
      <c r="BN202" t="s">
        <v>1809</v>
      </c>
      <c r="BO202" t="s">
        <v>1809</v>
      </c>
      <c r="BP202" t="s">
        <v>1809</v>
      </c>
      <c r="BQ202" t="s">
        <v>1809</v>
      </c>
      <c r="BR202" t="s">
        <v>1809</v>
      </c>
      <c r="BS202" t="s">
        <v>1809</v>
      </c>
      <c r="BT202" t="s">
        <v>1809</v>
      </c>
      <c r="BU202" t="s">
        <v>1809</v>
      </c>
      <c r="BV202">
        <v>0</v>
      </c>
      <c r="BW202" t="s">
        <v>1809</v>
      </c>
      <c r="BX202" t="s">
        <v>1809</v>
      </c>
      <c r="BY202" t="s">
        <v>1809</v>
      </c>
      <c r="BZ202" t="s">
        <v>1809</v>
      </c>
      <c r="CA202" t="s">
        <v>1809</v>
      </c>
      <c r="CB202" t="s">
        <v>1809</v>
      </c>
      <c r="CC202" t="s">
        <v>1809</v>
      </c>
      <c r="CD202" t="s">
        <v>1809</v>
      </c>
      <c r="CE202" t="s">
        <v>1809</v>
      </c>
      <c r="CF202" t="s">
        <v>1809</v>
      </c>
      <c r="CG202" t="s">
        <v>1809</v>
      </c>
      <c r="CH202">
        <v>1</v>
      </c>
      <c r="CI202">
        <v>1</v>
      </c>
      <c r="CJ202">
        <v>0</v>
      </c>
      <c r="CK202">
        <v>0</v>
      </c>
      <c r="CL202">
        <v>0</v>
      </c>
      <c r="CM202">
        <v>0</v>
      </c>
      <c r="CN202">
        <v>1</v>
      </c>
      <c r="CO202">
        <v>0</v>
      </c>
      <c r="CP202">
        <v>0</v>
      </c>
      <c r="CQ202">
        <v>0</v>
      </c>
      <c r="CR202">
        <v>0</v>
      </c>
      <c r="CS202">
        <v>0</v>
      </c>
      <c r="CT202">
        <v>0</v>
      </c>
      <c r="CU202">
        <v>0</v>
      </c>
      <c r="CV202">
        <v>0</v>
      </c>
      <c r="CW202">
        <v>0</v>
      </c>
      <c r="CX202">
        <v>0</v>
      </c>
      <c r="CY202">
        <v>0</v>
      </c>
      <c r="CZ202">
        <v>0</v>
      </c>
      <c r="DA202">
        <v>0</v>
      </c>
      <c r="DB202">
        <v>0</v>
      </c>
      <c r="DC202">
        <v>0</v>
      </c>
      <c r="DD202">
        <v>1</v>
      </c>
      <c r="DE202">
        <v>0</v>
      </c>
      <c r="DF202">
        <v>0</v>
      </c>
      <c r="DG202">
        <v>0</v>
      </c>
      <c r="DH202">
        <v>0</v>
      </c>
      <c r="DI202">
        <v>0</v>
      </c>
      <c r="DJ202">
        <v>0</v>
      </c>
      <c r="DK202">
        <v>0</v>
      </c>
      <c r="DL202">
        <v>1</v>
      </c>
      <c r="DM202">
        <v>0</v>
      </c>
      <c r="DN202">
        <v>0</v>
      </c>
      <c r="DO202">
        <v>0</v>
      </c>
      <c r="DP202">
        <v>0</v>
      </c>
      <c r="DQ202">
        <v>0</v>
      </c>
      <c r="DR202">
        <v>1</v>
      </c>
      <c r="DS202">
        <v>1</v>
      </c>
      <c r="DT202">
        <v>1</v>
      </c>
      <c r="DU202">
        <v>0</v>
      </c>
      <c r="DV202">
        <v>0</v>
      </c>
      <c r="DW202">
        <v>0</v>
      </c>
      <c r="DX202">
        <v>0</v>
      </c>
      <c r="DY202">
        <v>0</v>
      </c>
      <c r="DZ202" t="s">
        <v>1809</v>
      </c>
      <c r="EA202">
        <v>1</v>
      </c>
      <c r="EB202">
        <v>1</v>
      </c>
      <c r="EC202">
        <v>0</v>
      </c>
      <c r="ED202">
        <v>1</v>
      </c>
      <c r="EE202">
        <v>0</v>
      </c>
      <c r="EF202">
        <v>0</v>
      </c>
      <c r="EG202">
        <v>0</v>
      </c>
      <c r="EH202">
        <v>0</v>
      </c>
      <c r="EI202">
        <v>0</v>
      </c>
      <c r="EJ202">
        <v>0</v>
      </c>
      <c r="EK202">
        <v>0</v>
      </c>
      <c r="EL202">
        <v>1</v>
      </c>
      <c r="EM202">
        <v>1</v>
      </c>
      <c r="EN202">
        <v>1</v>
      </c>
      <c r="EO202">
        <v>1</v>
      </c>
      <c r="EP202">
        <v>0</v>
      </c>
      <c r="EQ202">
        <v>0</v>
      </c>
      <c r="ER202">
        <v>1</v>
      </c>
      <c r="ES202">
        <v>1</v>
      </c>
      <c r="ET202">
        <v>0</v>
      </c>
      <c r="EU202">
        <v>0</v>
      </c>
      <c r="EV202">
        <v>0</v>
      </c>
      <c r="EW202">
        <v>0</v>
      </c>
    </row>
    <row r="203" spans="1:153" x14ac:dyDescent="0.35">
      <c r="A203" t="s">
        <v>499</v>
      </c>
      <c r="B203" s="1">
        <v>43333</v>
      </c>
      <c r="C203" s="1">
        <v>43337</v>
      </c>
      <c r="D203">
        <v>1</v>
      </c>
      <c r="E203">
        <v>0</v>
      </c>
      <c r="F203">
        <v>1</v>
      </c>
      <c r="G203">
        <v>0</v>
      </c>
      <c r="H203">
        <v>0</v>
      </c>
      <c r="I203">
        <v>0</v>
      </c>
      <c r="J203">
        <v>1</v>
      </c>
      <c r="K203">
        <v>2</v>
      </c>
      <c r="L203">
        <v>0</v>
      </c>
      <c r="M203">
        <v>1</v>
      </c>
      <c r="N203">
        <v>1</v>
      </c>
      <c r="O203">
        <v>1</v>
      </c>
      <c r="P203">
        <v>1</v>
      </c>
      <c r="Q203">
        <v>0</v>
      </c>
      <c r="R203">
        <v>0</v>
      </c>
      <c r="S203">
        <v>0</v>
      </c>
      <c r="T203">
        <v>0</v>
      </c>
      <c r="U203">
        <v>0</v>
      </c>
      <c r="V203">
        <v>0</v>
      </c>
      <c r="W203">
        <v>1</v>
      </c>
      <c r="X203">
        <v>0</v>
      </c>
      <c r="Y203">
        <v>1</v>
      </c>
      <c r="Z203">
        <v>1</v>
      </c>
      <c r="AA203">
        <v>1</v>
      </c>
      <c r="AB203">
        <v>1</v>
      </c>
      <c r="AC203">
        <v>1</v>
      </c>
      <c r="AD203">
        <v>1</v>
      </c>
      <c r="AE203">
        <v>1</v>
      </c>
      <c r="AF203">
        <v>0</v>
      </c>
      <c r="AG203">
        <v>0</v>
      </c>
      <c r="AH203">
        <v>0</v>
      </c>
      <c r="AI203">
        <v>0</v>
      </c>
      <c r="AJ203">
        <v>1</v>
      </c>
      <c r="AK203">
        <v>0</v>
      </c>
      <c r="AL203">
        <v>0</v>
      </c>
      <c r="AM203">
        <v>0</v>
      </c>
      <c r="AN203">
        <v>1</v>
      </c>
      <c r="AO203">
        <v>0</v>
      </c>
      <c r="AP203" t="s">
        <v>1809</v>
      </c>
      <c r="AQ203" t="s">
        <v>1809</v>
      </c>
      <c r="AR203" t="s">
        <v>1809</v>
      </c>
      <c r="AS203" t="s">
        <v>1809</v>
      </c>
      <c r="AT203" t="s">
        <v>1809</v>
      </c>
      <c r="AU203" t="s">
        <v>1809</v>
      </c>
      <c r="AV203" t="s">
        <v>1809</v>
      </c>
      <c r="AW203" t="s">
        <v>1809</v>
      </c>
      <c r="AX203" t="s">
        <v>1809</v>
      </c>
      <c r="AY203" t="s">
        <v>1809</v>
      </c>
      <c r="AZ203">
        <v>0</v>
      </c>
      <c r="BA203" t="s">
        <v>1809</v>
      </c>
      <c r="BB203" t="s">
        <v>1809</v>
      </c>
      <c r="BC203" t="s">
        <v>1809</v>
      </c>
      <c r="BD203" t="s">
        <v>1809</v>
      </c>
      <c r="BE203" t="s">
        <v>1809</v>
      </c>
      <c r="BF203" t="s">
        <v>1809</v>
      </c>
      <c r="BG203" t="s">
        <v>1809</v>
      </c>
      <c r="BH203" t="s">
        <v>1809</v>
      </c>
      <c r="BI203" t="s">
        <v>1809</v>
      </c>
      <c r="BJ203" t="s">
        <v>1809</v>
      </c>
      <c r="BK203" t="s">
        <v>1809</v>
      </c>
      <c r="BL203" t="s">
        <v>1809</v>
      </c>
      <c r="BM203" t="s">
        <v>1809</v>
      </c>
      <c r="BN203" t="s">
        <v>1809</v>
      </c>
      <c r="BO203" t="s">
        <v>1809</v>
      </c>
      <c r="BP203" t="s">
        <v>1809</v>
      </c>
      <c r="BQ203" t="s">
        <v>1809</v>
      </c>
      <c r="BR203" t="s">
        <v>1809</v>
      </c>
      <c r="BS203" t="s">
        <v>1809</v>
      </c>
      <c r="BT203" t="s">
        <v>1809</v>
      </c>
      <c r="BU203" t="s">
        <v>1809</v>
      </c>
      <c r="BV203">
        <v>0</v>
      </c>
      <c r="BW203" t="s">
        <v>1809</v>
      </c>
      <c r="BX203" t="s">
        <v>1809</v>
      </c>
      <c r="BY203" t="s">
        <v>1809</v>
      </c>
      <c r="BZ203" t="s">
        <v>1809</v>
      </c>
      <c r="CA203" t="s">
        <v>1809</v>
      </c>
      <c r="CB203" t="s">
        <v>1809</v>
      </c>
      <c r="CC203" t="s">
        <v>1809</v>
      </c>
      <c r="CD203" t="s">
        <v>1809</v>
      </c>
      <c r="CE203" t="s">
        <v>1809</v>
      </c>
      <c r="CF203" t="s">
        <v>1809</v>
      </c>
      <c r="CG203" t="s">
        <v>1809</v>
      </c>
      <c r="CH203">
        <v>1</v>
      </c>
      <c r="CI203">
        <v>1</v>
      </c>
      <c r="CJ203">
        <v>0</v>
      </c>
      <c r="CK203">
        <v>0</v>
      </c>
      <c r="CL203">
        <v>0</v>
      </c>
      <c r="CM203">
        <v>0</v>
      </c>
      <c r="CN203">
        <v>1</v>
      </c>
      <c r="CO203">
        <v>0</v>
      </c>
      <c r="CP203">
        <v>0</v>
      </c>
      <c r="CQ203">
        <v>0</v>
      </c>
      <c r="CR203">
        <v>0</v>
      </c>
      <c r="CS203">
        <v>0</v>
      </c>
      <c r="CT203">
        <v>0</v>
      </c>
      <c r="CU203">
        <v>0</v>
      </c>
      <c r="CV203">
        <v>0</v>
      </c>
      <c r="CW203">
        <v>0</v>
      </c>
      <c r="CX203">
        <v>0</v>
      </c>
      <c r="CY203">
        <v>0</v>
      </c>
      <c r="CZ203">
        <v>0</v>
      </c>
      <c r="DA203">
        <v>0</v>
      </c>
      <c r="DB203">
        <v>0</v>
      </c>
      <c r="DC203">
        <v>0</v>
      </c>
      <c r="DD203">
        <v>1</v>
      </c>
      <c r="DE203">
        <v>0</v>
      </c>
      <c r="DF203">
        <v>0</v>
      </c>
      <c r="DG203">
        <v>0</v>
      </c>
      <c r="DH203">
        <v>0</v>
      </c>
      <c r="DI203">
        <v>0</v>
      </c>
      <c r="DJ203">
        <v>0</v>
      </c>
      <c r="DK203">
        <v>0</v>
      </c>
      <c r="DL203">
        <v>1</v>
      </c>
      <c r="DM203">
        <v>0</v>
      </c>
      <c r="DN203">
        <v>0</v>
      </c>
      <c r="DO203">
        <v>0</v>
      </c>
      <c r="DP203">
        <v>0</v>
      </c>
      <c r="DQ203">
        <v>0</v>
      </c>
      <c r="DR203">
        <v>1</v>
      </c>
      <c r="DS203">
        <v>1</v>
      </c>
      <c r="DT203">
        <v>1</v>
      </c>
      <c r="DU203">
        <v>0</v>
      </c>
      <c r="DV203">
        <v>0</v>
      </c>
      <c r="DW203">
        <v>0</v>
      </c>
      <c r="DX203">
        <v>0</v>
      </c>
      <c r="DY203">
        <v>0</v>
      </c>
      <c r="DZ203" t="s">
        <v>1809</v>
      </c>
      <c r="EA203">
        <v>1</v>
      </c>
      <c r="EB203">
        <v>1</v>
      </c>
      <c r="EC203">
        <v>0</v>
      </c>
      <c r="ED203">
        <v>1</v>
      </c>
      <c r="EE203">
        <v>0</v>
      </c>
      <c r="EF203">
        <v>0</v>
      </c>
      <c r="EG203">
        <v>0</v>
      </c>
      <c r="EH203">
        <v>0</v>
      </c>
      <c r="EI203">
        <v>0</v>
      </c>
      <c r="EJ203">
        <v>0</v>
      </c>
      <c r="EK203">
        <v>0</v>
      </c>
      <c r="EL203">
        <v>1</v>
      </c>
      <c r="EM203">
        <v>1</v>
      </c>
      <c r="EN203">
        <v>1</v>
      </c>
      <c r="EO203">
        <v>1</v>
      </c>
      <c r="EP203">
        <v>0</v>
      </c>
      <c r="EQ203">
        <v>0</v>
      </c>
      <c r="ER203">
        <v>1</v>
      </c>
      <c r="ES203">
        <v>1</v>
      </c>
      <c r="ET203">
        <v>0</v>
      </c>
      <c r="EU203">
        <v>0</v>
      </c>
      <c r="EV203">
        <v>0</v>
      </c>
      <c r="EW203">
        <v>0</v>
      </c>
    </row>
    <row r="204" spans="1:153" x14ac:dyDescent="0.35">
      <c r="A204" t="s">
        <v>499</v>
      </c>
      <c r="B204" s="1">
        <v>43338</v>
      </c>
      <c r="C204" s="1">
        <v>43465</v>
      </c>
      <c r="D204">
        <v>1</v>
      </c>
      <c r="E204">
        <v>0</v>
      </c>
      <c r="F204">
        <v>1</v>
      </c>
      <c r="G204">
        <v>0</v>
      </c>
      <c r="H204">
        <v>0</v>
      </c>
      <c r="I204">
        <v>0</v>
      </c>
      <c r="J204">
        <v>1</v>
      </c>
      <c r="K204">
        <v>2</v>
      </c>
      <c r="L204">
        <v>0</v>
      </c>
      <c r="M204">
        <v>1</v>
      </c>
      <c r="N204">
        <v>1</v>
      </c>
      <c r="O204">
        <v>1</v>
      </c>
      <c r="P204">
        <v>1</v>
      </c>
      <c r="Q204">
        <v>0</v>
      </c>
      <c r="R204">
        <v>0</v>
      </c>
      <c r="S204">
        <v>0</v>
      </c>
      <c r="T204">
        <v>0</v>
      </c>
      <c r="U204">
        <v>0</v>
      </c>
      <c r="V204">
        <v>0</v>
      </c>
      <c r="W204">
        <v>1</v>
      </c>
      <c r="X204">
        <v>0</v>
      </c>
      <c r="Y204">
        <v>1</v>
      </c>
      <c r="Z204">
        <v>1</v>
      </c>
      <c r="AA204">
        <v>1</v>
      </c>
      <c r="AB204">
        <v>1</v>
      </c>
      <c r="AC204">
        <v>1</v>
      </c>
      <c r="AD204">
        <v>1</v>
      </c>
      <c r="AE204">
        <v>1</v>
      </c>
      <c r="AF204">
        <v>0</v>
      </c>
      <c r="AG204">
        <v>0</v>
      </c>
      <c r="AH204">
        <v>0</v>
      </c>
      <c r="AI204">
        <v>0</v>
      </c>
      <c r="AJ204">
        <v>1</v>
      </c>
      <c r="AK204">
        <v>0</v>
      </c>
      <c r="AL204">
        <v>0</v>
      </c>
      <c r="AM204">
        <v>0</v>
      </c>
      <c r="AN204">
        <v>1</v>
      </c>
      <c r="AO204">
        <v>0</v>
      </c>
      <c r="AP204" t="s">
        <v>1809</v>
      </c>
      <c r="AQ204" t="s">
        <v>1809</v>
      </c>
      <c r="AR204" t="s">
        <v>1809</v>
      </c>
      <c r="AS204" t="s">
        <v>1809</v>
      </c>
      <c r="AT204" t="s">
        <v>1809</v>
      </c>
      <c r="AU204" t="s">
        <v>1809</v>
      </c>
      <c r="AV204" t="s">
        <v>1809</v>
      </c>
      <c r="AW204" t="s">
        <v>1809</v>
      </c>
      <c r="AX204" t="s">
        <v>1809</v>
      </c>
      <c r="AY204" t="s">
        <v>1809</v>
      </c>
      <c r="AZ204">
        <v>0</v>
      </c>
      <c r="BA204" t="s">
        <v>1809</v>
      </c>
      <c r="BB204" t="s">
        <v>1809</v>
      </c>
      <c r="BC204" t="s">
        <v>1809</v>
      </c>
      <c r="BD204" t="s">
        <v>1809</v>
      </c>
      <c r="BE204" t="s">
        <v>1809</v>
      </c>
      <c r="BF204" t="s">
        <v>1809</v>
      </c>
      <c r="BG204" t="s">
        <v>1809</v>
      </c>
      <c r="BH204" t="s">
        <v>1809</v>
      </c>
      <c r="BI204" t="s">
        <v>1809</v>
      </c>
      <c r="BJ204" t="s">
        <v>1809</v>
      </c>
      <c r="BK204" t="s">
        <v>1809</v>
      </c>
      <c r="BL204" t="s">
        <v>1809</v>
      </c>
      <c r="BM204" t="s">
        <v>1809</v>
      </c>
      <c r="BN204" t="s">
        <v>1809</v>
      </c>
      <c r="BO204" t="s">
        <v>1809</v>
      </c>
      <c r="BP204" t="s">
        <v>1809</v>
      </c>
      <c r="BQ204" t="s">
        <v>1809</v>
      </c>
      <c r="BR204" t="s">
        <v>1809</v>
      </c>
      <c r="BS204" t="s">
        <v>1809</v>
      </c>
      <c r="BT204" t="s">
        <v>1809</v>
      </c>
      <c r="BU204" t="s">
        <v>1809</v>
      </c>
      <c r="BV204">
        <v>0</v>
      </c>
      <c r="BW204" t="s">
        <v>1809</v>
      </c>
      <c r="BX204" t="s">
        <v>1809</v>
      </c>
      <c r="BY204" t="s">
        <v>1809</v>
      </c>
      <c r="BZ204" t="s">
        <v>1809</v>
      </c>
      <c r="CA204" t="s">
        <v>1809</v>
      </c>
      <c r="CB204" t="s">
        <v>1809</v>
      </c>
      <c r="CC204" t="s">
        <v>1809</v>
      </c>
      <c r="CD204" t="s">
        <v>1809</v>
      </c>
      <c r="CE204" t="s">
        <v>1809</v>
      </c>
      <c r="CF204" t="s">
        <v>1809</v>
      </c>
      <c r="CG204" t="s">
        <v>1809</v>
      </c>
      <c r="CH204">
        <v>1</v>
      </c>
      <c r="CI204">
        <v>1</v>
      </c>
      <c r="CJ204">
        <v>0</v>
      </c>
      <c r="CK204">
        <v>0</v>
      </c>
      <c r="CL204">
        <v>0</v>
      </c>
      <c r="CM204">
        <v>0</v>
      </c>
      <c r="CN204">
        <v>1</v>
      </c>
      <c r="CO204">
        <v>0</v>
      </c>
      <c r="CP204">
        <v>0</v>
      </c>
      <c r="CQ204">
        <v>0</v>
      </c>
      <c r="CR204">
        <v>0</v>
      </c>
      <c r="CS204">
        <v>0</v>
      </c>
      <c r="CT204">
        <v>0</v>
      </c>
      <c r="CU204">
        <v>0</v>
      </c>
      <c r="CV204">
        <v>0</v>
      </c>
      <c r="CW204">
        <v>0</v>
      </c>
      <c r="CX204">
        <v>0</v>
      </c>
      <c r="CY204">
        <v>0</v>
      </c>
      <c r="CZ204">
        <v>0</v>
      </c>
      <c r="DA204">
        <v>0</v>
      </c>
      <c r="DB204">
        <v>0</v>
      </c>
      <c r="DC204">
        <v>0</v>
      </c>
      <c r="DD204">
        <v>1</v>
      </c>
      <c r="DE204">
        <v>0</v>
      </c>
      <c r="DF204">
        <v>0</v>
      </c>
      <c r="DG204">
        <v>0</v>
      </c>
      <c r="DH204">
        <v>0</v>
      </c>
      <c r="DI204">
        <v>0</v>
      </c>
      <c r="DJ204">
        <v>0</v>
      </c>
      <c r="DK204">
        <v>0</v>
      </c>
      <c r="DL204">
        <v>1</v>
      </c>
      <c r="DM204">
        <v>0</v>
      </c>
      <c r="DN204">
        <v>0</v>
      </c>
      <c r="DO204">
        <v>0</v>
      </c>
      <c r="DP204">
        <v>0</v>
      </c>
      <c r="DQ204">
        <v>0</v>
      </c>
      <c r="DR204">
        <v>1</v>
      </c>
      <c r="DS204">
        <v>1</v>
      </c>
      <c r="DT204">
        <v>1</v>
      </c>
      <c r="DU204">
        <v>0</v>
      </c>
      <c r="DV204">
        <v>0</v>
      </c>
      <c r="DW204">
        <v>0</v>
      </c>
      <c r="DX204">
        <v>0</v>
      </c>
      <c r="DY204">
        <v>0</v>
      </c>
      <c r="DZ204" t="s">
        <v>1809</v>
      </c>
      <c r="EA204">
        <v>1</v>
      </c>
      <c r="EB204">
        <v>1</v>
      </c>
      <c r="EC204">
        <v>0</v>
      </c>
      <c r="ED204">
        <v>1</v>
      </c>
      <c r="EE204">
        <v>0</v>
      </c>
      <c r="EF204">
        <v>0</v>
      </c>
      <c r="EG204">
        <v>0</v>
      </c>
      <c r="EH204">
        <v>0</v>
      </c>
      <c r="EI204">
        <v>0</v>
      </c>
      <c r="EJ204">
        <v>0</v>
      </c>
      <c r="EK204">
        <v>0</v>
      </c>
      <c r="EL204">
        <v>1</v>
      </c>
      <c r="EM204">
        <v>1</v>
      </c>
      <c r="EN204">
        <v>1</v>
      </c>
      <c r="EO204">
        <v>1</v>
      </c>
      <c r="EP204">
        <v>0</v>
      </c>
      <c r="EQ204">
        <v>0</v>
      </c>
      <c r="ER204">
        <v>1</v>
      </c>
      <c r="ES204">
        <v>1</v>
      </c>
      <c r="ET204">
        <v>0</v>
      </c>
      <c r="EU204">
        <v>0</v>
      </c>
      <c r="EV204">
        <v>0</v>
      </c>
      <c r="EW204">
        <v>0</v>
      </c>
    </row>
    <row r="205" spans="1:153" x14ac:dyDescent="0.35">
      <c r="A205" t="s">
        <v>499</v>
      </c>
      <c r="B205" s="1">
        <v>43466</v>
      </c>
      <c r="C205" s="1">
        <v>43657</v>
      </c>
      <c r="D205">
        <v>1</v>
      </c>
      <c r="E205">
        <v>0</v>
      </c>
      <c r="F205">
        <v>1</v>
      </c>
      <c r="G205">
        <v>0</v>
      </c>
      <c r="H205">
        <v>0</v>
      </c>
      <c r="I205">
        <v>0</v>
      </c>
      <c r="J205">
        <v>1</v>
      </c>
      <c r="K205">
        <v>2</v>
      </c>
      <c r="L205">
        <v>0</v>
      </c>
      <c r="M205">
        <v>1</v>
      </c>
      <c r="N205">
        <v>1</v>
      </c>
      <c r="O205">
        <v>1</v>
      </c>
      <c r="P205">
        <v>1</v>
      </c>
      <c r="Q205">
        <v>0</v>
      </c>
      <c r="R205">
        <v>0</v>
      </c>
      <c r="S205">
        <v>0</v>
      </c>
      <c r="T205">
        <v>0</v>
      </c>
      <c r="U205">
        <v>0</v>
      </c>
      <c r="V205">
        <v>0</v>
      </c>
      <c r="W205">
        <v>1</v>
      </c>
      <c r="X205">
        <v>0</v>
      </c>
      <c r="Y205">
        <v>1</v>
      </c>
      <c r="Z205">
        <v>1</v>
      </c>
      <c r="AA205">
        <v>1</v>
      </c>
      <c r="AB205">
        <v>1</v>
      </c>
      <c r="AC205">
        <v>1</v>
      </c>
      <c r="AD205">
        <v>1</v>
      </c>
      <c r="AE205">
        <v>1</v>
      </c>
      <c r="AF205">
        <v>0</v>
      </c>
      <c r="AG205">
        <v>0</v>
      </c>
      <c r="AH205">
        <v>0</v>
      </c>
      <c r="AI205">
        <v>0</v>
      </c>
      <c r="AJ205">
        <v>1</v>
      </c>
      <c r="AK205">
        <v>0</v>
      </c>
      <c r="AL205">
        <v>0</v>
      </c>
      <c r="AM205">
        <v>0</v>
      </c>
      <c r="AN205">
        <v>1</v>
      </c>
      <c r="AO205">
        <v>0</v>
      </c>
      <c r="AP205" t="s">
        <v>1809</v>
      </c>
      <c r="AQ205" t="s">
        <v>1809</v>
      </c>
      <c r="AR205" t="s">
        <v>1809</v>
      </c>
      <c r="AS205" t="s">
        <v>1809</v>
      </c>
      <c r="AT205" t="s">
        <v>1809</v>
      </c>
      <c r="AU205" t="s">
        <v>1809</v>
      </c>
      <c r="AV205" t="s">
        <v>1809</v>
      </c>
      <c r="AW205" t="s">
        <v>1809</v>
      </c>
      <c r="AX205" t="s">
        <v>1809</v>
      </c>
      <c r="AY205" t="s">
        <v>1809</v>
      </c>
      <c r="AZ205">
        <v>0</v>
      </c>
      <c r="BA205" t="s">
        <v>1809</v>
      </c>
      <c r="BB205" t="s">
        <v>1809</v>
      </c>
      <c r="BC205" t="s">
        <v>1809</v>
      </c>
      <c r="BD205" t="s">
        <v>1809</v>
      </c>
      <c r="BE205" t="s">
        <v>1809</v>
      </c>
      <c r="BF205" t="s">
        <v>1809</v>
      </c>
      <c r="BG205" t="s">
        <v>1809</v>
      </c>
      <c r="BH205" t="s">
        <v>1809</v>
      </c>
      <c r="BI205" t="s">
        <v>1809</v>
      </c>
      <c r="BJ205" t="s">
        <v>1809</v>
      </c>
      <c r="BK205" t="s">
        <v>1809</v>
      </c>
      <c r="BL205" t="s">
        <v>1809</v>
      </c>
      <c r="BM205" t="s">
        <v>1809</v>
      </c>
      <c r="BN205" t="s">
        <v>1809</v>
      </c>
      <c r="BO205" t="s">
        <v>1809</v>
      </c>
      <c r="BP205" t="s">
        <v>1809</v>
      </c>
      <c r="BQ205" t="s">
        <v>1809</v>
      </c>
      <c r="BR205" t="s">
        <v>1809</v>
      </c>
      <c r="BS205" t="s">
        <v>1809</v>
      </c>
      <c r="BT205" t="s">
        <v>1809</v>
      </c>
      <c r="BU205" t="s">
        <v>1809</v>
      </c>
      <c r="BV205">
        <v>0</v>
      </c>
      <c r="BW205" t="s">
        <v>1809</v>
      </c>
      <c r="BX205" t="s">
        <v>1809</v>
      </c>
      <c r="BY205" t="s">
        <v>1809</v>
      </c>
      <c r="BZ205" t="s">
        <v>1809</v>
      </c>
      <c r="CA205" t="s">
        <v>1809</v>
      </c>
      <c r="CB205" t="s">
        <v>1809</v>
      </c>
      <c r="CC205" t="s">
        <v>1809</v>
      </c>
      <c r="CD205" t="s">
        <v>1809</v>
      </c>
      <c r="CE205" t="s">
        <v>1809</v>
      </c>
      <c r="CF205" t="s">
        <v>1809</v>
      </c>
      <c r="CG205" t="s">
        <v>1809</v>
      </c>
      <c r="CH205">
        <v>1</v>
      </c>
      <c r="CI205">
        <v>1</v>
      </c>
      <c r="CJ205">
        <v>0</v>
      </c>
      <c r="CK205">
        <v>0</v>
      </c>
      <c r="CL205">
        <v>0</v>
      </c>
      <c r="CM205">
        <v>0</v>
      </c>
      <c r="CN205">
        <v>1</v>
      </c>
      <c r="CO205">
        <v>0</v>
      </c>
      <c r="CP205">
        <v>0</v>
      </c>
      <c r="CQ205">
        <v>0</v>
      </c>
      <c r="CR205">
        <v>0</v>
      </c>
      <c r="CS205">
        <v>0</v>
      </c>
      <c r="CT205">
        <v>0</v>
      </c>
      <c r="CU205">
        <v>0</v>
      </c>
      <c r="CV205">
        <v>0</v>
      </c>
      <c r="CW205">
        <v>0</v>
      </c>
      <c r="CX205">
        <v>0</v>
      </c>
      <c r="CY205">
        <v>0</v>
      </c>
      <c r="CZ205">
        <v>0</v>
      </c>
      <c r="DA205">
        <v>0</v>
      </c>
      <c r="DB205">
        <v>0</v>
      </c>
      <c r="DC205">
        <v>0</v>
      </c>
      <c r="DD205">
        <v>1</v>
      </c>
      <c r="DE205">
        <v>0</v>
      </c>
      <c r="DF205">
        <v>0</v>
      </c>
      <c r="DG205">
        <v>0</v>
      </c>
      <c r="DH205">
        <v>0</v>
      </c>
      <c r="DI205">
        <v>0</v>
      </c>
      <c r="DJ205">
        <v>0</v>
      </c>
      <c r="DK205">
        <v>0</v>
      </c>
      <c r="DL205">
        <v>1</v>
      </c>
      <c r="DM205">
        <v>0</v>
      </c>
      <c r="DN205">
        <v>0</v>
      </c>
      <c r="DO205">
        <v>0</v>
      </c>
      <c r="DP205">
        <v>0</v>
      </c>
      <c r="DQ205">
        <v>0</v>
      </c>
      <c r="DR205">
        <v>1</v>
      </c>
      <c r="DS205">
        <v>1</v>
      </c>
      <c r="DT205">
        <v>1</v>
      </c>
      <c r="DU205">
        <v>0</v>
      </c>
      <c r="DV205">
        <v>0</v>
      </c>
      <c r="DW205">
        <v>0</v>
      </c>
      <c r="DX205">
        <v>0</v>
      </c>
      <c r="DY205">
        <v>0</v>
      </c>
      <c r="DZ205" t="s">
        <v>1809</v>
      </c>
      <c r="EA205">
        <v>1</v>
      </c>
      <c r="EB205">
        <v>1</v>
      </c>
      <c r="EC205">
        <v>0</v>
      </c>
      <c r="ED205">
        <v>1</v>
      </c>
      <c r="EE205">
        <v>0</v>
      </c>
      <c r="EF205">
        <v>0</v>
      </c>
      <c r="EG205">
        <v>0</v>
      </c>
      <c r="EH205">
        <v>0</v>
      </c>
      <c r="EI205">
        <v>0</v>
      </c>
      <c r="EJ205">
        <v>0</v>
      </c>
      <c r="EK205">
        <v>0</v>
      </c>
      <c r="EL205">
        <v>1</v>
      </c>
      <c r="EM205">
        <v>1</v>
      </c>
      <c r="EN205">
        <v>1</v>
      </c>
      <c r="EO205">
        <v>1</v>
      </c>
      <c r="EP205">
        <v>0</v>
      </c>
      <c r="EQ205">
        <v>0</v>
      </c>
      <c r="ER205">
        <v>1</v>
      </c>
      <c r="ES205">
        <v>1</v>
      </c>
      <c r="ET205">
        <v>0</v>
      </c>
      <c r="EU205">
        <v>0</v>
      </c>
      <c r="EV205">
        <v>0</v>
      </c>
      <c r="EW205">
        <v>0</v>
      </c>
    </row>
    <row r="206" spans="1:153" x14ac:dyDescent="0.35">
      <c r="A206" t="s">
        <v>499</v>
      </c>
      <c r="B206" s="1">
        <v>43658</v>
      </c>
      <c r="C206" s="1">
        <v>43693</v>
      </c>
      <c r="D206">
        <v>1</v>
      </c>
      <c r="E206">
        <v>0</v>
      </c>
      <c r="F206">
        <v>1</v>
      </c>
      <c r="G206">
        <v>0</v>
      </c>
      <c r="H206">
        <v>0</v>
      </c>
      <c r="I206">
        <v>0</v>
      </c>
      <c r="J206">
        <v>1</v>
      </c>
      <c r="K206">
        <v>2</v>
      </c>
      <c r="L206">
        <v>0</v>
      </c>
      <c r="M206">
        <v>1</v>
      </c>
      <c r="N206">
        <v>1</v>
      </c>
      <c r="O206">
        <v>1</v>
      </c>
      <c r="P206">
        <v>1</v>
      </c>
      <c r="Q206">
        <v>0</v>
      </c>
      <c r="R206">
        <v>0</v>
      </c>
      <c r="S206">
        <v>0</v>
      </c>
      <c r="T206">
        <v>0</v>
      </c>
      <c r="U206">
        <v>0</v>
      </c>
      <c r="V206">
        <v>0</v>
      </c>
      <c r="W206">
        <v>1</v>
      </c>
      <c r="X206">
        <v>0</v>
      </c>
      <c r="Y206">
        <v>1</v>
      </c>
      <c r="Z206">
        <v>1</v>
      </c>
      <c r="AA206">
        <v>1</v>
      </c>
      <c r="AB206">
        <v>1</v>
      </c>
      <c r="AC206">
        <v>1</v>
      </c>
      <c r="AD206">
        <v>1</v>
      </c>
      <c r="AE206">
        <v>1</v>
      </c>
      <c r="AF206">
        <v>0</v>
      </c>
      <c r="AG206">
        <v>0</v>
      </c>
      <c r="AH206">
        <v>0</v>
      </c>
      <c r="AI206">
        <v>0</v>
      </c>
      <c r="AJ206">
        <v>1</v>
      </c>
      <c r="AK206">
        <v>0</v>
      </c>
      <c r="AL206">
        <v>0</v>
      </c>
      <c r="AM206">
        <v>0</v>
      </c>
      <c r="AN206">
        <v>1</v>
      </c>
      <c r="AO206">
        <v>0</v>
      </c>
      <c r="AP206" t="s">
        <v>1809</v>
      </c>
      <c r="AQ206" t="s">
        <v>1809</v>
      </c>
      <c r="AR206" t="s">
        <v>1809</v>
      </c>
      <c r="AS206" t="s">
        <v>1809</v>
      </c>
      <c r="AT206" t="s">
        <v>1809</v>
      </c>
      <c r="AU206" t="s">
        <v>1809</v>
      </c>
      <c r="AV206" t="s">
        <v>1809</v>
      </c>
      <c r="AW206" t="s">
        <v>1809</v>
      </c>
      <c r="AX206" t="s">
        <v>1809</v>
      </c>
      <c r="AY206" t="s">
        <v>1809</v>
      </c>
      <c r="AZ206">
        <v>0</v>
      </c>
      <c r="BA206" t="s">
        <v>1809</v>
      </c>
      <c r="BB206" t="s">
        <v>1809</v>
      </c>
      <c r="BC206" t="s">
        <v>1809</v>
      </c>
      <c r="BD206" t="s">
        <v>1809</v>
      </c>
      <c r="BE206" t="s">
        <v>1809</v>
      </c>
      <c r="BF206" t="s">
        <v>1809</v>
      </c>
      <c r="BG206" t="s">
        <v>1809</v>
      </c>
      <c r="BH206" t="s">
        <v>1809</v>
      </c>
      <c r="BI206" t="s">
        <v>1809</v>
      </c>
      <c r="BJ206" t="s">
        <v>1809</v>
      </c>
      <c r="BK206" t="s">
        <v>1809</v>
      </c>
      <c r="BL206" t="s">
        <v>1809</v>
      </c>
      <c r="BM206" t="s">
        <v>1809</v>
      </c>
      <c r="BN206" t="s">
        <v>1809</v>
      </c>
      <c r="BO206" t="s">
        <v>1809</v>
      </c>
      <c r="BP206" t="s">
        <v>1809</v>
      </c>
      <c r="BQ206" t="s">
        <v>1809</v>
      </c>
      <c r="BR206" t="s">
        <v>1809</v>
      </c>
      <c r="BS206" t="s">
        <v>1809</v>
      </c>
      <c r="BT206" t="s">
        <v>1809</v>
      </c>
      <c r="BU206" t="s">
        <v>1809</v>
      </c>
      <c r="BV206">
        <v>0</v>
      </c>
      <c r="BW206" t="s">
        <v>1809</v>
      </c>
      <c r="BX206" t="s">
        <v>1809</v>
      </c>
      <c r="BY206" t="s">
        <v>1809</v>
      </c>
      <c r="BZ206" t="s">
        <v>1809</v>
      </c>
      <c r="CA206" t="s">
        <v>1809</v>
      </c>
      <c r="CB206" t="s">
        <v>1809</v>
      </c>
      <c r="CC206" t="s">
        <v>1809</v>
      </c>
      <c r="CD206" t="s">
        <v>1809</v>
      </c>
      <c r="CE206" t="s">
        <v>1809</v>
      </c>
      <c r="CF206" t="s">
        <v>1809</v>
      </c>
      <c r="CG206" t="s">
        <v>1809</v>
      </c>
      <c r="CH206">
        <v>1</v>
      </c>
      <c r="CI206">
        <v>1</v>
      </c>
      <c r="CJ206">
        <v>0</v>
      </c>
      <c r="CK206">
        <v>0</v>
      </c>
      <c r="CL206">
        <v>0</v>
      </c>
      <c r="CM206">
        <v>0</v>
      </c>
      <c r="CN206">
        <v>1</v>
      </c>
      <c r="CO206">
        <v>0</v>
      </c>
      <c r="CP206">
        <v>0</v>
      </c>
      <c r="CQ206">
        <v>0</v>
      </c>
      <c r="CR206">
        <v>0</v>
      </c>
      <c r="CS206">
        <v>0</v>
      </c>
      <c r="CT206">
        <v>0</v>
      </c>
      <c r="CU206">
        <v>0</v>
      </c>
      <c r="CV206">
        <v>0</v>
      </c>
      <c r="CW206">
        <v>0</v>
      </c>
      <c r="CX206">
        <v>0</v>
      </c>
      <c r="CY206">
        <v>0</v>
      </c>
      <c r="CZ206">
        <v>0</v>
      </c>
      <c r="DA206">
        <v>0</v>
      </c>
      <c r="DB206">
        <v>0</v>
      </c>
      <c r="DC206">
        <v>0</v>
      </c>
      <c r="DD206">
        <v>1</v>
      </c>
      <c r="DE206">
        <v>0</v>
      </c>
      <c r="DF206">
        <v>0</v>
      </c>
      <c r="DG206">
        <v>0</v>
      </c>
      <c r="DH206">
        <v>0</v>
      </c>
      <c r="DI206">
        <v>0</v>
      </c>
      <c r="DJ206">
        <v>0</v>
      </c>
      <c r="DK206">
        <v>0</v>
      </c>
      <c r="DL206">
        <v>1</v>
      </c>
      <c r="DM206">
        <v>0</v>
      </c>
      <c r="DN206">
        <v>0</v>
      </c>
      <c r="DO206">
        <v>0</v>
      </c>
      <c r="DP206">
        <v>0</v>
      </c>
      <c r="DQ206">
        <v>0</v>
      </c>
      <c r="DR206">
        <v>1</v>
      </c>
      <c r="DS206">
        <v>1</v>
      </c>
      <c r="DT206">
        <v>1</v>
      </c>
      <c r="DU206">
        <v>0</v>
      </c>
      <c r="DV206">
        <v>0</v>
      </c>
      <c r="DW206">
        <v>0</v>
      </c>
      <c r="DX206">
        <v>0</v>
      </c>
      <c r="DY206">
        <v>0</v>
      </c>
      <c r="DZ206" t="s">
        <v>1809</v>
      </c>
      <c r="EA206">
        <v>1</v>
      </c>
      <c r="EB206">
        <v>1</v>
      </c>
      <c r="EC206">
        <v>0</v>
      </c>
      <c r="ED206">
        <v>1</v>
      </c>
      <c r="EE206">
        <v>0</v>
      </c>
      <c r="EF206">
        <v>0</v>
      </c>
      <c r="EG206">
        <v>0</v>
      </c>
      <c r="EH206">
        <v>0</v>
      </c>
      <c r="EI206">
        <v>0</v>
      </c>
      <c r="EJ206">
        <v>0</v>
      </c>
      <c r="EK206">
        <v>0</v>
      </c>
      <c r="EL206">
        <v>1</v>
      </c>
      <c r="EM206">
        <v>1</v>
      </c>
      <c r="EN206">
        <v>1</v>
      </c>
      <c r="EO206">
        <v>1</v>
      </c>
      <c r="EP206">
        <v>0</v>
      </c>
      <c r="EQ206">
        <v>0</v>
      </c>
      <c r="ER206">
        <v>1</v>
      </c>
      <c r="ES206">
        <v>1</v>
      </c>
      <c r="ET206">
        <v>0</v>
      </c>
      <c r="EU206">
        <v>0</v>
      </c>
      <c r="EV206">
        <v>0</v>
      </c>
      <c r="EW206">
        <v>0</v>
      </c>
    </row>
    <row r="207" spans="1:153" x14ac:dyDescent="0.35">
      <c r="A207" t="s">
        <v>499</v>
      </c>
      <c r="B207" s="1">
        <v>43693</v>
      </c>
      <c r="C207" s="1">
        <v>43830</v>
      </c>
      <c r="D207">
        <v>1</v>
      </c>
      <c r="E207">
        <v>0</v>
      </c>
      <c r="F207">
        <v>1</v>
      </c>
      <c r="G207">
        <v>0</v>
      </c>
      <c r="H207">
        <v>0</v>
      </c>
      <c r="I207">
        <v>0</v>
      </c>
      <c r="J207">
        <v>1</v>
      </c>
      <c r="K207">
        <v>2</v>
      </c>
      <c r="L207">
        <v>0</v>
      </c>
      <c r="M207">
        <v>1</v>
      </c>
      <c r="N207">
        <v>1</v>
      </c>
      <c r="O207">
        <v>1</v>
      </c>
      <c r="P207">
        <v>1</v>
      </c>
      <c r="Q207">
        <v>0</v>
      </c>
      <c r="R207">
        <v>0</v>
      </c>
      <c r="S207">
        <v>0</v>
      </c>
      <c r="T207">
        <v>0</v>
      </c>
      <c r="U207">
        <v>0</v>
      </c>
      <c r="V207">
        <v>0</v>
      </c>
      <c r="W207">
        <v>1</v>
      </c>
      <c r="X207">
        <v>0</v>
      </c>
      <c r="Y207">
        <v>1</v>
      </c>
      <c r="Z207">
        <v>1</v>
      </c>
      <c r="AA207">
        <v>1</v>
      </c>
      <c r="AB207">
        <v>1</v>
      </c>
      <c r="AC207">
        <v>1</v>
      </c>
      <c r="AD207">
        <v>1</v>
      </c>
      <c r="AE207">
        <v>1</v>
      </c>
      <c r="AF207">
        <v>0</v>
      </c>
      <c r="AG207">
        <v>0</v>
      </c>
      <c r="AH207">
        <v>0</v>
      </c>
      <c r="AI207">
        <v>0</v>
      </c>
      <c r="AJ207">
        <v>1</v>
      </c>
      <c r="AK207">
        <v>0</v>
      </c>
      <c r="AL207">
        <v>0</v>
      </c>
      <c r="AM207">
        <v>0</v>
      </c>
      <c r="AN207">
        <v>1</v>
      </c>
      <c r="AO207">
        <v>0</v>
      </c>
      <c r="AP207" t="s">
        <v>1809</v>
      </c>
      <c r="AQ207" t="s">
        <v>1809</v>
      </c>
      <c r="AR207" t="s">
        <v>1809</v>
      </c>
      <c r="AS207" t="s">
        <v>1809</v>
      </c>
      <c r="AT207" t="s">
        <v>1809</v>
      </c>
      <c r="AU207" t="s">
        <v>1809</v>
      </c>
      <c r="AV207" t="s">
        <v>1809</v>
      </c>
      <c r="AW207" t="s">
        <v>1809</v>
      </c>
      <c r="AX207" t="s">
        <v>1809</v>
      </c>
      <c r="AY207" t="s">
        <v>1809</v>
      </c>
      <c r="AZ207">
        <v>0</v>
      </c>
      <c r="BA207" t="s">
        <v>1809</v>
      </c>
      <c r="BB207" t="s">
        <v>1809</v>
      </c>
      <c r="BC207" t="s">
        <v>1809</v>
      </c>
      <c r="BD207" t="s">
        <v>1809</v>
      </c>
      <c r="BE207" t="s">
        <v>1809</v>
      </c>
      <c r="BF207" t="s">
        <v>1809</v>
      </c>
      <c r="BG207" t="s">
        <v>1809</v>
      </c>
      <c r="BH207" t="s">
        <v>1809</v>
      </c>
      <c r="BI207" t="s">
        <v>1809</v>
      </c>
      <c r="BJ207" t="s">
        <v>1809</v>
      </c>
      <c r="BK207" t="s">
        <v>1809</v>
      </c>
      <c r="BL207" t="s">
        <v>1809</v>
      </c>
      <c r="BM207" t="s">
        <v>1809</v>
      </c>
      <c r="BN207" t="s">
        <v>1809</v>
      </c>
      <c r="BO207" t="s">
        <v>1809</v>
      </c>
      <c r="BP207" t="s">
        <v>1809</v>
      </c>
      <c r="BQ207" t="s">
        <v>1809</v>
      </c>
      <c r="BR207" t="s">
        <v>1809</v>
      </c>
      <c r="BS207" t="s">
        <v>1809</v>
      </c>
      <c r="BT207" t="s">
        <v>1809</v>
      </c>
      <c r="BU207" t="s">
        <v>1809</v>
      </c>
      <c r="BV207">
        <v>0</v>
      </c>
      <c r="BW207" t="s">
        <v>1809</v>
      </c>
      <c r="BX207" t="s">
        <v>1809</v>
      </c>
      <c r="BY207" t="s">
        <v>1809</v>
      </c>
      <c r="BZ207" t="s">
        <v>1809</v>
      </c>
      <c r="CA207" t="s">
        <v>1809</v>
      </c>
      <c r="CB207" t="s">
        <v>1809</v>
      </c>
      <c r="CC207" t="s">
        <v>1809</v>
      </c>
      <c r="CD207" t="s">
        <v>1809</v>
      </c>
      <c r="CE207" t="s">
        <v>1809</v>
      </c>
      <c r="CF207" t="s">
        <v>1809</v>
      </c>
      <c r="CG207" t="s">
        <v>1809</v>
      </c>
      <c r="CH207">
        <v>1</v>
      </c>
      <c r="CI207">
        <v>1</v>
      </c>
      <c r="CJ207">
        <v>0</v>
      </c>
      <c r="CK207">
        <v>0</v>
      </c>
      <c r="CL207">
        <v>0</v>
      </c>
      <c r="CM207">
        <v>0</v>
      </c>
      <c r="CN207">
        <v>1</v>
      </c>
      <c r="CO207">
        <v>0</v>
      </c>
      <c r="CP207">
        <v>0</v>
      </c>
      <c r="CQ207">
        <v>0</v>
      </c>
      <c r="CR207">
        <v>0</v>
      </c>
      <c r="CS207">
        <v>0</v>
      </c>
      <c r="CT207">
        <v>0</v>
      </c>
      <c r="CU207">
        <v>0</v>
      </c>
      <c r="CV207">
        <v>0</v>
      </c>
      <c r="CW207">
        <v>0</v>
      </c>
      <c r="CX207">
        <v>0</v>
      </c>
      <c r="CY207">
        <v>0</v>
      </c>
      <c r="CZ207">
        <v>0</v>
      </c>
      <c r="DA207">
        <v>0</v>
      </c>
      <c r="DB207">
        <v>0</v>
      </c>
      <c r="DC207">
        <v>0</v>
      </c>
      <c r="DD207">
        <v>1</v>
      </c>
      <c r="DE207">
        <v>0</v>
      </c>
      <c r="DF207">
        <v>0</v>
      </c>
      <c r="DG207">
        <v>0</v>
      </c>
      <c r="DH207">
        <v>0</v>
      </c>
      <c r="DI207">
        <v>0</v>
      </c>
      <c r="DJ207">
        <v>0</v>
      </c>
      <c r="DK207">
        <v>0</v>
      </c>
      <c r="DL207">
        <v>1</v>
      </c>
      <c r="DM207">
        <v>0</v>
      </c>
      <c r="DN207">
        <v>0</v>
      </c>
      <c r="DO207">
        <v>0</v>
      </c>
      <c r="DP207">
        <v>0</v>
      </c>
      <c r="DQ207">
        <v>0</v>
      </c>
      <c r="DR207">
        <v>1</v>
      </c>
      <c r="DS207">
        <v>1</v>
      </c>
      <c r="DT207">
        <v>1</v>
      </c>
      <c r="DU207">
        <v>0</v>
      </c>
      <c r="DV207">
        <v>0</v>
      </c>
      <c r="DW207">
        <v>0</v>
      </c>
      <c r="DX207">
        <v>0</v>
      </c>
      <c r="DY207">
        <v>0</v>
      </c>
      <c r="DZ207" t="s">
        <v>1809</v>
      </c>
      <c r="EA207">
        <v>1</v>
      </c>
      <c r="EB207">
        <v>1</v>
      </c>
      <c r="EC207">
        <v>0</v>
      </c>
      <c r="ED207">
        <v>1</v>
      </c>
      <c r="EE207">
        <v>0</v>
      </c>
      <c r="EF207">
        <v>0</v>
      </c>
      <c r="EG207">
        <v>0</v>
      </c>
      <c r="EH207">
        <v>0</v>
      </c>
      <c r="EI207">
        <v>0</v>
      </c>
      <c r="EJ207">
        <v>0</v>
      </c>
      <c r="EK207">
        <v>0</v>
      </c>
      <c r="EL207">
        <v>1</v>
      </c>
      <c r="EM207">
        <v>1</v>
      </c>
      <c r="EN207">
        <v>1</v>
      </c>
      <c r="EO207">
        <v>1</v>
      </c>
      <c r="EP207">
        <v>0</v>
      </c>
      <c r="EQ207">
        <v>0</v>
      </c>
      <c r="ER207">
        <v>1</v>
      </c>
      <c r="ES207">
        <v>1</v>
      </c>
      <c r="ET207">
        <v>0</v>
      </c>
      <c r="EU207">
        <v>0</v>
      </c>
      <c r="EV207">
        <v>0</v>
      </c>
      <c r="EW207">
        <v>0</v>
      </c>
    </row>
    <row r="208" spans="1:153" x14ac:dyDescent="0.35">
      <c r="A208" t="s">
        <v>522</v>
      </c>
      <c r="B208" s="1">
        <v>41640</v>
      </c>
      <c r="C208" s="1">
        <v>41722</v>
      </c>
      <c r="D208">
        <v>1</v>
      </c>
      <c r="E208">
        <v>0</v>
      </c>
      <c r="F208">
        <v>0</v>
      </c>
      <c r="G208">
        <v>0</v>
      </c>
      <c r="H208">
        <v>1</v>
      </c>
      <c r="I208">
        <v>0</v>
      </c>
      <c r="J208">
        <v>1</v>
      </c>
      <c r="K208">
        <v>4</v>
      </c>
      <c r="L208">
        <v>0</v>
      </c>
      <c r="M208">
        <v>1</v>
      </c>
      <c r="N208">
        <v>1</v>
      </c>
      <c r="O208">
        <v>1</v>
      </c>
      <c r="P208">
        <v>1</v>
      </c>
      <c r="Q208">
        <v>0</v>
      </c>
      <c r="R208">
        <v>1</v>
      </c>
      <c r="S208">
        <v>1</v>
      </c>
      <c r="T208">
        <v>0</v>
      </c>
      <c r="U208">
        <v>1</v>
      </c>
      <c r="V208">
        <v>1</v>
      </c>
      <c r="W208">
        <v>0</v>
      </c>
      <c r="X208">
        <v>0</v>
      </c>
      <c r="Y208">
        <v>0</v>
      </c>
      <c r="Z208" t="s">
        <v>1809</v>
      </c>
      <c r="AA208" t="s">
        <v>1809</v>
      </c>
      <c r="AB208" t="s">
        <v>1809</v>
      </c>
      <c r="AC208" t="s">
        <v>1809</v>
      </c>
      <c r="AD208" t="s">
        <v>1809</v>
      </c>
      <c r="AE208" t="s">
        <v>1809</v>
      </c>
      <c r="AF208" t="s">
        <v>1809</v>
      </c>
      <c r="AG208" t="s">
        <v>1809</v>
      </c>
      <c r="AH208" t="s">
        <v>1809</v>
      </c>
      <c r="AI208" t="s">
        <v>1809</v>
      </c>
      <c r="AJ208" t="s">
        <v>1809</v>
      </c>
      <c r="AK208" t="s">
        <v>1809</v>
      </c>
      <c r="AL208" t="s">
        <v>1809</v>
      </c>
      <c r="AM208" t="s">
        <v>1809</v>
      </c>
      <c r="AN208">
        <v>0</v>
      </c>
      <c r="AO208">
        <v>0</v>
      </c>
      <c r="AP208" t="s">
        <v>1809</v>
      </c>
      <c r="AQ208" t="s">
        <v>1809</v>
      </c>
      <c r="AR208" t="s">
        <v>1809</v>
      </c>
      <c r="AS208" t="s">
        <v>1809</v>
      </c>
      <c r="AT208" t="s">
        <v>1809</v>
      </c>
      <c r="AU208" t="s">
        <v>1809</v>
      </c>
      <c r="AV208" t="s">
        <v>1809</v>
      </c>
      <c r="AW208" t="s">
        <v>1809</v>
      </c>
      <c r="AX208" t="s">
        <v>1809</v>
      </c>
      <c r="AY208" t="s">
        <v>1809</v>
      </c>
      <c r="AZ208">
        <v>0</v>
      </c>
      <c r="BA208" t="s">
        <v>1809</v>
      </c>
      <c r="BB208" t="s">
        <v>1809</v>
      </c>
      <c r="BC208" t="s">
        <v>1809</v>
      </c>
      <c r="BD208" t="s">
        <v>1809</v>
      </c>
      <c r="BE208" t="s">
        <v>1809</v>
      </c>
      <c r="BF208" t="s">
        <v>1809</v>
      </c>
      <c r="BG208" t="s">
        <v>1809</v>
      </c>
      <c r="BH208" t="s">
        <v>1809</v>
      </c>
      <c r="BI208" t="s">
        <v>1809</v>
      </c>
      <c r="BJ208" t="s">
        <v>1809</v>
      </c>
      <c r="BK208" t="s">
        <v>1809</v>
      </c>
      <c r="BL208" t="s">
        <v>1809</v>
      </c>
      <c r="BM208" t="s">
        <v>1809</v>
      </c>
      <c r="BN208" t="s">
        <v>1809</v>
      </c>
      <c r="BO208" t="s">
        <v>1809</v>
      </c>
      <c r="BP208" t="s">
        <v>1809</v>
      </c>
      <c r="BQ208" t="s">
        <v>1809</v>
      </c>
      <c r="BR208" t="s">
        <v>1809</v>
      </c>
      <c r="BS208" t="s">
        <v>1809</v>
      </c>
      <c r="BT208" t="s">
        <v>1809</v>
      </c>
      <c r="BU208" t="s">
        <v>1809</v>
      </c>
      <c r="BV208">
        <v>0</v>
      </c>
      <c r="BW208" t="s">
        <v>1809</v>
      </c>
      <c r="BX208" t="s">
        <v>1809</v>
      </c>
      <c r="BY208" t="s">
        <v>1809</v>
      </c>
      <c r="BZ208" t="s">
        <v>1809</v>
      </c>
      <c r="CA208" t="s">
        <v>1809</v>
      </c>
      <c r="CB208" t="s">
        <v>1809</v>
      </c>
      <c r="CC208" t="s">
        <v>1809</v>
      </c>
      <c r="CD208" t="s">
        <v>1809</v>
      </c>
      <c r="CE208" t="s">
        <v>1809</v>
      </c>
      <c r="CF208" t="s">
        <v>1809</v>
      </c>
      <c r="CG208" t="s">
        <v>1809</v>
      </c>
      <c r="CH208">
        <v>0</v>
      </c>
      <c r="CI208" t="s">
        <v>1809</v>
      </c>
      <c r="CJ208" t="s">
        <v>1809</v>
      </c>
      <c r="CK208" t="s">
        <v>1809</v>
      </c>
      <c r="CL208" t="s">
        <v>1809</v>
      </c>
      <c r="CM208" t="s">
        <v>1809</v>
      </c>
      <c r="CN208" t="s">
        <v>1809</v>
      </c>
      <c r="CO208" t="s">
        <v>1809</v>
      </c>
      <c r="CP208" t="s">
        <v>1809</v>
      </c>
      <c r="CQ208" t="s">
        <v>1809</v>
      </c>
      <c r="CR208" t="s">
        <v>1809</v>
      </c>
      <c r="CS208" t="s">
        <v>1809</v>
      </c>
      <c r="CT208" t="s">
        <v>1809</v>
      </c>
      <c r="CU208" t="s">
        <v>1809</v>
      </c>
      <c r="CV208" t="s">
        <v>1809</v>
      </c>
      <c r="CW208" t="s">
        <v>1809</v>
      </c>
      <c r="CX208" t="s">
        <v>1809</v>
      </c>
      <c r="CY208" t="s">
        <v>1809</v>
      </c>
      <c r="CZ208" t="s">
        <v>1809</v>
      </c>
      <c r="DA208" t="s">
        <v>1809</v>
      </c>
      <c r="DB208" t="s">
        <v>1809</v>
      </c>
      <c r="DC208" t="s">
        <v>1809</v>
      </c>
      <c r="DD208" t="s">
        <v>1809</v>
      </c>
      <c r="DE208" t="s">
        <v>1809</v>
      </c>
      <c r="DF208" t="s">
        <v>1809</v>
      </c>
      <c r="DG208" t="s">
        <v>1809</v>
      </c>
      <c r="DH208" t="s">
        <v>1809</v>
      </c>
      <c r="DI208" t="s">
        <v>1809</v>
      </c>
      <c r="DJ208" t="s">
        <v>1809</v>
      </c>
      <c r="DK208" t="s">
        <v>1809</v>
      </c>
      <c r="DL208" t="s">
        <v>1809</v>
      </c>
      <c r="DM208" t="s">
        <v>1809</v>
      </c>
      <c r="DN208" t="s">
        <v>1809</v>
      </c>
      <c r="DO208" t="s">
        <v>1809</v>
      </c>
      <c r="DP208" t="s">
        <v>1809</v>
      </c>
      <c r="DQ208" t="s">
        <v>1809</v>
      </c>
      <c r="DR208" t="s">
        <v>1809</v>
      </c>
      <c r="DS208" t="s">
        <v>1809</v>
      </c>
      <c r="DT208" t="s">
        <v>1809</v>
      </c>
      <c r="DU208" t="s">
        <v>1809</v>
      </c>
      <c r="DV208" t="s">
        <v>1809</v>
      </c>
      <c r="DW208">
        <v>0</v>
      </c>
      <c r="DX208">
        <v>1</v>
      </c>
      <c r="DY208">
        <v>0</v>
      </c>
      <c r="DZ208" t="s">
        <v>1809</v>
      </c>
      <c r="EA208">
        <v>1</v>
      </c>
      <c r="EB208">
        <v>0</v>
      </c>
      <c r="EC208">
        <v>0</v>
      </c>
      <c r="ED208">
        <v>0</v>
      </c>
      <c r="EE208">
        <v>0</v>
      </c>
      <c r="EF208">
        <v>0</v>
      </c>
      <c r="EG208">
        <v>1</v>
      </c>
      <c r="EH208">
        <v>0</v>
      </c>
      <c r="EI208">
        <v>1</v>
      </c>
      <c r="EJ208">
        <v>0</v>
      </c>
      <c r="EK208">
        <v>0</v>
      </c>
      <c r="EL208">
        <v>1</v>
      </c>
      <c r="EM208">
        <v>0</v>
      </c>
      <c r="EN208">
        <v>1</v>
      </c>
      <c r="EO208">
        <v>0</v>
      </c>
      <c r="EP208">
        <v>0</v>
      </c>
      <c r="EQ208">
        <v>0</v>
      </c>
      <c r="ER208">
        <v>1</v>
      </c>
      <c r="ES208">
        <v>0</v>
      </c>
      <c r="ET208">
        <v>0</v>
      </c>
      <c r="EU208">
        <v>0</v>
      </c>
      <c r="EV208">
        <v>0</v>
      </c>
      <c r="EW208">
        <v>1</v>
      </c>
    </row>
    <row r="209" spans="1:153" x14ac:dyDescent="0.35">
      <c r="A209" t="s">
        <v>522</v>
      </c>
      <c r="B209" s="1">
        <v>41723</v>
      </c>
      <c r="C209" s="1">
        <v>41820</v>
      </c>
      <c r="D209">
        <v>1</v>
      </c>
      <c r="E209">
        <v>0</v>
      </c>
      <c r="F209">
        <v>0</v>
      </c>
      <c r="G209">
        <v>0</v>
      </c>
      <c r="H209">
        <v>1</v>
      </c>
      <c r="I209">
        <v>0</v>
      </c>
      <c r="J209">
        <v>1</v>
      </c>
      <c r="K209">
        <v>4</v>
      </c>
      <c r="L209">
        <v>0</v>
      </c>
      <c r="M209">
        <v>1</v>
      </c>
      <c r="N209">
        <v>1</v>
      </c>
      <c r="O209">
        <v>1</v>
      </c>
      <c r="P209">
        <v>1</v>
      </c>
      <c r="Q209">
        <v>0</v>
      </c>
      <c r="R209">
        <v>1</v>
      </c>
      <c r="S209">
        <v>1</v>
      </c>
      <c r="T209">
        <v>0</v>
      </c>
      <c r="U209">
        <v>1</v>
      </c>
      <c r="V209">
        <v>1</v>
      </c>
      <c r="W209">
        <v>0</v>
      </c>
      <c r="X209">
        <v>0</v>
      </c>
      <c r="Y209">
        <v>0</v>
      </c>
      <c r="Z209" t="s">
        <v>1809</v>
      </c>
      <c r="AA209" t="s">
        <v>1809</v>
      </c>
      <c r="AB209" t="s">
        <v>1809</v>
      </c>
      <c r="AC209" t="s">
        <v>1809</v>
      </c>
      <c r="AD209" t="s">
        <v>1809</v>
      </c>
      <c r="AE209" t="s">
        <v>1809</v>
      </c>
      <c r="AF209" t="s">
        <v>1809</v>
      </c>
      <c r="AG209" t="s">
        <v>1809</v>
      </c>
      <c r="AH209" t="s">
        <v>1809</v>
      </c>
      <c r="AI209" t="s">
        <v>1809</v>
      </c>
      <c r="AJ209" t="s">
        <v>1809</v>
      </c>
      <c r="AK209" t="s">
        <v>1809</v>
      </c>
      <c r="AL209" t="s">
        <v>1809</v>
      </c>
      <c r="AM209" t="s">
        <v>1809</v>
      </c>
      <c r="AN209">
        <v>0</v>
      </c>
      <c r="AO209">
        <v>0</v>
      </c>
      <c r="AP209" t="s">
        <v>1809</v>
      </c>
      <c r="AQ209" t="s">
        <v>1809</v>
      </c>
      <c r="AR209" t="s">
        <v>1809</v>
      </c>
      <c r="AS209" t="s">
        <v>1809</v>
      </c>
      <c r="AT209" t="s">
        <v>1809</v>
      </c>
      <c r="AU209" t="s">
        <v>1809</v>
      </c>
      <c r="AV209" t="s">
        <v>1809</v>
      </c>
      <c r="AW209" t="s">
        <v>1809</v>
      </c>
      <c r="AX209" t="s">
        <v>1809</v>
      </c>
      <c r="AY209" t="s">
        <v>1809</v>
      </c>
      <c r="AZ209">
        <v>0</v>
      </c>
      <c r="BA209" t="s">
        <v>1809</v>
      </c>
      <c r="BB209" t="s">
        <v>1809</v>
      </c>
      <c r="BC209" t="s">
        <v>1809</v>
      </c>
      <c r="BD209" t="s">
        <v>1809</v>
      </c>
      <c r="BE209" t="s">
        <v>1809</v>
      </c>
      <c r="BF209" t="s">
        <v>1809</v>
      </c>
      <c r="BG209" t="s">
        <v>1809</v>
      </c>
      <c r="BH209" t="s">
        <v>1809</v>
      </c>
      <c r="BI209" t="s">
        <v>1809</v>
      </c>
      <c r="BJ209" t="s">
        <v>1809</v>
      </c>
      <c r="BK209" t="s">
        <v>1809</v>
      </c>
      <c r="BL209" t="s">
        <v>1809</v>
      </c>
      <c r="BM209" t="s">
        <v>1809</v>
      </c>
      <c r="BN209" t="s">
        <v>1809</v>
      </c>
      <c r="BO209" t="s">
        <v>1809</v>
      </c>
      <c r="BP209" t="s">
        <v>1809</v>
      </c>
      <c r="BQ209" t="s">
        <v>1809</v>
      </c>
      <c r="BR209" t="s">
        <v>1809</v>
      </c>
      <c r="BS209" t="s">
        <v>1809</v>
      </c>
      <c r="BT209" t="s">
        <v>1809</v>
      </c>
      <c r="BU209" t="s">
        <v>1809</v>
      </c>
      <c r="BV209">
        <v>0</v>
      </c>
      <c r="BW209" t="s">
        <v>1809</v>
      </c>
      <c r="BX209" t="s">
        <v>1809</v>
      </c>
      <c r="BY209" t="s">
        <v>1809</v>
      </c>
      <c r="BZ209" t="s">
        <v>1809</v>
      </c>
      <c r="CA209" t="s">
        <v>1809</v>
      </c>
      <c r="CB209" t="s">
        <v>1809</v>
      </c>
      <c r="CC209" t="s">
        <v>1809</v>
      </c>
      <c r="CD209" t="s">
        <v>1809</v>
      </c>
      <c r="CE209" t="s">
        <v>1809</v>
      </c>
      <c r="CF209" t="s">
        <v>1809</v>
      </c>
      <c r="CG209" t="s">
        <v>1809</v>
      </c>
      <c r="CH209">
        <v>0</v>
      </c>
      <c r="CI209" t="s">
        <v>1809</v>
      </c>
      <c r="CJ209" t="s">
        <v>1809</v>
      </c>
      <c r="CK209" t="s">
        <v>1809</v>
      </c>
      <c r="CL209" t="s">
        <v>1809</v>
      </c>
      <c r="CM209" t="s">
        <v>1809</v>
      </c>
      <c r="CN209" t="s">
        <v>1809</v>
      </c>
      <c r="CO209" t="s">
        <v>1809</v>
      </c>
      <c r="CP209" t="s">
        <v>1809</v>
      </c>
      <c r="CQ209" t="s">
        <v>1809</v>
      </c>
      <c r="CR209" t="s">
        <v>1809</v>
      </c>
      <c r="CS209" t="s">
        <v>1809</v>
      </c>
      <c r="CT209" t="s">
        <v>1809</v>
      </c>
      <c r="CU209" t="s">
        <v>1809</v>
      </c>
      <c r="CV209" t="s">
        <v>1809</v>
      </c>
      <c r="CW209" t="s">
        <v>1809</v>
      </c>
      <c r="CX209" t="s">
        <v>1809</v>
      </c>
      <c r="CY209" t="s">
        <v>1809</v>
      </c>
      <c r="CZ209" t="s">
        <v>1809</v>
      </c>
      <c r="DA209" t="s">
        <v>1809</v>
      </c>
      <c r="DB209" t="s">
        <v>1809</v>
      </c>
      <c r="DC209" t="s">
        <v>1809</v>
      </c>
      <c r="DD209" t="s">
        <v>1809</v>
      </c>
      <c r="DE209" t="s">
        <v>1809</v>
      </c>
      <c r="DF209" t="s">
        <v>1809</v>
      </c>
      <c r="DG209" t="s">
        <v>1809</v>
      </c>
      <c r="DH209" t="s">
        <v>1809</v>
      </c>
      <c r="DI209" t="s">
        <v>1809</v>
      </c>
      <c r="DJ209" t="s">
        <v>1809</v>
      </c>
      <c r="DK209" t="s">
        <v>1809</v>
      </c>
      <c r="DL209" t="s">
        <v>1809</v>
      </c>
      <c r="DM209" t="s">
        <v>1809</v>
      </c>
      <c r="DN209" t="s">
        <v>1809</v>
      </c>
      <c r="DO209" t="s">
        <v>1809</v>
      </c>
      <c r="DP209" t="s">
        <v>1809</v>
      </c>
      <c r="DQ209" t="s">
        <v>1809</v>
      </c>
      <c r="DR209" t="s">
        <v>1809</v>
      </c>
      <c r="DS209" t="s">
        <v>1809</v>
      </c>
      <c r="DT209" t="s">
        <v>1809</v>
      </c>
      <c r="DU209" t="s">
        <v>1809</v>
      </c>
      <c r="DV209" t="s">
        <v>1809</v>
      </c>
      <c r="DW209">
        <v>0</v>
      </c>
      <c r="DX209">
        <v>1</v>
      </c>
      <c r="DY209">
        <v>0</v>
      </c>
      <c r="DZ209" t="s">
        <v>1809</v>
      </c>
      <c r="EA209">
        <v>1</v>
      </c>
      <c r="EB209">
        <v>0</v>
      </c>
      <c r="EC209">
        <v>0</v>
      </c>
      <c r="ED209">
        <v>0</v>
      </c>
      <c r="EE209">
        <v>0</v>
      </c>
      <c r="EF209">
        <v>0</v>
      </c>
      <c r="EG209">
        <v>1</v>
      </c>
      <c r="EH209">
        <v>0</v>
      </c>
      <c r="EI209">
        <v>1</v>
      </c>
      <c r="EJ209">
        <v>0</v>
      </c>
      <c r="EK209">
        <v>0</v>
      </c>
      <c r="EL209">
        <v>1</v>
      </c>
      <c r="EM209">
        <v>0</v>
      </c>
      <c r="EN209">
        <v>1</v>
      </c>
      <c r="EO209">
        <v>0</v>
      </c>
      <c r="EP209">
        <v>0</v>
      </c>
      <c r="EQ209">
        <v>0</v>
      </c>
      <c r="ER209">
        <v>1</v>
      </c>
      <c r="ES209">
        <v>0</v>
      </c>
      <c r="ET209">
        <v>0</v>
      </c>
      <c r="EU209">
        <v>0</v>
      </c>
      <c r="EV209">
        <v>0</v>
      </c>
      <c r="EW209">
        <v>1</v>
      </c>
    </row>
    <row r="210" spans="1:153" x14ac:dyDescent="0.35">
      <c r="A210" t="s">
        <v>522</v>
      </c>
      <c r="B210" s="1">
        <v>41821</v>
      </c>
      <c r="C210" s="1">
        <v>41943</v>
      </c>
      <c r="D210">
        <v>1</v>
      </c>
      <c r="E210">
        <v>0</v>
      </c>
      <c r="F210">
        <v>0</v>
      </c>
      <c r="G210">
        <v>0</v>
      </c>
      <c r="H210">
        <v>1</v>
      </c>
      <c r="I210">
        <v>0</v>
      </c>
      <c r="J210">
        <v>1</v>
      </c>
      <c r="K210">
        <v>4</v>
      </c>
      <c r="L210">
        <v>0</v>
      </c>
      <c r="M210">
        <v>1</v>
      </c>
      <c r="N210">
        <v>1</v>
      </c>
      <c r="O210">
        <v>1</v>
      </c>
      <c r="P210">
        <v>1</v>
      </c>
      <c r="Q210">
        <v>0</v>
      </c>
      <c r="R210">
        <v>1</v>
      </c>
      <c r="S210">
        <v>1</v>
      </c>
      <c r="T210">
        <v>0</v>
      </c>
      <c r="U210">
        <v>1</v>
      </c>
      <c r="V210">
        <v>1</v>
      </c>
      <c r="W210">
        <v>0</v>
      </c>
      <c r="X210">
        <v>0</v>
      </c>
      <c r="Y210">
        <v>0</v>
      </c>
      <c r="Z210" t="s">
        <v>1809</v>
      </c>
      <c r="AA210" t="s">
        <v>1809</v>
      </c>
      <c r="AB210" t="s">
        <v>1809</v>
      </c>
      <c r="AC210" t="s">
        <v>1809</v>
      </c>
      <c r="AD210" t="s">
        <v>1809</v>
      </c>
      <c r="AE210" t="s">
        <v>1809</v>
      </c>
      <c r="AF210" t="s">
        <v>1809</v>
      </c>
      <c r="AG210" t="s">
        <v>1809</v>
      </c>
      <c r="AH210" t="s">
        <v>1809</v>
      </c>
      <c r="AI210" t="s">
        <v>1809</v>
      </c>
      <c r="AJ210" t="s">
        <v>1809</v>
      </c>
      <c r="AK210" t="s">
        <v>1809</v>
      </c>
      <c r="AL210" t="s">
        <v>1809</v>
      </c>
      <c r="AM210" t="s">
        <v>1809</v>
      </c>
      <c r="AN210">
        <v>0</v>
      </c>
      <c r="AO210">
        <v>0</v>
      </c>
      <c r="AP210" t="s">
        <v>1809</v>
      </c>
      <c r="AQ210" t="s">
        <v>1809</v>
      </c>
      <c r="AR210" t="s">
        <v>1809</v>
      </c>
      <c r="AS210" t="s">
        <v>1809</v>
      </c>
      <c r="AT210" t="s">
        <v>1809</v>
      </c>
      <c r="AU210" t="s">
        <v>1809</v>
      </c>
      <c r="AV210" t="s">
        <v>1809</v>
      </c>
      <c r="AW210" t="s">
        <v>1809</v>
      </c>
      <c r="AX210" t="s">
        <v>1809</v>
      </c>
      <c r="AY210" t="s">
        <v>1809</v>
      </c>
      <c r="AZ210">
        <v>0</v>
      </c>
      <c r="BA210" t="s">
        <v>1809</v>
      </c>
      <c r="BB210" t="s">
        <v>1809</v>
      </c>
      <c r="BC210" t="s">
        <v>1809</v>
      </c>
      <c r="BD210" t="s">
        <v>1809</v>
      </c>
      <c r="BE210" t="s">
        <v>1809</v>
      </c>
      <c r="BF210" t="s">
        <v>1809</v>
      </c>
      <c r="BG210" t="s">
        <v>1809</v>
      </c>
      <c r="BH210" t="s">
        <v>1809</v>
      </c>
      <c r="BI210" t="s">
        <v>1809</v>
      </c>
      <c r="BJ210" t="s">
        <v>1809</v>
      </c>
      <c r="BK210" t="s">
        <v>1809</v>
      </c>
      <c r="BL210" t="s">
        <v>1809</v>
      </c>
      <c r="BM210" t="s">
        <v>1809</v>
      </c>
      <c r="BN210" t="s">
        <v>1809</v>
      </c>
      <c r="BO210" t="s">
        <v>1809</v>
      </c>
      <c r="BP210" t="s">
        <v>1809</v>
      </c>
      <c r="BQ210" t="s">
        <v>1809</v>
      </c>
      <c r="BR210" t="s">
        <v>1809</v>
      </c>
      <c r="BS210" t="s">
        <v>1809</v>
      </c>
      <c r="BT210" t="s">
        <v>1809</v>
      </c>
      <c r="BU210" t="s">
        <v>1809</v>
      </c>
      <c r="BV210">
        <v>0</v>
      </c>
      <c r="BW210" t="s">
        <v>1809</v>
      </c>
      <c r="BX210" t="s">
        <v>1809</v>
      </c>
      <c r="BY210" t="s">
        <v>1809</v>
      </c>
      <c r="BZ210" t="s">
        <v>1809</v>
      </c>
      <c r="CA210" t="s">
        <v>1809</v>
      </c>
      <c r="CB210" t="s">
        <v>1809</v>
      </c>
      <c r="CC210" t="s">
        <v>1809</v>
      </c>
      <c r="CD210" t="s">
        <v>1809</v>
      </c>
      <c r="CE210" t="s">
        <v>1809</v>
      </c>
      <c r="CF210" t="s">
        <v>1809</v>
      </c>
      <c r="CG210" t="s">
        <v>1809</v>
      </c>
      <c r="CH210">
        <v>0</v>
      </c>
      <c r="CI210" t="s">
        <v>1809</v>
      </c>
      <c r="CJ210" t="s">
        <v>1809</v>
      </c>
      <c r="CK210" t="s">
        <v>1809</v>
      </c>
      <c r="CL210" t="s">
        <v>1809</v>
      </c>
      <c r="CM210" t="s">
        <v>1809</v>
      </c>
      <c r="CN210" t="s">
        <v>1809</v>
      </c>
      <c r="CO210" t="s">
        <v>1809</v>
      </c>
      <c r="CP210" t="s">
        <v>1809</v>
      </c>
      <c r="CQ210" t="s">
        <v>1809</v>
      </c>
      <c r="CR210" t="s">
        <v>1809</v>
      </c>
      <c r="CS210" t="s">
        <v>1809</v>
      </c>
      <c r="CT210" t="s">
        <v>1809</v>
      </c>
      <c r="CU210" t="s">
        <v>1809</v>
      </c>
      <c r="CV210" t="s">
        <v>1809</v>
      </c>
      <c r="CW210" t="s">
        <v>1809</v>
      </c>
      <c r="CX210" t="s">
        <v>1809</v>
      </c>
      <c r="CY210" t="s">
        <v>1809</v>
      </c>
      <c r="CZ210" t="s">
        <v>1809</v>
      </c>
      <c r="DA210" t="s">
        <v>1809</v>
      </c>
      <c r="DB210" t="s">
        <v>1809</v>
      </c>
      <c r="DC210" t="s">
        <v>1809</v>
      </c>
      <c r="DD210" t="s">
        <v>1809</v>
      </c>
      <c r="DE210" t="s">
        <v>1809</v>
      </c>
      <c r="DF210" t="s">
        <v>1809</v>
      </c>
      <c r="DG210" t="s">
        <v>1809</v>
      </c>
      <c r="DH210" t="s">
        <v>1809</v>
      </c>
      <c r="DI210" t="s">
        <v>1809</v>
      </c>
      <c r="DJ210" t="s">
        <v>1809</v>
      </c>
      <c r="DK210" t="s">
        <v>1809</v>
      </c>
      <c r="DL210" t="s">
        <v>1809</v>
      </c>
      <c r="DM210" t="s">
        <v>1809</v>
      </c>
      <c r="DN210" t="s">
        <v>1809</v>
      </c>
      <c r="DO210" t="s">
        <v>1809</v>
      </c>
      <c r="DP210" t="s">
        <v>1809</v>
      </c>
      <c r="DQ210" t="s">
        <v>1809</v>
      </c>
      <c r="DR210" t="s">
        <v>1809</v>
      </c>
      <c r="DS210" t="s">
        <v>1809</v>
      </c>
      <c r="DT210" t="s">
        <v>1809</v>
      </c>
      <c r="DU210" t="s">
        <v>1809</v>
      </c>
      <c r="DV210" t="s">
        <v>1809</v>
      </c>
      <c r="DW210">
        <v>0</v>
      </c>
      <c r="DX210">
        <v>1</v>
      </c>
      <c r="DY210">
        <v>0</v>
      </c>
      <c r="DZ210" t="s">
        <v>1809</v>
      </c>
      <c r="EA210">
        <v>1</v>
      </c>
      <c r="EB210">
        <v>0</v>
      </c>
      <c r="EC210">
        <v>0</v>
      </c>
      <c r="ED210">
        <v>0</v>
      </c>
      <c r="EE210">
        <v>0</v>
      </c>
      <c r="EF210">
        <v>0</v>
      </c>
      <c r="EG210">
        <v>1</v>
      </c>
      <c r="EH210">
        <v>0</v>
      </c>
      <c r="EI210">
        <v>1</v>
      </c>
      <c r="EJ210">
        <v>0</v>
      </c>
      <c r="EK210">
        <v>0</v>
      </c>
      <c r="EL210">
        <v>1</v>
      </c>
      <c r="EM210">
        <v>0</v>
      </c>
      <c r="EN210">
        <v>1</v>
      </c>
      <c r="EO210">
        <v>0</v>
      </c>
      <c r="EP210">
        <v>0</v>
      </c>
      <c r="EQ210">
        <v>0</v>
      </c>
      <c r="ER210">
        <v>1</v>
      </c>
      <c r="ES210">
        <v>0</v>
      </c>
      <c r="ET210">
        <v>0</v>
      </c>
      <c r="EU210">
        <v>0</v>
      </c>
      <c r="EV210">
        <v>0</v>
      </c>
      <c r="EW210">
        <v>1</v>
      </c>
    </row>
    <row r="211" spans="1:153" x14ac:dyDescent="0.35">
      <c r="A211" t="s">
        <v>522</v>
      </c>
      <c r="B211" s="1">
        <v>41944</v>
      </c>
      <c r="C211" s="1">
        <v>42127</v>
      </c>
      <c r="D211">
        <v>1</v>
      </c>
      <c r="E211">
        <v>0</v>
      </c>
      <c r="F211">
        <v>0</v>
      </c>
      <c r="G211">
        <v>0</v>
      </c>
      <c r="H211">
        <v>1</v>
      </c>
      <c r="I211">
        <v>0</v>
      </c>
      <c r="J211">
        <v>1</v>
      </c>
      <c r="K211">
        <v>4</v>
      </c>
      <c r="L211">
        <v>0</v>
      </c>
      <c r="M211">
        <v>1</v>
      </c>
      <c r="N211">
        <v>1</v>
      </c>
      <c r="O211">
        <v>1</v>
      </c>
      <c r="P211">
        <v>1</v>
      </c>
      <c r="Q211">
        <v>0</v>
      </c>
      <c r="R211">
        <v>1</v>
      </c>
      <c r="S211">
        <v>1</v>
      </c>
      <c r="T211">
        <v>0</v>
      </c>
      <c r="U211">
        <v>1</v>
      </c>
      <c r="V211">
        <v>1</v>
      </c>
      <c r="W211">
        <v>0</v>
      </c>
      <c r="X211">
        <v>0</v>
      </c>
      <c r="Y211">
        <v>0</v>
      </c>
      <c r="Z211" t="s">
        <v>1809</v>
      </c>
      <c r="AA211" t="s">
        <v>1809</v>
      </c>
      <c r="AB211" t="s">
        <v>1809</v>
      </c>
      <c r="AC211" t="s">
        <v>1809</v>
      </c>
      <c r="AD211" t="s">
        <v>1809</v>
      </c>
      <c r="AE211" t="s">
        <v>1809</v>
      </c>
      <c r="AF211" t="s">
        <v>1809</v>
      </c>
      <c r="AG211" t="s">
        <v>1809</v>
      </c>
      <c r="AH211" t="s">
        <v>1809</v>
      </c>
      <c r="AI211" t="s">
        <v>1809</v>
      </c>
      <c r="AJ211" t="s">
        <v>1809</v>
      </c>
      <c r="AK211" t="s">
        <v>1809</v>
      </c>
      <c r="AL211" t="s">
        <v>1809</v>
      </c>
      <c r="AM211" t="s">
        <v>1809</v>
      </c>
      <c r="AN211">
        <v>1</v>
      </c>
      <c r="AO211">
        <v>0</v>
      </c>
      <c r="AP211" t="s">
        <v>1809</v>
      </c>
      <c r="AQ211" t="s">
        <v>1809</v>
      </c>
      <c r="AR211" t="s">
        <v>1809</v>
      </c>
      <c r="AS211" t="s">
        <v>1809</v>
      </c>
      <c r="AT211" t="s">
        <v>1809</v>
      </c>
      <c r="AU211" t="s">
        <v>1809</v>
      </c>
      <c r="AV211" t="s">
        <v>1809</v>
      </c>
      <c r="AW211" t="s">
        <v>1809</v>
      </c>
      <c r="AX211" t="s">
        <v>1809</v>
      </c>
      <c r="AY211" t="s">
        <v>1809</v>
      </c>
      <c r="AZ211">
        <v>1</v>
      </c>
      <c r="BA211">
        <v>0</v>
      </c>
      <c r="BB211">
        <v>0</v>
      </c>
      <c r="BC211">
        <v>1</v>
      </c>
      <c r="BD211">
        <v>0</v>
      </c>
      <c r="BE211">
        <v>0</v>
      </c>
      <c r="BF211">
        <v>0</v>
      </c>
      <c r="BG211">
        <v>0</v>
      </c>
      <c r="BH211">
        <v>0</v>
      </c>
      <c r="BI211">
        <v>0</v>
      </c>
      <c r="BJ211">
        <v>0</v>
      </c>
      <c r="BK211">
        <v>0</v>
      </c>
      <c r="BL211">
        <v>0</v>
      </c>
      <c r="BM211">
        <v>0</v>
      </c>
      <c r="BN211">
        <v>0</v>
      </c>
      <c r="BO211">
        <v>1</v>
      </c>
      <c r="BP211">
        <v>0</v>
      </c>
      <c r="BQ211">
        <v>0</v>
      </c>
      <c r="BR211">
        <v>0</v>
      </c>
      <c r="BS211">
        <v>0</v>
      </c>
      <c r="BT211">
        <v>0</v>
      </c>
      <c r="BU211">
        <v>1</v>
      </c>
      <c r="BV211">
        <v>0</v>
      </c>
      <c r="BW211" t="s">
        <v>1809</v>
      </c>
      <c r="BX211" t="s">
        <v>1809</v>
      </c>
      <c r="BY211" t="s">
        <v>1809</v>
      </c>
      <c r="BZ211" t="s">
        <v>1809</v>
      </c>
      <c r="CA211" t="s">
        <v>1809</v>
      </c>
      <c r="CB211" t="s">
        <v>1809</v>
      </c>
      <c r="CC211" t="s">
        <v>1809</v>
      </c>
      <c r="CD211" t="s">
        <v>1809</v>
      </c>
      <c r="CE211" t="s">
        <v>1809</v>
      </c>
      <c r="CF211" t="s">
        <v>1809</v>
      </c>
      <c r="CG211" t="s">
        <v>1809</v>
      </c>
      <c r="CH211">
        <v>0</v>
      </c>
      <c r="CI211" t="s">
        <v>1809</v>
      </c>
      <c r="CJ211" t="s">
        <v>1809</v>
      </c>
      <c r="CK211" t="s">
        <v>1809</v>
      </c>
      <c r="CL211" t="s">
        <v>1809</v>
      </c>
      <c r="CM211" t="s">
        <v>1809</v>
      </c>
      <c r="CN211" t="s">
        <v>1809</v>
      </c>
      <c r="CO211" t="s">
        <v>1809</v>
      </c>
      <c r="CP211" t="s">
        <v>1809</v>
      </c>
      <c r="CQ211" t="s">
        <v>1809</v>
      </c>
      <c r="CR211" t="s">
        <v>1809</v>
      </c>
      <c r="CS211" t="s">
        <v>1809</v>
      </c>
      <c r="CT211" t="s">
        <v>1809</v>
      </c>
      <c r="CU211" t="s">
        <v>1809</v>
      </c>
      <c r="CV211" t="s">
        <v>1809</v>
      </c>
      <c r="CW211" t="s">
        <v>1809</v>
      </c>
      <c r="CX211" t="s">
        <v>1809</v>
      </c>
      <c r="CY211" t="s">
        <v>1809</v>
      </c>
      <c r="CZ211" t="s">
        <v>1809</v>
      </c>
      <c r="DA211" t="s">
        <v>1809</v>
      </c>
      <c r="DB211" t="s">
        <v>1809</v>
      </c>
      <c r="DC211" t="s">
        <v>1809</v>
      </c>
      <c r="DD211" t="s">
        <v>1809</v>
      </c>
      <c r="DE211" t="s">
        <v>1809</v>
      </c>
      <c r="DF211" t="s">
        <v>1809</v>
      </c>
      <c r="DG211" t="s">
        <v>1809</v>
      </c>
      <c r="DH211" t="s">
        <v>1809</v>
      </c>
      <c r="DI211" t="s">
        <v>1809</v>
      </c>
      <c r="DJ211" t="s">
        <v>1809</v>
      </c>
      <c r="DK211" t="s">
        <v>1809</v>
      </c>
      <c r="DL211" t="s">
        <v>1809</v>
      </c>
      <c r="DM211" t="s">
        <v>1809</v>
      </c>
      <c r="DN211" t="s">
        <v>1809</v>
      </c>
      <c r="DO211" t="s">
        <v>1809</v>
      </c>
      <c r="DP211" t="s">
        <v>1809</v>
      </c>
      <c r="DQ211" t="s">
        <v>1809</v>
      </c>
      <c r="DR211" t="s">
        <v>1809</v>
      </c>
      <c r="DS211" t="s">
        <v>1809</v>
      </c>
      <c r="DT211" t="s">
        <v>1809</v>
      </c>
      <c r="DU211" t="s">
        <v>1809</v>
      </c>
      <c r="DV211" t="s">
        <v>1809</v>
      </c>
      <c r="DW211">
        <v>0</v>
      </c>
      <c r="DX211">
        <v>1</v>
      </c>
      <c r="DY211">
        <v>0</v>
      </c>
      <c r="DZ211" t="s">
        <v>1809</v>
      </c>
      <c r="EA211">
        <v>1</v>
      </c>
      <c r="EB211">
        <v>0</v>
      </c>
      <c r="EC211">
        <v>0</v>
      </c>
      <c r="ED211">
        <v>0</v>
      </c>
      <c r="EE211">
        <v>0</v>
      </c>
      <c r="EF211">
        <v>0</v>
      </c>
      <c r="EG211">
        <v>1</v>
      </c>
      <c r="EH211">
        <v>0</v>
      </c>
      <c r="EI211">
        <v>1</v>
      </c>
      <c r="EJ211">
        <v>0</v>
      </c>
      <c r="EK211">
        <v>0</v>
      </c>
      <c r="EL211">
        <v>1</v>
      </c>
      <c r="EM211">
        <v>0</v>
      </c>
      <c r="EN211">
        <v>1</v>
      </c>
      <c r="EO211">
        <v>0</v>
      </c>
      <c r="EP211">
        <v>0</v>
      </c>
      <c r="EQ211">
        <v>0</v>
      </c>
      <c r="ER211">
        <v>1</v>
      </c>
      <c r="ES211">
        <v>0</v>
      </c>
      <c r="ET211">
        <v>0</v>
      </c>
      <c r="EU211">
        <v>0</v>
      </c>
      <c r="EV211">
        <v>0</v>
      </c>
      <c r="EW211">
        <v>1</v>
      </c>
    </row>
    <row r="212" spans="1:153" x14ac:dyDescent="0.35">
      <c r="A212" t="s">
        <v>522</v>
      </c>
      <c r="B212" s="1">
        <v>42128</v>
      </c>
      <c r="C212" s="1">
        <v>42185</v>
      </c>
      <c r="D212">
        <v>1</v>
      </c>
      <c r="E212">
        <v>0</v>
      </c>
      <c r="F212">
        <v>0</v>
      </c>
      <c r="G212">
        <v>0</v>
      </c>
      <c r="H212">
        <v>1</v>
      </c>
      <c r="I212">
        <v>0</v>
      </c>
      <c r="J212">
        <v>1</v>
      </c>
      <c r="K212">
        <v>4</v>
      </c>
      <c r="L212">
        <v>0</v>
      </c>
      <c r="M212">
        <v>1</v>
      </c>
      <c r="N212">
        <v>1</v>
      </c>
      <c r="O212">
        <v>1</v>
      </c>
      <c r="P212">
        <v>1</v>
      </c>
      <c r="Q212">
        <v>0</v>
      </c>
      <c r="R212">
        <v>1</v>
      </c>
      <c r="S212">
        <v>1</v>
      </c>
      <c r="T212">
        <v>0</v>
      </c>
      <c r="U212">
        <v>1</v>
      </c>
      <c r="V212">
        <v>1</v>
      </c>
      <c r="W212">
        <v>0</v>
      </c>
      <c r="X212">
        <v>0</v>
      </c>
      <c r="Y212">
        <v>0</v>
      </c>
      <c r="Z212" t="s">
        <v>1809</v>
      </c>
      <c r="AA212" t="s">
        <v>1809</v>
      </c>
      <c r="AB212" t="s">
        <v>1809</v>
      </c>
      <c r="AC212" t="s">
        <v>1809</v>
      </c>
      <c r="AD212" t="s">
        <v>1809</v>
      </c>
      <c r="AE212" t="s">
        <v>1809</v>
      </c>
      <c r="AF212" t="s">
        <v>1809</v>
      </c>
      <c r="AG212" t="s">
        <v>1809</v>
      </c>
      <c r="AH212" t="s">
        <v>1809</v>
      </c>
      <c r="AI212" t="s">
        <v>1809</v>
      </c>
      <c r="AJ212" t="s">
        <v>1809</v>
      </c>
      <c r="AK212" t="s">
        <v>1809</v>
      </c>
      <c r="AL212" t="s">
        <v>1809</v>
      </c>
      <c r="AM212" t="s">
        <v>1809</v>
      </c>
      <c r="AN212">
        <v>1</v>
      </c>
      <c r="AO212">
        <v>0</v>
      </c>
      <c r="AP212" t="s">
        <v>1809</v>
      </c>
      <c r="AQ212" t="s">
        <v>1809</v>
      </c>
      <c r="AR212" t="s">
        <v>1809</v>
      </c>
      <c r="AS212" t="s">
        <v>1809</v>
      </c>
      <c r="AT212" t="s">
        <v>1809</v>
      </c>
      <c r="AU212" t="s">
        <v>1809</v>
      </c>
      <c r="AV212" t="s">
        <v>1809</v>
      </c>
      <c r="AW212" t="s">
        <v>1809</v>
      </c>
      <c r="AX212" t="s">
        <v>1809</v>
      </c>
      <c r="AY212" t="s">
        <v>1809</v>
      </c>
      <c r="AZ212">
        <v>1</v>
      </c>
      <c r="BA212">
        <v>0</v>
      </c>
      <c r="BB212">
        <v>0</v>
      </c>
      <c r="BC212">
        <v>1</v>
      </c>
      <c r="BD212">
        <v>0</v>
      </c>
      <c r="BE212">
        <v>0</v>
      </c>
      <c r="BF212">
        <v>0</v>
      </c>
      <c r="BG212">
        <v>0</v>
      </c>
      <c r="BH212">
        <v>0</v>
      </c>
      <c r="BI212">
        <v>0</v>
      </c>
      <c r="BJ212">
        <v>0</v>
      </c>
      <c r="BK212">
        <v>0</v>
      </c>
      <c r="BL212">
        <v>0</v>
      </c>
      <c r="BM212">
        <v>0</v>
      </c>
      <c r="BN212">
        <v>0</v>
      </c>
      <c r="BO212">
        <v>1</v>
      </c>
      <c r="BP212">
        <v>0</v>
      </c>
      <c r="BQ212">
        <v>0</v>
      </c>
      <c r="BR212">
        <v>0</v>
      </c>
      <c r="BS212">
        <v>0</v>
      </c>
      <c r="BT212">
        <v>0</v>
      </c>
      <c r="BU212">
        <v>1</v>
      </c>
      <c r="BV212">
        <v>0</v>
      </c>
      <c r="BW212" t="s">
        <v>1809</v>
      </c>
      <c r="BX212" t="s">
        <v>1809</v>
      </c>
      <c r="BY212" t="s">
        <v>1809</v>
      </c>
      <c r="BZ212" t="s">
        <v>1809</v>
      </c>
      <c r="CA212" t="s">
        <v>1809</v>
      </c>
      <c r="CB212" t="s">
        <v>1809</v>
      </c>
      <c r="CC212" t="s">
        <v>1809</v>
      </c>
      <c r="CD212" t="s">
        <v>1809</v>
      </c>
      <c r="CE212" t="s">
        <v>1809</v>
      </c>
      <c r="CF212" t="s">
        <v>1809</v>
      </c>
      <c r="CG212" t="s">
        <v>1809</v>
      </c>
      <c r="CH212">
        <v>0</v>
      </c>
      <c r="CI212" t="s">
        <v>1809</v>
      </c>
      <c r="CJ212" t="s">
        <v>1809</v>
      </c>
      <c r="CK212" t="s">
        <v>1809</v>
      </c>
      <c r="CL212" t="s">
        <v>1809</v>
      </c>
      <c r="CM212" t="s">
        <v>1809</v>
      </c>
      <c r="CN212" t="s">
        <v>1809</v>
      </c>
      <c r="CO212" t="s">
        <v>1809</v>
      </c>
      <c r="CP212" t="s">
        <v>1809</v>
      </c>
      <c r="CQ212" t="s">
        <v>1809</v>
      </c>
      <c r="CR212" t="s">
        <v>1809</v>
      </c>
      <c r="CS212" t="s">
        <v>1809</v>
      </c>
      <c r="CT212" t="s">
        <v>1809</v>
      </c>
      <c r="CU212" t="s">
        <v>1809</v>
      </c>
      <c r="CV212" t="s">
        <v>1809</v>
      </c>
      <c r="CW212" t="s">
        <v>1809</v>
      </c>
      <c r="CX212" t="s">
        <v>1809</v>
      </c>
      <c r="CY212" t="s">
        <v>1809</v>
      </c>
      <c r="CZ212" t="s">
        <v>1809</v>
      </c>
      <c r="DA212" t="s">
        <v>1809</v>
      </c>
      <c r="DB212" t="s">
        <v>1809</v>
      </c>
      <c r="DC212" t="s">
        <v>1809</v>
      </c>
      <c r="DD212" t="s">
        <v>1809</v>
      </c>
      <c r="DE212" t="s">
        <v>1809</v>
      </c>
      <c r="DF212" t="s">
        <v>1809</v>
      </c>
      <c r="DG212" t="s">
        <v>1809</v>
      </c>
      <c r="DH212" t="s">
        <v>1809</v>
      </c>
      <c r="DI212" t="s">
        <v>1809</v>
      </c>
      <c r="DJ212" t="s">
        <v>1809</v>
      </c>
      <c r="DK212" t="s">
        <v>1809</v>
      </c>
      <c r="DL212" t="s">
        <v>1809</v>
      </c>
      <c r="DM212" t="s">
        <v>1809</v>
      </c>
      <c r="DN212" t="s">
        <v>1809</v>
      </c>
      <c r="DO212" t="s">
        <v>1809</v>
      </c>
      <c r="DP212" t="s">
        <v>1809</v>
      </c>
      <c r="DQ212" t="s">
        <v>1809</v>
      </c>
      <c r="DR212" t="s">
        <v>1809</v>
      </c>
      <c r="DS212" t="s">
        <v>1809</v>
      </c>
      <c r="DT212" t="s">
        <v>1809</v>
      </c>
      <c r="DU212" t="s">
        <v>1809</v>
      </c>
      <c r="DV212" t="s">
        <v>1809</v>
      </c>
      <c r="DW212">
        <v>0</v>
      </c>
      <c r="DX212">
        <v>1</v>
      </c>
      <c r="DY212">
        <v>0</v>
      </c>
      <c r="DZ212" t="s">
        <v>1809</v>
      </c>
      <c r="EA212">
        <v>1</v>
      </c>
      <c r="EB212">
        <v>0</v>
      </c>
      <c r="EC212">
        <v>0</v>
      </c>
      <c r="ED212">
        <v>0</v>
      </c>
      <c r="EE212">
        <v>0</v>
      </c>
      <c r="EF212">
        <v>0</v>
      </c>
      <c r="EG212">
        <v>1</v>
      </c>
      <c r="EH212">
        <v>0</v>
      </c>
      <c r="EI212">
        <v>1</v>
      </c>
      <c r="EJ212">
        <v>0</v>
      </c>
      <c r="EK212">
        <v>0</v>
      </c>
      <c r="EL212">
        <v>1</v>
      </c>
      <c r="EM212">
        <v>0</v>
      </c>
      <c r="EN212">
        <v>1</v>
      </c>
      <c r="EO212">
        <v>0</v>
      </c>
      <c r="EP212">
        <v>0</v>
      </c>
      <c r="EQ212">
        <v>0</v>
      </c>
      <c r="ER212">
        <v>1</v>
      </c>
      <c r="ES212">
        <v>0</v>
      </c>
      <c r="ET212">
        <v>0</v>
      </c>
      <c r="EU212">
        <v>0</v>
      </c>
      <c r="EV212">
        <v>0</v>
      </c>
      <c r="EW212">
        <v>1</v>
      </c>
    </row>
    <row r="213" spans="1:153" x14ac:dyDescent="0.35">
      <c r="A213" t="s">
        <v>522</v>
      </c>
      <c r="B213" s="1">
        <v>42186</v>
      </c>
      <c r="C213" s="1">
        <v>42369</v>
      </c>
      <c r="D213">
        <v>1</v>
      </c>
      <c r="E213">
        <v>0</v>
      </c>
      <c r="F213">
        <v>0</v>
      </c>
      <c r="G213">
        <v>0</v>
      </c>
      <c r="H213">
        <v>1</v>
      </c>
      <c r="I213">
        <v>0</v>
      </c>
      <c r="J213">
        <v>1</v>
      </c>
      <c r="K213">
        <v>3</v>
      </c>
      <c r="L213">
        <v>0</v>
      </c>
      <c r="M213">
        <v>1</v>
      </c>
      <c r="N213">
        <v>1</v>
      </c>
      <c r="O213">
        <v>1</v>
      </c>
      <c r="P213">
        <v>1</v>
      </c>
      <c r="Q213">
        <v>0</v>
      </c>
      <c r="R213">
        <v>1</v>
      </c>
      <c r="S213">
        <v>1</v>
      </c>
      <c r="T213">
        <v>0</v>
      </c>
      <c r="U213">
        <v>1</v>
      </c>
      <c r="V213">
        <v>1</v>
      </c>
      <c r="W213">
        <v>0</v>
      </c>
      <c r="X213">
        <v>0</v>
      </c>
      <c r="Y213">
        <v>0</v>
      </c>
      <c r="Z213" t="s">
        <v>1809</v>
      </c>
      <c r="AA213" t="s">
        <v>1809</v>
      </c>
      <c r="AB213" t="s">
        <v>1809</v>
      </c>
      <c r="AC213" t="s">
        <v>1809</v>
      </c>
      <c r="AD213" t="s">
        <v>1809</v>
      </c>
      <c r="AE213" t="s">
        <v>1809</v>
      </c>
      <c r="AF213" t="s">
        <v>1809</v>
      </c>
      <c r="AG213" t="s">
        <v>1809</v>
      </c>
      <c r="AH213" t="s">
        <v>1809</v>
      </c>
      <c r="AI213" t="s">
        <v>1809</v>
      </c>
      <c r="AJ213" t="s">
        <v>1809</v>
      </c>
      <c r="AK213" t="s">
        <v>1809</v>
      </c>
      <c r="AL213" t="s">
        <v>1809</v>
      </c>
      <c r="AM213" t="s">
        <v>1809</v>
      </c>
      <c r="AN213">
        <v>1</v>
      </c>
      <c r="AO213">
        <v>0</v>
      </c>
      <c r="AP213" t="s">
        <v>1809</v>
      </c>
      <c r="AQ213" t="s">
        <v>1809</v>
      </c>
      <c r="AR213" t="s">
        <v>1809</v>
      </c>
      <c r="AS213" t="s">
        <v>1809</v>
      </c>
      <c r="AT213" t="s">
        <v>1809</v>
      </c>
      <c r="AU213" t="s">
        <v>1809</v>
      </c>
      <c r="AV213" t="s">
        <v>1809</v>
      </c>
      <c r="AW213" t="s">
        <v>1809</v>
      </c>
      <c r="AX213" t="s">
        <v>1809</v>
      </c>
      <c r="AY213" t="s">
        <v>1809</v>
      </c>
      <c r="AZ213">
        <v>1</v>
      </c>
      <c r="BA213">
        <v>0</v>
      </c>
      <c r="BB213">
        <v>0</v>
      </c>
      <c r="BC213">
        <v>1</v>
      </c>
      <c r="BD213">
        <v>0</v>
      </c>
      <c r="BE213">
        <v>0</v>
      </c>
      <c r="BF213">
        <v>0</v>
      </c>
      <c r="BG213">
        <v>0</v>
      </c>
      <c r="BH213">
        <v>0</v>
      </c>
      <c r="BI213">
        <v>0</v>
      </c>
      <c r="BJ213">
        <v>0</v>
      </c>
      <c r="BK213">
        <v>0</v>
      </c>
      <c r="BL213">
        <v>0</v>
      </c>
      <c r="BM213">
        <v>0</v>
      </c>
      <c r="BN213">
        <v>0</v>
      </c>
      <c r="BO213">
        <v>1</v>
      </c>
      <c r="BP213">
        <v>0</v>
      </c>
      <c r="BQ213">
        <v>0</v>
      </c>
      <c r="BR213">
        <v>0</v>
      </c>
      <c r="BS213">
        <v>0</v>
      </c>
      <c r="BT213">
        <v>0</v>
      </c>
      <c r="BU213">
        <v>1</v>
      </c>
      <c r="BV213">
        <v>0</v>
      </c>
      <c r="BW213" t="s">
        <v>1809</v>
      </c>
      <c r="BX213" t="s">
        <v>1809</v>
      </c>
      <c r="BY213" t="s">
        <v>1809</v>
      </c>
      <c r="BZ213" t="s">
        <v>1809</v>
      </c>
      <c r="CA213" t="s">
        <v>1809</v>
      </c>
      <c r="CB213" t="s">
        <v>1809</v>
      </c>
      <c r="CC213" t="s">
        <v>1809</v>
      </c>
      <c r="CD213" t="s">
        <v>1809</v>
      </c>
      <c r="CE213" t="s">
        <v>1809</v>
      </c>
      <c r="CF213" t="s">
        <v>1809</v>
      </c>
      <c r="CG213" t="s">
        <v>1809</v>
      </c>
      <c r="CH213">
        <v>0</v>
      </c>
      <c r="CI213" t="s">
        <v>1809</v>
      </c>
      <c r="CJ213" t="s">
        <v>1809</v>
      </c>
      <c r="CK213" t="s">
        <v>1809</v>
      </c>
      <c r="CL213" t="s">
        <v>1809</v>
      </c>
      <c r="CM213" t="s">
        <v>1809</v>
      </c>
      <c r="CN213" t="s">
        <v>1809</v>
      </c>
      <c r="CO213" t="s">
        <v>1809</v>
      </c>
      <c r="CP213" t="s">
        <v>1809</v>
      </c>
      <c r="CQ213" t="s">
        <v>1809</v>
      </c>
      <c r="CR213" t="s">
        <v>1809</v>
      </c>
      <c r="CS213" t="s">
        <v>1809</v>
      </c>
      <c r="CT213" t="s">
        <v>1809</v>
      </c>
      <c r="CU213" t="s">
        <v>1809</v>
      </c>
      <c r="CV213" t="s">
        <v>1809</v>
      </c>
      <c r="CW213" t="s">
        <v>1809</v>
      </c>
      <c r="CX213" t="s">
        <v>1809</v>
      </c>
      <c r="CY213" t="s">
        <v>1809</v>
      </c>
      <c r="CZ213" t="s">
        <v>1809</v>
      </c>
      <c r="DA213" t="s">
        <v>1809</v>
      </c>
      <c r="DB213" t="s">
        <v>1809</v>
      </c>
      <c r="DC213" t="s">
        <v>1809</v>
      </c>
      <c r="DD213" t="s">
        <v>1809</v>
      </c>
      <c r="DE213" t="s">
        <v>1809</v>
      </c>
      <c r="DF213" t="s">
        <v>1809</v>
      </c>
      <c r="DG213" t="s">
        <v>1809</v>
      </c>
      <c r="DH213" t="s">
        <v>1809</v>
      </c>
      <c r="DI213" t="s">
        <v>1809</v>
      </c>
      <c r="DJ213" t="s">
        <v>1809</v>
      </c>
      <c r="DK213" t="s">
        <v>1809</v>
      </c>
      <c r="DL213" t="s">
        <v>1809</v>
      </c>
      <c r="DM213" t="s">
        <v>1809</v>
      </c>
      <c r="DN213" t="s">
        <v>1809</v>
      </c>
      <c r="DO213" t="s">
        <v>1809</v>
      </c>
      <c r="DP213" t="s">
        <v>1809</v>
      </c>
      <c r="DQ213" t="s">
        <v>1809</v>
      </c>
      <c r="DR213" t="s">
        <v>1809</v>
      </c>
      <c r="DS213" t="s">
        <v>1809</v>
      </c>
      <c r="DT213" t="s">
        <v>1809</v>
      </c>
      <c r="DU213" t="s">
        <v>1809</v>
      </c>
      <c r="DV213" t="s">
        <v>1809</v>
      </c>
      <c r="DW213">
        <v>0</v>
      </c>
      <c r="DX213">
        <v>1</v>
      </c>
      <c r="DY213">
        <v>0</v>
      </c>
      <c r="DZ213" t="s">
        <v>1809</v>
      </c>
      <c r="EA213">
        <v>1</v>
      </c>
      <c r="EB213">
        <v>0</v>
      </c>
      <c r="EC213">
        <v>0</v>
      </c>
      <c r="ED213">
        <v>0</v>
      </c>
      <c r="EE213">
        <v>0</v>
      </c>
      <c r="EF213">
        <v>0</v>
      </c>
      <c r="EG213">
        <v>1</v>
      </c>
      <c r="EH213">
        <v>0</v>
      </c>
      <c r="EI213">
        <v>1</v>
      </c>
      <c r="EJ213">
        <v>0</v>
      </c>
      <c r="EK213">
        <v>0</v>
      </c>
      <c r="EL213">
        <v>1</v>
      </c>
      <c r="EM213">
        <v>0</v>
      </c>
      <c r="EN213">
        <v>1</v>
      </c>
      <c r="EO213">
        <v>0</v>
      </c>
      <c r="EP213">
        <v>0</v>
      </c>
      <c r="EQ213">
        <v>0</v>
      </c>
      <c r="ER213">
        <v>1</v>
      </c>
      <c r="ES213">
        <v>0</v>
      </c>
      <c r="ET213">
        <v>0</v>
      </c>
      <c r="EU213">
        <v>0</v>
      </c>
      <c r="EV213">
        <v>0</v>
      </c>
      <c r="EW213">
        <v>1</v>
      </c>
    </row>
    <row r="214" spans="1:153" x14ac:dyDescent="0.35">
      <c r="A214" t="s">
        <v>522</v>
      </c>
      <c r="B214" s="1">
        <v>42370</v>
      </c>
      <c r="C214" s="1">
        <v>42551</v>
      </c>
      <c r="D214">
        <v>1</v>
      </c>
      <c r="E214">
        <v>0</v>
      </c>
      <c r="F214">
        <v>0</v>
      </c>
      <c r="G214">
        <v>0</v>
      </c>
      <c r="H214">
        <v>1</v>
      </c>
      <c r="I214">
        <v>0</v>
      </c>
      <c r="J214">
        <v>1</v>
      </c>
      <c r="K214">
        <v>1</v>
      </c>
      <c r="L214">
        <v>0</v>
      </c>
      <c r="M214">
        <v>1</v>
      </c>
      <c r="N214">
        <v>1</v>
      </c>
      <c r="O214">
        <v>1</v>
      </c>
      <c r="P214">
        <v>1</v>
      </c>
      <c r="Q214">
        <v>0</v>
      </c>
      <c r="R214">
        <v>1</v>
      </c>
      <c r="S214">
        <v>1</v>
      </c>
      <c r="T214">
        <v>0</v>
      </c>
      <c r="U214">
        <v>1</v>
      </c>
      <c r="V214">
        <v>1</v>
      </c>
      <c r="W214">
        <v>0</v>
      </c>
      <c r="X214">
        <v>0</v>
      </c>
      <c r="Y214">
        <v>0</v>
      </c>
      <c r="Z214" t="s">
        <v>1809</v>
      </c>
      <c r="AA214" t="s">
        <v>1809</v>
      </c>
      <c r="AB214" t="s">
        <v>1809</v>
      </c>
      <c r="AC214" t="s">
        <v>1809</v>
      </c>
      <c r="AD214" t="s">
        <v>1809</v>
      </c>
      <c r="AE214" t="s">
        <v>1809</v>
      </c>
      <c r="AF214" t="s">
        <v>1809</v>
      </c>
      <c r="AG214" t="s">
        <v>1809</v>
      </c>
      <c r="AH214" t="s">
        <v>1809</v>
      </c>
      <c r="AI214" t="s">
        <v>1809</v>
      </c>
      <c r="AJ214" t="s">
        <v>1809</v>
      </c>
      <c r="AK214" t="s">
        <v>1809</v>
      </c>
      <c r="AL214" t="s">
        <v>1809</v>
      </c>
      <c r="AM214" t="s">
        <v>1809</v>
      </c>
      <c r="AN214">
        <v>1</v>
      </c>
      <c r="AO214">
        <v>0</v>
      </c>
      <c r="AP214" t="s">
        <v>1809</v>
      </c>
      <c r="AQ214" t="s">
        <v>1809</v>
      </c>
      <c r="AR214" t="s">
        <v>1809</v>
      </c>
      <c r="AS214" t="s">
        <v>1809</v>
      </c>
      <c r="AT214" t="s">
        <v>1809</v>
      </c>
      <c r="AU214" t="s">
        <v>1809</v>
      </c>
      <c r="AV214" t="s">
        <v>1809</v>
      </c>
      <c r="AW214" t="s">
        <v>1809</v>
      </c>
      <c r="AX214" t="s">
        <v>1809</v>
      </c>
      <c r="AY214" t="s">
        <v>1809</v>
      </c>
      <c r="AZ214">
        <v>1</v>
      </c>
      <c r="BA214">
        <v>0</v>
      </c>
      <c r="BB214">
        <v>0</v>
      </c>
      <c r="BC214">
        <v>1</v>
      </c>
      <c r="BD214">
        <v>0</v>
      </c>
      <c r="BE214">
        <v>0</v>
      </c>
      <c r="BF214">
        <v>0</v>
      </c>
      <c r="BG214">
        <v>0</v>
      </c>
      <c r="BH214">
        <v>0</v>
      </c>
      <c r="BI214">
        <v>0</v>
      </c>
      <c r="BJ214">
        <v>0</v>
      </c>
      <c r="BK214">
        <v>0</v>
      </c>
      <c r="BL214">
        <v>0</v>
      </c>
      <c r="BM214">
        <v>0</v>
      </c>
      <c r="BN214">
        <v>0</v>
      </c>
      <c r="BO214">
        <v>1</v>
      </c>
      <c r="BP214">
        <v>0</v>
      </c>
      <c r="BQ214">
        <v>0</v>
      </c>
      <c r="BR214">
        <v>0</v>
      </c>
      <c r="BS214">
        <v>0</v>
      </c>
      <c r="BT214">
        <v>0</v>
      </c>
      <c r="BU214">
        <v>1</v>
      </c>
      <c r="BV214">
        <v>0</v>
      </c>
      <c r="BW214" t="s">
        <v>1809</v>
      </c>
      <c r="BX214" t="s">
        <v>1809</v>
      </c>
      <c r="BY214" t="s">
        <v>1809</v>
      </c>
      <c r="BZ214" t="s">
        <v>1809</v>
      </c>
      <c r="CA214" t="s">
        <v>1809</v>
      </c>
      <c r="CB214" t="s">
        <v>1809</v>
      </c>
      <c r="CC214" t="s">
        <v>1809</v>
      </c>
      <c r="CD214" t="s">
        <v>1809</v>
      </c>
      <c r="CE214" t="s">
        <v>1809</v>
      </c>
      <c r="CF214" t="s">
        <v>1809</v>
      </c>
      <c r="CG214" t="s">
        <v>1809</v>
      </c>
      <c r="CH214">
        <v>0</v>
      </c>
      <c r="CI214" t="s">
        <v>1809</v>
      </c>
      <c r="CJ214" t="s">
        <v>1809</v>
      </c>
      <c r="CK214" t="s">
        <v>1809</v>
      </c>
      <c r="CL214" t="s">
        <v>1809</v>
      </c>
      <c r="CM214" t="s">
        <v>1809</v>
      </c>
      <c r="CN214" t="s">
        <v>1809</v>
      </c>
      <c r="CO214" t="s">
        <v>1809</v>
      </c>
      <c r="CP214" t="s">
        <v>1809</v>
      </c>
      <c r="CQ214" t="s">
        <v>1809</v>
      </c>
      <c r="CR214" t="s">
        <v>1809</v>
      </c>
      <c r="CS214" t="s">
        <v>1809</v>
      </c>
      <c r="CT214" t="s">
        <v>1809</v>
      </c>
      <c r="CU214" t="s">
        <v>1809</v>
      </c>
      <c r="CV214" t="s">
        <v>1809</v>
      </c>
      <c r="CW214" t="s">
        <v>1809</v>
      </c>
      <c r="CX214" t="s">
        <v>1809</v>
      </c>
      <c r="CY214" t="s">
        <v>1809</v>
      </c>
      <c r="CZ214" t="s">
        <v>1809</v>
      </c>
      <c r="DA214" t="s">
        <v>1809</v>
      </c>
      <c r="DB214" t="s">
        <v>1809</v>
      </c>
      <c r="DC214" t="s">
        <v>1809</v>
      </c>
      <c r="DD214" t="s">
        <v>1809</v>
      </c>
      <c r="DE214" t="s">
        <v>1809</v>
      </c>
      <c r="DF214" t="s">
        <v>1809</v>
      </c>
      <c r="DG214" t="s">
        <v>1809</v>
      </c>
      <c r="DH214" t="s">
        <v>1809</v>
      </c>
      <c r="DI214" t="s">
        <v>1809</v>
      </c>
      <c r="DJ214" t="s">
        <v>1809</v>
      </c>
      <c r="DK214" t="s">
        <v>1809</v>
      </c>
      <c r="DL214" t="s">
        <v>1809</v>
      </c>
      <c r="DM214" t="s">
        <v>1809</v>
      </c>
      <c r="DN214" t="s">
        <v>1809</v>
      </c>
      <c r="DO214" t="s">
        <v>1809</v>
      </c>
      <c r="DP214" t="s">
        <v>1809</v>
      </c>
      <c r="DQ214" t="s">
        <v>1809</v>
      </c>
      <c r="DR214" t="s">
        <v>1809</v>
      </c>
      <c r="DS214" t="s">
        <v>1809</v>
      </c>
      <c r="DT214" t="s">
        <v>1809</v>
      </c>
      <c r="DU214" t="s">
        <v>1809</v>
      </c>
      <c r="DV214" t="s">
        <v>1809</v>
      </c>
      <c r="DW214">
        <v>0</v>
      </c>
      <c r="DX214">
        <v>1</v>
      </c>
      <c r="DY214">
        <v>0</v>
      </c>
      <c r="DZ214" t="s">
        <v>1809</v>
      </c>
      <c r="EA214">
        <v>1</v>
      </c>
      <c r="EB214">
        <v>0</v>
      </c>
      <c r="EC214">
        <v>0</v>
      </c>
      <c r="ED214">
        <v>0</v>
      </c>
      <c r="EE214">
        <v>0</v>
      </c>
      <c r="EF214">
        <v>0</v>
      </c>
      <c r="EG214">
        <v>1</v>
      </c>
      <c r="EH214">
        <v>0</v>
      </c>
      <c r="EI214">
        <v>1</v>
      </c>
      <c r="EJ214">
        <v>0</v>
      </c>
      <c r="EK214">
        <v>0</v>
      </c>
      <c r="EL214">
        <v>1</v>
      </c>
      <c r="EM214">
        <v>0</v>
      </c>
      <c r="EN214">
        <v>1</v>
      </c>
      <c r="EO214">
        <v>0</v>
      </c>
      <c r="EP214">
        <v>0</v>
      </c>
      <c r="EQ214">
        <v>0</v>
      </c>
      <c r="ER214">
        <v>1</v>
      </c>
      <c r="ES214">
        <v>0</v>
      </c>
      <c r="ET214">
        <v>0</v>
      </c>
      <c r="EU214">
        <v>0</v>
      </c>
      <c r="EV214">
        <v>0</v>
      </c>
      <c r="EW214">
        <v>1</v>
      </c>
    </row>
    <row r="215" spans="1:153" x14ac:dyDescent="0.35">
      <c r="A215" t="s">
        <v>522</v>
      </c>
      <c r="B215" s="1">
        <v>42552</v>
      </c>
      <c r="C215" s="1">
        <v>42565</v>
      </c>
      <c r="D215">
        <v>1</v>
      </c>
      <c r="E215">
        <v>0</v>
      </c>
      <c r="F215">
        <v>0</v>
      </c>
      <c r="G215">
        <v>0</v>
      </c>
      <c r="H215">
        <v>1</v>
      </c>
      <c r="I215">
        <v>0</v>
      </c>
      <c r="J215">
        <v>1</v>
      </c>
      <c r="K215">
        <v>1</v>
      </c>
      <c r="L215">
        <v>0</v>
      </c>
      <c r="M215">
        <v>1</v>
      </c>
      <c r="N215">
        <v>1</v>
      </c>
      <c r="O215">
        <v>1</v>
      </c>
      <c r="P215">
        <v>1</v>
      </c>
      <c r="Q215">
        <v>0</v>
      </c>
      <c r="R215">
        <v>1</v>
      </c>
      <c r="S215">
        <v>1</v>
      </c>
      <c r="T215">
        <v>0</v>
      </c>
      <c r="U215">
        <v>1</v>
      </c>
      <c r="V215">
        <v>1</v>
      </c>
      <c r="W215">
        <v>0</v>
      </c>
      <c r="X215">
        <v>0</v>
      </c>
      <c r="Y215">
        <v>0</v>
      </c>
      <c r="Z215" t="s">
        <v>1809</v>
      </c>
      <c r="AA215" t="s">
        <v>1809</v>
      </c>
      <c r="AB215" t="s">
        <v>1809</v>
      </c>
      <c r="AC215" t="s">
        <v>1809</v>
      </c>
      <c r="AD215" t="s">
        <v>1809</v>
      </c>
      <c r="AE215" t="s">
        <v>1809</v>
      </c>
      <c r="AF215" t="s">
        <v>1809</v>
      </c>
      <c r="AG215" t="s">
        <v>1809</v>
      </c>
      <c r="AH215" t="s">
        <v>1809</v>
      </c>
      <c r="AI215" t="s">
        <v>1809</v>
      </c>
      <c r="AJ215" t="s">
        <v>1809</v>
      </c>
      <c r="AK215" t="s">
        <v>1809</v>
      </c>
      <c r="AL215" t="s">
        <v>1809</v>
      </c>
      <c r="AM215" t="s">
        <v>1809</v>
      </c>
      <c r="AN215">
        <v>1</v>
      </c>
      <c r="AO215">
        <v>0</v>
      </c>
      <c r="AP215" t="s">
        <v>1809</v>
      </c>
      <c r="AQ215" t="s">
        <v>1809</v>
      </c>
      <c r="AR215" t="s">
        <v>1809</v>
      </c>
      <c r="AS215" t="s">
        <v>1809</v>
      </c>
      <c r="AT215" t="s">
        <v>1809</v>
      </c>
      <c r="AU215" t="s">
        <v>1809</v>
      </c>
      <c r="AV215" t="s">
        <v>1809</v>
      </c>
      <c r="AW215" t="s">
        <v>1809</v>
      </c>
      <c r="AX215" t="s">
        <v>1809</v>
      </c>
      <c r="AY215" t="s">
        <v>1809</v>
      </c>
      <c r="AZ215">
        <v>1</v>
      </c>
      <c r="BA215">
        <v>0</v>
      </c>
      <c r="BB215">
        <v>0</v>
      </c>
      <c r="BC215">
        <v>1</v>
      </c>
      <c r="BD215">
        <v>0</v>
      </c>
      <c r="BE215">
        <v>0</v>
      </c>
      <c r="BF215">
        <v>0</v>
      </c>
      <c r="BG215">
        <v>0</v>
      </c>
      <c r="BH215">
        <v>0</v>
      </c>
      <c r="BI215">
        <v>0</v>
      </c>
      <c r="BJ215">
        <v>0</v>
      </c>
      <c r="BK215">
        <v>0</v>
      </c>
      <c r="BL215">
        <v>0</v>
      </c>
      <c r="BM215">
        <v>0</v>
      </c>
      <c r="BN215">
        <v>0</v>
      </c>
      <c r="BO215">
        <v>1</v>
      </c>
      <c r="BP215">
        <v>0</v>
      </c>
      <c r="BQ215">
        <v>0</v>
      </c>
      <c r="BR215">
        <v>0</v>
      </c>
      <c r="BS215">
        <v>0</v>
      </c>
      <c r="BT215">
        <v>0</v>
      </c>
      <c r="BU215">
        <v>1</v>
      </c>
      <c r="BV215">
        <v>0</v>
      </c>
      <c r="BW215" t="s">
        <v>1809</v>
      </c>
      <c r="BX215" t="s">
        <v>1809</v>
      </c>
      <c r="BY215" t="s">
        <v>1809</v>
      </c>
      <c r="BZ215" t="s">
        <v>1809</v>
      </c>
      <c r="CA215" t="s">
        <v>1809</v>
      </c>
      <c r="CB215" t="s">
        <v>1809</v>
      </c>
      <c r="CC215" t="s">
        <v>1809</v>
      </c>
      <c r="CD215" t="s">
        <v>1809</v>
      </c>
      <c r="CE215" t="s">
        <v>1809</v>
      </c>
      <c r="CF215" t="s">
        <v>1809</v>
      </c>
      <c r="CG215" t="s">
        <v>1809</v>
      </c>
      <c r="CH215">
        <v>0</v>
      </c>
      <c r="CI215" t="s">
        <v>1809</v>
      </c>
      <c r="CJ215" t="s">
        <v>1809</v>
      </c>
      <c r="CK215" t="s">
        <v>1809</v>
      </c>
      <c r="CL215" t="s">
        <v>1809</v>
      </c>
      <c r="CM215" t="s">
        <v>1809</v>
      </c>
      <c r="CN215" t="s">
        <v>1809</v>
      </c>
      <c r="CO215" t="s">
        <v>1809</v>
      </c>
      <c r="CP215" t="s">
        <v>1809</v>
      </c>
      <c r="CQ215" t="s">
        <v>1809</v>
      </c>
      <c r="CR215" t="s">
        <v>1809</v>
      </c>
      <c r="CS215" t="s">
        <v>1809</v>
      </c>
      <c r="CT215" t="s">
        <v>1809</v>
      </c>
      <c r="CU215" t="s">
        <v>1809</v>
      </c>
      <c r="CV215" t="s">
        <v>1809</v>
      </c>
      <c r="CW215" t="s">
        <v>1809</v>
      </c>
      <c r="CX215" t="s">
        <v>1809</v>
      </c>
      <c r="CY215" t="s">
        <v>1809</v>
      </c>
      <c r="CZ215" t="s">
        <v>1809</v>
      </c>
      <c r="DA215" t="s">
        <v>1809</v>
      </c>
      <c r="DB215" t="s">
        <v>1809</v>
      </c>
      <c r="DC215" t="s">
        <v>1809</v>
      </c>
      <c r="DD215" t="s">
        <v>1809</v>
      </c>
      <c r="DE215" t="s">
        <v>1809</v>
      </c>
      <c r="DF215" t="s">
        <v>1809</v>
      </c>
      <c r="DG215" t="s">
        <v>1809</v>
      </c>
      <c r="DH215" t="s">
        <v>1809</v>
      </c>
      <c r="DI215" t="s">
        <v>1809</v>
      </c>
      <c r="DJ215" t="s">
        <v>1809</v>
      </c>
      <c r="DK215" t="s">
        <v>1809</v>
      </c>
      <c r="DL215" t="s">
        <v>1809</v>
      </c>
      <c r="DM215" t="s">
        <v>1809</v>
      </c>
      <c r="DN215" t="s">
        <v>1809</v>
      </c>
      <c r="DO215" t="s">
        <v>1809</v>
      </c>
      <c r="DP215" t="s">
        <v>1809</v>
      </c>
      <c r="DQ215" t="s">
        <v>1809</v>
      </c>
      <c r="DR215" t="s">
        <v>1809</v>
      </c>
      <c r="DS215" t="s">
        <v>1809</v>
      </c>
      <c r="DT215" t="s">
        <v>1809</v>
      </c>
      <c r="DU215" t="s">
        <v>1809</v>
      </c>
      <c r="DV215" t="s">
        <v>1809</v>
      </c>
      <c r="DW215">
        <v>0</v>
      </c>
      <c r="DX215">
        <v>0</v>
      </c>
      <c r="DY215">
        <v>0</v>
      </c>
      <c r="DZ215" t="s">
        <v>1809</v>
      </c>
      <c r="EA215">
        <v>1</v>
      </c>
      <c r="EB215">
        <v>0</v>
      </c>
      <c r="EC215">
        <v>0</v>
      </c>
      <c r="ED215">
        <v>0</v>
      </c>
      <c r="EE215">
        <v>0</v>
      </c>
      <c r="EF215">
        <v>0</v>
      </c>
      <c r="EG215">
        <v>1</v>
      </c>
      <c r="EH215">
        <v>0</v>
      </c>
      <c r="EI215">
        <v>1</v>
      </c>
      <c r="EJ215">
        <v>0</v>
      </c>
      <c r="EK215">
        <v>0</v>
      </c>
      <c r="EL215">
        <v>1</v>
      </c>
      <c r="EM215">
        <v>0</v>
      </c>
      <c r="EN215">
        <v>1</v>
      </c>
      <c r="EO215">
        <v>0</v>
      </c>
      <c r="EP215">
        <v>0</v>
      </c>
      <c r="EQ215">
        <v>0</v>
      </c>
      <c r="ER215">
        <v>1</v>
      </c>
      <c r="ES215">
        <v>0</v>
      </c>
      <c r="ET215">
        <v>0</v>
      </c>
      <c r="EU215">
        <v>0</v>
      </c>
      <c r="EV215">
        <v>0</v>
      </c>
      <c r="EW215">
        <v>1</v>
      </c>
    </row>
    <row r="216" spans="1:153" x14ac:dyDescent="0.35">
      <c r="A216" t="s">
        <v>522</v>
      </c>
      <c r="B216" s="1">
        <v>42566</v>
      </c>
      <c r="C216" s="1">
        <v>42591</v>
      </c>
      <c r="D216">
        <v>1</v>
      </c>
      <c r="E216">
        <v>0</v>
      </c>
      <c r="F216">
        <v>0</v>
      </c>
      <c r="G216">
        <v>0</v>
      </c>
      <c r="H216">
        <v>1</v>
      </c>
      <c r="I216">
        <v>0</v>
      </c>
      <c r="J216">
        <v>1</v>
      </c>
      <c r="K216">
        <v>1</v>
      </c>
      <c r="L216">
        <v>0</v>
      </c>
      <c r="M216">
        <v>1</v>
      </c>
      <c r="N216">
        <v>1</v>
      </c>
      <c r="O216">
        <v>1</v>
      </c>
      <c r="P216">
        <v>1</v>
      </c>
      <c r="Q216">
        <v>0</v>
      </c>
      <c r="R216">
        <v>1</v>
      </c>
      <c r="S216">
        <v>1</v>
      </c>
      <c r="T216">
        <v>0</v>
      </c>
      <c r="U216">
        <v>1</v>
      </c>
      <c r="V216">
        <v>1</v>
      </c>
      <c r="W216">
        <v>0</v>
      </c>
      <c r="X216">
        <v>0</v>
      </c>
      <c r="Y216">
        <v>0</v>
      </c>
      <c r="Z216" t="s">
        <v>1809</v>
      </c>
      <c r="AA216" t="s">
        <v>1809</v>
      </c>
      <c r="AB216" t="s">
        <v>1809</v>
      </c>
      <c r="AC216" t="s">
        <v>1809</v>
      </c>
      <c r="AD216" t="s">
        <v>1809</v>
      </c>
      <c r="AE216" t="s">
        <v>1809</v>
      </c>
      <c r="AF216" t="s">
        <v>1809</v>
      </c>
      <c r="AG216" t="s">
        <v>1809</v>
      </c>
      <c r="AH216" t="s">
        <v>1809</v>
      </c>
      <c r="AI216" t="s">
        <v>1809</v>
      </c>
      <c r="AJ216" t="s">
        <v>1809</v>
      </c>
      <c r="AK216" t="s">
        <v>1809</v>
      </c>
      <c r="AL216" t="s">
        <v>1809</v>
      </c>
      <c r="AM216" t="s">
        <v>1809</v>
      </c>
      <c r="AN216">
        <v>1</v>
      </c>
      <c r="AO216">
        <v>0</v>
      </c>
      <c r="AP216" t="s">
        <v>1809</v>
      </c>
      <c r="AQ216" t="s">
        <v>1809</v>
      </c>
      <c r="AR216" t="s">
        <v>1809</v>
      </c>
      <c r="AS216" t="s">
        <v>1809</v>
      </c>
      <c r="AT216" t="s">
        <v>1809</v>
      </c>
      <c r="AU216" t="s">
        <v>1809</v>
      </c>
      <c r="AV216" t="s">
        <v>1809</v>
      </c>
      <c r="AW216" t="s">
        <v>1809</v>
      </c>
      <c r="AX216" t="s">
        <v>1809</v>
      </c>
      <c r="AY216" t="s">
        <v>1809</v>
      </c>
      <c r="AZ216">
        <v>1</v>
      </c>
      <c r="BA216">
        <v>0</v>
      </c>
      <c r="BB216">
        <v>0</v>
      </c>
      <c r="BC216">
        <v>1</v>
      </c>
      <c r="BD216">
        <v>0</v>
      </c>
      <c r="BE216">
        <v>0</v>
      </c>
      <c r="BF216">
        <v>0</v>
      </c>
      <c r="BG216">
        <v>0</v>
      </c>
      <c r="BH216">
        <v>0</v>
      </c>
      <c r="BI216">
        <v>0</v>
      </c>
      <c r="BJ216">
        <v>0</v>
      </c>
      <c r="BK216">
        <v>0</v>
      </c>
      <c r="BL216">
        <v>0</v>
      </c>
      <c r="BM216">
        <v>0</v>
      </c>
      <c r="BN216">
        <v>0</v>
      </c>
      <c r="BO216">
        <v>1</v>
      </c>
      <c r="BP216">
        <v>0</v>
      </c>
      <c r="BQ216">
        <v>0</v>
      </c>
      <c r="BR216">
        <v>0</v>
      </c>
      <c r="BS216">
        <v>0</v>
      </c>
      <c r="BT216">
        <v>0</v>
      </c>
      <c r="BU216">
        <v>1</v>
      </c>
      <c r="BV216">
        <v>0</v>
      </c>
      <c r="BW216" t="s">
        <v>1809</v>
      </c>
      <c r="BX216" t="s">
        <v>1809</v>
      </c>
      <c r="BY216" t="s">
        <v>1809</v>
      </c>
      <c r="BZ216" t="s">
        <v>1809</v>
      </c>
      <c r="CA216" t="s">
        <v>1809</v>
      </c>
      <c r="CB216" t="s">
        <v>1809</v>
      </c>
      <c r="CC216" t="s">
        <v>1809</v>
      </c>
      <c r="CD216" t="s">
        <v>1809</v>
      </c>
      <c r="CE216" t="s">
        <v>1809</v>
      </c>
      <c r="CF216" t="s">
        <v>1809</v>
      </c>
      <c r="CG216" t="s">
        <v>1809</v>
      </c>
      <c r="CH216">
        <v>0</v>
      </c>
      <c r="CI216" t="s">
        <v>1809</v>
      </c>
      <c r="CJ216" t="s">
        <v>1809</v>
      </c>
      <c r="CK216" t="s">
        <v>1809</v>
      </c>
      <c r="CL216" t="s">
        <v>1809</v>
      </c>
      <c r="CM216" t="s">
        <v>1809</v>
      </c>
      <c r="CN216" t="s">
        <v>1809</v>
      </c>
      <c r="CO216" t="s">
        <v>1809</v>
      </c>
      <c r="CP216" t="s">
        <v>1809</v>
      </c>
      <c r="CQ216" t="s">
        <v>1809</v>
      </c>
      <c r="CR216" t="s">
        <v>1809</v>
      </c>
      <c r="CS216" t="s">
        <v>1809</v>
      </c>
      <c r="CT216" t="s">
        <v>1809</v>
      </c>
      <c r="CU216" t="s">
        <v>1809</v>
      </c>
      <c r="CV216" t="s">
        <v>1809</v>
      </c>
      <c r="CW216" t="s">
        <v>1809</v>
      </c>
      <c r="CX216" t="s">
        <v>1809</v>
      </c>
      <c r="CY216" t="s">
        <v>1809</v>
      </c>
      <c r="CZ216" t="s">
        <v>1809</v>
      </c>
      <c r="DA216" t="s">
        <v>1809</v>
      </c>
      <c r="DB216" t="s">
        <v>1809</v>
      </c>
      <c r="DC216" t="s">
        <v>1809</v>
      </c>
      <c r="DD216" t="s">
        <v>1809</v>
      </c>
      <c r="DE216" t="s">
        <v>1809</v>
      </c>
      <c r="DF216" t="s">
        <v>1809</v>
      </c>
      <c r="DG216" t="s">
        <v>1809</v>
      </c>
      <c r="DH216" t="s">
        <v>1809</v>
      </c>
      <c r="DI216" t="s">
        <v>1809</v>
      </c>
      <c r="DJ216" t="s">
        <v>1809</v>
      </c>
      <c r="DK216" t="s">
        <v>1809</v>
      </c>
      <c r="DL216" t="s">
        <v>1809</v>
      </c>
      <c r="DM216" t="s">
        <v>1809</v>
      </c>
      <c r="DN216" t="s">
        <v>1809</v>
      </c>
      <c r="DO216" t="s">
        <v>1809</v>
      </c>
      <c r="DP216" t="s">
        <v>1809</v>
      </c>
      <c r="DQ216" t="s">
        <v>1809</v>
      </c>
      <c r="DR216" t="s">
        <v>1809</v>
      </c>
      <c r="DS216" t="s">
        <v>1809</v>
      </c>
      <c r="DT216" t="s">
        <v>1809</v>
      </c>
      <c r="DU216" t="s">
        <v>1809</v>
      </c>
      <c r="DV216" t="s">
        <v>1809</v>
      </c>
      <c r="DW216">
        <v>0</v>
      </c>
      <c r="DX216">
        <v>0</v>
      </c>
      <c r="DY216">
        <v>0</v>
      </c>
      <c r="DZ216" t="s">
        <v>1809</v>
      </c>
      <c r="EA216">
        <v>1</v>
      </c>
      <c r="EB216">
        <v>0</v>
      </c>
      <c r="EC216">
        <v>0</v>
      </c>
      <c r="ED216">
        <v>0</v>
      </c>
      <c r="EE216">
        <v>0</v>
      </c>
      <c r="EF216">
        <v>0</v>
      </c>
      <c r="EG216">
        <v>1</v>
      </c>
      <c r="EH216">
        <v>0</v>
      </c>
      <c r="EI216">
        <v>1</v>
      </c>
      <c r="EJ216">
        <v>0</v>
      </c>
      <c r="EK216">
        <v>0</v>
      </c>
      <c r="EL216">
        <v>1</v>
      </c>
      <c r="EM216">
        <v>0</v>
      </c>
      <c r="EN216">
        <v>1</v>
      </c>
      <c r="EO216">
        <v>0</v>
      </c>
      <c r="EP216">
        <v>0</v>
      </c>
      <c r="EQ216">
        <v>0</v>
      </c>
      <c r="ER216">
        <v>1</v>
      </c>
      <c r="ES216">
        <v>0</v>
      </c>
      <c r="ET216">
        <v>0</v>
      </c>
      <c r="EU216">
        <v>0</v>
      </c>
      <c r="EV216">
        <v>0</v>
      </c>
      <c r="EW216">
        <v>1</v>
      </c>
    </row>
    <row r="217" spans="1:153" x14ac:dyDescent="0.35">
      <c r="A217" t="s">
        <v>522</v>
      </c>
      <c r="B217" s="1">
        <v>42592</v>
      </c>
      <c r="C217" s="1">
        <v>42695</v>
      </c>
      <c r="D217">
        <v>1</v>
      </c>
      <c r="E217">
        <v>0</v>
      </c>
      <c r="F217">
        <v>0</v>
      </c>
      <c r="G217">
        <v>0</v>
      </c>
      <c r="H217">
        <v>1</v>
      </c>
      <c r="I217">
        <v>0</v>
      </c>
      <c r="J217">
        <v>1</v>
      </c>
      <c r="K217">
        <v>1</v>
      </c>
      <c r="L217">
        <v>0</v>
      </c>
      <c r="M217">
        <v>1</v>
      </c>
      <c r="N217">
        <v>1</v>
      </c>
      <c r="O217">
        <v>1</v>
      </c>
      <c r="P217">
        <v>1</v>
      </c>
      <c r="Q217">
        <v>0</v>
      </c>
      <c r="R217">
        <v>1</v>
      </c>
      <c r="S217">
        <v>1</v>
      </c>
      <c r="T217">
        <v>0</v>
      </c>
      <c r="U217">
        <v>1</v>
      </c>
      <c r="V217">
        <v>1</v>
      </c>
      <c r="W217">
        <v>0</v>
      </c>
      <c r="X217">
        <v>0</v>
      </c>
      <c r="Y217">
        <v>0</v>
      </c>
      <c r="Z217" t="s">
        <v>1809</v>
      </c>
      <c r="AA217" t="s">
        <v>1809</v>
      </c>
      <c r="AB217" t="s">
        <v>1809</v>
      </c>
      <c r="AC217" t="s">
        <v>1809</v>
      </c>
      <c r="AD217" t="s">
        <v>1809</v>
      </c>
      <c r="AE217" t="s">
        <v>1809</v>
      </c>
      <c r="AF217" t="s">
        <v>1809</v>
      </c>
      <c r="AG217" t="s">
        <v>1809</v>
      </c>
      <c r="AH217" t="s">
        <v>1809</v>
      </c>
      <c r="AI217" t="s">
        <v>1809</v>
      </c>
      <c r="AJ217" t="s">
        <v>1809</v>
      </c>
      <c r="AK217" t="s">
        <v>1809</v>
      </c>
      <c r="AL217" t="s">
        <v>1809</v>
      </c>
      <c r="AM217" t="s">
        <v>1809</v>
      </c>
      <c r="AN217">
        <v>1</v>
      </c>
      <c r="AO217">
        <v>0</v>
      </c>
      <c r="AP217" t="s">
        <v>1809</v>
      </c>
      <c r="AQ217" t="s">
        <v>1809</v>
      </c>
      <c r="AR217" t="s">
        <v>1809</v>
      </c>
      <c r="AS217" t="s">
        <v>1809</v>
      </c>
      <c r="AT217" t="s">
        <v>1809</v>
      </c>
      <c r="AU217" t="s">
        <v>1809</v>
      </c>
      <c r="AV217" t="s">
        <v>1809</v>
      </c>
      <c r="AW217" t="s">
        <v>1809</v>
      </c>
      <c r="AX217" t="s">
        <v>1809</v>
      </c>
      <c r="AY217" t="s">
        <v>1809</v>
      </c>
      <c r="AZ217">
        <v>1</v>
      </c>
      <c r="BA217">
        <v>0</v>
      </c>
      <c r="BB217">
        <v>0</v>
      </c>
      <c r="BC217">
        <v>1</v>
      </c>
      <c r="BD217">
        <v>0</v>
      </c>
      <c r="BE217">
        <v>0</v>
      </c>
      <c r="BF217">
        <v>0</v>
      </c>
      <c r="BG217">
        <v>0</v>
      </c>
      <c r="BH217">
        <v>0</v>
      </c>
      <c r="BI217">
        <v>0</v>
      </c>
      <c r="BJ217">
        <v>0</v>
      </c>
      <c r="BK217">
        <v>0</v>
      </c>
      <c r="BL217">
        <v>0</v>
      </c>
      <c r="BM217">
        <v>0</v>
      </c>
      <c r="BN217">
        <v>0</v>
      </c>
      <c r="BO217">
        <v>1</v>
      </c>
      <c r="BP217">
        <v>0</v>
      </c>
      <c r="BQ217">
        <v>0</v>
      </c>
      <c r="BR217">
        <v>0</v>
      </c>
      <c r="BS217">
        <v>0</v>
      </c>
      <c r="BT217">
        <v>0</v>
      </c>
      <c r="BU217">
        <v>1</v>
      </c>
      <c r="BV217">
        <v>0</v>
      </c>
      <c r="BW217" t="s">
        <v>1809</v>
      </c>
      <c r="BX217" t="s">
        <v>1809</v>
      </c>
      <c r="BY217" t="s">
        <v>1809</v>
      </c>
      <c r="BZ217" t="s">
        <v>1809</v>
      </c>
      <c r="CA217" t="s">
        <v>1809</v>
      </c>
      <c r="CB217" t="s">
        <v>1809</v>
      </c>
      <c r="CC217" t="s">
        <v>1809</v>
      </c>
      <c r="CD217" t="s">
        <v>1809</v>
      </c>
      <c r="CE217" t="s">
        <v>1809</v>
      </c>
      <c r="CF217" t="s">
        <v>1809</v>
      </c>
      <c r="CG217" t="s">
        <v>1809</v>
      </c>
      <c r="CH217">
        <v>0</v>
      </c>
      <c r="CI217" t="s">
        <v>1809</v>
      </c>
      <c r="CJ217" t="s">
        <v>1809</v>
      </c>
      <c r="CK217" t="s">
        <v>1809</v>
      </c>
      <c r="CL217" t="s">
        <v>1809</v>
      </c>
      <c r="CM217" t="s">
        <v>1809</v>
      </c>
      <c r="CN217" t="s">
        <v>1809</v>
      </c>
      <c r="CO217" t="s">
        <v>1809</v>
      </c>
      <c r="CP217" t="s">
        <v>1809</v>
      </c>
      <c r="CQ217" t="s">
        <v>1809</v>
      </c>
      <c r="CR217" t="s">
        <v>1809</v>
      </c>
      <c r="CS217" t="s">
        <v>1809</v>
      </c>
      <c r="CT217" t="s">
        <v>1809</v>
      </c>
      <c r="CU217" t="s">
        <v>1809</v>
      </c>
      <c r="CV217" t="s">
        <v>1809</v>
      </c>
      <c r="CW217" t="s">
        <v>1809</v>
      </c>
      <c r="CX217" t="s">
        <v>1809</v>
      </c>
      <c r="CY217" t="s">
        <v>1809</v>
      </c>
      <c r="CZ217" t="s">
        <v>1809</v>
      </c>
      <c r="DA217" t="s">
        <v>1809</v>
      </c>
      <c r="DB217" t="s">
        <v>1809</v>
      </c>
      <c r="DC217" t="s">
        <v>1809</v>
      </c>
      <c r="DD217" t="s">
        <v>1809</v>
      </c>
      <c r="DE217" t="s">
        <v>1809</v>
      </c>
      <c r="DF217" t="s">
        <v>1809</v>
      </c>
      <c r="DG217" t="s">
        <v>1809</v>
      </c>
      <c r="DH217" t="s">
        <v>1809</v>
      </c>
      <c r="DI217" t="s">
        <v>1809</v>
      </c>
      <c r="DJ217" t="s">
        <v>1809</v>
      </c>
      <c r="DK217" t="s">
        <v>1809</v>
      </c>
      <c r="DL217" t="s">
        <v>1809</v>
      </c>
      <c r="DM217" t="s">
        <v>1809</v>
      </c>
      <c r="DN217" t="s">
        <v>1809</v>
      </c>
      <c r="DO217" t="s">
        <v>1809</v>
      </c>
      <c r="DP217" t="s">
        <v>1809</v>
      </c>
      <c r="DQ217" t="s">
        <v>1809</v>
      </c>
      <c r="DR217" t="s">
        <v>1809</v>
      </c>
      <c r="DS217" t="s">
        <v>1809</v>
      </c>
      <c r="DT217" t="s">
        <v>1809</v>
      </c>
      <c r="DU217" t="s">
        <v>1809</v>
      </c>
      <c r="DV217" t="s">
        <v>1809</v>
      </c>
      <c r="DW217">
        <v>0</v>
      </c>
      <c r="DX217">
        <v>0</v>
      </c>
      <c r="DY217">
        <v>0</v>
      </c>
      <c r="DZ217" t="s">
        <v>1809</v>
      </c>
      <c r="EA217">
        <v>1</v>
      </c>
      <c r="EB217">
        <v>0</v>
      </c>
      <c r="EC217">
        <v>0</v>
      </c>
      <c r="ED217">
        <v>0</v>
      </c>
      <c r="EE217">
        <v>0</v>
      </c>
      <c r="EF217">
        <v>0</v>
      </c>
      <c r="EG217">
        <v>1</v>
      </c>
      <c r="EH217">
        <v>0</v>
      </c>
      <c r="EI217">
        <v>1</v>
      </c>
      <c r="EJ217">
        <v>0</v>
      </c>
      <c r="EK217">
        <v>0</v>
      </c>
      <c r="EL217">
        <v>1</v>
      </c>
      <c r="EM217">
        <v>0</v>
      </c>
      <c r="EN217">
        <v>1</v>
      </c>
      <c r="EO217">
        <v>0</v>
      </c>
      <c r="EP217">
        <v>0</v>
      </c>
      <c r="EQ217">
        <v>0</v>
      </c>
      <c r="ER217">
        <v>1</v>
      </c>
      <c r="ES217">
        <v>0</v>
      </c>
      <c r="ET217">
        <v>0</v>
      </c>
      <c r="EU217">
        <v>0</v>
      </c>
      <c r="EV217">
        <v>0</v>
      </c>
      <c r="EW217">
        <v>1</v>
      </c>
    </row>
    <row r="218" spans="1:153" x14ac:dyDescent="0.35">
      <c r="A218" t="s">
        <v>522</v>
      </c>
      <c r="B218" s="1">
        <v>42696</v>
      </c>
      <c r="C218" s="1">
        <v>42735</v>
      </c>
      <c r="D218">
        <v>1</v>
      </c>
      <c r="E218">
        <v>0</v>
      </c>
      <c r="F218">
        <v>0</v>
      </c>
      <c r="G218">
        <v>0</v>
      </c>
      <c r="H218">
        <v>1</v>
      </c>
      <c r="I218">
        <v>0</v>
      </c>
      <c r="J218">
        <v>1</v>
      </c>
      <c r="K218">
        <v>1</v>
      </c>
      <c r="L218">
        <v>0</v>
      </c>
      <c r="M218">
        <v>1</v>
      </c>
      <c r="N218">
        <v>1</v>
      </c>
      <c r="O218">
        <v>1</v>
      </c>
      <c r="P218">
        <v>1</v>
      </c>
      <c r="Q218">
        <v>0</v>
      </c>
      <c r="R218">
        <v>1</v>
      </c>
      <c r="S218">
        <v>1</v>
      </c>
      <c r="T218">
        <v>0</v>
      </c>
      <c r="U218">
        <v>1</v>
      </c>
      <c r="V218">
        <v>1</v>
      </c>
      <c r="W218">
        <v>0</v>
      </c>
      <c r="X218">
        <v>0</v>
      </c>
      <c r="Y218">
        <v>0</v>
      </c>
      <c r="Z218" t="s">
        <v>1809</v>
      </c>
      <c r="AA218" t="s">
        <v>1809</v>
      </c>
      <c r="AB218" t="s">
        <v>1809</v>
      </c>
      <c r="AC218" t="s">
        <v>1809</v>
      </c>
      <c r="AD218" t="s">
        <v>1809</v>
      </c>
      <c r="AE218" t="s">
        <v>1809</v>
      </c>
      <c r="AF218" t="s">
        <v>1809</v>
      </c>
      <c r="AG218" t="s">
        <v>1809</v>
      </c>
      <c r="AH218" t="s">
        <v>1809</v>
      </c>
      <c r="AI218" t="s">
        <v>1809</v>
      </c>
      <c r="AJ218" t="s">
        <v>1809</v>
      </c>
      <c r="AK218" t="s">
        <v>1809</v>
      </c>
      <c r="AL218" t="s">
        <v>1809</v>
      </c>
      <c r="AM218" t="s">
        <v>1809</v>
      </c>
      <c r="AN218">
        <v>1</v>
      </c>
      <c r="AO218">
        <v>0</v>
      </c>
      <c r="AP218" t="s">
        <v>1809</v>
      </c>
      <c r="AQ218" t="s">
        <v>1809</v>
      </c>
      <c r="AR218" t="s">
        <v>1809</v>
      </c>
      <c r="AS218" t="s">
        <v>1809</v>
      </c>
      <c r="AT218" t="s">
        <v>1809</v>
      </c>
      <c r="AU218" t="s">
        <v>1809</v>
      </c>
      <c r="AV218" t="s">
        <v>1809</v>
      </c>
      <c r="AW218" t="s">
        <v>1809</v>
      </c>
      <c r="AX218" t="s">
        <v>1809</v>
      </c>
      <c r="AY218" t="s">
        <v>1809</v>
      </c>
      <c r="AZ218">
        <v>1</v>
      </c>
      <c r="BA218">
        <v>0</v>
      </c>
      <c r="BB218">
        <v>0</v>
      </c>
      <c r="BC218">
        <v>1</v>
      </c>
      <c r="BD218">
        <v>0</v>
      </c>
      <c r="BE218">
        <v>0</v>
      </c>
      <c r="BF218">
        <v>0</v>
      </c>
      <c r="BG218">
        <v>0</v>
      </c>
      <c r="BH218">
        <v>0</v>
      </c>
      <c r="BI218">
        <v>0</v>
      </c>
      <c r="BJ218">
        <v>0</v>
      </c>
      <c r="BK218">
        <v>0</v>
      </c>
      <c r="BL218">
        <v>0</v>
      </c>
      <c r="BM218">
        <v>0</v>
      </c>
      <c r="BN218">
        <v>0</v>
      </c>
      <c r="BO218">
        <v>1</v>
      </c>
      <c r="BP218">
        <v>0</v>
      </c>
      <c r="BQ218">
        <v>0</v>
      </c>
      <c r="BR218">
        <v>0</v>
      </c>
      <c r="BS218">
        <v>0</v>
      </c>
      <c r="BT218">
        <v>0</v>
      </c>
      <c r="BU218">
        <v>1</v>
      </c>
      <c r="BV218">
        <v>0</v>
      </c>
      <c r="BW218" t="s">
        <v>1809</v>
      </c>
      <c r="BX218" t="s">
        <v>1809</v>
      </c>
      <c r="BY218" t="s">
        <v>1809</v>
      </c>
      <c r="BZ218" t="s">
        <v>1809</v>
      </c>
      <c r="CA218" t="s">
        <v>1809</v>
      </c>
      <c r="CB218" t="s">
        <v>1809</v>
      </c>
      <c r="CC218" t="s">
        <v>1809</v>
      </c>
      <c r="CD218" t="s">
        <v>1809</v>
      </c>
      <c r="CE218" t="s">
        <v>1809</v>
      </c>
      <c r="CF218" t="s">
        <v>1809</v>
      </c>
      <c r="CG218" t="s">
        <v>1809</v>
      </c>
      <c r="CH218">
        <v>0</v>
      </c>
      <c r="CI218" t="s">
        <v>1809</v>
      </c>
      <c r="CJ218" t="s">
        <v>1809</v>
      </c>
      <c r="CK218" t="s">
        <v>1809</v>
      </c>
      <c r="CL218" t="s">
        <v>1809</v>
      </c>
      <c r="CM218" t="s">
        <v>1809</v>
      </c>
      <c r="CN218" t="s">
        <v>1809</v>
      </c>
      <c r="CO218" t="s">
        <v>1809</v>
      </c>
      <c r="CP218" t="s">
        <v>1809</v>
      </c>
      <c r="CQ218" t="s">
        <v>1809</v>
      </c>
      <c r="CR218" t="s">
        <v>1809</v>
      </c>
      <c r="CS218" t="s">
        <v>1809</v>
      </c>
      <c r="CT218" t="s">
        <v>1809</v>
      </c>
      <c r="CU218" t="s">
        <v>1809</v>
      </c>
      <c r="CV218" t="s">
        <v>1809</v>
      </c>
      <c r="CW218" t="s">
        <v>1809</v>
      </c>
      <c r="CX218" t="s">
        <v>1809</v>
      </c>
      <c r="CY218" t="s">
        <v>1809</v>
      </c>
      <c r="CZ218" t="s">
        <v>1809</v>
      </c>
      <c r="DA218" t="s">
        <v>1809</v>
      </c>
      <c r="DB218" t="s">
        <v>1809</v>
      </c>
      <c r="DC218" t="s">
        <v>1809</v>
      </c>
      <c r="DD218" t="s">
        <v>1809</v>
      </c>
      <c r="DE218" t="s">
        <v>1809</v>
      </c>
      <c r="DF218" t="s">
        <v>1809</v>
      </c>
      <c r="DG218" t="s">
        <v>1809</v>
      </c>
      <c r="DH218" t="s">
        <v>1809</v>
      </c>
      <c r="DI218" t="s">
        <v>1809</v>
      </c>
      <c r="DJ218" t="s">
        <v>1809</v>
      </c>
      <c r="DK218" t="s">
        <v>1809</v>
      </c>
      <c r="DL218" t="s">
        <v>1809</v>
      </c>
      <c r="DM218" t="s">
        <v>1809</v>
      </c>
      <c r="DN218" t="s">
        <v>1809</v>
      </c>
      <c r="DO218" t="s">
        <v>1809</v>
      </c>
      <c r="DP218" t="s">
        <v>1809</v>
      </c>
      <c r="DQ218" t="s">
        <v>1809</v>
      </c>
      <c r="DR218" t="s">
        <v>1809</v>
      </c>
      <c r="DS218" t="s">
        <v>1809</v>
      </c>
      <c r="DT218" t="s">
        <v>1809</v>
      </c>
      <c r="DU218" t="s">
        <v>1809</v>
      </c>
      <c r="DV218" t="s">
        <v>1809</v>
      </c>
      <c r="DW218">
        <v>0</v>
      </c>
      <c r="DX218">
        <v>0</v>
      </c>
      <c r="DY218">
        <v>0</v>
      </c>
      <c r="DZ218" t="s">
        <v>1809</v>
      </c>
      <c r="EA218">
        <v>1</v>
      </c>
      <c r="EB218">
        <v>0</v>
      </c>
      <c r="EC218">
        <v>0</v>
      </c>
      <c r="ED218">
        <v>0</v>
      </c>
      <c r="EE218">
        <v>0</v>
      </c>
      <c r="EF218">
        <v>0</v>
      </c>
      <c r="EG218">
        <v>1</v>
      </c>
      <c r="EH218">
        <v>0</v>
      </c>
      <c r="EI218">
        <v>1</v>
      </c>
      <c r="EJ218">
        <v>0</v>
      </c>
      <c r="EK218">
        <v>0</v>
      </c>
      <c r="EL218">
        <v>1</v>
      </c>
      <c r="EM218">
        <v>0</v>
      </c>
      <c r="EN218">
        <v>1</v>
      </c>
      <c r="EO218">
        <v>0</v>
      </c>
      <c r="EP218">
        <v>0</v>
      </c>
      <c r="EQ218">
        <v>0</v>
      </c>
      <c r="ER218">
        <v>1</v>
      </c>
      <c r="ES218">
        <v>0</v>
      </c>
      <c r="ET218">
        <v>0</v>
      </c>
      <c r="EU218">
        <v>0</v>
      </c>
      <c r="EV218">
        <v>0</v>
      </c>
      <c r="EW218">
        <v>1</v>
      </c>
    </row>
    <row r="219" spans="1:153" x14ac:dyDescent="0.35">
      <c r="A219" t="s">
        <v>522</v>
      </c>
      <c r="B219" s="1">
        <v>42736</v>
      </c>
      <c r="C219" s="1">
        <v>42844</v>
      </c>
      <c r="D219">
        <v>1</v>
      </c>
      <c r="E219">
        <v>0</v>
      </c>
      <c r="F219">
        <v>0</v>
      </c>
      <c r="G219">
        <v>0</v>
      </c>
      <c r="H219">
        <v>1</v>
      </c>
      <c r="I219">
        <v>0</v>
      </c>
      <c r="J219">
        <v>1</v>
      </c>
      <c r="K219">
        <v>1</v>
      </c>
      <c r="L219">
        <v>0</v>
      </c>
      <c r="M219">
        <v>1</v>
      </c>
      <c r="N219">
        <v>1</v>
      </c>
      <c r="O219">
        <v>1</v>
      </c>
      <c r="P219">
        <v>0</v>
      </c>
      <c r="Q219">
        <v>0</v>
      </c>
      <c r="R219">
        <v>1</v>
      </c>
      <c r="S219">
        <v>1</v>
      </c>
      <c r="T219">
        <v>0</v>
      </c>
      <c r="U219">
        <v>1</v>
      </c>
      <c r="V219">
        <v>1</v>
      </c>
      <c r="W219">
        <v>0</v>
      </c>
      <c r="X219">
        <v>0</v>
      </c>
      <c r="Y219">
        <v>0</v>
      </c>
      <c r="Z219" t="s">
        <v>1809</v>
      </c>
      <c r="AA219" t="s">
        <v>1809</v>
      </c>
      <c r="AB219" t="s">
        <v>1809</v>
      </c>
      <c r="AC219" t="s">
        <v>1809</v>
      </c>
      <c r="AD219" t="s">
        <v>1809</v>
      </c>
      <c r="AE219" t="s">
        <v>1809</v>
      </c>
      <c r="AF219" t="s">
        <v>1809</v>
      </c>
      <c r="AG219" t="s">
        <v>1809</v>
      </c>
      <c r="AH219" t="s">
        <v>1809</v>
      </c>
      <c r="AI219" t="s">
        <v>1809</v>
      </c>
      <c r="AJ219" t="s">
        <v>1809</v>
      </c>
      <c r="AK219" t="s">
        <v>1809</v>
      </c>
      <c r="AL219" t="s">
        <v>1809</v>
      </c>
      <c r="AM219" t="s">
        <v>1809</v>
      </c>
      <c r="AN219">
        <v>1</v>
      </c>
      <c r="AO219">
        <v>0</v>
      </c>
      <c r="AP219" t="s">
        <v>1809</v>
      </c>
      <c r="AQ219" t="s">
        <v>1809</v>
      </c>
      <c r="AR219" t="s">
        <v>1809</v>
      </c>
      <c r="AS219" t="s">
        <v>1809</v>
      </c>
      <c r="AT219" t="s">
        <v>1809</v>
      </c>
      <c r="AU219" t="s">
        <v>1809</v>
      </c>
      <c r="AV219" t="s">
        <v>1809</v>
      </c>
      <c r="AW219" t="s">
        <v>1809</v>
      </c>
      <c r="AX219" t="s">
        <v>1809</v>
      </c>
      <c r="AY219" t="s">
        <v>1809</v>
      </c>
      <c r="AZ219">
        <v>1</v>
      </c>
      <c r="BA219">
        <v>0</v>
      </c>
      <c r="BB219">
        <v>0</v>
      </c>
      <c r="BC219">
        <v>1</v>
      </c>
      <c r="BD219">
        <v>0</v>
      </c>
      <c r="BE219">
        <v>0</v>
      </c>
      <c r="BF219">
        <v>0</v>
      </c>
      <c r="BG219">
        <v>0</v>
      </c>
      <c r="BH219">
        <v>0</v>
      </c>
      <c r="BI219">
        <v>0</v>
      </c>
      <c r="BJ219">
        <v>0</v>
      </c>
      <c r="BK219">
        <v>0</v>
      </c>
      <c r="BL219">
        <v>0</v>
      </c>
      <c r="BM219">
        <v>0</v>
      </c>
      <c r="BN219">
        <v>0</v>
      </c>
      <c r="BO219">
        <v>1</v>
      </c>
      <c r="BP219">
        <v>0</v>
      </c>
      <c r="BQ219">
        <v>0</v>
      </c>
      <c r="BR219">
        <v>0</v>
      </c>
      <c r="BS219">
        <v>0</v>
      </c>
      <c r="BT219">
        <v>0</v>
      </c>
      <c r="BU219">
        <v>1</v>
      </c>
      <c r="BV219">
        <v>0</v>
      </c>
      <c r="BW219" t="s">
        <v>1809</v>
      </c>
      <c r="BX219" t="s">
        <v>1809</v>
      </c>
      <c r="BY219" t="s">
        <v>1809</v>
      </c>
      <c r="BZ219" t="s">
        <v>1809</v>
      </c>
      <c r="CA219" t="s">
        <v>1809</v>
      </c>
      <c r="CB219" t="s">
        <v>1809</v>
      </c>
      <c r="CC219" t="s">
        <v>1809</v>
      </c>
      <c r="CD219" t="s">
        <v>1809</v>
      </c>
      <c r="CE219" t="s">
        <v>1809</v>
      </c>
      <c r="CF219" t="s">
        <v>1809</v>
      </c>
      <c r="CG219" t="s">
        <v>1809</v>
      </c>
      <c r="CH219">
        <v>0</v>
      </c>
      <c r="CI219" t="s">
        <v>1809</v>
      </c>
      <c r="CJ219" t="s">
        <v>1809</v>
      </c>
      <c r="CK219" t="s">
        <v>1809</v>
      </c>
      <c r="CL219" t="s">
        <v>1809</v>
      </c>
      <c r="CM219" t="s">
        <v>1809</v>
      </c>
      <c r="CN219" t="s">
        <v>1809</v>
      </c>
      <c r="CO219" t="s">
        <v>1809</v>
      </c>
      <c r="CP219" t="s">
        <v>1809</v>
      </c>
      <c r="CQ219" t="s">
        <v>1809</v>
      </c>
      <c r="CR219" t="s">
        <v>1809</v>
      </c>
      <c r="CS219" t="s">
        <v>1809</v>
      </c>
      <c r="CT219" t="s">
        <v>1809</v>
      </c>
      <c r="CU219" t="s">
        <v>1809</v>
      </c>
      <c r="CV219" t="s">
        <v>1809</v>
      </c>
      <c r="CW219" t="s">
        <v>1809</v>
      </c>
      <c r="CX219" t="s">
        <v>1809</v>
      </c>
      <c r="CY219" t="s">
        <v>1809</v>
      </c>
      <c r="CZ219" t="s">
        <v>1809</v>
      </c>
      <c r="DA219" t="s">
        <v>1809</v>
      </c>
      <c r="DB219" t="s">
        <v>1809</v>
      </c>
      <c r="DC219" t="s">
        <v>1809</v>
      </c>
      <c r="DD219" t="s">
        <v>1809</v>
      </c>
      <c r="DE219" t="s">
        <v>1809</v>
      </c>
      <c r="DF219" t="s">
        <v>1809</v>
      </c>
      <c r="DG219" t="s">
        <v>1809</v>
      </c>
      <c r="DH219" t="s">
        <v>1809</v>
      </c>
      <c r="DI219" t="s">
        <v>1809</v>
      </c>
      <c r="DJ219" t="s">
        <v>1809</v>
      </c>
      <c r="DK219" t="s">
        <v>1809</v>
      </c>
      <c r="DL219" t="s">
        <v>1809</v>
      </c>
      <c r="DM219" t="s">
        <v>1809</v>
      </c>
      <c r="DN219" t="s">
        <v>1809</v>
      </c>
      <c r="DO219" t="s">
        <v>1809</v>
      </c>
      <c r="DP219" t="s">
        <v>1809</v>
      </c>
      <c r="DQ219" t="s">
        <v>1809</v>
      </c>
      <c r="DR219" t="s">
        <v>1809</v>
      </c>
      <c r="DS219" t="s">
        <v>1809</v>
      </c>
      <c r="DT219" t="s">
        <v>1809</v>
      </c>
      <c r="DU219" t="s">
        <v>1809</v>
      </c>
      <c r="DV219" t="s">
        <v>1809</v>
      </c>
      <c r="DW219">
        <v>0</v>
      </c>
      <c r="DX219">
        <v>0</v>
      </c>
      <c r="DY219">
        <v>0</v>
      </c>
      <c r="DZ219" t="s">
        <v>1809</v>
      </c>
      <c r="EA219">
        <v>1</v>
      </c>
      <c r="EB219">
        <v>0</v>
      </c>
      <c r="EC219">
        <v>0</v>
      </c>
      <c r="ED219">
        <v>0</v>
      </c>
      <c r="EE219">
        <v>0</v>
      </c>
      <c r="EF219">
        <v>0</v>
      </c>
      <c r="EG219">
        <v>1</v>
      </c>
      <c r="EH219">
        <v>0</v>
      </c>
      <c r="EI219">
        <v>1</v>
      </c>
      <c r="EJ219">
        <v>0</v>
      </c>
      <c r="EK219">
        <v>0</v>
      </c>
      <c r="EL219">
        <v>1</v>
      </c>
      <c r="EM219">
        <v>0</v>
      </c>
      <c r="EN219">
        <v>1</v>
      </c>
      <c r="EO219">
        <v>0</v>
      </c>
      <c r="EP219">
        <v>0</v>
      </c>
      <c r="EQ219">
        <v>0</v>
      </c>
      <c r="ER219">
        <v>1</v>
      </c>
      <c r="ES219">
        <v>0</v>
      </c>
      <c r="ET219">
        <v>0</v>
      </c>
      <c r="EU219">
        <v>0</v>
      </c>
      <c r="EV219">
        <v>0</v>
      </c>
      <c r="EW219">
        <v>1</v>
      </c>
    </row>
    <row r="220" spans="1:153" x14ac:dyDescent="0.35">
      <c r="A220" t="s">
        <v>522</v>
      </c>
      <c r="B220" s="1">
        <v>42845</v>
      </c>
      <c r="C220" s="1">
        <v>42916</v>
      </c>
      <c r="D220">
        <v>1</v>
      </c>
      <c r="E220">
        <v>0</v>
      </c>
      <c r="F220">
        <v>0</v>
      </c>
      <c r="G220">
        <v>0</v>
      </c>
      <c r="H220">
        <v>1</v>
      </c>
      <c r="I220">
        <v>0</v>
      </c>
      <c r="J220">
        <v>1</v>
      </c>
      <c r="K220">
        <v>1</v>
      </c>
      <c r="L220">
        <v>0</v>
      </c>
      <c r="M220">
        <v>1</v>
      </c>
      <c r="N220">
        <v>1</v>
      </c>
      <c r="O220">
        <v>1</v>
      </c>
      <c r="P220">
        <v>0</v>
      </c>
      <c r="Q220">
        <v>0</v>
      </c>
      <c r="R220">
        <v>1</v>
      </c>
      <c r="S220">
        <v>1</v>
      </c>
      <c r="T220">
        <v>0</v>
      </c>
      <c r="U220">
        <v>1</v>
      </c>
      <c r="V220">
        <v>1</v>
      </c>
      <c r="W220">
        <v>0</v>
      </c>
      <c r="X220">
        <v>0</v>
      </c>
      <c r="Y220">
        <v>0</v>
      </c>
      <c r="Z220" t="s">
        <v>1809</v>
      </c>
      <c r="AA220" t="s">
        <v>1809</v>
      </c>
      <c r="AB220" t="s">
        <v>1809</v>
      </c>
      <c r="AC220" t="s">
        <v>1809</v>
      </c>
      <c r="AD220" t="s">
        <v>1809</v>
      </c>
      <c r="AE220" t="s">
        <v>1809</v>
      </c>
      <c r="AF220" t="s">
        <v>1809</v>
      </c>
      <c r="AG220" t="s">
        <v>1809</v>
      </c>
      <c r="AH220" t="s">
        <v>1809</v>
      </c>
      <c r="AI220" t="s">
        <v>1809</v>
      </c>
      <c r="AJ220" t="s">
        <v>1809</v>
      </c>
      <c r="AK220" t="s">
        <v>1809</v>
      </c>
      <c r="AL220" t="s">
        <v>1809</v>
      </c>
      <c r="AM220" t="s">
        <v>1809</v>
      </c>
      <c r="AN220">
        <v>1</v>
      </c>
      <c r="AO220">
        <v>0</v>
      </c>
      <c r="AP220" t="s">
        <v>1809</v>
      </c>
      <c r="AQ220" t="s">
        <v>1809</v>
      </c>
      <c r="AR220" t="s">
        <v>1809</v>
      </c>
      <c r="AS220" t="s">
        <v>1809</v>
      </c>
      <c r="AT220" t="s">
        <v>1809</v>
      </c>
      <c r="AU220" t="s">
        <v>1809</v>
      </c>
      <c r="AV220" t="s">
        <v>1809</v>
      </c>
      <c r="AW220" t="s">
        <v>1809</v>
      </c>
      <c r="AX220" t="s">
        <v>1809</v>
      </c>
      <c r="AY220" t="s">
        <v>1809</v>
      </c>
      <c r="AZ220">
        <v>1</v>
      </c>
      <c r="BA220">
        <v>0</v>
      </c>
      <c r="BB220">
        <v>0</v>
      </c>
      <c r="BC220">
        <v>1</v>
      </c>
      <c r="BD220">
        <v>0</v>
      </c>
      <c r="BE220">
        <v>0</v>
      </c>
      <c r="BF220">
        <v>0</v>
      </c>
      <c r="BG220">
        <v>0</v>
      </c>
      <c r="BH220">
        <v>0</v>
      </c>
      <c r="BI220">
        <v>0</v>
      </c>
      <c r="BJ220">
        <v>0</v>
      </c>
      <c r="BK220">
        <v>0</v>
      </c>
      <c r="BL220">
        <v>0</v>
      </c>
      <c r="BM220">
        <v>0</v>
      </c>
      <c r="BN220">
        <v>0</v>
      </c>
      <c r="BO220">
        <v>1</v>
      </c>
      <c r="BP220">
        <v>0</v>
      </c>
      <c r="BQ220">
        <v>0</v>
      </c>
      <c r="BR220">
        <v>0</v>
      </c>
      <c r="BS220">
        <v>0</v>
      </c>
      <c r="BT220">
        <v>0</v>
      </c>
      <c r="BU220">
        <v>1</v>
      </c>
      <c r="BV220">
        <v>0</v>
      </c>
      <c r="BW220" t="s">
        <v>1809</v>
      </c>
      <c r="BX220" t="s">
        <v>1809</v>
      </c>
      <c r="BY220" t="s">
        <v>1809</v>
      </c>
      <c r="BZ220" t="s">
        <v>1809</v>
      </c>
      <c r="CA220" t="s">
        <v>1809</v>
      </c>
      <c r="CB220" t="s">
        <v>1809</v>
      </c>
      <c r="CC220" t="s">
        <v>1809</v>
      </c>
      <c r="CD220" t="s">
        <v>1809</v>
      </c>
      <c r="CE220" t="s">
        <v>1809</v>
      </c>
      <c r="CF220" t="s">
        <v>1809</v>
      </c>
      <c r="CG220" t="s">
        <v>1809</v>
      </c>
      <c r="CH220">
        <v>0</v>
      </c>
      <c r="CI220" t="s">
        <v>1809</v>
      </c>
      <c r="CJ220" t="s">
        <v>1809</v>
      </c>
      <c r="CK220" t="s">
        <v>1809</v>
      </c>
      <c r="CL220" t="s">
        <v>1809</v>
      </c>
      <c r="CM220" t="s">
        <v>1809</v>
      </c>
      <c r="CN220" t="s">
        <v>1809</v>
      </c>
      <c r="CO220" t="s">
        <v>1809</v>
      </c>
      <c r="CP220" t="s">
        <v>1809</v>
      </c>
      <c r="CQ220" t="s">
        <v>1809</v>
      </c>
      <c r="CR220" t="s">
        <v>1809</v>
      </c>
      <c r="CS220" t="s">
        <v>1809</v>
      </c>
      <c r="CT220" t="s">
        <v>1809</v>
      </c>
      <c r="CU220" t="s">
        <v>1809</v>
      </c>
      <c r="CV220" t="s">
        <v>1809</v>
      </c>
      <c r="CW220" t="s">
        <v>1809</v>
      </c>
      <c r="CX220" t="s">
        <v>1809</v>
      </c>
      <c r="CY220" t="s">
        <v>1809</v>
      </c>
      <c r="CZ220" t="s">
        <v>1809</v>
      </c>
      <c r="DA220" t="s">
        <v>1809</v>
      </c>
      <c r="DB220" t="s">
        <v>1809</v>
      </c>
      <c r="DC220" t="s">
        <v>1809</v>
      </c>
      <c r="DD220" t="s">
        <v>1809</v>
      </c>
      <c r="DE220" t="s">
        <v>1809</v>
      </c>
      <c r="DF220" t="s">
        <v>1809</v>
      </c>
      <c r="DG220" t="s">
        <v>1809</v>
      </c>
      <c r="DH220" t="s">
        <v>1809</v>
      </c>
      <c r="DI220" t="s">
        <v>1809</v>
      </c>
      <c r="DJ220" t="s">
        <v>1809</v>
      </c>
      <c r="DK220" t="s">
        <v>1809</v>
      </c>
      <c r="DL220" t="s">
        <v>1809</v>
      </c>
      <c r="DM220" t="s">
        <v>1809</v>
      </c>
      <c r="DN220" t="s">
        <v>1809</v>
      </c>
      <c r="DO220" t="s">
        <v>1809</v>
      </c>
      <c r="DP220" t="s">
        <v>1809</v>
      </c>
      <c r="DQ220" t="s">
        <v>1809</v>
      </c>
      <c r="DR220" t="s">
        <v>1809</v>
      </c>
      <c r="DS220" t="s">
        <v>1809</v>
      </c>
      <c r="DT220" t="s">
        <v>1809</v>
      </c>
      <c r="DU220" t="s">
        <v>1809</v>
      </c>
      <c r="DV220" t="s">
        <v>1809</v>
      </c>
      <c r="DW220">
        <v>0</v>
      </c>
      <c r="DX220">
        <v>0</v>
      </c>
      <c r="DY220">
        <v>0</v>
      </c>
      <c r="DZ220" t="s">
        <v>1809</v>
      </c>
      <c r="EA220">
        <v>1</v>
      </c>
      <c r="EB220">
        <v>0</v>
      </c>
      <c r="EC220">
        <v>0</v>
      </c>
      <c r="ED220">
        <v>0</v>
      </c>
      <c r="EE220">
        <v>0</v>
      </c>
      <c r="EF220">
        <v>0</v>
      </c>
      <c r="EG220">
        <v>1</v>
      </c>
      <c r="EH220">
        <v>0</v>
      </c>
      <c r="EI220">
        <v>1</v>
      </c>
      <c r="EJ220">
        <v>0</v>
      </c>
      <c r="EK220">
        <v>0</v>
      </c>
      <c r="EL220">
        <v>1</v>
      </c>
      <c r="EM220">
        <v>0</v>
      </c>
      <c r="EN220">
        <v>1</v>
      </c>
      <c r="EO220">
        <v>0</v>
      </c>
      <c r="EP220">
        <v>0</v>
      </c>
      <c r="EQ220">
        <v>0</v>
      </c>
      <c r="ER220">
        <v>1</v>
      </c>
      <c r="ES220">
        <v>0</v>
      </c>
      <c r="ET220">
        <v>0</v>
      </c>
      <c r="EU220">
        <v>0</v>
      </c>
      <c r="EV220">
        <v>0</v>
      </c>
      <c r="EW220">
        <v>1</v>
      </c>
    </row>
    <row r="221" spans="1:153" x14ac:dyDescent="0.35">
      <c r="A221" t="s">
        <v>522</v>
      </c>
      <c r="B221" s="1">
        <v>42917</v>
      </c>
      <c r="C221" s="1">
        <v>43179</v>
      </c>
      <c r="D221">
        <v>1</v>
      </c>
      <c r="E221">
        <v>0</v>
      </c>
      <c r="F221">
        <v>0</v>
      </c>
      <c r="G221">
        <v>0</v>
      </c>
      <c r="H221">
        <v>1</v>
      </c>
      <c r="I221">
        <v>0</v>
      </c>
      <c r="J221">
        <v>1</v>
      </c>
      <c r="K221">
        <v>1</v>
      </c>
      <c r="L221">
        <v>0</v>
      </c>
      <c r="M221">
        <v>1</v>
      </c>
      <c r="N221">
        <v>1</v>
      </c>
      <c r="O221">
        <v>1</v>
      </c>
      <c r="P221">
        <v>0</v>
      </c>
      <c r="Q221">
        <v>0</v>
      </c>
      <c r="R221">
        <v>1</v>
      </c>
      <c r="S221">
        <v>1</v>
      </c>
      <c r="T221">
        <v>0</v>
      </c>
      <c r="U221">
        <v>1</v>
      </c>
      <c r="V221">
        <v>1</v>
      </c>
      <c r="W221">
        <v>0</v>
      </c>
      <c r="X221">
        <v>0</v>
      </c>
      <c r="Y221">
        <v>0</v>
      </c>
      <c r="Z221" t="s">
        <v>1809</v>
      </c>
      <c r="AA221" t="s">
        <v>1809</v>
      </c>
      <c r="AB221" t="s">
        <v>1809</v>
      </c>
      <c r="AC221" t="s">
        <v>1809</v>
      </c>
      <c r="AD221" t="s">
        <v>1809</v>
      </c>
      <c r="AE221" t="s">
        <v>1809</v>
      </c>
      <c r="AF221" t="s">
        <v>1809</v>
      </c>
      <c r="AG221" t="s">
        <v>1809</v>
      </c>
      <c r="AH221" t="s">
        <v>1809</v>
      </c>
      <c r="AI221" t="s">
        <v>1809</v>
      </c>
      <c r="AJ221" t="s">
        <v>1809</v>
      </c>
      <c r="AK221" t="s">
        <v>1809</v>
      </c>
      <c r="AL221" t="s">
        <v>1809</v>
      </c>
      <c r="AM221" t="s">
        <v>1809</v>
      </c>
      <c r="AN221">
        <v>1</v>
      </c>
      <c r="AO221">
        <v>0</v>
      </c>
      <c r="AP221" t="s">
        <v>1809</v>
      </c>
      <c r="AQ221" t="s">
        <v>1809</v>
      </c>
      <c r="AR221" t="s">
        <v>1809</v>
      </c>
      <c r="AS221" t="s">
        <v>1809</v>
      </c>
      <c r="AT221" t="s">
        <v>1809</v>
      </c>
      <c r="AU221" t="s">
        <v>1809</v>
      </c>
      <c r="AV221" t="s">
        <v>1809</v>
      </c>
      <c r="AW221" t="s">
        <v>1809</v>
      </c>
      <c r="AX221" t="s">
        <v>1809</v>
      </c>
      <c r="AY221" t="s">
        <v>1809</v>
      </c>
      <c r="AZ221">
        <v>1</v>
      </c>
      <c r="BA221">
        <v>0</v>
      </c>
      <c r="BB221">
        <v>0</v>
      </c>
      <c r="BC221">
        <v>1</v>
      </c>
      <c r="BD221">
        <v>0</v>
      </c>
      <c r="BE221">
        <v>0</v>
      </c>
      <c r="BF221">
        <v>0</v>
      </c>
      <c r="BG221">
        <v>0</v>
      </c>
      <c r="BH221">
        <v>0</v>
      </c>
      <c r="BI221">
        <v>0</v>
      </c>
      <c r="BJ221">
        <v>0</v>
      </c>
      <c r="BK221">
        <v>0</v>
      </c>
      <c r="BL221">
        <v>0</v>
      </c>
      <c r="BM221">
        <v>0</v>
      </c>
      <c r="BN221">
        <v>0</v>
      </c>
      <c r="BO221">
        <v>1</v>
      </c>
      <c r="BP221">
        <v>0</v>
      </c>
      <c r="BQ221">
        <v>0</v>
      </c>
      <c r="BR221">
        <v>0</v>
      </c>
      <c r="BS221">
        <v>0</v>
      </c>
      <c r="BT221">
        <v>0</v>
      </c>
      <c r="BU221">
        <v>1</v>
      </c>
      <c r="BV221">
        <v>0</v>
      </c>
      <c r="BW221" t="s">
        <v>1809</v>
      </c>
      <c r="BX221" t="s">
        <v>1809</v>
      </c>
      <c r="BY221" t="s">
        <v>1809</v>
      </c>
      <c r="BZ221" t="s">
        <v>1809</v>
      </c>
      <c r="CA221" t="s">
        <v>1809</v>
      </c>
      <c r="CB221" t="s">
        <v>1809</v>
      </c>
      <c r="CC221" t="s">
        <v>1809</v>
      </c>
      <c r="CD221" t="s">
        <v>1809</v>
      </c>
      <c r="CE221" t="s">
        <v>1809</v>
      </c>
      <c r="CF221" t="s">
        <v>1809</v>
      </c>
      <c r="CG221" t="s">
        <v>1809</v>
      </c>
      <c r="CH221">
        <v>0</v>
      </c>
      <c r="CI221" t="s">
        <v>1809</v>
      </c>
      <c r="CJ221" t="s">
        <v>1809</v>
      </c>
      <c r="CK221" t="s">
        <v>1809</v>
      </c>
      <c r="CL221" t="s">
        <v>1809</v>
      </c>
      <c r="CM221" t="s">
        <v>1809</v>
      </c>
      <c r="CN221" t="s">
        <v>1809</v>
      </c>
      <c r="CO221" t="s">
        <v>1809</v>
      </c>
      <c r="CP221" t="s">
        <v>1809</v>
      </c>
      <c r="CQ221" t="s">
        <v>1809</v>
      </c>
      <c r="CR221" t="s">
        <v>1809</v>
      </c>
      <c r="CS221" t="s">
        <v>1809</v>
      </c>
      <c r="CT221" t="s">
        <v>1809</v>
      </c>
      <c r="CU221" t="s">
        <v>1809</v>
      </c>
      <c r="CV221" t="s">
        <v>1809</v>
      </c>
      <c r="CW221" t="s">
        <v>1809</v>
      </c>
      <c r="CX221" t="s">
        <v>1809</v>
      </c>
      <c r="CY221" t="s">
        <v>1809</v>
      </c>
      <c r="CZ221" t="s">
        <v>1809</v>
      </c>
      <c r="DA221" t="s">
        <v>1809</v>
      </c>
      <c r="DB221" t="s">
        <v>1809</v>
      </c>
      <c r="DC221" t="s">
        <v>1809</v>
      </c>
      <c r="DD221" t="s">
        <v>1809</v>
      </c>
      <c r="DE221" t="s">
        <v>1809</v>
      </c>
      <c r="DF221" t="s">
        <v>1809</v>
      </c>
      <c r="DG221" t="s">
        <v>1809</v>
      </c>
      <c r="DH221" t="s">
        <v>1809</v>
      </c>
      <c r="DI221" t="s">
        <v>1809</v>
      </c>
      <c r="DJ221" t="s">
        <v>1809</v>
      </c>
      <c r="DK221" t="s">
        <v>1809</v>
      </c>
      <c r="DL221" t="s">
        <v>1809</v>
      </c>
      <c r="DM221" t="s">
        <v>1809</v>
      </c>
      <c r="DN221" t="s">
        <v>1809</v>
      </c>
      <c r="DO221" t="s">
        <v>1809</v>
      </c>
      <c r="DP221" t="s">
        <v>1809</v>
      </c>
      <c r="DQ221" t="s">
        <v>1809</v>
      </c>
      <c r="DR221" t="s">
        <v>1809</v>
      </c>
      <c r="DS221" t="s">
        <v>1809</v>
      </c>
      <c r="DT221" t="s">
        <v>1809</v>
      </c>
      <c r="DU221" t="s">
        <v>1809</v>
      </c>
      <c r="DV221" t="s">
        <v>1809</v>
      </c>
      <c r="DW221">
        <v>0</v>
      </c>
      <c r="DX221">
        <v>0</v>
      </c>
      <c r="DY221">
        <v>0</v>
      </c>
      <c r="DZ221" t="s">
        <v>1809</v>
      </c>
      <c r="EA221">
        <v>1</v>
      </c>
      <c r="EB221">
        <v>0</v>
      </c>
      <c r="EC221">
        <v>0</v>
      </c>
      <c r="ED221">
        <v>0</v>
      </c>
      <c r="EE221">
        <v>0</v>
      </c>
      <c r="EF221">
        <v>0</v>
      </c>
      <c r="EG221">
        <v>1</v>
      </c>
      <c r="EH221">
        <v>0</v>
      </c>
      <c r="EI221">
        <v>1</v>
      </c>
      <c r="EJ221">
        <v>0</v>
      </c>
      <c r="EK221">
        <v>0</v>
      </c>
      <c r="EL221">
        <v>1</v>
      </c>
      <c r="EM221">
        <v>0</v>
      </c>
      <c r="EN221">
        <v>1</v>
      </c>
      <c r="EO221">
        <v>0</v>
      </c>
      <c r="EP221">
        <v>0</v>
      </c>
      <c r="EQ221">
        <v>0</v>
      </c>
      <c r="ER221">
        <v>1</v>
      </c>
      <c r="ES221">
        <v>0</v>
      </c>
      <c r="ET221">
        <v>0</v>
      </c>
      <c r="EU221">
        <v>0</v>
      </c>
      <c r="EV221">
        <v>0</v>
      </c>
      <c r="EW221">
        <v>1</v>
      </c>
    </row>
    <row r="222" spans="1:153" x14ac:dyDescent="0.35">
      <c r="A222" t="s">
        <v>522</v>
      </c>
      <c r="B222" s="1">
        <v>43180</v>
      </c>
      <c r="C222" s="1">
        <v>43281</v>
      </c>
      <c r="D222">
        <v>1</v>
      </c>
      <c r="E222">
        <v>0</v>
      </c>
      <c r="F222">
        <v>0</v>
      </c>
      <c r="G222">
        <v>0</v>
      </c>
      <c r="H222">
        <v>1</v>
      </c>
      <c r="I222">
        <v>0</v>
      </c>
      <c r="J222">
        <v>1</v>
      </c>
      <c r="K222">
        <v>1</v>
      </c>
      <c r="L222">
        <v>0</v>
      </c>
      <c r="M222">
        <v>1</v>
      </c>
      <c r="N222">
        <v>1</v>
      </c>
      <c r="O222">
        <v>1</v>
      </c>
      <c r="P222">
        <v>0</v>
      </c>
      <c r="Q222">
        <v>0</v>
      </c>
      <c r="R222">
        <v>1</v>
      </c>
      <c r="S222">
        <v>1</v>
      </c>
      <c r="T222">
        <v>0</v>
      </c>
      <c r="U222">
        <v>1</v>
      </c>
      <c r="V222">
        <v>1</v>
      </c>
      <c r="W222">
        <v>0</v>
      </c>
      <c r="X222">
        <v>0</v>
      </c>
      <c r="Y222">
        <v>0</v>
      </c>
      <c r="Z222" t="s">
        <v>1809</v>
      </c>
      <c r="AA222" t="s">
        <v>1809</v>
      </c>
      <c r="AB222" t="s">
        <v>1809</v>
      </c>
      <c r="AC222" t="s">
        <v>1809</v>
      </c>
      <c r="AD222" t="s">
        <v>1809</v>
      </c>
      <c r="AE222" t="s">
        <v>1809</v>
      </c>
      <c r="AF222" t="s">
        <v>1809</v>
      </c>
      <c r="AG222" t="s">
        <v>1809</v>
      </c>
      <c r="AH222" t="s">
        <v>1809</v>
      </c>
      <c r="AI222" t="s">
        <v>1809</v>
      </c>
      <c r="AJ222" t="s">
        <v>1809</v>
      </c>
      <c r="AK222" t="s">
        <v>1809</v>
      </c>
      <c r="AL222" t="s">
        <v>1809</v>
      </c>
      <c r="AM222" t="s">
        <v>1809</v>
      </c>
      <c r="AN222">
        <v>1</v>
      </c>
      <c r="AO222">
        <v>0</v>
      </c>
      <c r="AP222" t="s">
        <v>1809</v>
      </c>
      <c r="AQ222" t="s">
        <v>1809</v>
      </c>
      <c r="AR222" t="s">
        <v>1809</v>
      </c>
      <c r="AS222" t="s">
        <v>1809</v>
      </c>
      <c r="AT222" t="s">
        <v>1809</v>
      </c>
      <c r="AU222" t="s">
        <v>1809</v>
      </c>
      <c r="AV222" t="s">
        <v>1809</v>
      </c>
      <c r="AW222" t="s">
        <v>1809</v>
      </c>
      <c r="AX222" t="s">
        <v>1809</v>
      </c>
      <c r="AY222" t="s">
        <v>1809</v>
      </c>
      <c r="AZ222">
        <v>1</v>
      </c>
      <c r="BA222">
        <v>0</v>
      </c>
      <c r="BB222">
        <v>0</v>
      </c>
      <c r="BC222">
        <v>1</v>
      </c>
      <c r="BD222">
        <v>0</v>
      </c>
      <c r="BE222">
        <v>0</v>
      </c>
      <c r="BF222">
        <v>0</v>
      </c>
      <c r="BG222">
        <v>0</v>
      </c>
      <c r="BH222">
        <v>0</v>
      </c>
      <c r="BI222">
        <v>0</v>
      </c>
      <c r="BJ222">
        <v>0</v>
      </c>
      <c r="BK222">
        <v>0</v>
      </c>
      <c r="BL222">
        <v>0</v>
      </c>
      <c r="BM222">
        <v>0</v>
      </c>
      <c r="BN222">
        <v>0</v>
      </c>
      <c r="BO222">
        <v>1</v>
      </c>
      <c r="BP222">
        <v>0</v>
      </c>
      <c r="BQ222">
        <v>0</v>
      </c>
      <c r="BR222">
        <v>0</v>
      </c>
      <c r="BS222">
        <v>0</v>
      </c>
      <c r="BT222">
        <v>0</v>
      </c>
      <c r="BU222">
        <v>1</v>
      </c>
      <c r="BV222">
        <v>0</v>
      </c>
      <c r="BW222" t="s">
        <v>1809</v>
      </c>
      <c r="BX222" t="s">
        <v>1809</v>
      </c>
      <c r="BY222" t="s">
        <v>1809</v>
      </c>
      <c r="BZ222" t="s">
        <v>1809</v>
      </c>
      <c r="CA222" t="s">
        <v>1809</v>
      </c>
      <c r="CB222" t="s">
        <v>1809</v>
      </c>
      <c r="CC222" t="s">
        <v>1809</v>
      </c>
      <c r="CD222" t="s">
        <v>1809</v>
      </c>
      <c r="CE222" t="s">
        <v>1809</v>
      </c>
      <c r="CF222" t="s">
        <v>1809</v>
      </c>
      <c r="CG222" t="s">
        <v>1809</v>
      </c>
      <c r="CH222">
        <v>0</v>
      </c>
      <c r="CI222" t="s">
        <v>1809</v>
      </c>
      <c r="CJ222" t="s">
        <v>1809</v>
      </c>
      <c r="CK222" t="s">
        <v>1809</v>
      </c>
      <c r="CL222" t="s">
        <v>1809</v>
      </c>
      <c r="CM222" t="s">
        <v>1809</v>
      </c>
      <c r="CN222" t="s">
        <v>1809</v>
      </c>
      <c r="CO222" t="s">
        <v>1809</v>
      </c>
      <c r="CP222" t="s">
        <v>1809</v>
      </c>
      <c r="CQ222" t="s">
        <v>1809</v>
      </c>
      <c r="CR222" t="s">
        <v>1809</v>
      </c>
      <c r="CS222" t="s">
        <v>1809</v>
      </c>
      <c r="CT222" t="s">
        <v>1809</v>
      </c>
      <c r="CU222" t="s">
        <v>1809</v>
      </c>
      <c r="CV222" t="s">
        <v>1809</v>
      </c>
      <c r="CW222" t="s">
        <v>1809</v>
      </c>
      <c r="CX222" t="s">
        <v>1809</v>
      </c>
      <c r="CY222" t="s">
        <v>1809</v>
      </c>
      <c r="CZ222" t="s">
        <v>1809</v>
      </c>
      <c r="DA222" t="s">
        <v>1809</v>
      </c>
      <c r="DB222" t="s">
        <v>1809</v>
      </c>
      <c r="DC222" t="s">
        <v>1809</v>
      </c>
      <c r="DD222" t="s">
        <v>1809</v>
      </c>
      <c r="DE222" t="s">
        <v>1809</v>
      </c>
      <c r="DF222" t="s">
        <v>1809</v>
      </c>
      <c r="DG222" t="s">
        <v>1809</v>
      </c>
      <c r="DH222" t="s">
        <v>1809</v>
      </c>
      <c r="DI222" t="s">
        <v>1809</v>
      </c>
      <c r="DJ222" t="s">
        <v>1809</v>
      </c>
      <c r="DK222" t="s">
        <v>1809</v>
      </c>
      <c r="DL222" t="s">
        <v>1809</v>
      </c>
      <c r="DM222" t="s">
        <v>1809</v>
      </c>
      <c r="DN222" t="s">
        <v>1809</v>
      </c>
      <c r="DO222" t="s">
        <v>1809</v>
      </c>
      <c r="DP222" t="s">
        <v>1809</v>
      </c>
      <c r="DQ222" t="s">
        <v>1809</v>
      </c>
      <c r="DR222" t="s">
        <v>1809</v>
      </c>
      <c r="DS222" t="s">
        <v>1809</v>
      </c>
      <c r="DT222" t="s">
        <v>1809</v>
      </c>
      <c r="DU222" t="s">
        <v>1809</v>
      </c>
      <c r="DV222" t="s">
        <v>1809</v>
      </c>
      <c r="DW222">
        <v>0</v>
      </c>
      <c r="DX222">
        <v>0</v>
      </c>
      <c r="DY222">
        <v>0</v>
      </c>
      <c r="DZ222" t="s">
        <v>1809</v>
      </c>
      <c r="EA222">
        <v>1</v>
      </c>
      <c r="EB222">
        <v>0</v>
      </c>
      <c r="EC222">
        <v>0</v>
      </c>
      <c r="ED222">
        <v>0</v>
      </c>
      <c r="EE222">
        <v>0</v>
      </c>
      <c r="EF222">
        <v>0</v>
      </c>
      <c r="EG222">
        <v>1</v>
      </c>
      <c r="EH222">
        <v>0</v>
      </c>
      <c r="EI222">
        <v>1</v>
      </c>
      <c r="EJ222">
        <v>0</v>
      </c>
      <c r="EK222">
        <v>0</v>
      </c>
      <c r="EL222">
        <v>1</v>
      </c>
      <c r="EM222">
        <v>0</v>
      </c>
      <c r="EN222">
        <v>1</v>
      </c>
      <c r="EO222">
        <v>0</v>
      </c>
      <c r="EP222">
        <v>0</v>
      </c>
      <c r="EQ222">
        <v>0</v>
      </c>
      <c r="ER222">
        <v>1</v>
      </c>
      <c r="ES222">
        <v>0</v>
      </c>
      <c r="ET222">
        <v>0</v>
      </c>
      <c r="EU222">
        <v>0</v>
      </c>
      <c r="EV222">
        <v>0</v>
      </c>
      <c r="EW222">
        <v>1</v>
      </c>
    </row>
    <row r="223" spans="1:153" x14ac:dyDescent="0.35">
      <c r="A223" t="s">
        <v>522</v>
      </c>
      <c r="B223" s="1">
        <v>43282</v>
      </c>
      <c r="C223" s="1">
        <v>43465</v>
      </c>
      <c r="D223">
        <v>1</v>
      </c>
      <c r="E223">
        <v>0</v>
      </c>
      <c r="F223">
        <v>0</v>
      </c>
      <c r="G223">
        <v>0</v>
      </c>
      <c r="H223">
        <v>1</v>
      </c>
      <c r="I223">
        <v>0</v>
      </c>
      <c r="J223">
        <v>1</v>
      </c>
      <c r="K223">
        <v>1</v>
      </c>
      <c r="L223">
        <v>0</v>
      </c>
      <c r="M223">
        <v>1</v>
      </c>
      <c r="N223">
        <v>1</v>
      </c>
      <c r="O223">
        <v>1</v>
      </c>
      <c r="P223">
        <v>0</v>
      </c>
      <c r="Q223">
        <v>0</v>
      </c>
      <c r="R223">
        <v>1</v>
      </c>
      <c r="S223">
        <v>1</v>
      </c>
      <c r="T223">
        <v>0</v>
      </c>
      <c r="U223">
        <v>1</v>
      </c>
      <c r="V223">
        <v>1</v>
      </c>
      <c r="W223">
        <v>0</v>
      </c>
      <c r="X223">
        <v>0</v>
      </c>
      <c r="Y223">
        <v>0</v>
      </c>
      <c r="Z223" t="s">
        <v>1809</v>
      </c>
      <c r="AA223" t="s">
        <v>1809</v>
      </c>
      <c r="AB223" t="s">
        <v>1809</v>
      </c>
      <c r="AC223" t="s">
        <v>1809</v>
      </c>
      <c r="AD223" t="s">
        <v>1809</v>
      </c>
      <c r="AE223" t="s">
        <v>1809</v>
      </c>
      <c r="AF223" t="s">
        <v>1809</v>
      </c>
      <c r="AG223" t="s">
        <v>1809</v>
      </c>
      <c r="AH223" t="s">
        <v>1809</v>
      </c>
      <c r="AI223" t="s">
        <v>1809</v>
      </c>
      <c r="AJ223" t="s">
        <v>1809</v>
      </c>
      <c r="AK223" t="s">
        <v>1809</v>
      </c>
      <c r="AL223" t="s">
        <v>1809</v>
      </c>
      <c r="AM223" t="s">
        <v>1809</v>
      </c>
      <c r="AN223">
        <v>1</v>
      </c>
      <c r="AO223">
        <v>0</v>
      </c>
      <c r="AP223" t="s">
        <v>1809</v>
      </c>
      <c r="AQ223" t="s">
        <v>1809</v>
      </c>
      <c r="AR223" t="s">
        <v>1809</v>
      </c>
      <c r="AS223" t="s">
        <v>1809</v>
      </c>
      <c r="AT223" t="s">
        <v>1809</v>
      </c>
      <c r="AU223" t="s">
        <v>1809</v>
      </c>
      <c r="AV223" t="s">
        <v>1809</v>
      </c>
      <c r="AW223" t="s">
        <v>1809</v>
      </c>
      <c r="AX223" t="s">
        <v>1809</v>
      </c>
      <c r="AY223" t="s">
        <v>1809</v>
      </c>
      <c r="AZ223">
        <v>1</v>
      </c>
      <c r="BA223">
        <v>0</v>
      </c>
      <c r="BB223">
        <v>0</v>
      </c>
      <c r="BC223">
        <v>1</v>
      </c>
      <c r="BD223">
        <v>0</v>
      </c>
      <c r="BE223">
        <v>0</v>
      </c>
      <c r="BF223">
        <v>0</v>
      </c>
      <c r="BG223">
        <v>0</v>
      </c>
      <c r="BH223">
        <v>0</v>
      </c>
      <c r="BI223">
        <v>0</v>
      </c>
      <c r="BJ223">
        <v>0</v>
      </c>
      <c r="BK223">
        <v>0</v>
      </c>
      <c r="BL223">
        <v>0</v>
      </c>
      <c r="BM223">
        <v>0</v>
      </c>
      <c r="BN223">
        <v>0</v>
      </c>
      <c r="BO223">
        <v>1</v>
      </c>
      <c r="BP223">
        <v>0</v>
      </c>
      <c r="BQ223">
        <v>0</v>
      </c>
      <c r="BR223">
        <v>0</v>
      </c>
      <c r="BS223">
        <v>0</v>
      </c>
      <c r="BT223">
        <v>0</v>
      </c>
      <c r="BU223">
        <v>1</v>
      </c>
      <c r="BV223">
        <v>1</v>
      </c>
      <c r="BW223">
        <v>1</v>
      </c>
      <c r="BX223">
        <v>0</v>
      </c>
      <c r="BY223">
        <v>0</v>
      </c>
      <c r="BZ223">
        <v>0</v>
      </c>
      <c r="CA223">
        <v>0</v>
      </c>
      <c r="CB223">
        <v>0</v>
      </c>
      <c r="CC223">
        <v>0</v>
      </c>
      <c r="CD223">
        <v>0</v>
      </c>
      <c r="CE223">
        <v>0</v>
      </c>
      <c r="CF223">
        <v>0</v>
      </c>
      <c r="CG223">
        <v>1</v>
      </c>
      <c r="CH223">
        <v>0</v>
      </c>
      <c r="CI223" t="s">
        <v>1809</v>
      </c>
      <c r="CJ223" t="s">
        <v>1809</v>
      </c>
      <c r="CK223" t="s">
        <v>1809</v>
      </c>
      <c r="CL223" t="s">
        <v>1809</v>
      </c>
      <c r="CM223" t="s">
        <v>1809</v>
      </c>
      <c r="CN223" t="s">
        <v>1809</v>
      </c>
      <c r="CO223" t="s">
        <v>1809</v>
      </c>
      <c r="CP223" t="s">
        <v>1809</v>
      </c>
      <c r="CQ223" t="s">
        <v>1809</v>
      </c>
      <c r="CR223" t="s">
        <v>1809</v>
      </c>
      <c r="CS223" t="s">
        <v>1809</v>
      </c>
      <c r="CT223" t="s">
        <v>1809</v>
      </c>
      <c r="CU223" t="s">
        <v>1809</v>
      </c>
      <c r="CV223" t="s">
        <v>1809</v>
      </c>
      <c r="CW223" t="s">
        <v>1809</v>
      </c>
      <c r="CX223" t="s">
        <v>1809</v>
      </c>
      <c r="CY223" t="s">
        <v>1809</v>
      </c>
      <c r="CZ223" t="s">
        <v>1809</v>
      </c>
      <c r="DA223" t="s">
        <v>1809</v>
      </c>
      <c r="DB223" t="s">
        <v>1809</v>
      </c>
      <c r="DC223" t="s">
        <v>1809</v>
      </c>
      <c r="DD223" t="s">
        <v>1809</v>
      </c>
      <c r="DE223" t="s">
        <v>1809</v>
      </c>
      <c r="DF223" t="s">
        <v>1809</v>
      </c>
      <c r="DG223" t="s">
        <v>1809</v>
      </c>
      <c r="DH223" t="s">
        <v>1809</v>
      </c>
      <c r="DI223" t="s">
        <v>1809</v>
      </c>
      <c r="DJ223" t="s">
        <v>1809</v>
      </c>
      <c r="DK223" t="s">
        <v>1809</v>
      </c>
      <c r="DL223" t="s">
        <v>1809</v>
      </c>
      <c r="DM223" t="s">
        <v>1809</v>
      </c>
      <c r="DN223" t="s">
        <v>1809</v>
      </c>
      <c r="DO223" t="s">
        <v>1809</v>
      </c>
      <c r="DP223" t="s">
        <v>1809</v>
      </c>
      <c r="DQ223" t="s">
        <v>1809</v>
      </c>
      <c r="DR223" t="s">
        <v>1809</v>
      </c>
      <c r="DS223" t="s">
        <v>1809</v>
      </c>
      <c r="DT223" t="s">
        <v>1809</v>
      </c>
      <c r="DU223" t="s">
        <v>1809</v>
      </c>
      <c r="DV223" t="s">
        <v>1809</v>
      </c>
      <c r="DW223">
        <v>0</v>
      </c>
      <c r="DX223">
        <v>0</v>
      </c>
      <c r="DY223">
        <v>0</v>
      </c>
      <c r="DZ223" t="s">
        <v>1809</v>
      </c>
      <c r="EA223">
        <v>1</v>
      </c>
      <c r="EB223">
        <v>0</v>
      </c>
      <c r="EC223">
        <v>0</v>
      </c>
      <c r="ED223">
        <v>0</v>
      </c>
      <c r="EE223">
        <v>0</v>
      </c>
      <c r="EF223">
        <v>0</v>
      </c>
      <c r="EG223">
        <v>1</v>
      </c>
      <c r="EH223">
        <v>0</v>
      </c>
      <c r="EI223">
        <v>1</v>
      </c>
      <c r="EJ223">
        <v>0</v>
      </c>
      <c r="EK223">
        <v>0</v>
      </c>
      <c r="EL223">
        <v>1</v>
      </c>
      <c r="EM223">
        <v>0</v>
      </c>
      <c r="EN223">
        <v>1</v>
      </c>
      <c r="EO223">
        <v>0</v>
      </c>
      <c r="EP223">
        <v>0</v>
      </c>
      <c r="EQ223">
        <v>0</v>
      </c>
      <c r="ER223">
        <v>1</v>
      </c>
      <c r="ES223">
        <v>0</v>
      </c>
      <c r="ET223">
        <v>0</v>
      </c>
      <c r="EU223">
        <v>0</v>
      </c>
      <c r="EV223">
        <v>0</v>
      </c>
      <c r="EW223">
        <v>1</v>
      </c>
    </row>
    <row r="224" spans="1:153" x14ac:dyDescent="0.35">
      <c r="A224" t="s">
        <v>522</v>
      </c>
      <c r="B224" s="1">
        <v>43466</v>
      </c>
      <c r="C224" s="1">
        <v>43572</v>
      </c>
      <c r="D224">
        <v>1</v>
      </c>
      <c r="E224">
        <v>0</v>
      </c>
      <c r="F224">
        <v>0</v>
      </c>
      <c r="G224">
        <v>0</v>
      </c>
      <c r="H224">
        <v>1</v>
      </c>
      <c r="I224">
        <v>0</v>
      </c>
      <c r="J224">
        <v>1</v>
      </c>
      <c r="K224">
        <v>1</v>
      </c>
      <c r="L224">
        <v>0</v>
      </c>
      <c r="M224">
        <v>1</v>
      </c>
      <c r="N224">
        <v>1</v>
      </c>
      <c r="O224">
        <v>1</v>
      </c>
      <c r="P224">
        <v>0</v>
      </c>
      <c r="Q224">
        <v>0</v>
      </c>
      <c r="R224">
        <v>1</v>
      </c>
      <c r="S224">
        <v>1</v>
      </c>
      <c r="T224">
        <v>0</v>
      </c>
      <c r="U224">
        <v>1</v>
      </c>
      <c r="V224">
        <v>1</v>
      </c>
      <c r="W224">
        <v>0</v>
      </c>
      <c r="X224">
        <v>0</v>
      </c>
      <c r="Y224">
        <v>1</v>
      </c>
      <c r="Z224">
        <v>1</v>
      </c>
      <c r="AA224">
        <v>1</v>
      </c>
      <c r="AB224">
        <v>1</v>
      </c>
      <c r="AC224">
        <v>0</v>
      </c>
      <c r="AD224">
        <v>1</v>
      </c>
      <c r="AE224">
        <v>1</v>
      </c>
      <c r="AF224">
        <v>1</v>
      </c>
      <c r="AG224">
        <v>0</v>
      </c>
      <c r="AH224">
        <v>0</v>
      </c>
      <c r="AI224">
        <v>0</v>
      </c>
      <c r="AJ224">
        <v>0</v>
      </c>
      <c r="AK224">
        <v>0</v>
      </c>
      <c r="AL224">
        <v>1</v>
      </c>
      <c r="AM224">
        <v>0</v>
      </c>
      <c r="AN224">
        <v>1</v>
      </c>
      <c r="AO224">
        <v>0</v>
      </c>
      <c r="AP224" t="s">
        <v>1809</v>
      </c>
      <c r="AQ224" t="s">
        <v>1809</v>
      </c>
      <c r="AR224" t="s">
        <v>1809</v>
      </c>
      <c r="AS224" t="s">
        <v>1809</v>
      </c>
      <c r="AT224" t="s">
        <v>1809</v>
      </c>
      <c r="AU224" t="s">
        <v>1809</v>
      </c>
      <c r="AV224" t="s">
        <v>1809</v>
      </c>
      <c r="AW224" t="s">
        <v>1809</v>
      </c>
      <c r="AX224" t="s">
        <v>1809</v>
      </c>
      <c r="AY224" t="s">
        <v>1809</v>
      </c>
      <c r="AZ224">
        <v>1</v>
      </c>
      <c r="BA224">
        <v>0</v>
      </c>
      <c r="BB224">
        <v>0</v>
      </c>
      <c r="BC224">
        <v>1</v>
      </c>
      <c r="BD224">
        <v>0</v>
      </c>
      <c r="BE224">
        <v>0</v>
      </c>
      <c r="BF224">
        <v>0</v>
      </c>
      <c r="BG224">
        <v>0</v>
      </c>
      <c r="BH224">
        <v>0</v>
      </c>
      <c r="BI224">
        <v>0</v>
      </c>
      <c r="BJ224">
        <v>0</v>
      </c>
      <c r="BK224">
        <v>0</v>
      </c>
      <c r="BL224">
        <v>0</v>
      </c>
      <c r="BM224">
        <v>0</v>
      </c>
      <c r="BN224">
        <v>0</v>
      </c>
      <c r="BO224">
        <v>1</v>
      </c>
      <c r="BP224">
        <v>0</v>
      </c>
      <c r="BQ224">
        <v>0</v>
      </c>
      <c r="BR224">
        <v>0</v>
      </c>
      <c r="BS224">
        <v>0</v>
      </c>
      <c r="BT224">
        <v>0</v>
      </c>
      <c r="BU224">
        <v>1</v>
      </c>
      <c r="BV224">
        <v>1</v>
      </c>
      <c r="BW224">
        <v>1</v>
      </c>
      <c r="BX224">
        <v>0</v>
      </c>
      <c r="BY224">
        <v>0</v>
      </c>
      <c r="BZ224">
        <v>0</v>
      </c>
      <c r="CA224">
        <v>0</v>
      </c>
      <c r="CB224">
        <v>0</v>
      </c>
      <c r="CC224">
        <v>0</v>
      </c>
      <c r="CD224">
        <v>0</v>
      </c>
      <c r="CE224">
        <v>0</v>
      </c>
      <c r="CF224">
        <v>0</v>
      </c>
      <c r="CG224">
        <v>1</v>
      </c>
      <c r="CH224">
        <v>0</v>
      </c>
      <c r="CI224" t="s">
        <v>1809</v>
      </c>
      <c r="CJ224" t="s">
        <v>1809</v>
      </c>
      <c r="CK224" t="s">
        <v>1809</v>
      </c>
      <c r="CL224" t="s">
        <v>1809</v>
      </c>
      <c r="CM224" t="s">
        <v>1809</v>
      </c>
      <c r="CN224" t="s">
        <v>1809</v>
      </c>
      <c r="CO224" t="s">
        <v>1809</v>
      </c>
      <c r="CP224" t="s">
        <v>1809</v>
      </c>
      <c r="CQ224" t="s">
        <v>1809</v>
      </c>
      <c r="CR224" t="s">
        <v>1809</v>
      </c>
      <c r="CS224" t="s">
        <v>1809</v>
      </c>
      <c r="CT224" t="s">
        <v>1809</v>
      </c>
      <c r="CU224" t="s">
        <v>1809</v>
      </c>
      <c r="CV224" t="s">
        <v>1809</v>
      </c>
      <c r="CW224" t="s">
        <v>1809</v>
      </c>
      <c r="CX224" t="s">
        <v>1809</v>
      </c>
      <c r="CY224" t="s">
        <v>1809</v>
      </c>
      <c r="CZ224" t="s">
        <v>1809</v>
      </c>
      <c r="DA224" t="s">
        <v>1809</v>
      </c>
      <c r="DB224" t="s">
        <v>1809</v>
      </c>
      <c r="DC224" t="s">
        <v>1809</v>
      </c>
      <c r="DD224" t="s">
        <v>1809</v>
      </c>
      <c r="DE224" t="s">
        <v>1809</v>
      </c>
      <c r="DF224" t="s">
        <v>1809</v>
      </c>
      <c r="DG224" t="s">
        <v>1809</v>
      </c>
      <c r="DH224" t="s">
        <v>1809</v>
      </c>
      <c r="DI224" t="s">
        <v>1809</v>
      </c>
      <c r="DJ224" t="s">
        <v>1809</v>
      </c>
      <c r="DK224" t="s">
        <v>1809</v>
      </c>
      <c r="DL224" t="s">
        <v>1809</v>
      </c>
      <c r="DM224" t="s">
        <v>1809</v>
      </c>
      <c r="DN224" t="s">
        <v>1809</v>
      </c>
      <c r="DO224" t="s">
        <v>1809</v>
      </c>
      <c r="DP224" t="s">
        <v>1809</v>
      </c>
      <c r="DQ224" t="s">
        <v>1809</v>
      </c>
      <c r="DR224" t="s">
        <v>1809</v>
      </c>
      <c r="DS224" t="s">
        <v>1809</v>
      </c>
      <c r="DT224" t="s">
        <v>1809</v>
      </c>
      <c r="DU224" t="s">
        <v>1809</v>
      </c>
      <c r="DV224" t="s">
        <v>1809</v>
      </c>
      <c r="DW224">
        <v>0</v>
      </c>
      <c r="DX224">
        <v>0</v>
      </c>
      <c r="DY224">
        <v>0</v>
      </c>
      <c r="DZ224" t="s">
        <v>1809</v>
      </c>
      <c r="EA224">
        <v>1</v>
      </c>
      <c r="EB224">
        <v>0</v>
      </c>
      <c r="EC224">
        <v>0</v>
      </c>
      <c r="ED224">
        <v>0</v>
      </c>
      <c r="EE224">
        <v>0</v>
      </c>
      <c r="EF224">
        <v>0</v>
      </c>
      <c r="EG224">
        <v>1</v>
      </c>
      <c r="EH224">
        <v>0</v>
      </c>
      <c r="EI224">
        <v>1</v>
      </c>
      <c r="EJ224">
        <v>0</v>
      </c>
      <c r="EK224">
        <v>0</v>
      </c>
      <c r="EL224">
        <v>1</v>
      </c>
      <c r="EM224">
        <v>0</v>
      </c>
      <c r="EN224">
        <v>1</v>
      </c>
      <c r="EO224">
        <v>0</v>
      </c>
      <c r="EP224">
        <v>0</v>
      </c>
      <c r="EQ224">
        <v>0</v>
      </c>
      <c r="ER224">
        <v>1</v>
      </c>
      <c r="ES224">
        <v>0</v>
      </c>
      <c r="ET224">
        <v>0</v>
      </c>
      <c r="EU224">
        <v>0</v>
      </c>
      <c r="EV224">
        <v>0</v>
      </c>
      <c r="EW224">
        <v>1</v>
      </c>
    </row>
    <row r="225" spans="1:153" x14ac:dyDescent="0.35">
      <c r="A225" t="s">
        <v>522</v>
      </c>
      <c r="B225" s="1">
        <v>43573</v>
      </c>
      <c r="C225" s="1">
        <v>43646</v>
      </c>
      <c r="D225">
        <v>1</v>
      </c>
      <c r="E225">
        <v>0</v>
      </c>
      <c r="F225">
        <v>0</v>
      </c>
      <c r="G225">
        <v>0</v>
      </c>
      <c r="H225">
        <v>1</v>
      </c>
      <c r="I225">
        <v>0</v>
      </c>
      <c r="J225">
        <v>1</v>
      </c>
      <c r="K225">
        <v>1</v>
      </c>
      <c r="L225">
        <v>0</v>
      </c>
      <c r="M225">
        <v>1</v>
      </c>
      <c r="N225">
        <v>1</v>
      </c>
      <c r="O225">
        <v>1</v>
      </c>
      <c r="P225">
        <v>0</v>
      </c>
      <c r="Q225">
        <v>0</v>
      </c>
      <c r="R225">
        <v>1</v>
      </c>
      <c r="S225">
        <v>1</v>
      </c>
      <c r="T225">
        <v>0</v>
      </c>
      <c r="U225">
        <v>1</v>
      </c>
      <c r="V225">
        <v>1</v>
      </c>
      <c r="W225">
        <v>0</v>
      </c>
      <c r="X225">
        <v>0</v>
      </c>
      <c r="Y225">
        <v>1</v>
      </c>
      <c r="Z225">
        <v>1</v>
      </c>
      <c r="AA225">
        <v>1</v>
      </c>
      <c r="AB225">
        <v>1</v>
      </c>
      <c r="AC225">
        <v>0</v>
      </c>
      <c r="AD225">
        <v>1</v>
      </c>
      <c r="AE225">
        <v>1</v>
      </c>
      <c r="AF225">
        <v>1</v>
      </c>
      <c r="AG225">
        <v>0</v>
      </c>
      <c r="AH225">
        <v>0</v>
      </c>
      <c r="AI225">
        <v>0</v>
      </c>
      <c r="AJ225">
        <v>0</v>
      </c>
      <c r="AK225">
        <v>0</v>
      </c>
      <c r="AL225">
        <v>1</v>
      </c>
      <c r="AM225">
        <v>0</v>
      </c>
      <c r="AN225">
        <v>1</v>
      </c>
      <c r="AO225">
        <v>0</v>
      </c>
      <c r="AP225" t="s">
        <v>1809</v>
      </c>
      <c r="AQ225" t="s">
        <v>1809</v>
      </c>
      <c r="AR225" t="s">
        <v>1809</v>
      </c>
      <c r="AS225" t="s">
        <v>1809</v>
      </c>
      <c r="AT225" t="s">
        <v>1809</v>
      </c>
      <c r="AU225" t="s">
        <v>1809</v>
      </c>
      <c r="AV225" t="s">
        <v>1809</v>
      </c>
      <c r="AW225" t="s">
        <v>1809</v>
      </c>
      <c r="AX225" t="s">
        <v>1809</v>
      </c>
      <c r="AY225" t="s">
        <v>1809</v>
      </c>
      <c r="AZ225">
        <v>1</v>
      </c>
      <c r="BA225">
        <v>0</v>
      </c>
      <c r="BB225">
        <v>0</v>
      </c>
      <c r="BC225">
        <v>1</v>
      </c>
      <c r="BD225">
        <v>0</v>
      </c>
      <c r="BE225">
        <v>0</v>
      </c>
      <c r="BF225">
        <v>0</v>
      </c>
      <c r="BG225">
        <v>0</v>
      </c>
      <c r="BH225">
        <v>0</v>
      </c>
      <c r="BI225">
        <v>0</v>
      </c>
      <c r="BJ225">
        <v>0</v>
      </c>
      <c r="BK225">
        <v>0</v>
      </c>
      <c r="BL225">
        <v>0</v>
      </c>
      <c r="BM225">
        <v>0</v>
      </c>
      <c r="BN225">
        <v>0</v>
      </c>
      <c r="BO225">
        <v>1</v>
      </c>
      <c r="BP225">
        <v>0</v>
      </c>
      <c r="BQ225">
        <v>0</v>
      </c>
      <c r="BR225">
        <v>0</v>
      </c>
      <c r="BS225">
        <v>0</v>
      </c>
      <c r="BT225">
        <v>0</v>
      </c>
      <c r="BU225">
        <v>1</v>
      </c>
      <c r="BV225">
        <v>1</v>
      </c>
      <c r="BW225">
        <v>1</v>
      </c>
      <c r="BX225">
        <v>0</v>
      </c>
      <c r="BY225">
        <v>0</v>
      </c>
      <c r="BZ225">
        <v>0</v>
      </c>
      <c r="CA225">
        <v>0</v>
      </c>
      <c r="CB225">
        <v>0</v>
      </c>
      <c r="CC225">
        <v>0</v>
      </c>
      <c r="CD225">
        <v>0</v>
      </c>
      <c r="CE225">
        <v>0</v>
      </c>
      <c r="CF225">
        <v>0</v>
      </c>
      <c r="CG225">
        <v>1</v>
      </c>
      <c r="CH225">
        <v>0</v>
      </c>
      <c r="CI225" t="s">
        <v>1809</v>
      </c>
      <c r="CJ225" t="s">
        <v>1809</v>
      </c>
      <c r="CK225" t="s">
        <v>1809</v>
      </c>
      <c r="CL225" t="s">
        <v>1809</v>
      </c>
      <c r="CM225" t="s">
        <v>1809</v>
      </c>
      <c r="CN225" t="s">
        <v>1809</v>
      </c>
      <c r="CO225" t="s">
        <v>1809</v>
      </c>
      <c r="CP225" t="s">
        <v>1809</v>
      </c>
      <c r="CQ225" t="s">
        <v>1809</v>
      </c>
      <c r="CR225" t="s">
        <v>1809</v>
      </c>
      <c r="CS225" t="s">
        <v>1809</v>
      </c>
      <c r="CT225" t="s">
        <v>1809</v>
      </c>
      <c r="CU225" t="s">
        <v>1809</v>
      </c>
      <c r="CV225" t="s">
        <v>1809</v>
      </c>
      <c r="CW225" t="s">
        <v>1809</v>
      </c>
      <c r="CX225" t="s">
        <v>1809</v>
      </c>
      <c r="CY225" t="s">
        <v>1809</v>
      </c>
      <c r="CZ225" t="s">
        <v>1809</v>
      </c>
      <c r="DA225" t="s">
        <v>1809</v>
      </c>
      <c r="DB225" t="s">
        <v>1809</v>
      </c>
      <c r="DC225" t="s">
        <v>1809</v>
      </c>
      <c r="DD225" t="s">
        <v>1809</v>
      </c>
      <c r="DE225" t="s">
        <v>1809</v>
      </c>
      <c r="DF225" t="s">
        <v>1809</v>
      </c>
      <c r="DG225" t="s">
        <v>1809</v>
      </c>
      <c r="DH225" t="s">
        <v>1809</v>
      </c>
      <c r="DI225" t="s">
        <v>1809</v>
      </c>
      <c r="DJ225" t="s">
        <v>1809</v>
      </c>
      <c r="DK225" t="s">
        <v>1809</v>
      </c>
      <c r="DL225" t="s">
        <v>1809</v>
      </c>
      <c r="DM225" t="s">
        <v>1809</v>
      </c>
      <c r="DN225" t="s">
        <v>1809</v>
      </c>
      <c r="DO225" t="s">
        <v>1809</v>
      </c>
      <c r="DP225" t="s">
        <v>1809</v>
      </c>
      <c r="DQ225" t="s">
        <v>1809</v>
      </c>
      <c r="DR225" t="s">
        <v>1809</v>
      </c>
      <c r="DS225" t="s">
        <v>1809</v>
      </c>
      <c r="DT225" t="s">
        <v>1809</v>
      </c>
      <c r="DU225" t="s">
        <v>1809</v>
      </c>
      <c r="DV225" t="s">
        <v>1809</v>
      </c>
      <c r="DW225">
        <v>0</v>
      </c>
      <c r="DX225">
        <v>0</v>
      </c>
      <c r="DY225">
        <v>0</v>
      </c>
      <c r="DZ225" t="s">
        <v>1809</v>
      </c>
      <c r="EA225">
        <v>1</v>
      </c>
      <c r="EB225">
        <v>0</v>
      </c>
      <c r="EC225">
        <v>0</v>
      </c>
      <c r="ED225">
        <v>0</v>
      </c>
      <c r="EE225">
        <v>0</v>
      </c>
      <c r="EF225">
        <v>0</v>
      </c>
      <c r="EG225">
        <v>1</v>
      </c>
      <c r="EH225">
        <v>0</v>
      </c>
      <c r="EI225">
        <v>1</v>
      </c>
      <c r="EJ225">
        <v>0</v>
      </c>
      <c r="EK225">
        <v>0</v>
      </c>
      <c r="EL225">
        <v>1</v>
      </c>
      <c r="EM225">
        <v>0</v>
      </c>
      <c r="EN225">
        <v>1</v>
      </c>
      <c r="EO225">
        <v>0</v>
      </c>
      <c r="EP225">
        <v>0</v>
      </c>
      <c r="EQ225">
        <v>0</v>
      </c>
      <c r="ER225">
        <v>1</v>
      </c>
      <c r="ES225">
        <v>0</v>
      </c>
      <c r="ET225">
        <v>0</v>
      </c>
      <c r="EU225">
        <v>0</v>
      </c>
      <c r="EV225">
        <v>0</v>
      </c>
      <c r="EW225">
        <v>1</v>
      </c>
    </row>
    <row r="226" spans="1:153" x14ac:dyDescent="0.35">
      <c r="A226" t="s">
        <v>522</v>
      </c>
      <c r="B226" s="1">
        <v>43647</v>
      </c>
      <c r="C226" s="1">
        <v>43830</v>
      </c>
      <c r="D226">
        <v>1</v>
      </c>
      <c r="E226">
        <v>0</v>
      </c>
      <c r="F226">
        <v>0</v>
      </c>
      <c r="G226">
        <v>0</v>
      </c>
      <c r="H226">
        <v>1</v>
      </c>
      <c r="I226">
        <v>0</v>
      </c>
      <c r="J226">
        <v>1</v>
      </c>
      <c r="K226">
        <v>1</v>
      </c>
      <c r="L226">
        <v>0</v>
      </c>
      <c r="M226">
        <v>1</v>
      </c>
      <c r="N226">
        <v>1</v>
      </c>
      <c r="O226">
        <v>1</v>
      </c>
      <c r="P226">
        <v>0</v>
      </c>
      <c r="Q226">
        <v>0</v>
      </c>
      <c r="R226">
        <v>1</v>
      </c>
      <c r="S226">
        <v>1</v>
      </c>
      <c r="T226">
        <v>0</v>
      </c>
      <c r="U226">
        <v>1</v>
      </c>
      <c r="V226">
        <v>1</v>
      </c>
      <c r="W226">
        <v>0</v>
      </c>
      <c r="X226">
        <v>0</v>
      </c>
      <c r="Y226">
        <v>1</v>
      </c>
      <c r="Z226">
        <v>1</v>
      </c>
      <c r="AA226">
        <v>1</v>
      </c>
      <c r="AB226">
        <v>1</v>
      </c>
      <c r="AC226">
        <v>0</v>
      </c>
      <c r="AD226">
        <v>1</v>
      </c>
      <c r="AE226">
        <v>1</v>
      </c>
      <c r="AF226">
        <v>1</v>
      </c>
      <c r="AG226">
        <v>0</v>
      </c>
      <c r="AH226">
        <v>0</v>
      </c>
      <c r="AI226">
        <v>0</v>
      </c>
      <c r="AJ226">
        <v>0</v>
      </c>
      <c r="AK226">
        <v>0</v>
      </c>
      <c r="AL226">
        <v>1</v>
      </c>
      <c r="AM226">
        <v>0</v>
      </c>
      <c r="AN226">
        <v>1</v>
      </c>
      <c r="AO226">
        <v>0</v>
      </c>
      <c r="AP226" t="s">
        <v>1809</v>
      </c>
      <c r="AQ226" t="s">
        <v>1809</v>
      </c>
      <c r="AR226" t="s">
        <v>1809</v>
      </c>
      <c r="AS226" t="s">
        <v>1809</v>
      </c>
      <c r="AT226" t="s">
        <v>1809</v>
      </c>
      <c r="AU226" t="s">
        <v>1809</v>
      </c>
      <c r="AV226" t="s">
        <v>1809</v>
      </c>
      <c r="AW226" t="s">
        <v>1809</v>
      </c>
      <c r="AX226" t="s">
        <v>1809</v>
      </c>
      <c r="AY226" t="s">
        <v>1809</v>
      </c>
      <c r="AZ226">
        <v>1</v>
      </c>
      <c r="BA226">
        <v>0</v>
      </c>
      <c r="BB226">
        <v>0</v>
      </c>
      <c r="BC226">
        <v>1</v>
      </c>
      <c r="BD226">
        <v>0</v>
      </c>
      <c r="BE226">
        <v>0</v>
      </c>
      <c r="BF226">
        <v>0</v>
      </c>
      <c r="BG226">
        <v>0</v>
      </c>
      <c r="BH226">
        <v>0</v>
      </c>
      <c r="BI226">
        <v>0</v>
      </c>
      <c r="BJ226">
        <v>0</v>
      </c>
      <c r="BK226">
        <v>0</v>
      </c>
      <c r="BL226">
        <v>0</v>
      </c>
      <c r="BM226">
        <v>0</v>
      </c>
      <c r="BN226">
        <v>0</v>
      </c>
      <c r="BO226">
        <v>1</v>
      </c>
      <c r="BP226">
        <v>0</v>
      </c>
      <c r="BQ226">
        <v>0</v>
      </c>
      <c r="BR226">
        <v>0</v>
      </c>
      <c r="BS226">
        <v>0</v>
      </c>
      <c r="BT226">
        <v>0</v>
      </c>
      <c r="BU226">
        <v>1</v>
      </c>
      <c r="BV226">
        <v>1</v>
      </c>
      <c r="BW226">
        <v>1</v>
      </c>
      <c r="BX226">
        <v>0</v>
      </c>
      <c r="BY226">
        <v>0</v>
      </c>
      <c r="BZ226">
        <v>0</v>
      </c>
      <c r="CA226">
        <v>0</v>
      </c>
      <c r="CB226">
        <v>0</v>
      </c>
      <c r="CC226">
        <v>0</v>
      </c>
      <c r="CD226">
        <v>0</v>
      </c>
      <c r="CE226">
        <v>0</v>
      </c>
      <c r="CF226">
        <v>0</v>
      </c>
      <c r="CG226">
        <v>1</v>
      </c>
      <c r="CH226">
        <v>0</v>
      </c>
      <c r="CI226" t="s">
        <v>1809</v>
      </c>
      <c r="CJ226" t="s">
        <v>1809</v>
      </c>
      <c r="CK226" t="s">
        <v>1809</v>
      </c>
      <c r="CL226" t="s">
        <v>1809</v>
      </c>
      <c r="CM226" t="s">
        <v>1809</v>
      </c>
      <c r="CN226" t="s">
        <v>1809</v>
      </c>
      <c r="CO226" t="s">
        <v>1809</v>
      </c>
      <c r="CP226" t="s">
        <v>1809</v>
      </c>
      <c r="CQ226" t="s">
        <v>1809</v>
      </c>
      <c r="CR226" t="s">
        <v>1809</v>
      </c>
      <c r="CS226" t="s">
        <v>1809</v>
      </c>
      <c r="CT226" t="s">
        <v>1809</v>
      </c>
      <c r="CU226" t="s">
        <v>1809</v>
      </c>
      <c r="CV226" t="s">
        <v>1809</v>
      </c>
      <c r="CW226" t="s">
        <v>1809</v>
      </c>
      <c r="CX226" t="s">
        <v>1809</v>
      </c>
      <c r="CY226" t="s">
        <v>1809</v>
      </c>
      <c r="CZ226" t="s">
        <v>1809</v>
      </c>
      <c r="DA226" t="s">
        <v>1809</v>
      </c>
      <c r="DB226" t="s">
        <v>1809</v>
      </c>
      <c r="DC226" t="s">
        <v>1809</v>
      </c>
      <c r="DD226" t="s">
        <v>1809</v>
      </c>
      <c r="DE226" t="s">
        <v>1809</v>
      </c>
      <c r="DF226" t="s">
        <v>1809</v>
      </c>
      <c r="DG226" t="s">
        <v>1809</v>
      </c>
      <c r="DH226" t="s">
        <v>1809</v>
      </c>
      <c r="DI226" t="s">
        <v>1809</v>
      </c>
      <c r="DJ226" t="s">
        <v>1809</v>
      </c>
      <c r="DK226" t="s">
        <v>1809</v>
      </c>
      <c r="DL226" t="s">
        <v>1809</v>
      </c>
      <c r="DM226" t="s">
        <v>1809</v>
      </c>
      <c r="DN226" t="s">
        <v>1809</v>
      </c>
      <c r="DO226" t="s">
        <v>1809</v>
      </c>
      <c r="DP226" t="s">
        <v>1809</v>
      </c>
      <c r="DQ226" t="s">
        <v>1809</v>
      </c>
      <c r="DR226" t="s">
        <v>1809</v>
      </c>
      <c r="DS226" t="s">
        <v>1809</v>
      </c>
      <c r="DT226" t="s">
        <v>1809</v>
      </c>
      <c r="DU226" t="s">
        <v>1809</v>
      </c>
      <c r="DV226" t="s">
        <v>1809</v>
      </c>
      <c r="DW226">
        <v>0</v>
      </c>
      <c r="DX226">
        <v>0</v>
      </c>
      <c r="DY226">
        <v>0</v>
      </c>
      <c r="DZ226" t="s">
        <v>1809</v>
      </c>
      <c r="EA226">
        <v>1</v>
      </c>
      <c r="EB226">
        <v>0</v>
      </c>
      <c r="EC226">
        <v>0</v>
      </c>
      <c r="ED226">
        <v>0</v>
      </c>
      <c r="EE226">
        <v>0</v>
      </c>
      <c r="EF226">
        <v>0</v>
      </c>
      <c r="EG226">
        <v>1</v>
      </c>
      <c r="EH226">
        <v>0</v>
      </c>
      <c r="EI226">
        <v>1</v>
      </c>
      <c r="EJ226">
        <v>0</v>
      </c>
      <c r="EK226">
        <v>0</v>
      </c>
      <c r="EL226">
        <v>1</v>
      </c>
      <c r="EM226">
        <v>0</v>
      </c>
      <c r="EN226">
        <v>1</v>
      </c>
      <c r="EO226">
        <v>0</v>
      </c>
      <c r="EP226">
        <v>0</v>
      </c>
      <c r="EQ226">
        <v>0</v>
      </c>
      <c r="ER226">
        <v>1</v>
      </c>
      <c r="ES226">
        <v>0</v>
      </c>
      <c r="ET226">
        <v>0</v>
      </c>
      <c r="EU226">
        <v>0</v>
      </c>
      <c r="EV226">
        <v>0</v>
      </c>
      <c r="EW226">
        <v>1</v>
      </c>
    </row>
    <row r="227" spans="1:153" x14ac:dyDescent="0.35">
      <c r="A227" t="s">
        <v>564</v>
      </c>
      <c r="B227" s="1">
        <v>41640</v>
      </c>
      <c r="C227" s="1">
        <v>41820</v>
      </c>
      <c r="D227">
        <v>1</v>
      </c>
      <c r="E227">
        <v>0</v>
      </c>
      <c r="F227">
        <v>0</v>
      </c>
      <c r="G227">
        <v>0</v>
      </c>
      <c r="H227">
        <v>1</v>
      </c>
      <c r="I227">
        <v>0</v>
      </c>
      <c r="J227">
        <v>1</v>
      </c>
      <c r="K227">
        <v>4</v>
      </c>
      <c r="L227">
        <v>0</v>
      </c>
      <c r="M227">
        <v>1</v>
      </c>
      <c r="N227">
        <v>1</v>
      </c>
      <c r="O227">
        <v>1</v>
      </c>
      <c r="P227">
        <v>0</v>
      </c>
      <c r="Q227">
        <v>0</v>
      </c>
      <c r="R227">
        <v>0</v>
      </c>
      <c r="S227">
        <v>0</v>
      </c>
      <c r="T227">
        <v>0</v>
      </c>
      <c r="U227">
        <v>0</v>
      </c>
      <c r="V227">
        <v>0</v>
      </c>
      <c r="W227">
        <v>0</v>
      </c>
      <c r="X227">
        <v>1</v>
      </c>
      <c r="Y227">
        <v>1</v>
      </c>
      <c r="Z227">
        <v>1</v>
      </c>
      <c r="AA227">
        <v>1</v>
      </c>
      <c r="AB227">
        <v>1</v>
      </c>
      <c r="AC227">
        <v>1</v>
      </c>
      <c r="AD227">
        <v>1</v>
      </c>
      <c r="AE227">
        <v>1</v>
      </c>
      <c r="AF227">
        <v>1</v>
      </c>
      <c r="AG227">
        <v>0</v>
      </c>
      <c r="AH227">
        <v>0</v>
      </c>
      <c r="AI227">
        <v>0</v>
      </c>
      <c r="AJ227">
        <v>0</v>
      </c>
      <c r="AK227">
        <v>0</v>
      </c>
      <c r="AL227">
        <v>1</v>
      </c>
      <c r="AM227">
        <v>0</v>
      </c>
      <c r="AN227">
        <v>0</v>
      </c>
      <c r="AO227">
        <v>0</v>
      </c>
      <c r="AP227" t="s">
        <v>1809</v>
      </c>
      <c r="AQ227" t="s">
        <v>1809</v>
      </c>
      <c r="AR227" t="s">
        <v>1809</v>
      </c>
      <c r="AS227" t="s">
        <v>1809</v>
      </c>
      <c r="AT227" t="s">
        <v>1809</v>
      </c>
      <c r="AU227" t="s">
        <v>1809</v>
      </c>
      <c r="AV227" t="s">
        <v>1809</v>
      </c>
      <c r="AW227" t="s">
        <v>1809</v>
      </c>
      <c r="AX227" t="s">
        <v>1809</v>
      </c>
      <c r="AY227" t="s">
        <v>1809</v>
      </c>
      <c r="AZ227">
        <v>0</v>
      </c>
      <c r="BA227" t="s">
        <v>1809</v>
      </c>
      <c r="BB227" t="s">
        <v>1809</v>
      </c>
      <c r="BC227" t="s">
        <v>1809</v>
      </c>
      <c r="BD227" t="s">
        <v>1809</v>
      </c>
      <c r="BE227" t="s">
        <v>1809</v>
      </c>
      <c r="BF227" t="s">
        <v>1809</v>
      </c>
      <c r="BG227" t="s">
        <v>1809</v>
      </c>
      <c r="BH227" t="s">
        <v>1809</v>
      </c>
      <c r="BI227" t="s">
        <v>1809</v>
      </c>
      <c r="BJ227" t="s">
        <v>1809</v>
      </c>
      <c r="BK227" t="s">
        <v>1809</v>
      </c>
      <c r="BL227" t="s">
        <v>1809</v>
      </c>
      <c r="BM227" t="s">
        <v>1809</v>
      </c>
      <c r="BN227" t="s">
        <v>1809</v>
      </c>
      <c r="BO227" t="s">
        <v>1809</v>
      </c>
      <c r="BP227" t="s">
        <v>1809</v>
      </c>
      <c r="BQ227" t="s">
        <v>1809</v>
      </c>
      <c r="BR227" t="s">
        <v>1809</v>
      </c>
      <c r="BS227" t="s">
        <v>1809</v>
      </c>
      <c r="BT227" t="s">
        <v>1809</v>
      </c>
      <c r="BU227" t="s">
        <v>1809</v>
      </c>
      <c r="BV227">
        <v>0</v>
      </c>
      <c r="BW227" t="s">
        <v>1809</v>
      </c>
      <c r="BX227" t="s">
        <v>1809</v>
      </c>
      <c r="BY227" t="s">
        <v>1809</v>
      </c>
      <c r="BZ227" t="s">
        <v>1809</v>
      </c>
      <c r="CA227" t="s">
        <v>1809</v>
      </c>
      <c r="CB227" t="s">
        <v>1809</v>
      </c>
      <c r="CC227" t="s">
        <v>1809</v>
      </c>
      <c r="CD227" t="s">
        <v>1809</v>
      </c>
      <c r="CE227" t="s">
        <v>1809</v>
      </c>
      <c r="CF227" t="s">
        <v>1809</v>
      </c>
      <c r="CG227" t="s">
        <v>1809</v>
      </c>
      <c r="CH227">
        <v>0</v>
      </c>
      <c r="CI227" t="s">
        <v>1809</v>
      </c>
      <c r="CJ227" t="s">
        <v>1809</v>
      </c>
      <c r="CK227" t="s">
        <v>1809</v>
      </c>
      <c r="CL227" t="s">
        <v>1809</v>
      </c>
      <c r="CM227" t="s">
        <v>1809</v>
      </c>
      <c r="CN227" t="s">
        <v>1809</v>
      </c>
      <c r="CO227" t="s">
        <v>1809</v>
      </c>
      <c r="CP227" t="s">
        <v>1809</v>
      </c>
      <c r="CQ227" t="s">
        <v>1809</v>
      </c>
      <c r="CR227" t="s">
        <v>1809</v>
      </c>
      <c r="CS227" t="s">
        <v>1809</v>
      </c>
      <c r="CT227" t="s">
        <v>1809</v>
      </c>
      <c r="CU227" t="s">
        <v>1809</v>
      </c>
      <c r="CV227" t="s">
        <v>1809</v>
      </c>
      <c r="CW227" t="s">
        <v>1809</v>
      </c>
      <c r="CX227" t="s">
        <v>1809</v>
      </c>
      <c r="CY227" t="s">
        <v>1809</v>
      </c>
      <c r="CZ227" t="s">
        <v>1809</v>
      </c>
      <c r="DA227" t="s">
        <v>1809</v>
      </c>
      <c r="DB227" t="s">
        <v>1809</v>
      </c>
      <c r="DC227" t="s">
        <v>1809</v>
      </c>
      <c r="DD227" t="s">
        <v>1809</v>
      </c>
      <c r="DE227" t="s">
        <v>1809</v>
      </c>
      <c r="DF227" t="s">
        <v>1809</v>
      </c>
      <c r="DG227" t="s">
        <v>1809</v>
      </c>
      <c r="DH227" t="s">
        <v>1809</v>
      </c>
      <c r="DI227" t="s">
        <v>1809</v>
      </c>
      <c r="DJ227" t="s">
        <v>1809</v>
      </c>
      <c r="DK227" t="s">
        <v>1809</v>
      </c>
      <c r="DL227" t="s">
        <v>1809</v>
      </c>
      <c r="DM227" t="s">
        <v>1809</v>
      </c>
      <c r="DN227" t="s">
        <v>1809</v>
      </c>
      <c r="DO227" t="s">
        <v>1809</v>
      </c>
      <c r="DP227" t="s">
        <v>1809</v>
      </c>
      <c r="DQ227" t="s">
        <v>1809</v>
      </c>
      <c r="DR227" t="s">
        <v>1809</v>
      </c>
      <c r="DS227" t="s">
        <v>1809</v>
      </c>
      <c r="DT227" t="s">
        <v>1809</v>
      </c>
      <c r="DU227" t="s">
        <v>1809</v>
      </c>
      <c r="DV227" t="s">
        <v>1809</v>
      </c>
      <c r="DW227">
        <v>0</v>
      </c>
      <c r="DX227">
        <v>1</v>
      </c>
      <c r="DY227">
        <v>0</v>
      </c>
      <c r="DZ227" t="s">
        <v>1809</v>
      </c>
      <c r="EA227">
        <v>1</v>
      </c>
      <c r="EB227">
        <v>0</v>
      </c>
      <c r="EC227">
        <v>0</v>
      </c>
      <c r="ED227">
        <v>0</v>
      </c>
      <c r="EE227">
        <v>0</v>
      </c>
      <c r="EF227">
        <v>1</v>
      </c>
      <c r="EG227">
        <v>0</v>
      </c>
      <c r="EH227">
        <v>0</v>
      </c>
      <c r="EI227">
        <v>0</v>
      </c>
      <c r="EJ227">
        <v>0</v>
      </c>
      <c r="EK227">
        <v>0</v>
      </c>
      <c r="EL227">
        <v>0</v>
      </c>
      <c r="EM227" t="s">
        <v>1809</v>
      </c>
      <c r="EN227" t="s">
        <v>1809</v>
      </c>
      <c r="EO227" t="s">
        <v>1809</v>
      </c>
      <c r="EP227" t="s">
        <v>1809</v>
      </c>
      <c r="EQ227" t="s">
        <v>1809</v>
      </c>
      <c r="ER227">
        <v>1</v>
      </c>
      <c r="ES227">
        <v>0</v>
      </c>
      <c r="ET227">
        <v>1</v>
      </c>
      <c r="EU227">
        <v>1</v>
      </c>
      <c r="EV227">
        <v>1</v>
      </c>
      <c r="EW227">
        <v>0</v>
      </c>
    </row>
    <row r="228" spans="1:153" x14ac:dyDescent="0.35">
      <c r="A228" t="s">
        <v>564</v>
      </c>
      <c r="B228" s="1">
        <v>41821</v>
      </c>
      <c r="C228" s="1">
        <v>42551</v>
      </c>
      <c r="D228">
        <v>1</v>
      </c>
      <c r="E228">
        <v>0</v>
      </c>
      <c r="F228">
        <v>0</v>
      </c>
      <c r="G228">
        <v>0</v>
      </c>
      <c r="H228">
        <v>1</v>
      </c>
      <c r="I228">
        <v>0</v>
      </c>
      <c r="J228">
        <v>1</v>
      </c>
      <c r="K228">
        <v>4</v>
      </c>
      <c r="L228">
        <v>0</v>
      </c>
      <c r="M228">
        <v>1</v>
      </c>
      <c r="N228">
        <v>1</v>
      </c>
      <c r="O228">
        <v>1</v>
      </c>
      <c r="P228">
        <v>0</v>
      </c>
      <c r="Q228">
        <v>0</v>
      </c>
      <c r="R228">
        <v>0</v>
      </c>
      <c r="S228">
        <v>0</v>
      </c>
      <c r="T228">
        <v>0</v>
      </c>
      <c r="U228">
        <v>0</v>
      </c>
      <c r="V228">
        <v>0</v>
      </c>
      <c r="W228">
        <v>0</v>
      </c>
      <c r="X228">
        <v>1</v>
      </c>
      <c r="Y228">
        <v>1</v>
      </c>
      <c r="Z228">
        <v>1</v>
      </c>
      <c r="AA228">
        <v>1</v>
      </c>
      <c r="AB228">
        <v>1</v>
      </c>
      <c r="AC228">
        <v>1</v>
      </c>
      <c r="AD228">
        <v>1</v>
      </c>
      <c r="AE228">
        <v>1</v>
      </c>
      <c r="AF228">
        <v>1</v>
      </c>
      <c r="AG228">
        <v>0</v>
      </c>
      <c r="AH228">
        <v>0</v>
      </c>
      <c r="AI228">
        <v>0</v>
      </c>
      <c r="AJ228">
        <v>0</v>
      </c>
      <c r="AK228">
        <v>0</v>
      </c>
      <c r="AL228">
        <v>1</v>
      </c>
      <c r="AM228">
        <v>0</v>
      </c>
      <c r="AN228">
        <v>0</v>
      </c>
      <c r="AO228">
        <v>0</v>
      </c>
      <c r="AP228" t="s">
        <v>1809</v>
      </c>
      <c r="AQ228" t="s">
        <v>1809</v>
      </c>
      <c r="AR228" t="s">
        <v>1809</v>
      </c>
      <c r="AS228" t="s">
        <v>1809</v>
      </c>
      <c r="AT228" t="s">
        <v>1809</v>
      </c>
      <c r="AU228" t="s">
        <v>1809</v>
      </c>
      <c r="AV228" t="s">
        <v>1809</v>
      </c>
      <c r="AW228" t="s">
        <v>1809</v>
      </c>
      <c r="AX228" t="s">
        <v>1809</v>
      </c>
      <c r="AY228" t="s">
        <v>1809</v>
      </c>
      <c r="AZ228">
        <v>0</v>
      </c>
      <c r="BA228" t="s">
        <v>1809</v>
      </c>
      <c r="BB228" t="s">
        <v>1809</v>
      </c>
      <c r="BC228" t="s">
        <v>1809</v>
      </c>
      <c r="BD228" t="s">
        <v>1809</v>
      </c>
      <c r="BE228" t="s">
        <v>1809</v>
      </c>
      <c r="BF228" t="s">
        <v>1809</v>
      </c>
      <c r="BG228" t="s">
        <v>1809</v>
      </c>
      <c r="BH228" t="s">
        <v>1809</v>
      </c>
      <c r="BI228" t="s">
        <v>1809</v>
      </c>
      <c r="BJ228" t="s">
        <v>1809</v>
      </c>
      <c r="BK228" t="s">
        <v>1809</v>
      </c>
      <c r="BL228" t="s">
        <v>1809</v>
      </c>
      <c r="BM228" t="s">
        <v>1809</v>
      </c>
      <c r="BN228" t="s">
        <v>1809</v>
      </c>
      <c r="BO228" t="s">
        <v>1809</v>
      </c>
      <c r="BP228" t="s">
        <v>1809</v>
      </c>
      <c r="BQ228" t="s">
        <v>1809</v>
      </c>
      <c r="BR228" t="s">
        <v>1809</v>
      </c>
      <c r="BS228" t="s">
        <v>1809</v>
      </c>
      <c r="BT228" t="s">
        <v>1809</v>
      </c>
      <c r="BU228" t="s">
        <v>1809</v>
      </c>
      <c r="BV228">
        <v>0</v>
      </c>
      <c r="BW228" t="s">
        <v>1809</v>
      </c>
      <c r="BX228" t="s">
        <v>1809</v>
      </c>
      <c r="BY228" t="s">
        <v>1809</v>
      </c>
      <c r="BZ228" t="s">
        <v>1809</v>
      </c>
      <c r="CA228" t="s">
        <v>1809</v>
      </c>
      <c r="CB228" t="s">
        <v>1809</v>
      </c>
      <c r="CC228" t="s">
        <v>1809</v>
      </c>
      <c r="CD228" t="s">
        <v>1809</v>
      </c>
      <c r="CE228" t="s">
        <v>1809</v>
      </c>
      <c r="CF228" t="s">
        <v>1809</v>
      </c>
      <c r="CG228" t="s">
        <v>1809</v>
      </c>
      <c r="CH228">
        <v>0</v>
      </c>
      <c r="CI228" t="s">
        <v>1809</v>
      </c>
      <c r="CJ228" t="s">
        <v>1809</v>
      </c>
      <c r="CK228" t="s">
        <v>1809</v>
      </c>
      <c r="CL228" t="s">
        <v>1809</v>
      </c>
      <c r="CM228" t="s">
        <v>1809</v>
      </c>
      <c r="CN228" t="s">
        <v>1809</v>
      </c>
      <c r="CO228" t="s">
        <v>1809</v>
      </c>
      <c r="CP228" t="s">
        <v>1809</v>
      </c>
      <c r="CQ228" t="s">
        <v>1809</v>
      </c>
      <c r="CR228" t="s">
        <v>1809</v>
      </c>
      <c r="CS228" t="s">
        <v>1809</v>
      </c>
      <c r="CT228" t="s">
        <v>1809</v>
      </c>
      <c r="CU228" t="s">
        <v>1809</v>
      </c>
      <c r="CV228" t="s">
        <v>1809</v>
      </c>
      <c r="CW228" t="s">
        <v>1809</v>
      </c>
      <c r="CX228" t="s">
        <v>1809</v>
      </c>
      <c r="CY228" t="s">
        <v>1809</v>
      </c>
      <c r="CZ228" t="s">
        <v>1809</v>
      </c>
      <c r="DA228" t="s">
        <v>1809</v>
      </c>
      <c r="DB228" t="s">
        <v>1809</v>
      </c>
      <c r="DC228" t="s">
        <v>1809</v>
      </c>
      <c r="DD228" t="s">
        <v>1809</v>
      </c>
      <c r="DE228" t="s">
        <v>1809</v>
      </c>
      <c r="DF228" t="s">
        <v>1809</v>
      </c>
      <c r="DG228" t="s">
        <v>1809</v>
      </c>
      <c r="DH228" t="s">
        <v>1809</v>
      </c>
      <c r="DI228" t="s">
        <v>1809</v>
      </c>
      <c r="DJ228" t="s">
        <v>1809</v>
      </c>
      <c r="DK228" t="s">
        <v>1809</v>
      </c>
      <c r="DL228" t="s">
        <v>1809</v>
      </c>
      <c r="DM228" t="s">
        <v>1809</v>
      </c>
      <c r="DN228" t="s">
        <v>1809</v>
      </c>
      <c r="DO228" t="s">
        <v>1809</v>
      </c>
      <c r="DP228" t="s">
        <v>1809</v>
      </c>
      <c r="DQ228" t="s">
        <v>1809</v>
      </c>
      <c r="DR228" t="s">
        <v>1809</v>
      </c>
      <c r="DS228" t="s">
        <v>1809</v>
      </c>
      <c r="DT228" t="s">
        <v>1809</v>
      </c>
      <c r="DU228" t="s">
        <v>1809</v>
      </c>
      <c r="DV228" t="s">
        <v>1809</v>
      </c>
      <c r="DW228">
        <v>0</v>
      </c>
      <c r="DX228">
        <v>1</v>
      </c>
      <c r="DY228">
        <v>0</v>
      </c>
      <c r="DZ228" t="s">
        <v>1809</v>
      </c>
      <c r="EA228">
        <v>1</v>
      </c>
      <c r="EB228">
        <v>0</v>
      </c>
      <c r="EC228">
        <v>0</v>
      </c>
      <c r="ED228">
        <v>0</v>
      </c>
      <c r="EE228">
        <v>0</v>
      </c>
      <c r="EF228">
        <v>1</v>
      </c>
      <c r="EG228">
        <v>0</v>
      </c>
      <c r="EH228">
        <v>0</v>
      </c>
      <c r="EI228">
        <v>0</v>
      </c>
      <c r="EJ228">
        <v>0</v>
      </c>
      <c r="EK228">
        <v>0</v>
      </c>
      <c r="EL228">
        <v>1</v>
      </c>
      <c r="EM228">
        <v>1</v>
      </c>
      <c r="EN228">
        <v>1</v>
      </c>
      <c r="EO228">
        <v>1</v>
      </c>
      <c r="EP228">
        <v>1</v>
      </c>
      <c r="EQ228">
        <v>0</v>
      </c>
      <c r="ER228">
        <v>1</v>
      </c>
      <c r="ES228">
        <v>0</v>
      </c>
      <c r="ET228">
        <v>1</v>
      </c>
      <c r="EU228">
        <v>1</v>
      </c>
      <c r="EV228">
        <v>1</v>
      </c>
      <c r="EW228">
        <v>0</v>
      </c>
    </row>
    <row r="229" spans="1:153" x14ac:dyDescent="0.35">
      <c r="A229" t="s">
        <v>564</v>
      </c>
      <c r="B229" s="1">
        <v>42552</v>
      </c>
      <c r="C229" s="1">
        <v>42866</v>
      </c>
      <c r="D229">
        <v>1</v>
      </c>
      <c r="E229">
        <v>0</v>
      </c>
      <c r="F229">
        <v>0</v>
      </c>
      <c r="G229">
        <v>0</v>
      </c>
      <c r="H229">
        <v>1</v>
      </c>
      <c r="I229">
        <v>0</v>
      </c>
      <c r="J229">
        <v>1</v>
      </c>
      <c r="K229">
        <v>4</v>
      </c>
      <c r="L229">
        <v>0</v>
      </c>
      <c r="M229">
        <v>1</v>
      </c>
      <c r="N229">
        <v>1</v>
      </c>
      <c r="O229">
        <v>1</v>
      </c>
      <c r="P229">
        <v>0</v>
      </c>
      <c r="Q229">
        <v>0</v>
      </c>
      <c r="R229">
        <v>0</v>
      </c>
      <c r="S229">
        <v>0</v>
      </c>
      <c r="T229">
        <v>0</v>
      </c>
      <c r="U229">
        <v>0</v>
      </c>
      <c r="V229">
        <v>0</v>
      </c>
      <c r="W229">
        <v>0</v>
      </c>
      <c r="X229">
        <v>1</v>
      </c>
      <c r="Y229">
        <v>1</v>
      </c>
      <c r="Z229">
        <v>1</v>
      </c>
      <c r="AA229">
        <v>1</v>
      </c>
      <c r="AB229">
        <v>1</v>
      </c>
      <c r="AC229">
        <v>1</v>
      </c>
      <c r="AD229">
        <v>1</v>
      </c>
      <c r="AE229">
        <v>1</v>
      </c>
      <c r="AF229">
        <v>1</v>
      </c>
      <c r="AG229">
        <v>0</v>
      </c>
      <c r="AH229">
        <v>0</v>
      </c>
      <c r="AI229">
        <v>0</v>
      </c>
      <c r="AJ229">
        <v>0</v>
      </c>
      <c r="AK229">
        <v>0</v>
      </c>
      <c r="AL229">
        <v>1</v>
      </c>
      <c r="AM229">
        <v>0</v>
      </c>
      <c r="AN229">
        <v>0</v>
      </c>
      <c r="AO229">
        <v>0</v>
      </c>
      <c r="AP229" t="s">
        <v>1809</v>
      </c>
      <c r="AQ229" t="s">
        <v>1809</v>
      </c>
      <c r="AR229" t="s">
        <v>1809</v>
      </c>
      <c r="AS229" t="s">
        <v>1809</v>
      </c>
      <c r="AT229" t="s">
        <v>1809</v>
      </c>
      <c r="AU229" t="s">
        <v>1809</v>
      </c>
      <c r="AV229" t="s">
        <v>1809</v>
      </c>
      <c r="AW229" t="s">
        <v>1809</v>
      </c>
      <c r="AX229" t="s">
        <v>1809</v>
      </c>
      <c r="AY229" t="s">
        <v>1809</v>
      </c>
      <c r="AZ229">
        <v>0</v>
      </c>
      <c r="BA229" t="s">
        <v>1809</v>
      </c>
      <c r="BB229" t="s">
        <v>1809</v>
      </c>
      <c r="BC229" t="s">
        <v>1809</v>
      </c>
      <c r="BD229" t="s">
        <v>1809</v>
      </c>
      <c r="BE229" t="s">
        <v>1809</v>
      </c>
      <c r="BF229" t="s">
        <v>1809</v>
      </c>
      <c r="BG229" t="s">
        <v>1809</v>
      </c>
      <c r="BH229" t="s">
        <v>1809</v>
      </c>
      <c r="BI229" t="s">
        <v>1809</v>
      </c>
      <c r="BJ229" t="s">
        <v>1809</v>
      </c>
      <c r="BK229" t="s">
        <v>1809</v>
      </c>
      <c r="BL229" t="s">
        <v>1809</v>
      </c>
      <c r="BM229" t="s">
        <v>1809</v>
      </c>
      <c r="BN229" t="s">
        <v>1809</v>
      </c>
      <c r="BO229" t="s">
        <v>1809</v>
      </c>
      <c r="BP229" t="s">
        <v>1809</v>
      </c>
      <c r="BQ229" t="s">
        <v>1809</v>
      </c>
      <c r="BR229" t="s">
        <v>1809</v>
      </c>
      <c r="BS229" t="s">
        <v>1809</v>
      </c>
      <c r="BT229" t="s">
        <v>1809</v>
      </c>
      <c r="BU229" t="s">
        <v>1809</v>
      </c>
      <c r="BV229">
        <v>0</v>
      </c>
      <c r="BW229" t="s">
        <v>1809</v>
      </c>
      <c r="BX229" t="s">
        <v>1809</v>
      </c>
      <c r="BY229" t="s">
        <v>1809</v>
      </c>
      <c r="BZ229" t="s">
        <v>1809</v>
      </c>
      <c r="CA229" t="s">
        <v>1809</v>
      </c>
      <c r="CB229" t="s">
        <v>1809</v>
      </c>
      <c r="CC229" t="s">
        <v>1809</v>
      </c>
      <c r="CD229" t="s">
        <v>1809</v>
      </c>
      <c r="CE229" t="s">
        <v>1809</v>
      </c>
      <c r="CF229" t="s">
        <v>1809</v>
      </c>
      <c r="CG229" t="s">
        <v>1809</v>
      </c>
      <c r="CH229">
        <v>0</v>
      </c>
      <c r="CI229" t="s">
        <v>1809</v>
      </c>
      <c r="CJ229" t="s">
        <v>1809</v>
      </c>
      <c r="CK229" t="s">
        <v>1809</v>
      </c>
      <c r="CL229" t="s">
        <v>1809</v>
      </c>
      <c r="CM229" t="s">
        <v>1809</v>
      </c>
      <c r="CN229" t="s">
        <v>1809</v>
      </c>
      <c r="CO229" t="s">
        <v>1809</v>
      </c>
      <c r="CP229" t="s">
        <v>1809</v>
      </c>
      <c r="CQ229" t="s">
        <v>1809</v>
      </c>
      <c r="CR229" t="s">
        <v>1809</v>
      </c>
      <c r="CS229" t="s">
        <v>1809</v>
      </c>
      <c r="CT229" t="s">
        <v>1809</v>
      </c>
      <c r="CU229" t="s">
        <v>1809</v>
      </c>
      <c r="CV229" t="s">
        <v>1809</v>
      </c>
      <c r="CW229" t="s">
        <v>1809</v>
      </c>
      <c r="CX229" t="s">
        <v>1809</v>
      </c>
      <c r="CY229" t="s">
        <v>1809</v>
      </c>
      <c r="CZ229" t="s">
        <v>1809</v>
      </c>
      <c r="DA229" t="s">
        <v>1809</v>
      </c>
      <c r="DB229" t="s">
        <v>1809</v>
      </c>
      <c r="DC229" t="s">
        <v>1809</v>
      </c>
      <c r="DD229" t="s">
        <v>1809</v>
      </c>
      <c r="DE229" t="s">
        <v>1809</v>
      </c>
      <c r="DF229" t="s">
        <v>1809</v>
      </c>
      <c r="DG229" t="s">
        <v>1809</v>
      </c>
      <c r="DH229" t="s">
        <v>1809</v>
      </c>
      <c r="DI229" t="s">
        <v>1809</v>
      </c>
      <c r="DJ229" t="s">
        <v>1809</v>
      </c>
      <c r="DK229" t="s">
        <v>1809</v>
      </c>
      <c r="DL229" t="s">
        <v>1809</v>
      </c>
      <c r="DM229" t="s">
        <v>1809</v>
      </c>
      <c r="DN229" t="s">
        <v>1809</v>
      </c>
      <c r="DO229" t="s">
        <v>1809</v>
      </c>
      <c r="DP229" t="s">
        <v>1809</v>
      </c>
      <c r="DQ229" t="s">
        <v>1809</v>
      </c>
      <c r="DR229" t="s">
        <v>1809</v>
      </c>
      <c r="DS229" t="s">
        <v>1809</v>
      </c>
      <c r="DT229" t="s">
        <v>1809</v>
      </c>
      <c r="DU229" t="s">
        <v>1809</v>
      </c>
      <c r="DV229" t="s">
        <v>1809</v>
      </c>
      <c r="DW229">
        <v>0</v>
      </c>
      <c r="DX229">
        <v>1</v>
      </c>
      <c r="DY229">
        <v>0</v>
      </c>
      <c r="DZ229" t="s">
        <v>1809</v>
      </c>
      <c r="EA229">
        <v>1</v>
      </c>
      <c r="EB229">
        <v>0</v>
      </c>
      <c r="EC229">
        <v>0</v>
      </c>
      <c r="ED229">
        <v>0</v>
      </c>
      <c r="EE229">
        <v>0</v>
      </c>
      <c r="EF229">
        <v>1</v>
      </c>
      <c r="EG229">
        <v>0</v>
      </c>
      <c r="EH229">
        <v>0</v>
      </c>
      <c r="EI229">
        <v>0</v>
      </c>
      <c r="EJ229">
        <v>0</v>
      </c>
      <c r="EK229">
        <v>0</v>
      </c>
      <c r="EL229">
        <v>1</v>
      </c>
      <c r="EM229">
        <v>1</v>
      </c>
      <c r="EN229">
        <v>1</v>
      </c>
      <c r="EO229">
        <v>1</v>
      </c>
      <c r="EP229">
        <v>1</v>
      </c>
      <c r="EQ229">
        <v>0</v>
      </c>
      <c r="ER229">
        <v>1</v>
      </c>
      <c r="ES229">
        <v>0</v>
      </c>
      <c r="ET229">
        <v>1</v>
      </c>
      <c r="EU229">
        <v>1</v>
      </c>
      <c r="EV229">
        <v>1</v>
      </c>
      <c r="EW229">
        <v>0</v>
      </c>
    </row>
    <row r="230" spans="1:153" x14ac:dyDescent="0.35">
      <c r="A230" t="s">
        <v>564</v>
      </c>
      <c r="B230" s="1">
        <v>42867</v>
      </c>
      <c r="C230" s="1">
        <v>42916</v>
      </c>
      <c r="D230">
        <v>1</v>
      </c>
      <c r="E230">
        <v>0</v>
      </c>
      <c r="F230">
        <v>0</v>
      </c>
      <c r="G230">
        <v>0</v>
      </c>
      <c r="H230">
        <v>1</v>
      </c>
      <c r="I230">
        <v>0</v>
      </c>
      <c r="J230">
        <v>1</v>
      </c>
      <c r="K230">
        <v>4</v>
      </c>
      <c r="L230">
        <v>0</v>
      </c>
      <c r="M230">
        <v>1</v>
      </c>
      <c r="N230">
        <v>1</v>
      </c>
      <c r="O230">
        <v>1</v>
      </c>
      <c r="P230">
        <v>0</v>
      </c>
      <c r="Q230">
        <v>0</v>
      </c>
      <c r="R230">
        <v>0</v>
      </c>
      <c r="S230">
        <v>0</v>
      </c>
      <c r="T230">
        <v>0</v>
      </c>
      <c r="U230">
        <v>0</v>
      </c>
      <c r="V230">
        <v>0</v>
      </c>
      <c r="W230">
        <v>0</v>
      </c>
      <c r="X230">
        <v>1</v>
      </c>
      <c r="Y230">
        <v>1</v>
      </c>
      <c r="Z230">
        <v>1</v>
      </c>
      <c r="AA230">
        <v>1</v>
      </c>
      <c r="AB230">
        <v>1</v>
      </c>
      <c r="AC230">
        <v>1</v>
      </c>
      <c r="AD230">
        <v>1</v>
      </c>
      <c r="AE230">
        <v>1</v>
      </c>
      <c r="AF230">
        <v>1</v>
      </c>
      <c r="AG230">
        <v>0</v>
      </c>
      <c r="AH230">
        <v>0</v>
      </c>
      <c r="AI230">
        <v>0</v>
      </c>
      <c r="AJ230">
        <v>0</v>
      </c>
      <c r="AK230">
        <v>0</v>
      </c>
      <c r="AL230">
        <v>1</v>
      </c>
      <c r="AM230">
        <v>0</v>
      </c>
      <c r="AN230">
        <v>0</v>
      </c>
      <c r="AO230">
        <v>0</v>
      </c>
      <c r="AP230" t="s">
        <v>1809</v>
      </c>
      <c r="AQ230" t="s">
        <v>1809</v>
      </c>
      <c r="AR230" t="s">
        <v>1809</v>
      </c>
      <c r="AS230" t="s">
        <v>1809</v>
      </c>
      <c r="AT230" t="s">
        <v>1809</v>
      </c>
      <c r="AU230" t="s">
        <v>1809</v>
      </c>
      <c r="AV230" t="s">
        <v>1809</v>
      </c>
      <c r="AW230" t="s">
        <v>1809</v>
      </c>
      <c r="AX230" t="s">
        <v>1809</v>
      </c>
      <c r="AY230" t="s">
        <v>1809</v>
      </c>
      <c r="AZ230">
        <v>0</v>
      </c>
      <c r="BA230" t="s">
        <v>1809</v>
      </c>
      <c r="BB230" t="s">
        <v>1809</v>
      </c>
      <c r="BC230" t="s">
        <v>1809</v>
      </c>
      <c r="BD230" t="s">
        <v>1809</v>
      </c>
      <c r="BE230" t="s">
        <v>1809</v>
      </c>
      <c r="BF230" t="s">
        <v>1809</v>
      </c>
      <c r="BG230" t="s">
        <v>1809</v>
      </c>
      <c r="BH230" t="s">
        <v>1809</v>
      </c>
      <c r="BI230" t="s">
        <v>1809</v>
      </c>
      <c r="BJ230" t="s">
        <v>1809</v>
      </c>
      <c r="BK230" t="s">
        <v>1809</v>
      </c>
      <c r="BL230" t="s">
        <v>1809</v>
      </c>
      <c r="BM230" t="s">
        <v>1809</v>
      </c>
      <c r="BN230" t="s">
        <v>1809</v>
      </c>
      <c r="BO230" t="s">
        <v>1809</v>
      </c>
      <c r="BP230" t="s">
        <v>1809</v>
      </c>
      <c r="BQ230" t="s">
        <v>1809</v>
      </c>
      <c r="BR230" t="s">
        <v>1809</v>
      </c>
      <c r="BS230" t="s">
        <v>1809</v>
      </c>
      <c r="BT230" t="s">
        <v>1809</v>
      </c>
      <c r="BU230" t="s">
        <v>1809</v>
      </c>
      <c r="BV230">
        <v>0</v>
      </c>
      <c r="BW230" t="s">
        <v>1809</v>
      </c>
      <c r="BX230" t="s">
        <v>1809</v>
      </c>
      <c r="BY230" t="s">
        <v>1809</v>
      </c>
      <c r="BZ230" t="s">
        <v>1809</v>
      </c>
      <c r="CA230" t="s">
        <v>1809</v>
      </c>
      <c r="CB230" t="s">
        <v>1809</v>
      </c>
      <c r="CC230" t="s">
        <v>1809</v>
      </c>
      <c r="CD230" t="s">
        <v>1809</v>
      </c>
      <c r="CE230" t="s">
        <v>1809</v>
      </c>
      <c r="CF230" t="s">
        <v>1809</v>
      </c>
      <c r="CG230" t="s">
        <v>1809</v>
      </c>
      <c r="CH230">
        <v>0</v>
      </c>
      <c r="CI230" t="s">
        <v>1809</v>
      </c>
      <c r="CJ230" t="s">
        <v>1809</v>
      </c>
      <c r="CK230" t="s">
        <v>1809</v>
      </c>
      <c r="CL230" t="s">
        <v>1809</v>
      </c>
      <c r="CM230" t="s">
        <v>1809</v>
      </c>
      <c r="CN230" t="s">
        <v>1809</v>
      </c>
      <c r="CO230" t="s">
        <v>1809</v>
      </c>
      <c r="CP230" t="s">
        <v>1809</v>
      </c>
      <c r="CQ230" t="s">
        <v>1809</v>
      </c>
      <c r="CR230" t="s">
        <v>1809</v>
      </c>
      <c r="CS230" t="s">
        <v>1809</v>
      </c>
      <c r="CT230" t="s">
        <v>1809</v>
      </c>
      <c r="CU230" t="s">
        <v>1809</v>
      </c>
      <c r="CV230" t="s">
        <v>1809</v>
      </c>
      <c r="CW230" t="s">
        <v>1809</v>
      </c>
      <c r="CX230" t="s">
        <v>1809</v>
      </c>
      <c r="CY230" t="s">
        <v>1809</v>
      </c>
      <c r="CZ230" t="s">
        <v>1809</v>
      </c>
      <c r="DA230" t="s">
        <v>1809</v>
      </c>
      <c r="DB230" t="s">
        <v>1809</v>
      </c>
      <c r="DC230" t="s">
        <v>1809</v>
      </c>
      <c r="DD230" t="s">
        <v>1809</v>
      </c>
      <c r="DE230" t="s">
        <v>1809</v>
      </c>
      <c r="DF230" t="s">
        <v>1809</v>
      </c>
      <c r="DG230" t="s">
        <v>1809</v>
      </c>
      <c r="DH230" t="s">
        <v>1809</v>
      </c>
      <c r="DI230" t="s">
        <v>1809</v>
      </c>
      <c r="DJ230" t="s">
        <v>1809</v>
      </c>
      <c r="DK230" t="s">
        <v>1809</v>
      </c>
      <c r="DL230" t="s">
        <v>1809</v>
      </c>
      <c r="DM230" t="s">
        <v>1809</v>
      </c>
      <c r="DN230" t="s">
        <v>1809</v>
      </c>
      <c r="DO230" t="s">
        <v>1809</v>
      </c>
      <c r="DP230" t="s">
        <v>1809</v>
      </c>
      <c r="DQ230" t="s">
        <v>1809</v>
      </c>
      <c r="DR230" t="s">
        <v>1809</v>
      </c>
      <c r="DS230" t="s">
        <v>1809</v>
      </c>
      <c r="DT230" t="s">
        <v>1809</v>
      </c>
      <c r="DU230" t="s">
        <v>1809</v>
      </c>
      <c r="DV230" t="s">
        <v>1809</v>
      </c>
      <c r="DW230">
        <v>0</v>
      </c>
      <c r="DX230">
        <v>1</v>
      </c>
      <c r="DY230">
        <v>0</v>
      </c>
      <c r="DZ230" t="s">
        <v>1809</v>
      </c>
      <c r="EA230">
        <v>1</v>
      </c>
      <c r="EB230">
        <v>0</v>
      </c>
      <c r="EC230">
        <v>0</v>
      </c>
      <c r="ED230">
        <v>0</v>
      </c>
      <c r="EE230">
        <v>0</v>
      </c>
      <c r="EF230">
        <v>1</v>
      </c>
      <c r="EG230">
        <v>0</v>
      </c>
      <c r="EH230">
        <v>0</v>
      </c>
      <c r="EI230">
        <v>0</v>
      </c>
      <c r="EJ230">
        <v>0</v>
      </c>
      <c r="EK230">
        <v>0</v>
      </c>
      <c r="EL230">
        <v>1</v>
      </c>
      <c r="EM230">
        <v>1</v>
      </c>
      <c r="EN230">
        <v>1</v>
      </c>
      <c r="EO230">
        <v>1</v>
      </c>
      <c r="EP230">
        <v>0</v>
      </c>
      <c r="EQ230">
        <v>0</v>
      </c>
      <c r="ER230">
        <v>1</v>
      </c>
      <c r="ES230">
        <v>0</v>
      </c>
      <c r="ET230">
        <v>1</v>
      </c>
      <c r="EU230">
        <v>1</v>
      </c>
      <c r="EV230">
        <v>1</v>
      </c>
      <c r="EW230">
        <v>0</v>
      </c>
    </row>
    <row r="231" spans="1:153" x14ac:dyDescent="0.35">
      <c r="A231" t="s">
        <v>564</v>
      </c>
      <c r="B231" s="1">
        <v>42917</v>
      </c>
      <c r="C231" s="1">
        <v>42927</v>
      </c>
      <c r="D231">
        <v>1</v>
      </c>
      <c r="E231">
        <v>0</v>
      </c>
      <c r="F231">
        <v>0</v>
      </c>
      <c r="G231">
        <v>0</v>
      </c>
      <c r="H231">
        <v>1</v>
      </c>
      <c r="I231">
        <v>0</v>
      </c>
      <c r="J231">
        <v>1</v>
      </c>
      <c r="K231">
        <v>4</v>
      </c>
      <c r="L231">
        <v>0</v>
      </c>
      <c r="M231">
        <v>1</v>
      </c>
      <c r="N231">
        <v>1</v>
      </c>
      <c r="O231">
        <v>1</v>
      </c>
      <c r="P231">
        <v>0</v>
      </c>
      <c r="Q231">
        <v>0</v>
      </c>
      <c r="R231">
        <v>0</v>
      </c>
      <c r="S231">
        <v>0</v>
      </c>
      <c r="T231">
        <v>0</v>
      </c>
      <c r="U231">
        <v>0</v>
      </c>
      <c r="V231">
        <v>0</v>
      </c>
      <c r="W231">
        <v>0</v>
      </c>
      <c r="X231">
        <v>1</v>
      </c>
      <c r="Y231">
        <v>1</v>
      </c>
      <c r="Z231">
        <v>1</v>
      </c>
      <c r="AA231">
        <v>1</v>
      </c>
      <c r="AB231">
        <v>1</v>
      </c>
      <c r="AC231">
        <v>1</v>
      </c>
      <c r="AD231">
        <v>1</v>
      </c>
      <c r="AE231">
        <v>1</v>
      </c>
      <c r="AF231">
        <v>1</v>
      </c>
      <c r="AG231">
        <v>0</v>
      </c>
      <c r="AH231">
        <v>0</v>
      </c>
      <c r="AI231">
        <v>0</v>
      </c>
      <c r="AJ231">
        <v>0</v>
      </c>
      <c r="AK231">
        <v>0</v>
      </c>
      <c r="AL231">
        <v>1</v>
      </c>
      <c r="AM231">
        <v>0</v>
      </c>
      <c r="AN231">
        <v>0</v>
      </c>
      <c r="AO231">
        <v>0</v>
      </c>
      <c r="AP231" t="s">
        <v>1809</v>
      </c>
      <c r="AQ231" t="s">
        <v>1809</v>
      </c>
      <c r="AR231" t="s">
        <v>1809</v>
      </c>
      <c r="AS231" t="s">
        <v>1809</v>
      </c>
      <c r="AT231" t="s">
        <v>1809</v>
      </c>
      <c r="AU231" t="s">
        <v>1809</v>
      </c>
      <c r="AV231" t="s">
        <v>1809</v>
      </c>
      <c r="AW231" t="s">
        <v>1809</v>
      </c>
      <c r="AX231" t="s">
        <v>1809</v>
      </c>
      <c r="AY231" t="s">
        <v>1809</v>
      </c>
      <c r="AZ231">
        <v>0</v>
      </c>
      <c r="BA231" t="s">
        <v>1809</v>
      </c>
      <c r="BB231" t="s">
        <v>1809</v>
      </c>
      <c r="BC231" t="s">
        <v>1809</v>
      </c>
      <c r="BD231" t="s">
        <v>1809</v>
      </c>
      <c r="BE231" t="s">
        <v>1809</v>
      </c>
      <c r="BF231" t="s">
        <v>1809</v>
      </c>
      <c r="BG231" t="s">
        <v>1809</v>
      </c>
      <c r="BH231" t="s">
        <v>1809</v>
      </c>
      <c r="BI231" t="s">
        <v>1809</v>
      </c>
      <c r="BJ231" t="s">
        <v>1809</v>
      </c>
      <c r="BK231" t="s">
        <v>1809</v>
      </c>
      <c r="BL231" t="s">
        <v>1809</v>
      </c>
      <c r="BM231" t="s">
        <v>1809</v>
      </c>
      <c r="BN231" t="s">
        <v>1809</v>
      </c>
      <c r="BO231" t="s">
        <v>1809</v>
      </c>
      <c r="BP231" t="s">
        <v>1809</v>
      </c>
      <c r="BQ231" t="s">
        <v>1809</v>
      </c>
      <c r="BR231" t="s">
        <v>1809</v>
      </c>
      <c r="BS231" t="s">
        <v>1809</v>
      </c>
      <c r="BT231" t="s">
        <v>1809</v>
      </c>
      <c r="BU231" t="s">
        <v>1809</v>
      </c>
      <c r="BV231">
        <v>0</v>
      </c>
      <c r="BW231" t="s">
        <v>1809</v>
      </c>
      <c r="BX231" t="s">
        <v>1809</v>
      </c>
      <c r="BY231" t="s">
        <v>1809</v>
      </c>
      <c r="BZ231" t="s">
        <v>1809</v>
      </c>
      <c r="CA231" t="s">
        <v>1809</v>
      </c>
      <c r="CB231" t="s">
        <v>1809</v>
      </c>
      <c r="CC231" t="s">
        <v>1809</v>
      </c>
      <c r="CD231" t="s">
        <v>1809</v>
      </c>
      <c r="CE231" t="s">
        <v>1809</v>
      </c>
      <c r="CF231" t="s">
        <v>1809</v>
      </c>
      <c r="CG231" t="s">
        <v>1809</v>
      </c>
      <c r="CH231">
        <v>0</v>
      </c>
      <c r="CI231" t="s">
        <v>1809</v>
      </c>
      <c r="CJ231" t="s">
        <v>1809</v>
      </c>
      <c r="CK231" t="s">
        <v>1809</v>
      </c>
      <c r="CL231" t="s">
        <v>1809</v>
      </c>
      <c r="CM231" t="s">
        <v>1809</v>
      </c>
      <c r="CN231" t="s">
        <v>1809</v>
      </c>
      <c r="CO231" t="s">
        <v>1809</v>
      </c>
      <c r="CP231" t="s">
        <v>1809</v>
      </c>
      <c r="CQ231" t="s">
        <v>1809</v>
      </c>
      <c r="CR231" t="s">
        <v>1809</v>
      </c>
      <c r="CS231" t="s">
        <v>1809</v>
      </c>
      <c r="CT231" t="s">
        <v>1809</v>
      </c>
      <c r="CU231" t="s">
        <v>1809</v>
      </c>
      <c r="CV231" t="s">
        <v>1809</v>
      </c>
      <c r="CW231" t="s">
        <v>1809</v>
      </c>
      <c r="CX231" t="s">
        <v>1809</v>
      </c>
      <c r="CY231" t="s">
        <v>1809</v>
      </c>
      <c r="CZ231" t="s">
        <v>1809</v>
      </c>
      <c r="DA231" t="s">
        <v>1809</v>
      </c>
      <c r="DB231" t="s">
        <v>1809</v>
      </c>
      <c r="DC231" t="s">
        <v>1809</v>
      </c>
      <c r="DD231" t="s">
        <v>1809</v>
      </c>
      <c r="DE231" t="s">
        <v>1809</v>
      </c>
      <c r="DF231" t="s">
        <v>1809</v>
      </c>
      <c r="DG231" t="s">
        <v>1809</v>
      </c>
      <c r="DH231" t="s">
        <v>1809</v>
      </c>
      <c r="DI231" t="s">
        <v>1809</v>
      </c>
      <c r="DJ231" t="s">
        <v>1809</v>
      </c>
      <c r="DK231" t="s">
        <v>1809</v>
      </c>
      <c r="DL231" t="s">
        <v>1809</v>
      </c>
      <c r="DM231" t="s">
        <v>1809</v>
      </c>
      <c r="DN231" t="s">
        <v>1809</v>
      </c>
      <c r="DO231" t="s">
        <v>1809</v>
      </c>
      <c r="DP231" t="s">
        <v>1809</v>
      </c>
      <c r="DQ231" t="s">
        <v>1809</v>
      </c>
      <c r="DR231" t="s">
        <v>1809</v>
      </c>
      <c r="DS231" t="s">
        <v>1809</v>
      </c>
      <c r="DT231" t="s">
        <v>1809</v>
      </c>
      <c r="DU231" t="s">
        <v>1809</v>
      </c>
      <c r="DV231" t="s">
        <v>1809</v>
      </c>
      <c r="DW231">
        <v>0</v>
      </c>
      <c r="DX231">
        <v>1</v>
      </c>
      <c r="DY231">
        <v>0</v>
      </c>
      <c r="DZ231" t="s">
        <v>1809</v>
      </c>
      <c r="EA231">
        <v>1</v>
      </c>
      <c r="EB231">
        <v>0</v>
      </c>
      <c r="EC231">
        <v>0</v>
      </c>
      <c r="ED231">
        <v>0</v>
      </c>
      <c r="EE231">
        <v>0</v>
      </c>
      <c r="EF231">
        <v>1</v>
      </c>
      <c r="EG231">
        <v>0</v>
      </c>
      <c r="EH231">
        <v>0</v>
      </c>
      <c r="EI231">
        <v>0</v>
      </c>
      <c r="EJ231">
        <v>0</v>
      </c>
      <c r="EK231">
        <v>0</v>
      </c>
      <c r="EL231">
        <v>1</v>
      </c>
      <c r="EM231">
        <v>1</v>
      </c>
      <c r="EN231">
        <v>1</v>
      </c>
      <c r="EO231">
        <v>1</v>
      </c>
      <c r="EP231">
        <v>0</v>
      </c>
      <c r="EQ231">
        <v>0</v>
      </c>
      <c r="ER231">
        <v>1</v>
      </c>
      <c r="ES231">
        <v>0</v>
      </c>
      <c r="ET231">
        <v>1</v>
      </c>
      <c r="EU231">
        <v>1</v>
      </c>
      <c r="EV231">
        <v>1</v>
      </c>
      <c r="EW231">
        <v>0</v>
      </c>
    </row>
    <row r="232" spans="1:153" x14ac:dyDescent="0.35">
      <c r="A232" t="s">
        <v>564</v>
      </c>
      <c r="B232" s="1">
        <v>42928</v>
      </c>
      <c r="C232" s="1">
        <v>43281</v>
      </c>
      <c r="D232">
        <v>1</v>
      </c>
      <c r="E232">
        <v>0</v>
      </c>
      <c r="F232">
        <v>0</v>
      </c>
      <c r="G232">
        <v>0</v>
      </c>
      <c r="H232">
        <v>1</v>
      </c>
      <c r="I232">
        <v>0</v>
      </c>
      <c r="J232">
        <v>1</v>
      </c>
      <c r="K232">
        <v>4</v>
      </c>
      <c r="L232">
        <v>0</v>
      </c>
      <c r="M232">
        <v>1</v>
      </c>
      <c r="N232">
        <v>1</v>
      </c>
      <c r="O232">
        <v>1</v>
      </c>
      <c r="P232">
        <v>0</v>
      </c>
      <c r="Q232">
        <v>0</v>
      </c>
      <c r="R232">
        <v>0</v>
      </c>
      <c r="S232">
        <v>0</v>
      </c>
      <c r="T232">
        <v>0</v>
      </c>
      <c r="U232">
        <v>0</v>
      </c>
      <c r="V232">
        <v>0</v>
      </c>
      <c r="W232">
        <v>0</v>
      </c>
      <c r="X232">
        <v>1</v>
      </c>
      <c r="Y232">
        <v>1</v>
      </c>
      <c r="Z232">
        <v>1</v>
      </c>
      <c r="AA232">
        <v>1</v>
      </c>
      <c r="AB232">
        <v>1</v>
      </c>
      <c r="AC232">
        <v>1</v>
      </c>
      <c r="AD232">
        <v>1</v>
      </c>
      <c r="AE232">
        <v>1</v>
      </c>
      <c r="AF232">
        <v>1</v>
      </c>
      <c r="AG232">
        <v>0</v>
      </c>
      <c r="AH232">
        <v>0</v>
      </c>
      <c r="AI232">
        <v>0</v>
      </c>
      <c r="AJ232">
        <v>0</v>
      </c>
      <c r="AK232">
        <v>0</v>
      </c>
      <c r="AL232">
        <v>1</v>
      </c>
      <c r="AM232">
        <v>0</v>
      </c>
      <c r="AN232">
        <v>0</v>
      </c>
      <c r="AO232">
        <v>0</v>
      </c>
      <c r="AP232" t="s">
        <v>1809</v>
      </c>
      <c r="AQ232" t="s">
        <v>1809</v>
      </c>
      <c r="AR232" t="s">
        <v>1809</v>
      </c>
      <c r="AS232" t="s">
        <v>1809</v>
      </c>
      <c r="AT232" t="s">
        <v>1809</v>
      </c>
      <c r="AU232" t="s">
        <v>1809</v>
      </c>
      <c r="AV232" t="s">
        <v>1809</v>
      </c>
      <c r="AW232" t="s">
        <v>1809</v>
      </c>
      <c r="AX232" t="s">
        <v>1809</v>
      </c>
      <c r="AY232" t="s">
        <v>1809</v>
      </c>
      <c r="AZ232">
        <v>0</v>
      </c>
      <c r="BA232" t="s">
        <v>1809</v>
      </c>
      <c r="BB232" t="s">
        <v>1809</v>
      </c>
      <c r="BC232" t="s">
        <v>1809</v>
      </c>
      <c r="BD232" t="s">
        <v>1809</v>
      </c>
      <c r="BE232" t="s">
        <v>1809</v>
      </c>
      <c r="BF232" t="s">
        <v>1809</v>
      </c>
      <c r="BG232" t="s">
        <v>1809</v>
      </c>
      <c r="BH232" t="s">
        <v>1809</v>
      </c>
      <c r="BI232" t="s">
        <v>1809</v>
      </c>
      <c r="BJ232" t="s">
        <v>1809</v>
      </c>
      <c r="BK232" t="s">
        <v>1809</v>
      </c>
      <c r="BL232" t="s">
        <v>1809</v>
      </c>
      <c r="BM232" t="s">
        <v>1809</v>
      </c>
      <c r="BN232" t="s">
        <v>1809</v>
      </c>
      <c r="BO232" t="s">
        <v>1809</v>
      </c>
      <c r="BP232" t="s">
        <v>1809</v>
      </c>
      <c r="BQ232" t="s">
        <v>1809</v>
      </c>
      <c r="BR232" t="s">
        <v>1809</v>
      </c>
      <c r="BS232" t="s">
        <v>1809</v>
      </c>
      <c r="BT232" t="s">
        <v>1809</v>
      </c>
      <c r="BU232" t="s">
        <v>1809</v>
      </c>
      <c r="BV232">
        <v>0</v>
      </c>
      <c r="BW232" t="s">
        <v>1809</v>
      </c>
      <c r="BX232" t="s">
        <v>1809</v>
      </c>
      <c r="BY232" t="s">
        <v>1809</v>
      </c>
      <c r="BZ232" t="s">
        <v>1809</v>
      </c>
      <c r="CA232" t="s">
        <v>1809</v>
      </c>
      <c r="CB232" t="s">
        <v>1809</v>
      </c>
      <c r="CC232" t="s">
        <v>1809</v>
      </c>
      <c r="CD232" t="s">
        <v>1809</v>
      </c>
      <c r="CE232" t="s">
        <v>1809</v>
      </c>
      <c r="CF232" t="s">
        <v>1809</v>
      </c>
      <c r="CG232" t="s">
        <v>1809</v>
      </c>
      <c r="CH232">
        <v>0</v>
      </c>
      <c r="CI232" t="s">
        <v>1809</v>
      </c>
      <c r="CJ232" t="s">
        <v>1809</v>
      </c>
      <c r="CK232" t="s">
        <v>1809</v>
      </c>
      <c r="CL232" t="s">
        <v>1809</v>
      </c>
      <c r="CM232" t="s">
        <v>1809</v>
      </c>
      <c r="CN232" t="s">
        <v>1809</v>
      </c>
      <c r="CO232" t="s">
        <v>1809</v>
      </c>
      <c r="CP232" t="s">
        <v>1809</v>
      </c>
      <c r="CQ232" t="s">
        <v>1809</v>
      </c>
      <c r="CR232" t="s">
        <v>1809</v>
      </c>
      <c r="CS232" t="s">
        <v>1809</v>
      </c>
      <c r="CT232" t="s">
        <v>1809</v>
      </c>
      <c r="CU232" t="s">
        <v>1809</v>
      </c>
      <c r="CV232" t="s">
        <v>1809</v>
      </c>
      <c r="CW232" t="s">
        <v>1809</v>
      </c>
      <c r="CX232" t="s">
        <v>1809</v>
      </c>
      <c r="CY232" t="s">
        <v>1809</v>
      </c>
      <c r="CZ232" t="s">
        <v>1809</v>
      </c>
      <c r="DA232" t="s">
        <v>1809</v>
      </c>
      <c r="DB232" t="s">
        <v>1809</v>
      </c>
      <c r="DC232" t="s">
        <v>1809</v>
      </c>
      <c r="DD232" t="s">
        <v>1809</v>
      </c>
      <c r="DE232" t="s">
        <v>1809</v>
      </c>
      <c r="DF232" t="s">
        <v>1809</v>
      </c>
      <c r="DG232" t="s">
        <v>1809</v>
      </c>
      <c r="DH232" t="s">
        <v>1809</v>
      </c>
      <c r="DI232" t="s">
        <v>1809</v>
      </c>
      <c r="DJ232" t="s">
        <v>1809</v>
      </c>
      <c r="DK232" t="s">
        <v>1809</v>
      </c>
      <c r="DL232" t="s">
        <v>1809</v>
      </c>
      <c r="DM232" t="s">
        <v>1809</v>
      </c>
      <c r="DN232" t="s">
        <v>1809</v>
      </c>
      <c r="DO232" t="s">
        <v>1809</v>
      </c>
      <c r="DP232" t="s">
        <v>1809</v>
      </c>
      <c r="DQ232" t="s">
        <v>1809</v>
      </c>
      <c r="DR232" t="s">
        <v>1809</v>
      </c>
      <c r="DS232" t="s">
        <v>1809</v>
      </c>
      <c r="DT232" t="s">
        <v>1809</v>
      </c>
      <c r="DU232" t="s">
        <v>1809</v>
      </c>
      <c r="DV232" t="s">
        <v>1809</v>
      </c>
      <c r="DW232">
        <v>0</v>
      </c>
      <c r="DX232">
        <v>1</v>
      </c>
      <c r="DY232">
        <v>0</v>
      </c>
      <c r="DZ232" t="s">
        <v>1809</v>
      </c>
      <c r="EA232">
        <v>1</v>
      </c>
      <c r="EB232">
        <v>0</v>
      </c>
      <c r="EC232">
        <v>0</v>
      </c>
      <c r="ED232">
        <v>0</v>
      </c>
      <c r="EE232">
        <v>0</v>
      </c>
      <c r="EF232">
        <v>1</v>
      </c>
      <c r="EG232">
        <v>0</v>
      </c>
      <c r="EH232">
        <v>0</v>
      </c>
      <c r="EI232">
        <v>0</v>
      </c>
      <c r="EJ232">
        <v>0</v>
      </c>
      <c r="EK232">
        <v>0</v>
      </c>
      <c r="EL232">
        <v>1</v>
      </c>
      <c r="EM232">
        <v>1</v>
      </c>
      <c r="EN232">
        <v>1</v>
      </c>
      <c r="EO232">
        <v>1</v>
      </c>
      <c r="EP232">
        <v>0</v>
      </c>
      <c r="EQ232">
        <v>0</v>
      </c>
      <c r="ER232">
        <v>1</v>
      </c>
      <c r="ES232">
        <v>0</v>
      </c>
      <c r="ET232">
        <v>1</v>
      </c>
      <c r="EU232">
        <v>1</v>
      </c>
      <c r="EV232">
        <v>1</v>
      </c>
      <c r="EW232">
        <v>0</v>
      </c>
    </row>
    <row r="233" spans="1:153" x14ac:dyDescent="0.35">
      <c r="A233" t="s">
        <v>564</v>
      </c>
      <c r="B233" s="1">
        <v>43282</v>
      </c>
      <c r="C233" s="1">
        <v>43375</v>
      </c>
      <c r="D233">
        <v>1</v>
      </c>
      <c r="E233">
        <v>0</v>
      </c>
      <c r="F233">
        <v>0</v>
      </c>
      <c r="G233">
        <v>0</v>
      </c>
      <c r="H233">
        <v>1</v>
      </c>
      <c r="I233">
        <v>0</v>
      </c>
      <c r="J233">
        <v>1</v>
      </c>
      <c r="K233">
        <v>2</v>
      </c>
      <c r="L233">
        <v>0</v>
      </c>
      <c r="M233">
        <v>1</v>
      </c>
      <c r="N233">
        <v>1</v>
      </c>
      <c r="O233">
        <v>1</v>
      </c>
      <c r="P233">
        <v>0</v>
      </c>
      <c r="Q233">
        <v>0</v>
      </c>
      <c r="R233">
        <v>0</v>
      </c>
      <c r="S233">
        <v>0</v>
      </c>
      <c r="T233">
        <v>0</v>
      </c>
      <c r="U233">
        <v>0</v>
      </c>
      <c r="V233">
        <v>0</v>
      </c>
      <c r="W233">
        <v>0</v>
      </c>
      <c r="X233">
        <v>1</v>
      </c>
      <c r="Y233">
        <v>1</v>
      </c>
      <c r="Z233">
        <v>1</v>
      </c>
      <c r="AA233">
        <v>1</v>
      </c>
      <c r="AB233">
        <v>1</v>
      </c>
      <c r="AC233">
        <v>1</v>
      </c>
      <c r="AD233">
        <v>1</v>
      </c>
      <c r="AE233">
        <v>1</v>
      </c>
      <c r="AF233">
        <v>1</v>
      </c>
      <c r="AG233">
        <v>0</v>
      </c>
      <c r="AH233">
        <v>1</v>
      </c>
      <c r="AI233">
        <v>1</v>
      </c>
      <c r="AJ233">
        <v>0</v>
      </c>
      <c r="AK233">
        <v>0</v>
      </c>
      <c r="AL233">
        <v>1</v>
      </c>
      <c r="AM233">
        <v>0</v>
      </c>
      <c r="AN233">
        <v>1</v>
      </c>
      <c r="AO233">
        <v>0</v>
      </c>
      <c r="AP233" t="s">
        <v>1809</v>
      </c>
      <c r="AQ233" t="s">
        <v>1809</v>
      </c>
      <c r="AR233" t="s">
        <v>1809</v>
      </c>
      <c r="AS233" t="s">
        <v>1809</v>
      </c>
      <c r="AT233" t="s">
        <v>1809</v>
      </c>
      <c r="AU233" t="s">
        <v>1809</v>
      </c>
      <c r="AV233" t="s">
        <v>1809</v>
      </c>
      <c r="AW233" t="s">
        <v>1809</v>
      </c>
      <c r="AX233" t="s">
        <v>1809</v>
      </c>
      <c r="AY233" t="s">
        <v>1809</v>
      </c>
      <c r="AZ233">
        <v>1</v>
      </c>
      <c r="BA233">
        <v>0</v>
      </c>
      <c r="BB233">
        <v>0</v>
      </c>
      <c r="BC233">
        <v>0</v>
      </c>
      <c r="BD233">
        <v>1</v>
      </c>
      <c r="BE233">
        <v>0</v>
      </c>
      <c r="BF233">
        <v>0</v>
      </c>
      <c r="BG233">
        <v>0</v>
      </c>
      <c r="BH233">
        <v>0</v>
      </c>
      <c r="BI233">
        <v>0</v>
      </c>
      <c r="BJ233">
        <v>0</v>
      </c>
      <c r="BK233">
        <v>0</v>
      </c>
      <c r="BL233">
        <v>0</v>
      </c>
      <c r="BM233">
        <v>0</v>
      </c>
      <c r="BN233">
        <v>0</v>
      </c>
      <c r="BO233">
        <v>0</v>
      </c>
      <c r="BP233">
        <v>0</v>
      </c>
      <c r="BQ233">
        <v>1</v>
      </c>
      <c r="BR233">
        <v>1</v>
      </c>
      <c r="BS233">
        <v>0</v>
      </c>
      <c r="BT233">
        <v>0</v>
      </c>
      <c r="BU233">
        <v>0</v>
      </c>
      <c r="BV233">
        <v>0</v>
      </c>
      <c r="BW233" t="s">
        <v>1809</v>
      </c>
      <c r="BX233" t="s">
        <v>1809</v>
      </c>
      <c r="BY233" t="s">
        <v>1809</v>
      </c>
      <c r="BZ233" t="s">
        <v>1809</v>
      </c>
      <c r="CA233" t="s">
        <v>1809</v>
      </c>
      <c r="CB233" t="s">
        <v>1809</v>
      </c>
      <c r="CC233" t="s">
        <v>1809</v>
      </c>
      <c r="CD233" t="s">
        <v>1809</v>
      </c>
      <c r="CE233" t="s">
        <v>1809</v>
      </c>
      <c r="CF233" t="s">
        <v>1809</v>
      </c>
      <c r="CG233" t="s">
        <v>1809</v>
      </c>
      <c r="CH233">
        <v>0</v>
      </c>
      <c r="CI233" t="s">
        <v>1809</v>
      </c>
      <c r="CJ233" t="s">
        <v>1809</v>
      </c>
      <c r="CK233" t="s">
        <v>1809</v>
      </c>
      <c r="CL233" t="s">
        <v>1809</v>
      </c>
      <c r="CM233" t="s">
        <v>1809</v>
      </c>
      <c r="CN233" t="s">
        <v>1809</v>
      </c>
      <c r="CO233" t="s">
        <v>1809</v>
      </c>
      <c r="CP233" t="s">
        <v>1809</v>
      </c>
      <c r="CQ233" t="s">
        <v>1809</v>
      </c>
      <c r="CR233" t="s">
        <v>1809</v>
      </c>
      <c r="CS233" t="s">
        <v>1809</v>
      </c>
      <c r="CT233" t="s">
        <v>1809</v>
      </c>
      <c r="CU233" t="s">
        <v>1809</v>
      </c>
      <c r="CV233" t="s">
        <v>1809</v>
      </c>
      <c r="CW233" t="s">
        <v>1809</v>
      </c>
      <c r="CX233" t="s">
        <v>1809</v>
      </c>
      <c r="CY233" t="s">
        <v>1809</v>
      </c>
      <c r="CZ233" t="s">
        <v>1809</v>
      </c>
      <c r="DA233" t="s">
        <v>1809</v>
      </c>
      <c r="DB233" t="s">
        <v>1809</v>
      </c>
      <c r="DC233" t="s">
        <v>1809</v>
      </c>
      <c r="DD233" t="s">
        <v>1809</v>
      </c>
      <c r="DE233" t="s">
        <v>1809</v>
      </c>
      <c r="DF233" t="s">
        <v>1809</v>
      </c>
      <c r="DG233" t="s">
        <v>1809</v>
      </c>
      <c r="DH233" t="s">
        <v>1809</v>
      </c>
      <c r="DI233" t="s">
        <v>1809</v>
      </c>
      <c r="DJ233" t="s">
        <v>1809</v>
      </c>
      <c r="DK233" t="s">
        <v>1809</v>
      </c>
      <c r="DL233" t="s">
        <v>1809</v>
      </c>
      <c r="DM233" t="s">
        <v>1809</v>
      </c>
      <c r="DN233" t="s">
        <v>1809</v>
      </c>
      <c r="DO233" t="s">
        <v>1809</v>
      </c>
      <c r="DP233" t="s">
        <v>1809</v>
      </c>
      <c r="DQ233" t="s">
        <v>1809</v>
      </c>
      <c r="DR233" t="s">
        <v>1809</v>
      </c>
      <c r="DS233" t="s">
        <v>1809</v>
      </c>
      <c r="DT233" t="s">
        <v>1809</v>
      </c>
      <c r="DU233" t="s">
        <v>1809</v>
      </c>
      <c r="DV233" t="s">
        <v>1809</v>
      </c>
      <c r="DW233">
        <v>0</v>
      </c>
      <c r="DX233">
        <v>1</v>
      </c>
      <c r="DY233">
        <v>0</v>
      </c>
      <c r="DZ233" t="s">
        <v>1809</v>
      </c>
      <c r="EA233">
        <v>1</v>
      </c>
      <c r="EB233">
        <v>0</v>
      </c>
      <c r="EC233">
        <v>0</v>
      </c>
      <c r="ED233">
        <v>0</v>
      </c>
      <c r="EE233">
        <v>0</v>
      </c>
      <c r="EF233">
        <v>1</v>
      </c>
      <c r="EG233">
        <v>0</v>
      </c>
      <c r="EH233">
        <v>0</v>
      </c>
      <c r="EI233">
        <v>0</v>
      </c>
      <c r="EJ233">
        <v>0</v>
      </c>
      <c r="EK233">
        <v>0</v>
      </c>
      <c r="EL233">
        <v>1</v>
      </c>
      <c r="EM233">
        <v>1</v>
      </c>
      <c r="EN233">
        <v>1</v>
      </c>
      <c r="EO233">
        <v>1</v>
      </c>
      <c r="EP233">
        <v>0</v>
      </c>
      <c r="EQ233">
        <v>0</v>
      </c>
      <c r="ER233">
        <v>1</v>
      </c>
      <c r="ES233">
        <v>0</v>
      </c>
      <c r="ET233">
        <v>1</v>
      </c>
      <c r="EU233">
        <v>1</v>
      </c>
      <c r="EV233">
        <v>1</v>
      </c>
      <c r="EW233">
        <v>0</v>
      </c>
    </row>
    <row r="234" spans="1:153" x14ac:dyDescent="0.35">
      <c r="A234" t="s">
        <v>564</v>
      </c>
      <c r="B234" s="1">
        <v>43376</v>
      </c>
      <c r="C234" s="1">
        <v>43543</v>
      </c>
      <c r="D234">
        <v>1</v>
      </c>
      <c r="E234">
        <v>0</v>
      </c>
      <c r="F234">
        <v>0</v>
      </c>
      <c r="G234">
        <v>0</v>
      </c>
      <c r="H234">
        <v>1</v>
      </c>
      <c r="I234">
        <v>0</v>
      </c>
      <c r="J234">
        <v>1</v>
      </c>
      <c r="K234">
        <v>2</v>
      </c>
      <c r="L234">
        <v>0</v>
      </c>
      <c r="M234">
        <v>1</v>
      </c>
      <c r="N234">
        <v>1</v>
      </c>
      <c r="O234">
        <v>1</v>
      </c>
      <c r="P234">
        <v>0</v>
      </c>
      <c r="Q234">
        <v>0</v>
      </c>
      <c r="R234">
        <v>0</v>
      </c>
      <c r="S234">
        <v>0</v>
      </c>
      <c r="T234">
        <v>0</v>
      </c>
      <c r="U234">
        <v>0</v>
      </c>
      <c r="V234">
        <v>0</v>
      </c>
      <c r="W234">
        <v>0</v>
      </c>
      <c r="X234">
        <v>1</v>
      </c>
      <c r="Y234">
        <v>1</v>
      </c>
      <c r="Z234">
        <v>1</v>
      </c>
      <c r="AA234">
        <v>1</v>
      </c>
      <c r="AB234">
        <v>1</v>
      </c>
      <c r="AC234">
        <v>1</v>
      </c>
      <c r="AD234">
        <v>1</v>
      </c>
      <c r="AE234">
        <v>1</v>
      </c>
      <c r="AF234">
        <v>1</v>
      </c>
      <c r="AG234">
        <v>0</v>
      </c>
      <c r="AH234">
        <v>1</v>
      </c>
      <c r="AI234">
        <v>1</v>
      </c>
      <c r="AJ234">
        <v>0</v>
      </c>
      <c r="AK234">
        <v>0</v>
      </c>
      <c r="AL234">
        <v>1</v>
      </c>
      <c r="AM234">
        <v>0</v>
      </c>
      <c r="AN234">
        <v>1</v>
      </c>
      <c r="AO234">
        <v>0</v>
      </c>
      <c r="AP234" t="s">
        <v>1809</v>
      </c>
      <c r="AQ234" t="s">
        <v>1809</v>
      </c>
      <c r="AR234" t="s">
        <v>1809</v>
      </c>
      <c r="AS234" t="s">
        <v>1809</v>
      </c>
      <c r="AT234" t="s">
        <v>1809</v>
      </c>
      <c r="AU234" t="s">
        <v>1809</v>
      </c>
      <c r="AV234" t="s">
        <v>1809</v>
      </c>
      <c r="AW234" t="s">
        <v>1809</v>
      </c>
      <c r="AX234" t="s">
        <v>1809</v>
      </c>
      <c r="AY234" t="s">
        <v>1809</v>
      </c>
      <c r="AZ234">
        <v>1</v>
      </c>
      <c r="BA234">
        <v>0</v>
      </c>
      <c r="BB234">
        <v>0</v>
      </c>
      <c r="BC234">
        <v>0</v>
      </c>
      <c r="BD234">
        <v>1</v>
      </c>
      <c r="BE234">
        <v>0</v>
      </c>
      <c r="BF234">
        <v>0</v>
      </c>
      <c r="BG234">
        <v>0</v>
      </c>
      <c r="BH234">
        <v>0</v>
      </c>
      <c r="BI234">
        <v>0</v>
      </c>
      <c r="BJ234">
        <v>0</v>
      </c>
      <c r="BK234">
        <v>0</v>
      </c>
      <c r="BL234">
        <v>0</v>
      </c>
      <c r="BM234">
        <v>0</v>
      </c>
      <c r="BN234">
        <v>0</v>
      </c>
      <c r="BO234">
        <v>0</v>
      </c>
      <c r="BP234">
        <v>0</v>
      </c>
      <c r="BQ234">
        <v>1</v>
      </c>
      <c r="BR234">
        <v>1</v>
      </c>
      <c r="BS234">
        <v>0</v>
      </c>
      <c r="BT234">
        <v>0</v>
      </c>
      <c r="BU234">
        <v>0</v>
      </c>
      <c r="BV234">
        <v>0</v>
      </c>
      <c r="BW234" t="s">
        <v>1809</v>
      </c>
      <c r="BX234" t="s">
        <v>1809</v>
      </c>
      <c r="BY234" t="s">
        <v>1809</v>
      </c>
      <c r="BZ234" t="s">
        <v>1809</v>
      </c>
      <c r="CA234" t="s">
        <v>1809</v>
      </c>
      <c r="CB234" t="s">
        <v>1809</v>
      </c>
      <c r="CC234" t="s">
        <v>1809</v>
      </c>
      <c r="CD234" t="s">
        <v>1809</v>
      </c>
      <c r="CE234" t="s">
        <v>1809</v>
      </c>
      <c r="CF234" t="s">
        <v>1809</v>
      </c>
      <c r="CG234" t="s">
        <v>1809</v>
      </c>
      <c r="CH234">
        <v>0</v>
      </c>
      <c r="CI234" t="s">
        <v>1809</v>
      </c>
      <c r="CJ234" t="s">
        <v>1809</v>
      </c>
      <c r="CK234" t="s">
        <v>1809</v>
      </c>
      <c r="CL234" t="s">
        <v>1809</v>
      </c>
      <c r="CM234" t="s">
        <v>1809</v>
      </c>
      <c r="CN234" t="s">
        <v>1809</v>
      </c>
      <c r="CO234" t="s">
        <v>1809</v>
      </c>
      <c r="CP234" t="s">
        <v>1809</v>
      </c>
      <c r="CQ234" t="s">
        <v>1809</v>
      </c>
      <c r="CR234" t="s">
        <v>1809</v>
      </c>
      <c r="CS234" t="s">
        <v>1809</v>
      </c>
      <c r="CT234" t="s">
        <v>1809</v>
      </c>
      <c r="CU234" t="s">
        <v>1809</v>
      </c>
      <c r="CV234" t="s">
        <v>1809</v>
      </c>
      <c r="CW234" t="s">
        <v>1809</v>
      </c>
      <c r="CX234" t="s">
        <v>1809</v>
      </c>
      <c r="CY234" t="s">
        <v>1809</v>
      </c>
      <c r="CZ234" t="s">
        <v>1809</v>
      </c>
      <c r="DA234" t="s">
        <v>1809</v>
      </c>
      <c r="DB234" t="s">
        <v>1809</v>
      </c>
      <c r="DC234" t="s">
        <v>1809</v>
      </c>
      <c r="DD234" t="s">
        <v>1809</v>
      </c>
      <c r="DE234" t="s">
        <v>1809</v>
      </c>
      <c r="DF234" t="s">
        <v>1809</v>
      </c>
      <c r="DG234" t="s">
        <v>1809</v>
      </c>
      <c r="DH234" t="s">
        <v>1809</v>
      </c>
      <c r="DI234" t="s">
        <v>1809</v>
      </c>
      <c r="DJ234" t="s">
        <v>1809</v>
      </c>
      <c r="DK234" t="s">
        <v>1809</v>
      </c>
      <c r="DL234" t="s">
        <v>1809</v>
      </c>
      <c r="DM234" t="s">
        <v>1809</v>
      </c>
      <c r="DN234" t="s">
        <v>1809</v>
      </c>
      <c r="DO234" t="s">
        <v>1809</v>
      </c>
      <c r="DP234" t="s">
        <v>1809</v>
      </c>
      <c r="DQ234" t="s">
        <v>1809</v>
      </c>
      <c r="DR234" t="s">
        <v>1809</v>
      </c>
      <c r="DS234" t="s">
        <v>1809</v>
      </c>
      <c r="DT234" t="s">
        <v>1809</v>
      </c>
      <c r="DU234" t="s">
        <v>1809</v>
      </c>
      <c r="DV234" t="s">
        <v>1809</v>
      </c>
      <c r="DW234">
        <v>0</v>
      </c>
      <c r="DX234">
        <v>1</v>
      </c>
      <c r="DY234">
        <v>0</v>
      </c>
      <c r="DZ234" t="s">
        <v>1809</v>
      </c>
      <c r="EA234">
        <v>1</v>
      </c>
      <c r="EB234">
        <v>0</v>
      </c>
      <c r="EC234">
        <v>0</v>
      </c>
      <c r="ED234">
        <v>0</v>
      </c>
      <c r="EE234">
        <v>0</v>
      </c>
      <c r="EF234">
        <v>1</v>
      </c>
      <c r="EG234">
        <v>0</v>
      </c>
      <c r="EH234">
        <v>0</v>
      </c>
      <c r="EI234">
        <v>0</v>
      </c>
      <c r="EJ234">
        <v>0</v>
      </c>
      <c r="EK234">
        <v>0</v>
      </c>
      <c r="EL234">
        <v>1</v>
      </c>
      <c r="EM234">
        <v>1</v>
      </c>
      <c r="EN234">
        <v>1</v>
      </c>
      <c r="EO234">
        <v>1</v>
      </c>
      <c r="EP234">
        <v>0</v>
      </c>
      <c r="EQ234">
        <v>0</v>
      </c>
      <c r="ER234">
        <v>1</v>
      </c>
      <c r="ES234">
        <v>0</v>
      </c>
      <c r="ET234">
        <v>1</v>
      </c>
      <c r="EU234">
        <v>1</v>
      </c>
      <c r="EV234">
        <v>1</v>
      </c>
      <c r="EW234">
        <v>0</v>
      </c>
    </row>
    <row r="235" spans="1:153" x14ac:dyDescent="0.35">
      <c r="A235" t="s">
        <v>564</v>
      </c>
      <c r="B235" s="1">
        <v>43544</v>
      </c>
      <c r="C235" s="1">
        <v>43557</v>
      </c>
      <c r="D235">
        <v>1</v>
      </c>
      <c r="E235">
        <v>0</v>
      </c>
      <c r="F235">
        <v>0</v>
      </c>
      <c r="G235">
        <v>0</v>
      </c>
      <c r="H235">
        <v>1</v>
      </c>
      <c r="I235">
        <v>0</v>
      </c>
      <c r="J235">
        <v>1</v>
      </c>
      <c r="K235">
        <v>2</v>
      </c>
      <c r="L235">
        <v>0</v>
      </c>
      <c r="M235">
        <v>1</v>
      </c>
      <c r="N235">
        <v>1</v>
      </c>
      <c r="O235">
        <v>1</v>
      </c>
      <c r="P235">
        <v>0</v>
      </c>
      <c r="Q235">
        <v>0</v>
      </c>
      <c r="R235">
        <v>0</v>
      </c>
      <c r="S235">
        <v>0</v>
      </c>
      <c r="T235">
        <v>0</v>
      </c>
      <c r="U235">
        <v>0</v>
      </c>
      <c r="V235">
        <v>0</v>
      </c>
      <c r="W235">
        <v>0</v>
      </c>
      <c r="X235">
        <v>1</v>
      </c>
      <c r="Y235">
        <v>1</v>
      </c>
      <c r="Z235">
        <v>1</v>
      </c>
      <c r="AA235">
        <v>1</v>
      </c>
      <c r="AB235">
        <v>1</v>
      </c>
      <c r="AC235">
        <v>1</v>
      </c>
      <c r="AD235">
        <v>1</v>
      </c>
      <c r="AE235">
        <v>1</v>
      </c>
      <c r="AF235">
        <v>1</v>
      </c>
      <c r="AG235">
        <v>0</v>
      </c>
      <c r="AH235">
        <v>1</v>
      </c>
      <c r="AI235">
        <v>1</v>
      </c>
      <c r="AJ235">
        <v>0</v>
      </c>
      <c r="AK235">
        <v>0</v>
      </c>
      <c r="AL235">
        <v>1</v>
      </c>
      <c r="AM235">
        <v>0</v>
      </c>
      <c r="AN235">
        <v>1</v>
      </c>
      <c r="AO235">
        <v>0</v>
      </c>
      <c r="AP235" t="s">
        <v>1809</v>
      </c>
      <c r="AQ235" t="s">
        <v>1809</v>
      </c>
      <c r="AR235" t="s">
        <v>1809</v>
      </c>
      <c r="AS235" t="s">
        <v>1809</v>
      </c>
      <c r="AT235" t="s">
        <v>1809</v>
      </c>
      <c r="AU235" t="s">
        <v>1809</v>
      </c>
      <c r="AV235" t="s">
        <v>1809</v>
      </c>
      <c r="AW235" t="s">
        <v>1809</v>
      </c>
      <c r="AX235" t="s">
        <v>1809</v>
      </c>
      <c r="AY235" t="s">
        <v>1809</v>
      </c>
      <c r="AZ235">
        <v>1</v>
      </c>
      <c r="BA235">
        <v>0</v>
      </c>
      <c r="BB235">
        <v>0</v>
      </c>
      <c r="BC235">
        <v>0</v>
      </c>
      <c r="BD235">
        <v>1</v>
      </c>
      <c r="BE235">
        <v>0</v>
      </c>
      <c r="BF235">
        <v>0</v>
      </c>
      <c r="BG235">
        <v>0</v>
      </c>
      <c r="BH235">
        <v>0</v>
      </c>
      <c r="BI235">
        <v>0</v>
      </c>
      <c r="BJ235">
        <v>0</v>
      </c>
      <c r="BK235">
        <v>0</v>
      </c>
      <c r="BL235">
        <v>0</v>
      </c>
      <c r="BM235">
        <v>0</v>
      </c>
      <c r="BN235">
        <v>0</v>
      </c>
      <c r="BO235">
        <v>0</v>
      </c>
      <c r="BP235">
        <v>0</v>
      </c>
      <c r="BQ235">
        <v>1</v>
      </c>
      <c r="BR235">
        <v>1</v>
      </c>
      <c r="BS235">
        <v>0</v>
      </c>
      <c r="BT235">
        <v>0</v>
      </c>
      <c r="BU235">
        <v>0</v>
      </c>
      <c r="BV235">
        <v>0</v>
      </c>
      <c r="BW235" t="s">
        <v>1809</v>
      </c>
      <c r="BX235" t="s">
        <v>1809</v>
      </c>
      <c r="BY235" t="s">
        <v>1809</v>
      </c>
      <c r="BZ235" t="s">
        <v>1809</v>
      </c>
      <c r="CA235" t="s">
        <v>1809</v>
      </c>
      <c r="CB235" t="s">
        <v>1809</v>
      </c>
      <c r="CC235" t="s">
        <v>1809</v>
      </c>
      <c r="CD235" t="s">
        <v>1809</v>
      </c>
      <c r="CE235" t="s">
        <v>1809</v>
      </c>
      <c r="CF235" t="s">
        <v>1809</v>
      </c>
      <c r="CG235" t="s">
        <v>1809</v>
      </c>
      <c r="CH235">
        <v>0</v>
      </c>
      <c r="CI235" t="s">
        <v>1809</v>
      </c>
      <c r="CJ235" t="s">
        <v>1809</v>
      </c>
      <c r="CK235" t="s">
        <v>1809</v>
      </c>
      <c r="CL235" t="s">
        <v>1809</v>
      </c>
      <c r="CM235" t="s">
        <v>1809</v>
      </c>
      <c r="CN235" t="s">
        <v>1809</v>
      </c>
      <c r="CO235" t="s">
        <v>1809</v>
      </c>
      <c r="CP235" t="s">
        <v>1809</v>
      </c>
      <c r="CQ235" t="s">
        <v>1809</v>
      </c>
      <c r="CR235" t="s">
        <v>1809</v>
      </c>
      <c r="CS235" t="s">
        <v>1809</v>
      </c>
      <c r="CT235" t="s">
        <v>1809</v>
      </c>
      <c r="CU235" t="s">
        <v>1809</v>
      </c>
      <c r="CV235" t="s">
        <v>1809</v>
      </c>
      <c r="CW235" t="s">
        <v>1809</v>
      </c>
      <c r="CX235" t="s">
        <v>1809</v>
      </c>
      <c r="CY235" t="s">
        <v>1809</v>
      </c>
      <c r="CZ235" t="s">
        <v>1809</v>
      </c>
      <c r="DA235" t="s">
        <v>1809</v>
      </c>
      <c r="DB235" t="s">
        <v>1809</v>
      </c>
      <c r="DC235" t="s">
        <v>1809</v>
      </c>
      <c r="DD235" t="s">
        <v>1809</v>
      </c>
      <c r="DE235" t="s">
        <v>1809</v>
      </c>
      <c r="DF235" t="s">
        <v>1809</v>
      </c>
      <c r="DG235" t="s">
        <v>1809</v>
      </c>
      <c r="DH235" t="s">
        <v>1809</v>
      </c>
      <c r="DI235" t="s">
        <v>1809</v>
      </c>
      <c r="DJ235" t="s">
        <v>1809</v>
      </c>
      <c r="DK235" t="s">
        <v>1809</v>
      </c>
      <c r="DL235" t="s">
        <v>1809</v>
      </c>
      <c r="DM235" t="s">
        <v>1809</v>
      </c>
      <c r="DN235" t="s">
        <v>1809</v>
      </c>
      <c r="DO235" t="s">
        <v>1809</v>
      </c>
      <c r="DP235" t="s">
        <v>1809</v>
      </c>
      <c r="DQ235" t="s">
        <v>1809</v>
      </c>
      <c r="DR235" t="s">
        <v>1809</v>
      </c>
      <c r="DS235" t="s">
        <v>1809</v>
      </c>
      <c r="DT235" t="s">
        <v>1809</v>
      </c>
      <c r="DU235" t="s">
        <v>1809</v>
      </c>
      <c r="DV235" t="s">
        <v>1809</v>
      </c>
      <c r="DW235">
        <v>0</v>
      </c>
      <c r="DX235">
        <v>1</v>
      </c>
      <c r="DY235">
        <v>0</v>
      </c>
      <c r="DZ235" t="s">
        <v>1809</v>
      </c>
      <c r="EA235">
        <v>1</v>
      </c>
      <c r="EB235">
        <v>0</v>
      </c>
      <c r="EC235">
        <v>0</v>
      </c>
      <c r="ED235">
        <v>0</v>
      </c>
      <c r="EE235">
        <v>0</v>
      </c>
      <c r="EF235">
        <v>1</v>
      </c>
      <c r="EG235">
        <v>0</v>
      </c>
      <c r="EH235">
        <v>0</v>
      </c>
      <c r="EI235">
        <v>0</v>
      </c>
      <c r="EJ235">
        <v>0</v>
      </c>
      <c r="EK235">
        <v>0</v>
      </c>
      <c r="EL235">
        <v>1</v>
      </c>
      <c r="EM235">
        <v>1</v>
      </c>
      <c r="EN235">
        <v>1</v>
      </c>
      <c r="EO235">
        <v>1</v>
      </c>
      <c r="EP235">
        <v>0</v>
      </c>
      <c r="EQ235">
        <v>0</v>
      </c>
      <c r="ER235">
        <v>1</v>
      </c>
      <c r="ES235">
        <v>0</v>
      </c>
      <c r="ET235">
        <v>1</v>
      </c>
      <c r="EU235">
        <v>1</v>
      </c>
      <c r="EV235">
        <v>1</v>
      </c>
      <c r="EW235">
        <v>0</v>
      </c>
    </row>
    <row r="236" spans="1:153" x14ac:dyDescent="0.35">
      <c r="A236" t="s">
        <v>564</v>
      </c>
      <c r="B236" s="1">
        <v>43558</v>
      </c>
      <c r="C236" s="1">
        <v>43599</v>
      </c>
      <c r="D236">
        <v>1</v>
      </c>
      <c r="E236">
        <v>0</v>
      </c>
      <c r="F236">
        <v>0</v>
      </c>
      <c r="G236">
        <v>0</v>
      </c>
      <c r="H236">
        <v>1</v>
      </c>
      <c r="I236">
        <v>0</v>
      </c>
      <c r="J236">
        <v>1</v>
      </c>
      <c r="K236">
        <v>2</v>
      </c>
      <c r="L236">
        <v>0</v>
      </c>
      <c r="M236">
        <v>1</v>
      </c>
      <c r="N236">
        <v>1</v>
      </c>
      <c r="O236">
        <v>1</v>
      </c>
      <c r="P236">
        <v>0</v>
      </c>
      <c r="Q236">
        <v>0</v>
      </c>
      <c r="R236">
        <v>0</v>
      </c>
      <c r="S236">
        <v>0</v>
      </c>
      <c r="T236">
        <v>0</v>
      </c>
      <c r="U236">
        <v>0</v>
      </c>
      <c r="V236">
        <v>0</v>
      </c>
      <c r="W236">
        <v>0</v>
      </c>
      <c r="X236">
        <v>1</v>
      </c>
      <c r="Y236">
        <v>1</v>
      </c>
      <c r="Z236">
        <v>1</v>
      </c>
      <c r="AA236">
        <v>1</v>
      </c>
      <c r="AB236">
        <v>1</v>
      </c>
      <c r="AC236">
        <v>1</v>
      </c>
      <c r="AD236">
        <v>1</v>
      </c>
      <c r="AE236">
        <v>1</v>
      </c>
      <c r="AF236">
        <v>1</v>
      </c>
      <c r="AG236">
        <v>0</v>
      </c>
      <c r="AH236">
        <v>1</v>
      </c>
      <c r="AI236">
        <v>1</v>
      </c>
      <c r="AJ236">
        <v>0</v>
      </c>
      <c r="AK236">
        <v>0</v>
      </c>
      <c r="AL236">
        <v>1</v>
      </c>
      <c r="AM236">
        <v>0</v>
      </c>
      <c r="AN236">
        <v>1</v>
      </c>
      <c r="AO236">
        <v>0</v>
      </c>
      <c r="AP236" t="s">
        <v>1809</v>
      </c>
      <c r="AQ236" t="s">
        <v>1809</v>
      </c>
      <c r="AR236" t="s">
        <v>1809</v>
      </c>
      <c r="AS236" t="s">
        <v>1809</v>
      </c>
      <c r="AT236" t="s">
        <v>1809</v>
      </c>
      <c r="AU236" t="s">
        <v>1809</v>
      </c>
      <c r="AV236" t="s">
        <v>1809</v>
      </c>
      <c r="AW236" t="s">
        <v>1809</v>
      </c>
      <c r="AX236" t="s">
        <v>1809</v>
      </c>
      <c r="AY236" t="s">
        <v>1809</v>
      </c>
      <c r="AZ236">
        <v>1</v>
      </c>
      <c r="BA236">
        <v>0</v>
      </c>
      <c r="BB236">
        <v>0</v>
      </c>
      <c r="BC236">
        <v>0</v>
      </c>
      <c r="BD236">
        <v>1</v>
      </c>
      <c r="BE236">
        <v>0</v>
      </c>
      <c r="BF236">
        <v>0</v>
      </c>
      <c r="BG236">
        <v>0</v>
      </c>
      <c r="BH236">
        <v>0</v>
      </c>
      <c r="BI236">
        <v>0</v>
      </c>
      <c r="BJ236">
        <v>0</v>
      </c>
      <c r="BK236">
        <v>0</v>
      </c>
      <c r="BL236">
        <v>0</v>
      </c>
      <c r="BM236">
        <v>0</v>
      </c>
      <c r="BN236">
        <v>0</v>
      </c>
      <c r="BO236">
        <v>0</v>
      </c>
      <c r="BP236">
        <v>0</v>
      </c>
      <c r="BQ236">
        <v>1</v>
      </c>
      <c r="BR236">
        <v>1</v>
      </c>
      <c r="BS236">
        <v>0</v>
      </c>
      <c r="BT236">
        <v>0</v>
      </c>
      <c r="BU236">
        <v>0</v>
      </c>
      <c r="BV236">
        <v>0</v>
      </c>
      <c r="BW236" t="s">
        <v>1809</v>
      </c>
      <c r="BX236" t="s">
        <v>1809</v>
      </c>
      <c r="BY236" t="s">
        <v>1809</v>
      </c>
      <c r="BZ236" t="s">
        <v>1809</v>
      </c>
      <c r="CA236" t="s">
        <v>1809</v>
      </c>
      <c r="CB236" t="s">
        <v>1809</v>
      </c>
      <c r="CC236" t="s">
        <v>1809</v>
      </c>
      <c r="CD236" t="s">
        <v>1809</v>
      </c>
      <c r="CE236" t="s">
        <v>1809</v>
      </c>
      <c r="CF236" t="s">
        <v>1809</v>
      </c>
      <c r="CG236" t="s">
        <v>1809</v>
      </c>
      <c r="CH236">
        <v>0</v>
      </c>
      <c r="CI236" t="s">
        <v>1809</v>
      </c>
      <c r="CJ236" t="s">
        <v>1809</v>
      </c>
      <c r="CK236" t="s">
        <v>1809</v>
      </c>
      <c r="CL236" t="s">
        <v>1809</v>
      </c>
      <c r="CM236" t="s">
        <v>1809</v>
      </c>
      <c r="CN236" t="s">
        <v>1809</v>
      </c>
      <c r="CO236" t="s">
        <v>1809</v>
      </c>
      <c r="CP236" t="s">
        <v>1809</v>
      </c>
      <c r="CQ236" t="s">
        <v>1809</v>
      </c>
      <c r="CR236" t="s">
        <v>1809</v>
      </c>
      <c r="CS236" t="s">
        <v>1809</v>
      </c>
      <c r="CT236" t="s">
        <v>1809</v>
      </c>
      <c r="CU236" t="s">
        <v>1809</v>
      </c>
      <c r="CV236" t="s">
        <v>1809</v>
      </c>
      <c r="CW236" t="s">
        <v>1809</v>
      </c>
      <c r="CX236" t="s">
        <v>1809</v>
      </c>
      <c r="CY236" t="s">
        <v>1809</v>
      </c>
      <c r="CZ236" t="s">
        <v>1809</v>
      </c>
      <c r="DA236" t="s">
        <v>1809</v>
      </c>
      <c r="DB236" t="s">
        <v>1809</v>
      </c>
      <c r="DC236" t="s">
        <v>1809</v>
      </c>
      <c r="DD236" t="s">
        <v>1809</v>
      </c>
      <c r="DE236" t="s">
        <v>1809</v>
      </c>
      <c r="DF236" t="s">
        <v>1809</v>
      </c>
      <c r="DG236" t="s">
        <v>1809</v>
      </c>
      <c r="DH236" t="s">
        <v>1809</v>
      </c>
      <c r="DI236" t="s">
        <v>1809</v>
      </c>
      <c r="DJ236" t="s">
        <v>1809</v>
      </c>
      <c r="DK236" t="s">
        <v>1809</v>
      </c>
      <c r="DL236" t="s">
        <v>1809</v>
      </c>
      <c r="DM236" t="s">
        <v>1809</v>
      </c>
      <c r="DN236" t="s">
        <v>1809</v>
      </c>
      <c r="DO236" t="s">
        <v>1809</v>
      </c>
      <c r="DP236" t="s">
        <v>1809</v>
      </c>
      <c r="DQ236" t="s">
        <v>1809</v>
      </c>
      <c r="DR236" t="s">
        <v>1809</v>
      </c>
      <c r="DS236" t="s">
        <v>1809</v>
      </c>
      <c r="DT236" t="s">
        <v>1809</v>
      </c>
      <c r="DU236" t="s">
        <v>1809</v>
      </c>
      <c r="DV236" t="s">
        <v>1809</v>
      </c>
      <c r="DW236">
        <v>0</v>
      </c>
      <c r="DX236">
        <v>1</v>
      </c>
      <c r="DY236">
        <v>0</v>
      </c>
      <c r="DZ236" t="s">
        <v>1809</v>
      </c>
      <c r="EA236">
        <v>1</v>
      </c>
      <c r="EB236">
        <v>0</v>
      </c>
      <c r="EC236">
        <v>0</v>
      </c>
      <c r="ED236">
        <v>0</v>
      </c>
      <c r="EE236">
        <v>0</v>
      </c>
      <c r="EF236">
        <v>1</v>
      </c>
      <c r="EG236">
        <v>0</v>
      </c>
      <c r="EH236">
        <v>0</v>
      </c>
      <c r="EI236">
        <v>0</v>
      </c>
      <c r="EJ236">
        <v>0</v>
      </c>
      <c r="EK236">
        <v>0</v>
      </c>
      <c r="EL236">
        <v>1</v>
      </c>
      <c r="EM236">
        <v>1</v>
      </c>
      <c r="EN236">
        <v>1</v>
      </c>
      <c r="EO236">
        <v>1</v>
      </c>
      <c r="EP236">
        <v>0</v>
      </c>
      <c r="EQ236">
        <v>0</v>
      </c>
      <c r="ER236">
        <v>1</v>
      </c>
      <c r="ES236">
        <v>0</v>
      </c>
      <c r="ET236">
        <v>1</v>
      </c>
      <c r="EU236">
        <v>1</v>
      </c>
      <c r="EV236">
        <v>1</v>
      </c>
      <c r="EW236">
        <v>0</v>
      </c>
    </row>
    <row r="237" spans="1:153" x14ac:dyDescent="0.35">
      <c r="A237" t="s">
        <v>564</v>
      </c>
      <c r="B237" s="1">
        <v>43600</v>
      </c>
      <c r="C237" s="1">
        <v>43613</v>
      </c>
      <c r="D237">
        <v>1</v>
      </c>
      <c r="E237">
        <v>0</v>
      </c>
      <c r="F237">
        <v>0</v>
      </c>
      <c r="G237">
        <v>0</v>
      </c>
      <c r="H237">
        <v>1</v>
      </c>
      <c r="I237">
        <v>0</v>
      </c>
      <c r="J237">
        <v>1</v>
      </c>
      <c r="K237">
        <v>2</v>
      </c>
      <c r="L237">
        <v>0</v>
      </c>
      <c r="M237">
        <v>1</v>
      </c>
      <c r="N237">
        <v>1</v>
      </c>
      <c r="O237">
        <v>1</v>
      </c>
      <c r="P237">
        <v>0</v>
      </c>
      <c r="Q237">
        <v>0</v>
      </c>
      <c r="R237">
        <v>0</v>
      </c>
      <c r="S237">
        <v>0</v>
      </c>
      <c r="T237">
        <v>1</v>
      </c>
      <c r="U237">
        <v>0</v>
      </c>
      <c r="V237">
        <v>0</v>
      </c>
      <c r="W237">
        <v>0</v>
      </c>
      <c r="X237">
        <v>0</v>
      </c>
      <c r="Y237">
        <v>1</v>
      </c>
      <c r="Z237">
        <v>1</v>
      </c>
      <c r="AA237">
        <v>1</v>
      </c>
      <c r="AB237">
        <v>1</v>
      </c>
      <c r="AC237">
        <v>1</v>
      </c>
      <c r="AD237">
        <v>1</v>
      </c>
      <c r="AE237">
        <v>1</v>
      </c>
      <c r="AF237">
        <v>1</v>
      </c>
      <c r="AG237">
        <v>0</v>
      </c>
      <c r="AH237">
        <v>1</v>
      </c>
      <c r="AI237">
        <v>1</v>
      </c>
      <c r="AJ237">
        <v>0</v>
      </c>
      <c r="AK237">
        <v>0</v>
      </c>
      <c r="AL237">
        <v>0</v>
      </c>
      <c r="AM237">
        <v>0</v>
      </c>
      <c r="AN237">
        <v>1</v>
      </c>
      <c r="AO237">
        <v>0</v>
      </c>
      <c r="AP237" t="s">
        <v>1809</v>
      </c>
      <c r="AQ237" t="s">
        <v>1809</v>
      </c>
      <c r="AR237" t="s">
        <v>1809</v>
      </c>
      <c r="AS237" t="s">
        <v>1809</v>
      </c>
      <c r="AT237" t="s">
        <v>1809</v>
      </c>
      <c r="AU237" t="s">
        <v>1809</v>
      </c>
      <c r="AV237" t="s">
        <v>1809</v>
      </c>
      <c r="AW237" t="s">
        <v>1809</v>
      </c>
      <c r="AX237" t="s">
        <v>1809</v>
      </c>
      <c r="AY237" t="s">
        <v>1809</v>
      </c>
      <c r="AZ237">
        <v>1</v>
      </c>
      <c r="BA237">
        <v>0</v>
      </c>
      <c r="BB237">
        <v>0</v>
      </c>
      <c r="BC237">
        <v>0</v>
      </c>
      <c r="BD237">
        <v>1</v>
      </c>
      <c r="BE237">
        <v>0</v>
      </c>
      <c r="BF237">
        <v>0</v>
      </c>
      <c r="BG237">
        <v>0</v>
      </c>
      <c r="BH237">
        <v>0</v>
      </c>
      <c r="BI237">
        <v>0</v>
      </c>
      <c r="BJ237">
        <v>0</v>
      </c>
      <c r="BK237">
        <v>0</v>
      </c>
      <c r="BL237">
        <v>0</v>
      </c>
      <c r="BM237">
        <v>0</v>
      </c>
      <c r="BN237">
        <v>0</v>
      </c>
      <c r="BO237">
        <v>0</v>
      </c>
      <c r="BP237">
        <v>0</v>
      </c>
      <c r="BQ237">
        <v>1</v>
      </c>
      <c r="BR237">
        <v>1</v>
      </c>
      <c r="BS237">
        <v>0</v>
      </c>
      <c r="BT237">
        <v>0</v>
      </c>
      <c r="BU237">
        <v>0</v>
      </c>
      <c r="BV237">
        <v>0</v>
      </c>
      <c r="BW237" t="s">
        <v>1809</v>
      </c>
      <c r="BX237" t="s">
        <v>1809</v>
      </c>
      <c r="BY237" t="s">
        <v>1809</v>
      </c>
      <c r="BZ237" t="s">
        <v>1809</v>
      </c>
      <c r="CA237" t="s">
        <v>1809</v>
      </c>
      <c r="CB237" t="s">
        <v>1809</v>
      </c>
      <c r="CC237" t="s">
        <v>1809</v>
      </c>
      <c r="CD237" t="s">
        <v>1809</v>
      </c>
      <c r="CE237" t="s">
        <v>1809</v>
      </c>
      <c r="CF237" t="s">
        <v>1809</v>
      </c>
      <c r="CG237" t="s">
        <v>1809</v>
      </c>
      <c r="CH237">
        <v>0</v>
      </c>
      <c r="CI237" t="s">
        <v>1809</v>
      </c>
      <c r="CJ237" t="s">
        <v>1809</v>
      </c>
      <c r="CK237" t="s">
        <v>1809</v>
      </c>
      <c r="CL237" t="s">
        <v>1809</v>
      </c>
      <c r="CM237" t="s">
        <v>1809</v>
      </c>
      <c r="CN237" t="s">
        <v>1809</v>
      </c>
      <c r="CO237" t="s">
        <v>1809</v>
      </c>
      <c r="CP237" t="s">
        <v>1809</v>
      </c>
      <c r="CQ237" t="s">
        <v>1809</v>
      </c>
      <c r="CR237" t="s">
        <v>1809</v>
      </c>
      <c r="CS237" t="s">
        <v>1809</v>
      </c>
      <c r="CT237" t="s">
        <v>1809</v>
      </c>
      <c r="CU237" t="s">
        <v>1809</v>
      </c>
      <c r="CV237" t="s">
        <v>1809</v>
      </c>
      <c r="CW237" t="s">
        <v>1809</v>
      </c>
      <c r="CX237" t="s">
        <v>1809</v>
      </c>
      <c r="CY237" t="s">
        <v>1809</v>
      </c>
      <c r="CZ237" t="s">
        <v>1809</v>
      </c>
      <c r="DA237" t="s">
        <v>1809</v>
      </c>
      <c r="DB237" t="s">
        <v>1809</v>
      </c>
      <c r="DC237" t="s">
        <v>1809</v>
      </c>
      <c r="DD237" t="s">
        <v>1809</v>
      </c>
      <c r="DE237" t="s">
        <v>1809</v>
      </c>
      <c r="DF237" t="s">
        <v>1809</v>
      </c>
      <c r="DG237" t="s">
        <v>1809</v>
      </c>
      <c r="DH237" t="s">
        <v>1809</v>
      </c>
      <c r="DI237" t="s">
        <v>1809</v>
      </c>
      <c r="DJ237" t="s">
        <v>1809</v>
      </c>
      <c r="DK237" t="s">
        <v>1809</v>
      </c>
      <c r="DL237" t="s">
        <v>1809</v>
      </c>
      <c r="DM237" t="s">
        <v>1809</v>
      </c>
      <c r="DN237" t="s">
        <v>1809</v>
      </c>
      <c r="DO237" t="s">
        <v>1809</v>
      </c>
      <c r="DP237" t="s">
        <v>1809</v>
      </c>
      <c r="DQ237" t="s">
        <v>1809</v>
      </c>
      <c r="DR237" t="s">
        <v>1809</v>
      </c>
      <c r="DS237" t="s">
        <v>1809</v>
      </c>
      <c r="DT237" t="s">
        <v>1809</v>
      </c>
      <c r="DU237" t="s">
        <v>1809</v>
      </c>
      <c r="DV237" t="s">
        <v>1809</v>
      </c>
      <c r="DW237">
        <v>0</v>
      </c>
      <c r="DX237">
        <v>1</v>
      </c>
      <c r="DY237">
        <v>0</v>
      </c>
      <c r="DZ237" t="s">
        <v>1809</v>
      </c>
      <c r="EA237">
        <v>1</v>
      </c>
      <c r="EB237">
        <v>0</v>
      </c>
      <c r="EC237">
        <v>0</v>
      </c>
      <c r="ED237">
        <v>0</v>
      </c>
      <c r="EE237">
        <v>0</v>
      </c>
      <c r="EF237">
        <v>1</v>
      </c>
      <c r="EG237">
        <v>0</v>
      </c>
      <c r="EH237">
        <v>0</v>
      </c>
      <c r="EI237">
        <v>1</v>
      </c>
      <c r="EJ237">
        <v>0</v>
      </c>
      <c r="EK237">
        <v>0</v>
      </c>
      <c r="EL237">
        <v>1</v>
      </c>
      <c r="EM237">
        <v>1</v>
      </c>
      <c r="EN237">
        <v>1</v>
      </c>
      <c r="EO237">
        <v>1</v>
      </c>
      <c r="EP237">
        <v>0</v>
      </c>
      <c r="EQ237">
        <v>0</v>
      </c>
      <c r="ER237">
        <v>1</v>
      </c>
      <c r="ES237">
        <v>0</v>
      </c>
      <c r="ET237">
        <v>1</v>
      </c>
      <c r="EU237">
        <v>0</v>
      </c>
      <c r="EV237">
        <v>0</v>
      </c>
      <c r="EW237">
        <v>0</v>
      </c>
    </row>
    <row r="238" spans="1:153" x14ac:dyDescent="0.35">
      <c r="A238" t="s">
        <v>564</v>
      </c>
      <c r="B238" s="1">
        <v>43614</v>
      </c>
      <c r="C238" s="1">
        <v>43753</v>
      </c>
      <c r="D238">
        <v>1</v>
      </c>
      <c r="E238">
        <v>0</v>
      </c>
      <c r="F238">
        <v>0</v>
      </c>
      <c r="G238">
        <v>0</v>
      </c>
      <c r="H238">
        <v>1</v>
      </c>
      <c r="I238">
        <v>0</v>
      </c>
      <c r="J238">
        <v>1</v>
      </c>
      <c r="K238">
        <v>2</v>
      </c>
      <c r="L238">
        <v>0</v>
      </c>
      <c r="M238">
        <v>1</v>
      </c>
      <c r="N238">
        <v>1</v>
      </c>
      <c r="O238">
        <v>1</v>
      </c>
      <c r="P238">
        <v>0</v>
      </c>
      <c r="Q238">
        <v>0</v>
      </c>
      <c r="R238">
        <v>0</v>
      </c>
      <c r="S238">
        <v>0</v>
      </c>
      <c r="T238">
        <v>1</v>
      </c>
      <c r="U238">
        <v>0</v>
      </c>
      <c r="V238">
        <v>0</v>
      </c>
      <c r="W238">
        <v>0</v>
      </c>
      <c r="X238">
        <v>0</v>
      </c>
      <c r="Y238">
        <v>1</v>
      </c>
      <c r="Z238">
        <v>1</v>
      </c>
      <c r="AA238">
        <v>1</v>
      </c>
      <c r="AB238">
        <v>1</v>
      </c>
      <c r="AC238">
        <v>1</v>
      </c>
      <c r="AD238">
        <v>1</v>
      </c>
      <c r="AE238">
        <v>1</v>
      </c>
      <c r="AF238">
        <v>1</v>
      </c>
      <c r="AG238">
        <v>0</v>
      </c>
      <c r="AH238">
        <v>1</v>
      </c>
      <c r="AI238">
        <v>1</v>
      </c>
      <c r="AJ238">
        <v>0</v>
      </c>
      <c r="AK238">
        <v>0</v>
      </c>
      <c r="AL238">
        <v>0</v>
      </c>
      <c r="AM238">
        <v>0</v>
      </c>
      <c r="AN238">
        <v>1</v>
      </c>
      <c r="AO238">
        <v>0</v>
      </c>
      <c r="AP238" t="s">
        <v>1809</v>
      </c>
      <c r="AQ238" t="s">
        <v>1809</v>
      </c>
      <c r="AR238" t="s">
        <v>1809</v>
      </c>
      <c r="AS238" t="s">
        <v>1809</v>
      </c>
      <c r="AT238" t="s">
        <v>1809</v>
      </c>
      <c r="AU238" t="s">
        <v>1809</v>
      </c>
      <c r="AV238" t="s">
        <v>1809</v>
      </c>
      <c r="AW238" t="s">
        <v>1809</v>
      </c>
      <c r="AX238" t="s">
        <v>1809</v>
      </c>
      <c r="AY238" t="s">
        <v>1809</v>
      </c>
      <c r="AZ238">
        <v>1</v>
      </c>
      <c r="BA238">
        <v>0</v>
      </c>
      <c r="BB238">
        <v>0</v>
      </c>
      <c r="BC238">
        <v>0</v>
      </c>
      <c r="BD238">
        <v>1</v>
      </c>
      <c r="BE238">
        <v>0</v>
      </c>
      <c r="BF238">
        <v>0</v>
      </c>
      <c r="BG238">
        <v>0</v>
      </c>
      <c r="BH238">
        <v>0</v>
      </c>
      <c r="BI238">
        <v>0</v>
      </c>
      <c r="BJ238">
        <v>0</v>
      </c>
      <c r="BK238">
        <v>0</v>
      </c>
      <c r="BL238">
        <v>0</v>
      </c>
      <c r="BM238">
        <v>0</v>
      </c>
      <c r="BN238">
        <v>0</v>
      </c>
      <c r="BO238">
        <v>0</v>
      </c>
      <c r="BP238">
        <v>0</v>
      </c>
      <c r="BQ238">
        <v>1</v>
      </c>
      <c r="BR238">
        <v>1</v>
      </c>
      <c r="BS238">
        <v>0</v>
      </c>
      <c r="BT238">
        <v>0</v>
      </c>
      <c r="BU238">
        <v>0</v>
      </c>
      <c r="BV238">
        <v>0</v>
      </c>
      <c r="BW238" t="s">
        <v>1809</v>
      </c>
      <c r="BX238" t="s">
        <v>1809</v>
      </c>
      <c r="BY238" t="s">
        <v>1809</v>
      </c>
      <c r="BZ238" t="s">
        <v>1809</v>
      </c>
      <c r="CA238" t="s">
        <v>1809</v>
      </c>
      <c r="CB238" t="s">
        <v>1809</v>
      </c>
      <c r="CC238" t="s">
        <v>1809</v>
      </c>
      <c r="CD238" t="s">
        <v>1809</v>
      </c>
      <c r="CE238" t="s">
        <v>1809</v>
      </c>
      <c r="CF238" t="s">
        <v>1809</v>
      </c>
      <c r="CG238" t="s">
        <v>1809</v>
      </c>
      <c r="CH238">
        <v>0</v>
      </c>
      <c r="CI238" t="s">
        <v>1809</v>
      </c>
      <c r="CJ238" t="s">
        <v>1809</v>
      </c>
      <c r="CK238" t="s">
        <v>1809</v>
      </c>
      <c r="CL238" t="s">
        <v>1809</v>
      </c>
      <c r="CM238" t="s">
        <v>1809</v>
      </c>
      <c r="CN238" t="s">
        <v>1809</v>
      </c>
      <c r="CO238" t="s">
        <v>1809</v>
      </c>
      <c r="CP238" t="s">
        <v>1809</v>
      </c>
      <c r="CQ238" t="s">
        <v>1809</v>
      </c>
      <c r="CR238" t="s">
        <v>1809</v>
      </c>
      <c r="CS238" t="s">
        <v>1809</v>
      </c>
      <c r="CT238" t="s">
        <v>1809</v>
      </c>
      <c r="CU238" t="s">
        <v>1809</v>
      </c>
      <c r="CV238" t="s">
        <v>1809</v>
      </c>
      <c r="CW238" t="s">
        <v>1809</v>
      </c>
      <c r="CX238" t="s">
        <v>1809</v>
      </c>
      <c r="CY238" t="s">
        <v>1809</v>
      </c>
      <c r="CZ238" t="s">
        <v>1809</v>
      </c>
      <c r="DA238" t="s">
        <v>1809</v>
      </c>
      <c r="DB238" t="s">
        <v>1809</v>
      </c>
      <c r="DC238" t="s">
        <v>1809</v>
      </c>
      <c r="DD238" t="s">
        <v>1809</v>
      </c>
      <c r="DE238" t="s">
        <v>1809</v>
      </c>
      <c r="DF238" t="s">
        <v>1809</v>
      </c>
      <c r="DG238" t="s">
        <v>1809</v>
      </c>
      <c r="DH238" t="s">
        <v>1809</v>
      </c>
      <c r="DI238" t="s">
        <v>1809</v>
      </c>
      <c r="DJ238" t="s">
        <v>1809</v>
      </c>
      <c r="DK238" t="s">
        <v>1809</v>
      </c>
      <c r="DL238" t="s">
        <v>1809</v>
      </c>
      <c r="DM238" t="s">
        <v>1809</v>
      </c>
      <c r="DN238" t="s">
        <v>1809</v>
      </c>
      <c r="DO238" t="s">
        <v>1809</v>
      </c>
      <c r="DP238" t="s">
        <v>1809</v>
      </c>
      <c r="DQ238" t="s">
        <v>1809</v>
      </c>
      <c r="DR238" t="s">
        <v>1809</v>
      </c>
      <c r="DS238" t="s">
        <v>1809</v>
      </c>
      <c r="DT238" t="s">
        <v>1809</v>
      </c>
      <c r="DU238" t="s">
        <v>1809</v>
      </c>
      <c r="DV238" t="s">
        <v>1809</v>
      </c>
      <c r="DW238">
        <v>0</v>
      </c>
      <c r="DX238">
        <v>1</v>
      </c>
      <c r="DY238">
        <v>0</v>
      </c>
      <c r="DZ238" t="s">
        <v>1809</v>
      </c>
      <c r="EA238">
        <v>1</v>
      </c>
      <c r="EB238">
        <v>0</v>
      </c>
      <c r="EC238">
        <v>0</v>
      </c>
      <c r="ED238">
        <v>0</v>
      </c>
      <c r="EE238">
        <v>0</v>
      </c>
      <c r="EF238">
        <v>1</v>
      </c>
      <c r="EG238">
        <v>0</v>
      </c>
      <c r="EH238">
        <v>0</v>
      </c>
      <c r="EI238">
        <v>1</v>
      </c>
      <c r="EJ238">
        <v>0</v>
      </c>
      <c r="EK238">
        <v>0</v>
      </c>
      <c r="EL238">
        <v>1</v>
      </c>
      <c r="EM238">
        <v>1</v>
      </c>
      <c r="EN238">
        <v>1</v>
      </c>
      <c r="EO238">
        <v>1</v>
      </c>
      <c r="EP238">
        <v>0</v>
      </c>
      <c r="EQ238">
        <v>0</v>
      </c>
      <c r="ER238">
        <v>1</v>
      </c>
      <c r="ES238">
        <v>0</v>
      </c>
      <c r="ET238">
        <v>1</v>
      </c>
      <c r="EU238">
        <v>0</v>
      </c>
      <c r="EV238">
        <v>0</v>
      </c>
      <c r="EW238">
        <v>0</v>
      </c>
    </row>
    <row r="239" spans="1:153" x14ac:dyDescent="0.35">
      <c r="A239" t="s">
        <v>564</v>
      </c>
      <c r="B239" s="1">
        <v>43754</v>
      </c>
      <c r="C239" s="1">
        <v>43795</v>
      </c>
      <c r="D239">
        <v>1</v>
      </c>
      <c r="E239">
        <v>0</v>
      </c>
      <c r="F239">
        <v>0</v>
      </c>
      <c r="G239">
        <v>0</v>
      </c>
      <c r="H239">
        <v>1</v>
      </c>
      <c r="I239">
        <v>0</v>
      </c>
      <c r="J239">
        <v>1</v>
      </c>
      <c r="K239">
        <v>2</v>
      </c>
      <c r="L239">
        <v>0</v>
      </c>
      <c r="M239">
        <v>1</v>
      </c>
      <c r="N239">
        <v>1</v>
      </c>
      <c r="O239">
        <v>1</v>
      </c>
      <c r="P239">
        <v>0</v>
      </c>
      <c r="Q239">
        <v>0</v>
      </c>
      <c r="R239">
        <v>0</v>
      </c>
      <c r="S239">
        <v>0</v>
      </c>
      <c r="T239">
        <v>1</v>
      </c>
      <c r="U239">
        <v>0</v>
      </c>
      <c r="V239">
        <v>0</v>
      </c>
      <c r="W239">
        <v>0</v>
      </c>
      <c r="X239">
        <v>0</v>
      </c>
      <c r="Y239">
        <v>1</v>
      </c>
      <c r="Z239">
        <v>1</v>
      </c>
      <c r="AA239">
        <v>1</v>
      </c>
      <c r="AB239">
        <v>1</v>
      </c>
      <c r="AC239">
        <v>1</v>
      </c>
      <c r="AD239">
        <v>1</v>
      </c>
      <c r="AE239">
        <v>1</v>
      </c>
      <c r="AF239">
        <v>1</v>
      </c>
      <c r="AG239">
        <v>0</v>
      </c>
      <c r="AH239">
        <v>1</v>
      </c>
      <c r="AI239">
        <v>1</v>
      </c>
      <c r="AJ239">
        <v>0</v>
      </c>
      <c r="AK239">
        <v>0</v>
      </c>
      <c r="AL239">
        <v>0</v>
      </c>
      <c r="AM239">
        <v>0</v>
      </c>
      <c r="AN239">
        <v>1</v>
      </c>
      <c r="AO239">
        <v>0</v>
      </c>
      <c r="AP239" t="s">
        <v>1809</v>
      </c>
      <c r="AQ239" t="s">
        <v>1809</v>
      </c>
      <c r="AR239" t="s">
        <v>1809</v>
      </c>
      <c r="AS239" t="s">
        <v>1809</v>
      </c>
      <c r="AT239" t="s">
        <v>1809</v>
      </c>
      <c r="AU239" t="s">
        <v>1809</v>
      </c>
      <c r="AV239" t="s">
        <v>1809</v>
      </c>
      <c r="AW239" t="s">
        <v>1809</v>
      </c>
      <c r="AX239" t="s">
        <v>1809</v>
      </c>
      <c r="AY239" t="s">
        <v>1809</v>
      </c>
      <c r="AZ239">
        <v>1</v>
      </c>
      <c r="BA239">
        <v>0</v>
      </c>
      <c r="BB239">
        <v>0</v>
      </c>
      <c r="BC239">
        <v>0</v>
      </c>
      <c r="BD239">
        <v>1</v>
      </c>
      <c r="BE239">
        <v>0</v>
      </c>
      <c r="BF239">
        <v>0</v>
      </c>
      <c r="BG239">
        <v>0</v>
      </c>
      <c r="BH239">
        <v>0</v>
      </c>
      <c r="BI239">
        <v>0</v>
      </c>
      <c r="BJ239">
        <v>0</v>
      </c>
      <c r="BK239">
        <v>0</v>
      </c>
      <c r="BL239">
        <v>0</v>
      </c>
      <c r="BM239">
        <v>0</v>
      </c>
      <c r="BN239">
        <v>0</v>
      </c>
      <c r="BO239">
        <v>0</v>
      </c>
      <c r="BP239">
        <v>0</v>
      </c>
      <c r="BQ239">
        <v>1</v>
      </c>
      <c r="BR239">
        <v>1</v>
      </c>
      <c r="BS239">
        <v>0</v>
      </c>
      <c r="BT239">
        <v>0</v>
      </c>
      <c r="BU239">
        <v>0</v>
      </c>
      <c r="BV239">
        <v>0</v>
      </c>
      <c r="BW239" t="s">
        <v>1809</v>
      </c>
      <c r="BX239" t="s">
        <v>1809</v>
      </c>
      <c r="BY239" t="s">
        <v>1809</v>
      </c>
      <c r="BZ239" t="s">
        <v>1809</v>
      </c>
      <c r="CA239" t="s">
        <v>1809</v>
      </c>
      <c r="CB239" t="s">
        <v>1809</v>
      </c>
      <c r="CC239" t="s">
        <v>1809</v>
      </c>
      <c r="CD239" t="s">
        <v>1809</v>
      </c>
      <c r="CE239" t="s">
        <v>1809</v>
      </c>
      <c r="CF239" t="s">
        <v>1809</v>
      </c>
      <c r="CG239" t="s">
        <v>1809</v>
      </c>
      <c r="CH239">
        <v>0</v>
      </c>
      <c r="CI239" t="s">
        <v>1809</v>
      </c>
      <c r="CJ239" t="s">
        <v>1809</v>
      </c>
      <c r="CK239" t="s">
        <v>1809</v>
      </c>
      <c r="CL239" t="s">
        <v>1809</v>
      </c>
      <c r="CM239" t="s">
        <v>1809</v>
      </c>
      <c r="CN239" t="s">
        <v>1809</v>
      </c>
      <c r="CO239" t="s">
        <v>1809</v>
      </c>
      <c r="CP239" t="s">
        <v>1809</v>
      </c>
      <c r="CQ239" t="s">
        <v>1809</v>
      </c>
      <c r="CR239" t="s">
        <v>1809</v>
      </c>
      <c r="CS239" t="s">
        <v>1809</v>
      </c>
      <c r="CT239" t="s">
        <v>1809</v>
      </c>
      <c r="CU239" t="s">
        <v>1809</v>
      </c>
      <c r="CV239" t="s">
        <v>1809</v>
      </c>
      <c r="CW239" t="s">
        <v>1809</v>
      </c>
      <c r="CX239" t="s">
        <v>1809</v>
      </c>
      <c r="CY239" t="s">
        <v>1809</v>
      </c>
      <c r="CZ239" t="s">
        <v>1809</v>
      </c>
      <c r="DA239" t="s">
        <v>1809</v>
      </c>
      <c r="DB239" t="s">
        <v>1809</v>
      </c>
      <c r="DC239" t="s">
        <v>1809</v>
      </c>
      <c r="DD239" t="s">
        <v>1809</v>
      </c>
      <c r="DE239" t="s">
        <v>1809</v>
      </c>
      <c r="DF239" t="s">
        <v>1809</v>
      </c>
      <c r="DG239" t="s">
        <v>1809</v>
      </c>
      <c r="DH239" t="s">
        <v>1809</v>
      </c>
      <c r="DI239" t="s">
        <v>1809</v>
      </c>
      <c r="DJ239" t="s">
        <v>1809</v>
      </c>
      <c r="DK239" t="s">
        <v>1809</v>
      </c>
      <c r="DL239" t="s">
        <v>1809</v>
      </c>
      <c r="DM239" t="s">
        <v>1809</v>
      </c>
      <c r="DN239" t="s">
        <v>1809</v>
      </c>
      <c r="DO239" t="s">
        <v>1809</v>
      </c>
      <c r="DP239" t="s">
        <v>1809</v>
      </c>
      <c r="DQ239" t="s">
        <v>1809</v>
      </c>
      <c r="DR239" t="s">
        <v>1809</v>
      </c>
      <c r="DS239" t="s">
        <v>1809</v>
      </c>
      <c r="DT239" t="s">
        <v>1809</v>
      </c>
      <c r="DU239" t="s">
        <v>1809</v>
      </c>
      <c r="DV239" t="s">
        <v>1809</v>
      </c>
      <c r="DW239">
        <v>0</v>
      </c>
      <c r="DX239">
        <v>1</v>
      </c>
      <c r="DY239">
        <v>0</v>
      </c>
      <c r="DZ239" t="s">
        <v>1809</v>
      </c>
      <c r="EA239">
        <v>1</v>
      </c>
      <c r="EB239">
        <v>0</v>
      </c>
      <c r="EC239">
        <v>0</v>
      </c>
      <c r="ED239">
        <v>0</v>
      </c>
      <c r="EE239">
        <v>0</v>
      </c>
      <c r="EF239">
        <v>1</v>
      </c>
      <c r="EG239">
        <v>0</v>
      </c>
      <c r="EH239">
        <v>0</v>
      </c>
      <c r="EI239">
        <v>1</v>
      </c>
      <c r="EJ239">
        <v>0</v>
      </c>
      <c r="EK239">
        <v>0</v>
      </c>
      <c r="EL239">
        <v>1</v>
      </c>
      <c r="EM239">
        <v>1</v>
      </c>
      <c r="EN239">
        <v>1</v>
      </c>
      <c r="EO239">
        <v>1</v>
      </c>
      <c r="EP239">
        <v>0</v>
      </c>
      <c r="EQ239">
        <v>0</v>
      </c>
      <c r="ER239">
        <v>1</v>
      </c>
      <c r="ES239">
        <v>0</v>
      </c>
      <c r="ET239">
        <v>1</v>
      </c>
      <c r="EU239">
        <v>0</v>
      </c>
      <c r="EV239">
        <v>0</v>
      </c>
      <c r="EW239">
        <v>0</v>
      </c>
    </row>
    <row r="240" spans="1:153" x14ac:dyDescent="0.35">
      <c r="A240" t="s">
        <v>564</v>
      </c>
      <c r="B240" s="1">
        <v>43796</v>
      </c>
      <c r="C240" s="1">
        <v>43830</v>
      </c>
      <c r="D240">
        <v>1</v>
      </c>
      <c r="E240">
        <v>0</v>
      </c>
      <c r="F240">
        <v>0</v>
      </c>
      <c r="G240">
        <v>0</v>
      </c>
      <c r="H240">
        <v>1</v>
      </c>
      <c r="I240">
        <v>0</v>
      </c>
      <c r="J240">
        <v>1</v>
      </c>
      <c r="K240">
        <v>2</v>
      </c>
      <c r="L240">
        <v>0</v>
      </c>
      <c r="M240">
        <v>1</v>
      </c>
      <c r="N240">
        <v>1</v>
      </c>
      <c r="O240">
        <v>1</v>
      </c>
      <c r="P240">
        <v>0</v>
      </c>
      <c r="Q240">
        <v>0</v>
      </c>
      <c r="R240">
        <v>0</v>
      </c>
      <c r="S240">
        <v>0</v>
      </c>
      <c r="T240">
        <v>1</v>
      </c>
      <c r="U240">
        <v>0</v>
      </c>
      <c r="V240">
        <v>0</v>
      </c>
      <c r="W240">
        <v>0</v>
      </c>
      <c r="X240">
        <v>0</v>
      </c>
      <c r="Y240">
        <v>1</v>
      </c>
      <c r="Z240">
        <v>1</v>
      </c>
      <c r="AA240">
        <v>1</v>
      </c>
      <c r="AB240">
        <v>1</v>
      </c>
      <c r="AC240">
        <v>1</v>
      </c>
      <c r="AD240">
        <v>1</v>
      </c>
      <c r="AE240">
        <v>1</v>
      </c>
      <c r="AF240">
        <v>1</v>
      </c>
      <c r="AG240">
        <v>0</v>
      </c>
      <c r="AH240">
        <v>1</v>
      </c>
      <c r="AI240">
        <v>1</v>
      </c>
      <c r="AJ240">
        <v>0</v>
      </c>
      <c r="AK240">
        <v>0</v>
      </c>
      <c r="AL240">
        <v>0</v>
      </c>
      <c r="AM240">
        <v>0</v>
      </c>
      <c r="AN240">
        <v>1</v>
      </c>
      <c r="AO240">
        <v>0</v>
      </c>
      <c r="AP240" t="s">
        <v>1809</v>
      </c>
      <c r="AQ240" t="s">
        <v>1809</v>
      </c>
      <c r="AR240" t="s">
        <v>1809</v>
      </c>
      <c r="AS240" t="s">
        <v>1809</v>
      </c>
      <c r="AT240" t="s">
        <v>1809</v>
      </c>
      <c r="AU240" t="s">
        <v>1809</v>
      </c>
      <c r="AV240" t="s">
        <v>1809</v>
      </c>
      <c r="AW240" t="s">
        <v>1809</v>
      </c>
      <c r="AX240" t="s">
        <v>1809</v>
      </c>
      <c r="AY240" t="s">
        <v>1809</v>
      </c>
      <c r="AZ240">
        <v>1</v>
      </c>
      <c r="BA240">
        <v>0</v>
      </c>
      <c r="BB240">
        <v>0</v>
      </c>
      <c r="BC240">
        <v>0</v>
      </c>
      <c r="BD240">
        <v>1</v>
      </c>
      <c r="BE240">
        <v>0</v>
      </c>
      <c r="BF240">
        <v>0</v>
      </c>
      <c r="BG240">
        <v>0</v>
      </c>
      <c r="BH240">
        <v>0</v>
      </c>
      <c r="BI240">
        <v>0</v>
      </c>
      <c r="BJ240">
        <v>0</v>
      </c>
      <c r="BK240">
        <v>0</v>
      </c>
      <c r="BL240">
        <v>0</v>
      </c>
      <c r="BM240">
        <v>0</v>
      </c>
      <c r="BN240">
        <v>0</v>
      </c>
      <c r="BO240">
        <v>0</v>
      </c>
      <c r="BP240">
        <v>0</v>
      </c>
      <c r="BQ240">
        <v>1</v>
      </c>
      <c r="BR240">
        <v>1</v>
      </c>
      <c r="BS240">
        <v>0</v>
      </c>
      <c r="BT240">
        <v>0</v>
      </c>
      <c r="BU240">
        <v>0</v>
      </c>
      <c r="BV240">
        <v>0</v>
      </c>
      <c r="BW240" t="s">
        <v>1809</v>
      </c>
      <c r="BX240" t="s">
        <v>1809</v>
      </c>
      <c r="BY240" t="s">
        <v>1809</v>
      </c>
      <c r="BZ240" t="s">
        <v>1809</v>
      </c>
      <c r="CA240" t="s">
        <v>1809</v>
      </c>
      <c r="CB240" t="s">
        <v>1809</v>
      </c>
      <c r="CC240" t="s">
        <v>1809</v>
      </c>
      <c r="CD240" t="s">
        <v>1809</v>
      </c>
      <c r="CE240" t="s">
        <v>1809</v>
      </c>
      <c r="CF240" t="s">
        <v>1809</v>
      </c>
      <c r="CG240" t="s">
        <v>1809</v>
      </c>
      <c r="CH240">
        <v>0</v>
      </c>
      <c r="CI240" t="s">
        <v>1809</v>
      </c>
      <c r="CJ240" t="s">
        <v>1809</v>
      </c>
      <c r="CK240" t="s">
        <v>1809</v>
      </c>
      <c r="CL240" t="s">
        <v>1809</v>
      </c>
      <c r="CM240" t="s">
        <v>1809</v>
      </c>
      <c r="CN240" t="s">
        <v>1809</v>
      </c>
      <c r="CO240" t="s">
        <v>1809</v>
      </c>
      <c r="CP240" t="s">
        <v>1809</v>
      </c>
      <c r="CQ240" t="s">
        <v>1809</v>
      </c>
      <c r="CR240" t="s">
        <v>1809</v>
      </c>
      <c r="CS240" t="s">
        <v>1809</v>
      </c>
      <c r="CT240" t="s">
        <v>1809</v>
      </c>
      <c r="CU240" t="s">
        <v>1809</v>
      </c>
      <c r="CV240" t="s">
        <v>1809</v>
      </c>
      <c r="CW240" t="s">
        <v>1809</v>
      </c>
      <c r="CX240" t="s">
        <v>1809</v>
      </c>
      <c r="CY240" t="s">
        <v>1809</v>
      </c>
      <c r="CZ240" t="s">
        <v>1809</v>
      </c>
      <c r="DA240" t="s">
        <v>1809</v>
      </c>
      <c r="DB240" t="s">
        <v>1809</v>
      </c>
      <c r="DC240" t="s">
        <v>1809</v>
      </c>
      <c r="DD240" t="s">
        <v>1809</v>
      </c>
      <c r="DE240" t="s">
        <v>1809</v>
      </c>
      <c r="DF240" t="s">
        <v>1809</v>
      </c>
      <c r="DG240" t="s">
        <v>1809</v>
      </c>
      <c r="DH240" t="s">
        <v>1809</v>
      </c>
      <c r="DI240" t="s">
        <v>1809</v>
      </c>
      <c r="DJ240" t="s">
        <v>1809</v>
      </c>
      <c r="DK240" t="s">
        <v>1809</v>
      </c>
      <c r="DL240" t="s">
        <v>1809</v>
      </c>
      <c r="DM240" t="s">
        <v>1809</v>
      </c>
      <c r="DN240" t="s">
        <v>1809</v>
      </c>
      <c r="DO240" t="s">
        <v>1809</v>
      </c>
      <c r="DP240" t="s">
        <v>1809</v>
      </c>
      <c r="DQ240" t="s">
        <v>1809</v>
      </c>
      <c r="DR240" t="s">
        <v>1809</v>
      </c>
      <c r="DS240" t="s">
        <v>1809</v>
      </c>
      <c r="DT240" t="s">
        <v>1809</v>
      </c>
      <c r="DU240" t="s">
        <v>1809</v>
      </c>
      <c r="DV240" t="s">
        <v>1809</v>
      </c>
      <c r="DW240">
        <v>0</v>
      </c>
      <c r="DX240">
        <v>1</v>
      </c>
      <c r="DY240">
        <v>0</v>
      </c>
      <c r="DZ240" t="s">
        <v>1809</v>
      </c>
      <c r="EA240">
        <v>1</v>
      </c>
      <c r="EB240">
        <v>0</v>
      </c>
      <c r="EC240">
        <v>0</v>
      </c>
      <c r="ED240">
        <v>0</v>
      </c>
      <c r="EE240">
        <v>0</v>
      </c>
      <c r="EF240">
        <v>1</v>
      </c>
      <c r="EG240">
        <v>0</v>
      </c>
      <c r="EH240">
        <v>0</v>
      </c>
      <c r="EI240">
        <v>1</v>
      </c>
      <c r="EJ240">
        <v>0</v>
      </c>
      <c r="EK240">
        <v>0</v>
      </c>
      <c r="EL240">
        <v>1</v>
      </c>
      <c r="EM240">
        <v>1</v>
      </c>
      <c r="EN240">
        <v>1</v>
      </c>
      <c r="EO240">
        <v>1</v>
      </c>
      <c r="EP240">
        <v>0</v>
      </c>
      <c r="EQ240">
        <v>0</v>
      </c>
      <c r="ER240">
        <v>1</v>
      </c>
      <c r="ES240">
        <v>0</v>
      </c>
      <c r="ET240">
        <v>1</v>
      </c>
      <c r="EU240">
        <v>0</v>
      </c>
      <c r="EV240">
        <v>0</v>
      </c>
      <c r="EW240">
        <v>0</v>
      </c>
    </row>
    <row r="241" spans="1:153" x14ac:dyDescent="0.35">
      <c r="A241" t="s">
        <v>619</v>
      </c>
      <c r="B241" s="1">
        <v>41640</v>
      </c>
      <c r="C241" s="1">
        <v>41863</v>
      </c>
      <c r="D241">
        <v>1</v>
      </c>
      <c r="E241">
        <v>0</v>
      </c>
      <c r="F241">
        <v>0</v>
      </c>
      <c r="G241">
        <v>0</v>
      </c>
      <c r="H241">
        <v>1</v>
      </c>
      <c r="I241">
        <v>0</v>
      </c>
      <c r="J241">
        <v>1</v>
      </c>
      <c r="K241">
        <v>1</v>
      </c>
      <c r="L241">
        <v>0</v>
      </c>
      <c r="M241">
        <v>1</v>
      </c>
      <c r="N241">
        <v>1</v>
      </c>
      <c r="O241">
        <v>1</v>
      </c>
      <c r="P241">
        <v>0</v>
      </c>
      <c r="Q241">
        <v>0</v>
      </c>
      <c r="R241">
        <v>0</v>
      </c>
      <c r="S241">
        <v>0</v>
      </c>
      <c r="T241">
        <v>0</v>
      </c>
      <c r="U241">
        <v>1</v>
      </c>
      <c r="V241">
        <v>1</v>
      </c>
      <c r="W241">
        <v>1</v>
      </c>
      <c r="X241">
        <v>0</v>
      </c>
      <c r="Y241">
        <v>0</v>
      </c>
      <c r="Z241" t="s">
        <v>1809</v>
      </c>
      <c r="AA241" t="s">
        <v>1809</v>
      </c>
      <c r="AB241" t="s">
        <v>1809</v>
      </c>
      <c r="AC241" t="s">
        <v>1809</v>
      </c>
      <c r="AD241" t="s">
        <v>1809</v>
      </c>
      <c r="AE241" t="s">
        <v>1809</v>
      </c>
      <c r="AF241" t="s">
        <v>1809</v>
      </c>
      <c r="AG241" t="s">
        <v>1809</v>
      </c>
      <c r="AH241" t="s">
        <v>1809</v>
      </c>
      <c r="AI241" t="s">
        <v>1809</v>
      </c>
      <c r="AJ241" t="s">
        <v>1809</v>
      </c>
      <c r="AK241" t="s">
        <v>1809</v>
      </c>
      <c r="AL241" t="s">
        <v>1809</v>
      </c>
      <c r="AM241" t="s">
        <v>1809</v>
      </c>
      <c r="AN241">
        <v>0</v>
      </c>
      <c r="AO241">
        <v>0</v>
      </c>
      <c r="AP241" t="s">
        <v>1809</v>
      </c>
      <c r="AQ241" t="s">
        <v>1809</v>
      </c>
      <c r="AR241" t="s">
        <v>1809</v>
      </c>
      <c r="AS241" t="s">
        <v>1809</v>
      </c>
      <c r="AT241" t="s">
        <v>1809</v>
      </c>
      <c r="AU241" t="s">
        <v>1809</v>
      </c>
      <c r="AV241" t="s">
        <v>1809</v>
      </c>
      <c r="AW241" t="s">
        <v>1809</v>
      </c>
      <c r="AX241" t="s">
        <v>1809</v>
      </c>
      <c r="AY241" t="s">
        <v>1809</v>
      </c>
      <c r="AZ241">
        <v>0</v>
      </c>
      <c r="BA241" t="s">
        <v>1809</v>
      </c>
      <c r="BB241" t="s">
        <v>1809</v>
      </c>
      <c r="BC241" t="s">
        <v>1809</v>
      </c>
      <c r="BD241" t="s">
        <v>1809</v>
      </c>
      <c r="BE241" t="s">
        <v>1809</v>
      </c>
      <c r="BF241" t="s">
        <v>1809</v>
      </c>
      <c r="BG241" t="s">
        <v>1809</v>
      </c>
      <c r="BH241" t="s">
        <v>1809</v>
      </c>
      <c r="BI241" t="s">
        <v>1809</v>
      </c>
      <c r="BJ241" t="s">
        <v>1809</v>
      </c>
      <c r="BK241" t="s">
        <v>1809</v>
      </c>
      <c r="BL241" t="s">
        <v>1809</v>
      </c>
      <c r="BM241" t="s">
        <v>1809</v>
      </c>
      <c r="BN241" t="s">
        <v>1809</v>
      </c>
      <c r="BO241" t="s">
        <v>1809</v>
      </c>
      <c r="BP241" t="s">
        <v>1809</v>
      </c>
      <c r="BQ241" t="s">
        <v>1809</v>
      </c>
      <c r="BR241" t="s">
        <v>1809</v>
      </c>
      <c r="BS241" t="s">
        <v>1809</v>
      </c>
      <c r="BT241" t="s">
        <v>1809</v>
      </c>
      <c r="BU241" t="s">
        <v>1809</v>
      </c>
      <c r="BV241">
        <v>0</v>
      </c>
      <c r="BW241" t="s">
        <v>1809</v>
      </c>
      <c r="BX241" t="s">
        <v>1809</v>
      </c>
      <c r="BY241" t="s">
        <v>1809</v>
      </c>
      <c r="BZ241" t="s">
        <v>1809</v>
      </c>
      <c r="CA241" t="s">
        <v>1809</v>
      </c>
      <c r="CB241" t="s">
        <v>1809</v>
      </c>
      <c r="CC241" t="s">
        <v>1809</v>
      </c>
      <c r="CD241" t="s">
        <v>1809</v>
      </c>
      <c r="CE241" t="s">
        <v>1809</v>
      </c>
      <c r="CF241" t="s">
        <v>1809</v>
      </c>
      <c r="CG241" t="s">
        <v>1809</v>
      </c>
      <c r="CH241">
        <v>0</v>
      </c>
      <c r="CI241" t="s">
        <v>1809</v>
      </c>
      <c r="CJ241" t="s">
        <v>1809</v>
      </c>
      <c r="CK241" t="s">
        <v>1809</v>
      </c>
      <c r="CL241" t="s">
        <v>1809</v>
      </c>
      <c r="CM241" t="s">
        <v>1809</v>
      </c>
      <c r="CN241" t="s">
        <v>1809</v>
      </c>
      <c r="CO241" t="s">
        <v>1809</v>
      </c>
      <c r="CP241" t="s">
        <v>1809</v>
      </c>
      <c r="CQ241" t="s">
        <v>1809</v>
      </c>
      <c r="CR241" t="s">
        <v>1809</v>
      </c>
      <c r="CS241" t="s">
        <v>1809</v>
      </c>
      <c r="CT241" t="s">
        <v>1809</v>
      </c>
      <c r="CU241" t="s">
        <v>1809</v>
      </c>
      <c r="CV241" t="s">
        <v>1809</v>
      </c>
      <c r="CW241" t="s">
        <v>1809</v>
      </c>
      <c r="CX241" t="s">
        <v>1809</v>
      </c>
      <c r="CY241" t="s">
        <v>1809</v>
      </c>
      <c r="CZ241" t="s">
        <v>1809</v>
      </c>
      <c r="DA241" t="s">
        <v>1809</v>
      </c>
      <c r="DB241" t="s">
        <v>1809</v>
      </c>
      <c r="DC241" t="s">
        <v>1809</v>
      </c>
      <c r="DD241" t="s">
        <v>1809</v>
      </c>
      <c r="DE241" t="s">
        <v>1809</v>
      </c>
      <c r="DF241" t="s">
        <v>1809</v>
      </c>
      <c r="DG241" t="s">
        <v>1809</v>
      </c>
      <c r="DH241" t="s">
        <v>1809</v>
      </c>
      <c r="DI241" t="s">
        <v>1809</v>
      </c>
      <c r="DJ241" t="s">
        <v>1809</v>
      </c>
      <c r="DK241" t="s">
        <v>1809</v>
      </c>
      <c r="DL241" t="s">
        <v>1809</v>
      </c>
      <c r="DM241" t="s">
        <v>1809</v>
      </c>
      <c r="DN241" t="s">
        <v>1809</v>
      </c>
      <c r="DO241" t="s">
        <v>1809</v>
      </c>
      <c r="DP241" t="s">
        <v>1809</v>
      </c>
      <c r="DQ241" t="s">
        <v>1809</v>
      </c>
      <c r="DR241" t="s">
        <v>1809</v>
      </c>
      <c r="DS241" t="s">
        <v>1809</v>
      </c>
      <c r="DT241" t="s">
        <v>1809</v>
      </c>
      <c r="DU241" t="s">
        <v>1809</v>
      </c>
      <c r="DV241" t="s">
        <v>1809</v>
      </c>
      <c r="DW241">
        <v>0</v>
      </c>
      <c r="DX241">
        <v>1</v>
      </c>
      <c r="DY241">
        <v>0</v>
      </c>
      <c r="DZ241" t="s">
        <v>1809</v>
      </c>
      <c r="EA241">
        <v>0</v>
      </c>
      <c r="EB241" t="s">
        <v>1809</v>
      </c>
      <c r="EC241" t="s">
        <v>1809</v>
      </c>
      <c r="ED241" t="s">
        <v>1809</v>
      </c>
      <c r="EE241" t="s">
        <v>1809</v>
      </c>
      <c r="EF241" t="s">
        <v>1809</v>
      </c>
      <c r="EG241" t="s">
        <v>1809</v>
      </c>
      <c r="EH241" t="s">
        <v>1809</v>
      </c>
      <c r="EI241">
        <v>1</v>
      </c>
      <c r="EJ241">
        <v>0</v>
      </c>
      <c r="EK241">
        <v>0</v>
      </c>
      <c r="EL241">
        <v>1</v>
      </c>
      <c r="EM241">
        <v>1</v>
      </c>
      <c r="EN241">
        <v>1</v>
      </c>
      <c r="EO241">
        <v>1</v>
      </c>
      <c r="EP241">
        <v>0</v>
      </c>
      <c r="EQ241">
        <v>0</v>
      </c>
      <c r="ER241">
        <v>1</v>
      </c>
      <c r="ES241">
        <v>1</v>
      </c>
      <c r="ET241">
        <v>0</v>
      </c>
      <c r="EU241">
        <v>0</v>
      </c>
      <c r="EV241">
        <v>0</v>
      </c>
      <c r="EW241">
        <v>0</v>
      </c>
    </row>
    <row r="242" spans="1:153" x14ac:dyDescent="0.35">
      <c r="A242" t="s">
        <v>619</v>
      </c>
      <c r="B242" s="1">
        <v>41864</v>
      </c>
      <c r="C242" s="1">
        <v>42038</v>
      </c>
      <c r="D242">
        <v>1</v>
      </c>
      <c r="E242">
        <v>0</v>
      </c>
      <c r="F242">
        <v>0</v>
      </c>
      <c r="G242">
        <v>0</v>
      </c>
      <c r="H242">
        <v>1</v>
      </c>
      <c r="I242">
        <v>0</v>
      </c>
      <c r="J242">
        <v>1</v>
      </c>
      <c r="K242">
        <v>1</v>
      </c>
      <c r="L242">
        <v>0</v>
      </c>
      <c r="M242">
        <v>1</v>
      </c>
      <c r="N242">
        <v>1</v>
      </c>
      <c r="O242">
        <v>1</v>
      </c>
      <c r="P242">
        <v>0</v>
      </c>
      <c r="Q242">
        <v>0</v>
      </c>
      <c r="R242">
        <v>0</v>
      </c>
      <c r="S242">
        <v>0</v>
      </c>
      <c r="T242">
        <v>0</v>
      </c>
      <c r="U242">
        <v>1</v>
      </c>
      <c r="V242">
        <v>1</v>
      </c>
      <c r="W242">
        <v>1</v>
      </c>
      <c r="X242">
        <v>0</v>
      </c>
      <c r="Y242">
        <v>0</v>
      </c>
      <c r="Z242" t="s">
        <v>1809</v>
      </c>
      <c r="AA242" t="s">
        <v>1809</v>
      </c>
      <c r="AB242" t="s">
        <v>1809</v>
      </c>
      <c r="AC242" t="s">
        <v>1809</v>
      </c>
      <c r="AD242" t="s">
        <v>1809</v>
      </c>
      <c r="AE242" t="s">
        <v>1809</v>
      </c>
      <c r="AF242" t="s">
        <v>1809</v>
      </c>
      <c r="AG242" t="s">
        <v>1809</v>
      </c>
      <c r="AH242" t="s">
        <v>1809</v>
      </c>
      <c r="AI242" t="s">
        <v>1809</v>
      </c>
      <c r="AJ242" t="s">
        <v>1809</v>
      </c>
      <c r="AK242" t="s">
        <v>1809</v>
      </c>
      <c r="AL242" t="s">
        <v>1809</v>
      </c>
      <c r="AM242" t="s">
        <v>1809</v>
      </c>
      <c r="AN242">
        <v>0</v>
      </c>
      <c r="AO242">
        <v>0</v>
      </c>
      <c r="AP242" t="s">
        <v>1809</v>
      </c>
      <c r="AQ242" t="s">
        <v>1809</v>
      </c>
      <c r="AR242" t="s">
        <v>1809</v>
      </c>
      <c r="AS242" t="s">
        <v>1809</v>
      </c>
      <c r="AT242" t="s">
        <v>1809</v>
      </c>
      <c r="AU242" t="s">
        <v>1809</v>
      </c>
      <c r="AV242" t="s">
        <v>1809</v>
      </c>
      <c r="AW242" t="s">
        <v>1809</v>
      </c>
      <c r="AX242" t="s">
        <v>1809</v>
      </c>
      <c r="AY242" t="s">
        <v>1809</v>
      </c>
      <c r="AZ242">
        <v>0</v>
      </c>
      <c r="BA242" t="s">
        <v>1809</v>
      </c>
      <c r="BB242" t="s">
        <v>1809</v>
      </c>
      <c r="BC242" t="s">
        <v>1809</v>
      </c>
      <c r="BD242" t="s">
        <v>1809</v>
      </c>
      <c r="BE242" t="s">
        <v>1809</v>
      </c>
      <c r="BF242" t="s">
        <v>1809</v>
      </c>
      <c r="BG242" t="s">
        <v>1809</v>
      </c>
      <c r="BH242" t="s">
        <v>1809</v>
      </c>
      <c r="BI242" t="s">
        <v>1809</v>
      </c>
      <c r="BJ242" t="s">
        <v>1809</v>
      </c>
      <c r="BK242" t="s">
        <v>1809</v>
      </c>
      <c r="BL242" t="s">
        <v>1809</v>
      </c>
      <c r="BM242" t="s">
        <v>1809</v>
      </c>
      <c r="BN242" t="s">
        <v>1809</v>
      </c>
      <c r="BO242" t="s">
        <v>1809</v>
      </c>
      <c r="BP242" t="s">
        <v>1809</v>
      </c>
      <c r="BQ242" t="s">
        <v>1809</v>
      </c>
      <c r="BR242" t="s">
        <v>1809</v>
      </c>
      <c r="BS242" t="s">
        <v>1809</v>
      </c>
      <c r="BT242" t="s">
        <v>1809</v>
      </c>
      <c r="BU242" t="s">
        <v>1809</v>
      </c>
      <c r="BV242">
        <v>0</v>
      </c>
      <c r="BW242" t="s">
        <v>1809</v>
      </c>
      <c r="BX242" t="s">
        <v>1809</v>
      </c>
      <c r="BY242" t="s">
        <v>1809</v>
      </c>
      <c r="BZ242" t="s">
        <v>1809</v>
      </c>
      <c r="CA242" t="s">
        <v>1809</v>
      </c>
      <c r="CB242" t="s">
        <v>1809</v>
      </c>
      <c r="CC242" t="s">
        <v>1809</v>
      </c>
      <c r="CD242" t="s">
        <v>1809</v>
      </c>
      <c r="CE242" t="s">
        <v>1809</v>
      </c>
      <c r="CF242" t="s">
        <v>1809</v>
      </c>
      <c r="CG242" t="s">
        <v>1809</v>
      </c>
      <c r="CH242">
        <v>0</v>
      </c>
      <c r="CI242" t="s">
        <v>1809</v>
      </c>
      <c r="CJ242" t="s">
        <v>1809</v>
      </c>
      <c r="CK242" t="s">
        <v>1809</v>
      </c>
      <c r="CL242" t="s">
        <v>1809</v>
      </c>
      <c r="CM242" t="s">
        <v>1809</v>
      </c>
      <c r="CN242" t="s">
        <v>1809</v>
      </c>
      <c r="CO242" t="s">
        <v>1809</v>
      </c>
      <c r="CP242" t="s">
        <v>1809</v>
      </c>
      <c r="CQ242" t="s">
        <v>1809</v>
      </c>
      <c r="CR242" t="s">
        <v>1809</v>
      </c>
      <c r="CS242" t="s">
        <v>1809</v>
      </c>
      <c r="CT242" t="s">
        <v>1809</v>
      </c>
      <c r="CU242" t="s">
        <v>1809</v>
      </c>
      <c r="CV242" t="s">
        <v>1809</v>
      </c>
      <c r="CW242" t="s">
        <v>1809</v>
      </c>
      <c r="CX242" t="s">
        <v>1809</v>
      </c>
      <c r="CY242" t="s">
        <v>1809</v>
      </c>
      <c r="CZ242" t="s">
        <v>1809</v>
      </c>
      <c r="DA242" t="s">
        <v>1809</v>
      </c>
      <c r="DB242" t="s">
        <v>1809</v>
      </c>
      <c r="DC242" t="s">
        <v>1809</v>
      </c>
      <c r="DD242" t="s">
        <v>1809</v>
      </c>
      <c r="DE242" t="s">
        <v>1809</v>
      </c>
      <c r="DF242" t="s">
        <v>1809</v>
      </c>
      <c r="DG242" t="s">
        <v>1809</v>
      </c>
      <c r="DH242" t="s">
        <v>1809</v>
      </c>
      <c r="DI242" t="s">
        <v>1809</v>
      </c>
      <c r="DJ242" t="s">
        <v>1809</v>
      </c>
      <c r="DK242" t="s">
        <v>1809</v>
      </c>
      <c r="DL242" t="s">
        <v>1809</v>
      </c>
      <c r="DM242" t="s">
        <v>1809</v>
      </c>
      <c r="DN242" t="s">
        <v>1809</v>
      </c>
      <c r="DO242" t="s">
        <v>1809</v>
      </c>
      <c r="DP242" t="s">
        <v>1809</v>
      </c>
      <c r="DQ242" t="s">
        <v>1809</v>
      </c>
      <c r="DR242" t="s">
        <v>1809</v>
      </c>
      <c r="DS242" t="s">
        <v>1809</v>
      </c>
      <c r="DT242" t="s">
        <v>1809</v>
      </c>
      <c r="DU242" t="s">
        <v>1809</v>
      </c>
      <c r="DV242" t="s">
        <v>1809</v>
      </c>
      <c r="DW242">
        <v>0</v>
      </c>
      <c r="DX242">
        <v>1</v>
      </c>
      <c r="DY242">
        <v>0</v>
      </c>
      <c r="DZ242" t="s">
        <v>1809</v>
      </c>
      <c r="EA242">
        <v>0</v>
      </c>
      <c r="EB242" t="s">
        <v>1809</v>
      </c>
      <c r="EC242" t="s">
        <v>1809</v>
      </c>
      <c r="ED242" t="s">
        <v>1809</v>
      </c>
      <c r="EE242" t="s">
        <v>1809</v>
      </c>
      <c r="EF242" t="s">
        <v>1809</v>
      </c>
      <c r="EG242" t="s">
        <v>1809</v>
      </c>
      <c r="EH242" t="s">
        <v>1809</v>
      </c>
      <c r="EI242">
        <v>1</v>
      </c>
      <c r="EJ242">
        <v>0</v>
      </c>
      <c r="EK242">
        <v>0</v>
      </c>
      <c r="EL242">
        <v>1</v>
      </c>
      <c r="EM242">
        <v>1</v>
      </c>
      <c r="EN242">
        <v>1</v>
      </c>
      <c r="EO242">
        <v>1</v>
      </c>
      <c r="EP242">
        <v>0</v>
      </c>
      <c r="EQ242">
        <v>0</v>
      </c>
      <c r="ER242">
        <v>1</v>
      </c>
      <c r="ES242">
        <v>1</v>
      </c>
      <c r="ET242">
        <v>0</v>
      </c>
      <c r="EU242">
        <v>0</v>
      </c>
      <c r="EV242">
        <v>0</v>
      </c>
      <c r="EW242">
        <v>0</v>
      </c>
    </row>
    <row r="243" spans="1:153" x14ac:dyDescent="0.35">
      <c r="A243" t="s">
        <v>619</v>
      </c>
      <c r="B243" s="1">
        <v>42039</v>
      </c>
      <c r="C243" s="1">
        <v>43305</v>
      </c>
      <c r="D243">
        <v>1</v>
      </c>
      <c r="E243">
        <v>0</v>
      </c>
      <c r="F243">
        <v>0</v>
      </c>
      <c r="G243">
        <v>0</v>
      </c>
      <c r="H243">
        <v>1</v>
      </c>
      <c r="I243">
        <v>0</v>
      </c>
      <c r="J243">
        <v>1</v>
      </c>
      <c r="K243">
        <v>1</v>
      </c>
      <c r="L243">
        <v>0</v>
      </c>
      <c r="M243">
        <v>1</v>
      </c>
      <c r="N243">
        <v>1</v>
      </c>
      <c r="O243">
        <v>1</v>
      </c>
      <c r="P243">
        <v>0</v>
      </c>
      <c r="Q243">
        <v>0</v>
      </c>
      <c r="R243">
        <v>0</v>
      </c>
      <c r="S243">
        <v>0</v>
      </c>
      <c r="T243">
        <v>0</v>
      </c>
      <c r="U243">
        <v>1</v>
      </c>
      <c r="V243">
        <v>1</v>
      </c>
      <c r="W243">
        <v>1</v>
      </c>
      <c r="X243">
        <v>0</v>
      </c>
      <c r="Y243">
        <v>0</v>
      </c>
      <c r="Z243" t="s">
        <v>1809</v>
      </c>
      <c r="AA243" t="s">
        <v>1809</v>
      </c>
      <c r="AB243" t="s">
        <v>1809</v>
      </c>
      <c r="AC243" t="s">
        <v>1809</v>
      </c>
      <c r="AD243" t="s">
        <v>1809</v>
      </c>
      <c r="AE243" t="s">
        <v>1809</v>
      </c>
      <c r="AF243" t="s">
        <v>1809</v>
      </c>
      <c r="AG243" t="s">
        <v>1809</v>
      </c>
      <c r="AH243" t="s">
        <v>1809</v>
      </c>
      <c r="AI243" t="s">
        <v>1809</v>
      </c>
      <c r="AJ243" t="s">
        <v>1809</v>
      </c>
      <c r="AK243" t="s">
        <v>1809</v>
      </c>
      <c r="AL243" t="s">
        <v>1809</v>
      </c>
      <c r="AM243" t="s">
        <v>1809</v>
      </c>
      <c r="AN243">
        <v>0</v>
      </c>
      <c r="AO243">
        <v>0</v>
      </c>
      <c r="AP243" t="s">
        <v>1809</v>
      </c>
      <c r="AQ243" t="s">
        <v>1809</v>
      </c>
      <c r="AR243" t="s">
        <v>1809</v>
      </c>
      <c r="AS243" t="s">
        <v>1809</v>
      </c>
      <c r="AT243" t="s">
        <v>1809</v>
      </c>
      <c r="AU243" t="s">
        <v>1809</v>
      </c>
      <c r="AV243" t="s">
        <v>1809</v>
      </c>
      <c r="AW243" t="s">
        <v>1809</v>
      </c>
      <c r="AX243" t="s">
        <v>1809</v>
      </c>
      <c r="AY243" t="s">
        <v>1809</v>
      </c>
      <c r="AZ243">
        <v>0</v>
      </c>
      <c r="BA243" t="s">
        <v>1809</v>
      </c>
      <c r="BB243" t="s">
        <v>1809</v>
      </c>
      <c r="BC243" t="s">
        <v>1809</v>
      </c>
      <c r="BD243" t="s">
        <v>1809</v>
      </c>
      <c r="BE243" t="s">
        <v>1809</v>
      </c>
      <c r="BF243" t="s">
        <v>1809</v>
      </c>
      <c r="BG243" t="s">
        <v>1809</v>
      </c>
      <c r="BH243" t="s">
        <v>1809</v>
      </c>
      <c r="BI243" t="s">
        <v>1809</v>
      </c>
      <c r="BJ243" t="s">
        <v>1809</v>
      </c>
      <c r="BK243" t="s">
        <v>1809</v>
      </c>
      <c r="BL243" t="s">
        <v>1809</v>
      </c>
      <c r="BM243" t="s">
        <v>1809</v>
      </c>
      <c r="BN243" t="s">
        <v>1809</v>
      </c>
      <c r="BO243" t="s">
        <v>1809</v>
      </c>
      <c r="BP243" t="s">
        <v>1809</v>
      </c>
      <c r="BQ243" t="s">
        <v>1809</v>
      </c>
      <c r="BR243" t="s">
        <v>1809</v>
      </c>
      <c r="BS243" t="s">
        <v>1809</v>
      </c>
      <c r="BT243" t="s">
        <v>1809</v>
      </c>
      <c r="BU243" t="s">
        <v>1809</v>
      </c>
      <c r="BV243">
        <v>0</v>
      </c>
      <c r="BW243" t="s">
        <v>1809</v>
      </c>
      <c r="BX243" t="s">
        <v>1809</v>
      </c>
      <c r="BY243" t="s">
        <v>1809</v>
      </c>
      <c r="BZ243" t="s">
        <v>1809</v>
      </c>
      <c r="CA243" t="s">
        <v>1809</v>
      </c>
      <c r="CB243" t="s">
        <v>1809</v>
      </c>
      <c r="CC243" t="s">
        <v>1809</v>
      </c>
      <c r="CD243" t="s">
        <v>1809</v>
      </c>
      <c r="CE243" t="s">
        <v>1809</v>
      </c>
      <c r="CF243" t="s">
        <v>1809</v>
      </c>
      <c r="CG243" t="s">
        <v>1809</v>
      </c>
      <c r="CH243">
        <v>0</v>
      </c>
      <c r="CI243" t="s">
        <v>1809</v>
      </c>
      <c r="CJ243" t="s">
        <v>1809</v>
      </c>
      <c r="CK243" t="s">
        <v>1809</v>
      </c>
      <c r="CL243" t="s">
        <v>1809</v>
      </c>
      <c r="CM243" t="s">
        <v>1809</v>
      </c>
      <c r="CN243" t="s">
        <v>1809</v>
      </c>
      <c r="CO243" t="s">
        <v>1809</v>
      </c>
      <c r="CP243" t="s">
        <v>1809</v>
      </c>
      <c r="CQ243" t="s">
        <v>1809</v>
      </c>
      <c r="CR243" t="s">
        <v>1809</v>
      </c>
      <c r="CS243" t="s">
        <v>1809</v>
      </c>
      <c r="CT243" t="s">
        <v>1809</v>
      </c>
      <c r="CU243" t="s">
        <v>1809</v>
      </c>
      <c r="CV243" t="s">
        <v>1809</v>
      </c>
      <c r="CW243" t="s">
        <v>1809</v>
      </c>
      <c r="CX243" t="s">
        <v>1809</v>
      </c>
      <c r="CY243" t="s">
        <v>1809</v>
      </c>
      <c r="CZ243" t="s">
        <v>1809</v>
      </c>
      <c r="DA243" t="s">
        <v>1809</v>
      </c>
      <c r="DB243" t="s">
        <v>1809</v>
      </c>
      <c r="DC243" t="s">
        <v>1809</v>
      </c>
      <c r="DD243" t="s">
        <v>1809</v>
      </c>
      <c r="DE243" t="s">
        <v>1809</v>
      </c>
      <c r="DF243" t="s">
        <v>1809</v>
      </c>
      <c r="DG243" t="s">
        <v>1809</v>
      </c>
      <c r="DH243" t="s">
        <v>1809</v>
      </c>
      <c r="DI243" t="s">
        <v>1809</v>
      </c>
      <c r="DJ243" t="s">
        <v>1809</v>
      </c>
      <c r="DK243" t="s">
        <v>1809</v>
      </c>
      <c r="DL243" t="s">
        <v>1809</v>
      </c>
      <c r="DM243" t="s">
        <v>1809</v>
      </c>
      <c r="DN243" t="s">
        <v>1809</v>
      </c>
      <c r="DO243" t="s">
        <v>1809</v>
      </c>
      <c r="DP243" t="s">
        <v>1809</v>
      </c>
      <c r="DQ243" t="s">
        <v>1809</v>
      </c>
      <c r="DR243" t="s">
        <v>1809</v>
      </c>
      <c r="DS243" t="s">
        <v>1809</v>
      </c>
      <c r="DT243" t="s">
        <v>1809</v>
      </c>
      <c r="DU243" t="s">
        <v>1809</v>
      </c>
      <c r="DV243" t="s">
        <v>1809</v>
      </c>
      <c r="DW243">
        <v>0</v>
      </c>
      <c r="DX243">
        <v>1</v>
      </c>
      <c r="DY243">
        <v>0</v>
      </c>
      <c r="DZ243" t="s">
        <v>1809</v>
      </c>
      <c r="EA243">
        <v>0</v>
      </c>
      <c r="EB243" t="s">
        <v>1809</v>
      </c>
      <c r="EC243" t="s">
        <v>1809</v>
      </c>
      <c r="ED243" t="s">
        <v>1809</v>
      </c>
      <c r="EE243" t="s">
        <v>1809</v>
      </c>
      <c r="EF243" t="s">
        <v>1809</v>
      </c>
      <c r="EG243" t="s">
        <v>1809</v>
      </c>
      <c r="EH243" t="s">
        <v>1809</v>
      </c>
      <c r="EI243">
        <v>1</v>
      </c>
      <c r="EJ243">
        <v>0</v>
      </c>
      <c r="EK243">
        <v>0</v>
      </c>
      <c r="EL243">
        <v>1</v>
      </c>
      <c r="EM243">
        <v>1</v>
      </c>
      <c r="EN243">
        <v>1</v>
      </c>
      <c r="EO243">
        <v>1</v>
      </c>
      <c r="EP243">
        <v>0</v>
      </c>
      <c r="EQ243">
        <v>0</v>
      </c>
      <c r="ER243">
        <v>1</v>
      </c>
      <c r="ES243">
        <v>1</v>
      </c>
      <c r="ET243">
        <v>0</v>
      </c>
      <c r="EU243">
        <v>0</v>
      </c>
      <c r="EV243">
        <v>0</v>
      </c>
      <c r="EW243">
        <v>0</v>
      </c>
    </row>
    <row r="244" spans="1:153" x14ac:dyDescent="0.35">
      <c r="A244" t="s">
        <v>619</v>
      </c>
      <c r="B244" s="1">
        <v>43306</v>
      </c>
      <c r="C244" s="1">
        <v>43797</v>
      </c>
      <c r="D244">
        <v>1</v>
      </c>
      <c r="E244">
        <v>0</v>
      </c>
      <c r="F244">
        <v>0</v>
      </c>
      <c r="G244">
        <v>0</v>
      </c>
      <c r="H244">
        <v>1</v>
      </c>
      <c r="I244">
        <v>0</v>
      </c>
      <c r="J244">
        <v>1</v>
      </c>
      <c r="K244">
        <v>1</v>
      </c>
      <c r="L244">
        <v>0</v>
      </c>
      <c r="M244">
        <v>1</v>
      </c>
      <c r="N244">
        <v>1</v>
      </c>
      <c r="O244">
        <v>1</v>
      </c>
      <c r="P244">
        <v>0</v>
      </c>
      <c r="Q244">
        <v>0</v>
      </c>
      <c r="R244">
        <v>0</v>
      </c>
      <c r="S244">
        <v>0</v>
      </c>
      <c r="T244">
        <v>0</v>
      </c>
      <c r="U244">
        <v>1</v>
      </c>
      <c r="V244">
        <v>1</v>
      </c>
      <c r="W244">
        <v>1</v>
      </c>
      <c r="X244">
        <v>0</v>
      </c>
      <c r="Y244">
        <v>0</v>
      </c>
      <c r="Z244" t="s">
        <v>1809</v>
      </c>
      <c r="AA244" t="s">
        <v>1809</v>
      </c>
      <c r="AB244" t="s">
        <v>1809</v>
      </c>
      <c r="AC244" t="s">
        <v>1809</v>
      </c>
      <c r="AD244" t="s">
        <v>1809</v>
      </c>
      <c r="AE244" t="s">
        <v>1809</v>
      </c>
      <c r="AF244" t="s">
        <v>1809</v>
      </c>
      <c r="AG244" t="s">
        <v>1809</v>
      </c>
      <c r="AH244" t="s">
        <v>1809</v>
      </c>
      <c r="AI244" t="s">
        <v>1809</v>
      </c>
      <c r="AJ244" t="s">
        <v>1809</v>
      </c>
      <c r="AK244" t="s">
        <v>1809</v>
      </c>
      <c r="AL244" t="s">
        <v>1809</v>
      </c>
      <c r="AM244" t="s">
        <v>1809</v>
      </c>
      <c r="AN244">
        <v>0</v>
      </c>
      <c r="AO244">
        <v>0</v>
      </c>
      <c r="AP244" t="s">
        <v>1809</v>
      </c>
      <c r="AQ244" t="s">
        <v>1809</v>
      </c>
      <c r="AR244" t="s">
        <v>1809</v>
      </c>
      <c r="AS244" t="s">
        <v>1809</v>
      </c>
      <c r="AT244" t="s">
        <v>1809</v>
      </c>
      <c r="AU244" t="s">
        <v>1809</v>
      </c>
      <c r="AV244" t="s">
        <v>1809</v>
      </c>
      <c r="AW244" t="s">
        <v>1809</v>
      </c>
      <c r="AX244" t="s">
        <v>1809</v>
      </c>
      <c r="AY244" t="s">
        <v>1809</v>
      </c>
      <c r="AZ244">
        <v>0</v>
      </c>
      <c r="BA244" t="s">
        <v>1809</v>
      </c>
      <c r="BB244" t="s">
        <v>1809</v>
      </c>
      <c r="BC244" t="s">
        <v>1809</v>
      </c>
      <c r="BD244" t="s">
        <v>1809</v>
      </c>
      <c r="BE244" t="s">
        <v>1809</v>
      </c>
      <c r="BF244" t="s">
        <v>1809</v>
      </c>
      <c r="BG244" t="s">
        <v>1809</v>
      </c>
      <c r="BH244" t="s">
        <v>1809</v>
      </c>
      <c r="BI244" t="s">
        <v>1809</v>
      </c>
      <c r="BJ244" t="s">
        <v>1809</v>
      </c>
      <c r="BK244" t="s">
        <v>1809</v>
      </c>
      <c r="BL244" t="s">
        <v>1809</v>
      </c>
      <c r="BM244" t="s">
        <v>1809</v>
      </c>
      <c r="BN244" t="s">
        <v>1809</v>
      </c>
      <c r="BO244" t="s">
        <v>1809</v>
      </c>
      <c r="BP244" t="s">
        <v>1809</v>
      </c>
      <c r="BQ244" t="s">
        <v>1809</v>
      </c>
      <c r="BR244" t="s">
        <v>1809</v>
      </c>
      <c r="BS244" t="s">
        <v>1809</v>
      </c>
      <c r="BT244" t="s">
        <v>1809</v>
      </c>
      <c r="BU244" t="s">
        <v>1809</v>
      </c>
      <c r="BV244">
        <v>0</v>
      </c>
      <c r="BW244" t="s">
        <v>1809</v>
      </c>
      <c r="BX244" t="s">
        <v>1809</v>
      </c>
      <c r="BY244" t="s">
        <v>1809</v>
      </c>
      <c r="BZ244" t="s">
        <v>1809</v>
      </c>
      <c r="CA244" t="s">
        <v>1809</v>
      </c>
      <c r="CB244" t="s">
        <v>1809</v>
      </c>
      <c r="CC244" t="s">
        <v>1809</v>
      </c>
      <c r="CD244" t="s">
        <v>1809</v>
      </c>
      <c r="CE244" t="s">
        <v>1809</v>
      </c>
      <c r="CF244" t="s">
        <v>1809</v>
      </c>
      <c r="CG244" t="s">
        <v>1809</v>
      </c>
      <c r="CH244">
        <v>0</v>
      </c>
      <c r="CI244" t="s">
        <v>1809</v>
      </c>
      <c r="CJ244" t="s">
        <v>1809</v>
      </c>
      <c r="CK244" t="s">
        <v>1809</v>
      </c>
      <c r="CL244" t="s">
        <v>1809</v>
      </c>
      <c r="CM244" t="s">
        <v>1809</v>
      </c>
      <c r="CN244" t="s">
        <v>1809</v>
      </c>
      <c r="CO244" t="s">
        <v>1809</v>
      </c>
      <c r="CP244" t="s">
        <v>1809</v>
      </c>
      <c r="CQ244" t="s">
        <v>1809</v>
      </c>
      <c r="CR244" t="s">
        <v>1809</v>
      </c>
      <c r="CS244" t="s">
        <v>1809</v>
      </c>
      <c r="CT244" t="s">
        <v>1809</v>
      </c>
      <c r="CU244" t="s">
        <v>1809</v>
      </c>
      <c r="CV244" t="s">
        <v>1809</v>
      </c>
      <c r="CW244" t="s">
        <v>1809</v>
      </c>
      <c r="CX244" t="s">
        <v>1809</v>
      </c>
      <c r="CY244" t="s">
        <v>1809</v>
      </c>
      <c r="CZ244" t="s">
        <v>1809</v>
      </c>
      <c r="DA244" t="s">
        <v>1809</v>
      </c>
      <c r="DB244" t="s">
        <v>1809</v>
      </c>
      <c r="DC244" t="s">
        <v>1809</v>
      </c>
      <c r="DD244" t="s">
        <v>1809</v>
      </c>
      <c r="DE244" t="s">
        <v>1809</v>
      </c>
      <c r="DF244" t="s">
        <v>1809</v>
      </c>
      <c r="DG244" t="s">
        <v>1809</v>
      </c>
      <c r="DH244" t="s">
        <v>1809</v>
      </c>
      <c r="DI244" t="s">
        <v>1809</v>
      </c>
      <c r="DJ244" t="s">
        <v>1809</v>
      </c>
      <c r="DK244" t="s">
        <v>1809</v>
      </c>
      <c r="DL244" t="s">
        <v>1809</v>
      </c>
      <c r="DM244" t="s">
        <v>1809</v>
      </c>
      <c r="DN244" t="s">
        <v>1809</v>
      </c>
      <c r="DO244" t="s">
        <v>1809</v>
      </c>
      <c r="DP244" t="s">
        <v>1809</v>
      </c>
      <c r="DQ244" t="s">
        <v>1809</v>
      </c>
      <c r="DR244" t="s">
        <v>1809</v>
      </c>
      <c r="DS244" t="s">
        <v>1809</v>
      </c>
      <c r="DT244" t="s">
        <v>1809</v>
      </c>
      <c r="DU244" t="s">
        <v>1809</v>
      </c>
      <c r="DV244" t="s">
        <v>1809</v>
      </c>
      <c r="DW244">
        <v>0</v>
      </c>
      <c r="DX244">
        <v>1</v>
      </c>
      <c r="DY244">
        <v>0</v>
      </c>
      <c r="DZ244" t="s">
        <v>1809</v>
      </c>
      <c r="EA244">
        <v>0</v>
      </c>
      <c r="EB244" t="s">
        <v>1809</v>
      </c>
      <c r="EC244" t="s">
        <v>1809</v>
      </c>
      <c r="ED244" t="s">
        <v>1809</v>
      </c>
      <c r="EE244" t="s">
        <v>1809</v>
      </c>
      <c r="EF244" t="s">
        <v>1809</v>
      </c>
      <c r="EG244" t="s">
        <v>1809</v>
      </c>
      <c r="EH244" t="s">
        <v>1809</v>
      </c>
      <c r="EI244">
        <v>1</v>
      </c>
      <c r="EJ244">
        <v>0</v>
      </c>
      <c r="EK244">
        <v>0</v>
      </c>
      <c r="EL244">
        <v>1</v>
      </c>
      <c r="EM244">
        <v>1</v>
      </c>
      <c r="EN244">
        <v>1</v>
      </c>
      <c r="EO244">
        <v>1</v>
      </c>
      <c r="EP244">
        <v>0</v>
      </c>
      <c r="EQ244">
        <v>0</v>
      </c>
      <c r="ER244">
        <v>1</v>
      </c>
      <c r="ES244">
        <v>1</v>
      </c>
      <c r="ET244">
        <v>0</v>
      </c>
      <c r="EU244">
        <v>0</v>
      </c>
      <c r="EV244">
        <v>0</v>
      </c>
      <c r="EW244">
        <v>0</v>
      </c>
    </row>
    <row r="245" spans="1:153" x14ac:dyDescent="0.35">
      <c r="A245" t="s">
        <v>619</v>
      </c>
      <c r="B245" s="1">
        <v>43798</v>
      </c>
      <c r="C245" s="1">
        <v>43830</v>
      </c>
      <c r="D245">
        <v>1</v>
      </c>
      <c r="E245">
        <v>0</v>
      </c>
      <c r="F245">
        <v>0</v>
      </c>
      <c r="G245">
        <v>0</v>
      </c>
      <c r="H245">
        <v>1</v>
      </c>
      <c r="I245">
        <v>0</v>
      </c>
      <c r="J245">
        <v>1</v>
      </c>
      <c r="K245">
        <v>1</v>
      </c>
      <c r="L245">
        <v>0</v>
      </c>
      <c r="M245">
        <v>1</v>
      </c>
      <c r="N245">
        <v>1</v>
      </c>
      <c r="O245">
        <v>1</v>
      </c>
      <c r="P245">
        <v>0</v>
      </c>
      <c r="Q245">
        <v>0</v>
      </c>
      <c r="R245">
        <v>0</v>
      </c>
      <c r="S245">
        <v>0</v>
      </c>
      <c r="T245">
        <v>0</v>
      </c>
      <c r="U245">
        <v>1</v>
      </c>
      <c r="V245">
        <v>1</v>
      </c>
      <c r="W245">
        <v>1</v>
      </c>
      <c r="X245">
        <v>0</v>
      </c>
      <c r="Y245">
        <v>0</v>
      </c>
      <c r="Z245" t="s">
        <v>1809</v>
      </c>
      <c r="AA245" t="s">
        <v>1809</v>
      </c>
      <c r="AB245" t="s">
        <v>1809</v>
      </c>
      <c r="AC245" t="s">
        <v>1809</v>
      </c>
      <c r="AD245" t="s">
        <v>1809</v>
      </c>
      <c r="AE245" t="s">
        <v>1809</v>
      </c>
      <c r="AF245" t="s">
        <v>1809</v>
      </c>
      <c r="AG245" t="s">
        <v>1809</v>
      </c>
      <c r="AH245" t="s">
        <v>1809</v>
      </c>
      <c r="AI245" t="s">
        <v>1809</v>
      </c>
      <c r="AJ245" t="s">
        <v>1809</v>
      </c>
      <c r="AK245" t="s">
        <v>1809</v>
      </c>
      <c r="AL245" t="s">
        <v>1809</v>
      </c>
      <c r="AM245" t="s">
        <v>1809</v>
      </c>
      <c r="AN245">
        <v>0</v>
      </c>
      <c r="AO245">
        <v>0</v>
      </c>
      <c r="AP245" t="s">
        <v>1809</v>
      </c>
      <c r="AQ245" t="s">
        <v>1809</v>
      </c>
      <c r="AR245" t="s">
        <v>1809</v>
      </c>
      <c r="AS245" t="s">
        <v>1809</v>
      </c>
      <c r="AT245" t="s">
        <v>1809</v>
      </c>
      <c r="AU245" t="s">
        <v>1809</v>
      </c>
      <c r="AV245" t="s">
        <v>1809</v>
      </c>
      <c r="AW245" t="s">
        <v>1809</v>
      </c>
      <c r="AX245" t="s">
        <v>1809</v>
      </c>
      <c r="AY245" t="s">
        <v>1809</v>
      </c>
      <c r="AZ245">
        <v>0</v>
      </c>
      <c r="BA245" t="s">
        <v>1809</v>
      </c>
      <c r="BB245" t="s">
        <v>1809</v>
      </c>
      <c r="BC245" t="s">
        <v>1809</v>
      </c>
      <c r="BD245" t="s">
        <v>1809</v>
      </c>
      <c r="BE245" t="s">
        <v>1809</v>
      </c>
      <c r="BF245" t="s">
        <v>1809</v>
      </c>
      <c r="BG245" t="s">
        <v>1809</v>
      </c>
      <c r="BH245" t="s">
        <v>1809</v>
      </c>
      <c r="BI245" t="s">
        <v>1809</v>
      </c>
      <c r="BJ245" t="s">
        <v>1809</v>
      </c>
      <c r="BK245" t="s">
        <v>1809</v>
      </c>
      <c r="BL245" t="s">
        <v>1809</v>
      </c>
      <c r="BM245" t="s">
        <v>1809</v>
      </c>
      <c r="BN245" t="s">
        <v>1809</v>
      </c>
      <c r="BO245" t="s">
        <v>1809</v>
      </c>
      <c r="BP245" t="s">
        <v>1809</v>
      </c>
      <c r="BQ245" t="s">
        <v>1809</v>
      </c>
      <c r="BR245" t="s">
        <v>1809</v>
      </c>
      <c r="BS245" t="s">
        <v>1809</v>
      </c>
      <c r="BT245" t="s">
        <v>1809</v>
      </c>
      <c r="BU245" t="s">
        <v>1809</v>
      </c>
      <c r="BV245">
        <v>0</v>
      </c>
      <c r="BW245" t="s">
        <v>1809</v>
      </c>
      <c r="BX245" t="s">
        <v>1809</v>
      </c>
      <c r="BY245" t="s">
        <v>1809</v>
      </c>
      <c r="BZ245" t="s">
        <v>1809</v>
      </c>
      <c r="CA245" t="s">
        <v>1809</v>
      </c>
      <c r="CB245" t="s">
        <v>1809</v>
      </c>
      <c r="CC245" t="s">
        <v>1809</v>
      </c>
      <c r="CD245" t="s">
        <v>1809</v>
      </c>
      <c r="CE245" t="s">
        <v>1809</v>
      </c>
      <c r="CF245" t="s">
        <v>1809</v>
      </c>
      <c r="CG245" t="s">
        <v>1809</v>
      </c>
      <c r="CH245">
        <v>0</v>
      </c>
      <c r="CI245" t="s">
        <v>1809</v>
      </c>
      <c r="CJ245" t="s">
        <v>1809</v>
      </c>
      <c r="CK245" t="s">
        <v>1809</v>
      </c>
      <c r="CL245" t="s">
        <v>1809</v>
      </c>
      <c r="CM245" t="s">
        <v>1809</v>
      </c>
      <c r="CN245" t="s">
        <v>1809</v>
      </c>
      <c r="CO245" t="s">
        <v>1809</v>
      </c>
      <c r="CP245" t="s">
        <v>1809</v>
      </c>
      <c r="CQ245" t="s">
        <v>1809</v>
      </c>
      <c r="CR245" t="s">
        <v>1809</v>
      </c>
      <c r="CS245" t="s">
        <v>1809</v>
      </c>
      <c r="CT245" t="s">
        <v>1809</v>
      </c>
      <c r="CU245" t="s">
        <v>1809</v>
      </c>
      <c r="CV245" t="s">
        <v>1809</v>
      </c>
      <c r="CW245" t="s">
        <v>1809</v>
      </c>
      <c r="CX245" t="s">
        <v>1809</v>
      </c>
      <c r="CY245" t="s">
        <v>1809</v>
      </c>
      <c r="CZ245" t="s">
        <v>1809</v>
      </c>
      <c r="DA245" t="s">
        <v>1809</v>
      </c>
      <c r="DB245" t="s">
        <v>1809</v>
      </c>
      <c r="DC245" t="s">
        <v>1809</v>
      </c>
      <c r="DD245" t="s">
        <v>1809</v>
      </c>
      <c r="DE245" t="s">
        <v>1809</v>
      </c>
      <c r="DF245" t="s">
        <v>1809</v>
      </c>
      <c r="DG245" t="s">
        <v>1809</v>
      </c>
      <c r="DH245" t="s">
        <v>1809</v>
      </c>
      <c r="DI245" t="s">
        <v>1809</v>
      </c>
      <c r="DJ245" t="s">
        <v>1809</v>
      </c>
      <c r="DK245" t="s">
        <v>1809</v>
      </c>
      <c r="DL245" t="s">
        <v>1809</v>
      </c>
      <c r="DM245" t="s">
        <v>1809</v>
      </c>
      <c r="DN245" t="s">
        <v>1809</v>
      </c>
      <c r="DO245" t="s">
        <v>1809</v>
      </c>
      <c r="DP245" t="s">
        <v>1809</v>
      </c>
      <c r="DQ245" t="s">
        <v>1809</v>
      </c>
      <c r="DR245" t="s">
        <v>1809</v>
      </c>
      <c r="DS245" t="s">
        <v>1809</v>
      </c>
      <c r="DT245" t="s">
        <v>1809</v>
      </c>
      <c r="DU245" t="s">
        <v>1809</v>
      </c>
      <c r="DV245" t="s">
        <v>1809</v>
      </c>
      <c r="DW245">
        <v>0</v>
      </c>
      <c r="DX245">
        <v>1</v>
      </c>
      <c r="DY245">
        <v>0</v>
      </c>
      <c r="DZ245" t="s">
        <v>1809</v>
      </c>
      <c r="EA245">
        <v>0</v>
      </c>
      <c r="EB245" t="s">
        <v>1809</v>
      </c>
      <c r="EC245" t="s">
        <v>1809</v>
      </c>
      <c r="ED245" t="s">
        <v>1809</v>
      </c>
      <c r="EE245" t="s">
        <v>1809</v>
      </c>
      <c r="EF245" t="s">
        <v>1809</v>
      </c>
      <c r="EG245" t="s">
        <v>1809</v>
      </c>
      <c r="EH245" t="s">
        <v>1809</v>
      </c>
      <c r="EI245">
        <v>1</v>
      </c>
      <c r="EJ245">
        <v>0</v>
      </c>
      <c r="EK245">
        <v>0</v>
      </c>
      <c r="EL245">
        <v>1</v>
      </c>
      <c r="EM245">
        <v>1</v>
      </c>
      <c r="EN245">
        <v>1</v>
      </c>
      <c r="EO245">
        <v>1</v>
      </c>
      <c r="EP245">
        <v>0</v>
      </c>
      <c r="EQ245">
        <v>0</v>
      </c>
      <c r="ER245">
        <v>1</v>
      </c>
      <c r="ES245">
        <v>1</v>
      </c>
      <c r="ET245">
        <v>0</v>
      </c>
      <c r="EU245">
        <v>0</v>
      </c>
      <c r="EV245">
        <v>0</v>
      </c>
      <c r="EW245">
        <v>0</v>
      </c>
    </row>
    <row r="246" spans="1:153" x14ac:dyDescent="0.35">
      <c r="A246" t="s">
        <v>635</v>
      </c>
      <c r="B246" s="1">
        <v>41640</v>
      </c>
      <c r="C246" s="1">
        <v>41738</v>
      </c>
      <c r="D246">
        <v>1</v>
      </c>
      <c r="E246">
        <v>0</v>
      </c>
      <c r="F246">
        <v>1</v>
      </c>
      <c r="G246">
        <v>0</v>
      </c>
      <c r="H246">
        <v>0</v>
      </c>
      <c r="I246">
        <v>0</v>
      </c>
      <c r="J246">
        <v>1</v>
      </c>
      <c r="K246">
        <v>2</v>
      </c>
      <c r="L246">
        <v>0</v>
      </c>
      <c r="M246">
        <v>1</v>
      </c>
      <c r="N246">
        <v>1</v>
      </c>
      <c r="O246">
        <v>1</v>
      </c>
      <c r="P246">
        <v>1</v>
      </c>
      <c r="Q246">
        <v>0</v>
      </c>
      <c r="R246">
        <v>0</v>
      </c>
      <c r="S246">
        <v>1</v>
      </c>
      <c r="T246">
        <v>0</v>
      </c>
      <c r="U246">
        <v>0</v>
      </c>
      <c r="V246">
        <v>0</v>
      </c>
      <c r="W246">
        <v>0</v>
      </c>
      <c r="X246">
        <v>0</v>
      </c>
      <c r="Y246">
        <v>1</v>
      </c>
      <c r="Z246">
        <v>1</v>
      </c>
      <c r="AA246">
        <v>1</v>
      </c>
      <c r="AB246">
        <v>1</v>
      </c>
      <c r="AC246">
        <v>1</v>
      </c>
      <c r="AD246">
        <v>1</v>
      </c>
      <c r="AE246">
        <v>1</v>
      </c>
      <c r="AF246">
        <v>1</v>
      </c>
      <c r="AG246">
        <v>0</v>
      </c>
      <c r="AH246">
        <v>0</v>
      </c>
      <c r="AI246">
        <v>0</v>
      </c>
      <c r="AJ246">
        <v>0</v>
      </c>
      <c r="AK246">
        <v>0</v>
      </c>
      <c r="AL246">
        <v>0</v>
      </c>
      <c r="AM246">
        <v>1</v>
      </c>
      <c r="AN246">
        <v>1</v>
      </c>
      <c r="AO246">
        <v>0</v>
      </c>
      <c r="AP246" t="s">
        <v>1809</v>
      </c>
      <c r="AQ246" t="s">
        <v>1809</v>
      </c>
      <c r="AR246" t="s">
        <v>1809</v>
      </c>
      <c r="AS246" t="s">
        <v>1809</v>
      </c>
      <c r="AT246" t="s">
        <v>1809</v>
      </c>
      <c r="AU246" t="s">
        <v>1809</v>
      </c>
      <c r="AV246" t="s">
        <v>1809</v>
      </c>
      <c r="AW246" t="s">
        <v>1809</v>
      </c>
      <c r="AX246" t="s">
        <v>1809</v>
      </c>
      <c r="AY246" t="s">
        <v>1809</v>
      </c>
      <c r="AZ246">
        <v>0</v>
      </c>
      <c r="BA246" t="s">
        <v>1809</v>
      </c>
      <c r="BB246" t="s">
        <v>1809</v>
      </c>
      <c r="BC246" t="s">
        <v>1809</v>
      </c>
      <c r="BD246" t="s">
        <v>1809</v>
      </c>
      <c r="BE246" t="s">
        <v>1809</v>
      </c>
      <c r="BF246" t="s">
        <v>1809</v>
      </c>
      <c r="BG246" t="s">
        <v>1809</v>
      </c>
      <c r="BH246" t="s">
        <v>1809</v>
      </c>
      <c r="BI246" t="s">
        <v>1809</v>
      </c>
      <c r="BJ246" t="s">
        <v>1809</v>
      </c>
      <c r="BK246" t="s">
        <v>1809</v>
      </c>
      <c r="BL246" t="s">
        <v>1809</v>
      </c>
      <c r="BM246" t="s">
        <v>1809</v>
      </c>
      <c r="BN246" t="s">
        <v>1809</v>
      </c>
      <c r="BO246" t="s">
        <v>1809</v>
      </c>
      <c r="BP246" t="s">
        <v>1809</v>
      </c>
      <c r="BQ246" t="s">
        <v>1809</v>
      </c>
      <c r="BR246" t="s">
        <v>1809</v>
      </c>
      <c r="BS246" t="s">
        <v>1809</v>
      </c>
      <c r="BT246" t="s">
        <v>1809</v>
      </c>
      <c r="BU246" t="s">
        <v>1809</v>
      </c>
      <c r="BV246">
        <v>0</v>
      </c>
      <c r="BW246" t="s">
        <v>1809</v>
      </c>
      <c r="BX246" t="s">
        <v>1809</v>
      </c>
      <c r="BY246" t="s">
        <v>1809</v>
      </c>
      <c r="BZ246" t="s">
        <v>1809</v>
      </c>
      <c r="CA246" t="s">
        <v>1809</v>
      </c>
      <c r="CB246" t="s">
        <v>1809</v>
      </c>
      <c r="CC246" t="s">
        <v>1809</v>
      </c>
      <c r="CD246" t="s">
        <v>1809</v>
      </c>
      <c r="CE246" t="s">
        <v>1809</v>
      </c>
      <c r="CF246" t="s">
        <v>1809</v>
      </c>
      <c r="CG246" t="s">
        <v>1809</v>
      </c>
      <c r="CH246">
        <v>1</v>
      </c>
      <c r="CI246">
        <v>1</v>
      </c>
      <c r="CJ246">
        <v>1</v>
      </c>
      <c r="CK246">
        <v>0</v>
      </c>
      <c r="CL246">
        <v>0</v>
      </c>
      <c r="CM246">
        <v>0</v>
      </c>
      <c r="CN246">
        <v>1</v>
      </c>
      <c r="CO246">
        <v>0</v>
      </c>
      <c r="CP246">
        <v>0</v>
      </c>
      <c r="CQ246">
        <v>1</v>
      </c>
      <c r="CR246">
        <v>0</v>
      </c>
      <c r="CS246">
        <v>0</v>
      </c>
      <c r="CT246">
        <v>0</v>
      </c>
      <c r="CU246">
        <v>0</v>
      </c>
      <c r="CV246">
        <v>0</v>
      </c>
      <c r="CW246">
        <v>1</v>
      </c>
      <c r="CX246">
        <v>0</v>
      </c>
      <c r="CY246">
        <v>0</v>
      </c>
      <c r="CZ246">
        <v>1</v>
      </c>
      <c r="DA246">
        <v>0</v>
      </c>
      <c r="DB246">
        <v>0</v>
      </c>
      <c r="DC246">
        <v>0</v>
      </c>
      <c r="DD246">
        <v>0</v>
      </c>
      <c r="DE246">
        <v>0</v>
      </c>
      <c r="DF246">
        <v>0</v>
      </c>
      <c r="DG246">
        <v>0</v>
      </c>
      <c r="DH246">
        <v>0</v>
      </c>
      <c r="DI246">
        <v>0</v>
      </c>
      <c r="DJ246">
        <v>0</v>
      </c>
      <c r="DK246">
        <v>0</v>
      </c>
      <c r="DL246">
        <v>1</v>
      </c>
      <c r="DM246">
        <v>0</v>
      </c>
      <c r="DN246">
        <v>0</v>
      </c>
      <c r="DO246">
        <v>0</v>
      </c>
      <c r="DP246">
        <v>0</v>
      </c>
      <c r="DQ246">
        <v>0</v>
      </c>
      <c r="DR246">
        <v>1</v>
      </c>
      <c r="DS246">
        <v>1</v>
      </c>
      <c r="DT246">
        <v>1</v>
      </c>
      <c r="DU246">
        <v>1</v>
      </c>
      <c r="DV246">
        <v>0</v>
      </c>
      <c r="DW246">
        <v>0</v>
      </c>
      <c r="DX246">
        <v>0</v>
      </c>
      <c r="DY246">
        <v>0</v>
      </c>
      <c r="DZ246" t="s">
        <v>1809</v>
      </c>
      <c r="EA246">
        <v>1</v>
      </c>
      <c r="EB246">
        <v>0</v>
      </c>
      <c r="EC246">
        <v>0</v>
      </c>
      <c r="ED246">
        <v>0</v>
      </c>
      <c r="EE246">
        <v>0</v>
      </c>
      <c r="EF246">
        <v>0</v>
      </c>
      <c r="EG246">
        <v>1</v>
      </c>
      <c r="EH246">
        <v>0</v>
      </c>
      <c r="EI246">
        <v>1</v>
      </c>
      <c r="EJ246">
        <v>0</v>
      </c>
      <c r="EK246">
        <v>0</v>
      </c>
      <c r="EL246">
        <v>1</v>
      </c>
      <c r="EM246">
        <v>1</v>
      </c>
      <c r="EN246">
        <v>1</v>
      </c>
      <c r="EO246">
        <v>1</v>
      </c>
      <c r="EP246">
        <v>0</v>
      </c>
      <c r="EQ246">
        <v>0</v>
      </c>
      <c r="ER246">
        <v>1</v>
      </c>
      <c r="ES246">
        <v>1</v>
      </c>
      <c r="ET246">
        <v>0</v>
      </c>
      <c r="EU246">
        <v>0</v>
      </c>
      <c r="EV246">
        <v>0</v>
      </c>
      <c r="EW246">
        <v>0</v>
      </c>
    </row>
    <row r="247" spans="1:153" x14ac:dyDescent="0.35">
      <c r="A247" t="s">
        <v>635</v>
      </c>
      <c r="B247" s="1">
        <v>41739</v>
      </c>
      <c r="C247" s="1">
        <v>42486</v>
      </c>
      <c r="D247">
        <v>1</v>
      </c>
      <c r="E247">
        <v>0</v>
      </c>
      <c r="F247">
        <v>1</v>
      </c>
      <c r="G247">
        <v>0</v>
      </c>
      <c r="H247">
        <v>0</v>
      </c>
      <c r="I247">
        <v>0</v>
      </c>
      <c r="J247">
        <v>1</v>
      </c>
      <c r="K247">
        <v>2</v>
      </c>
      <c r="L247">
        <v>0</v>
      </c>
      <c r="M247">
        <v>1</v>
      </c>
      <c r="N247">
        <v>1</v>
      </c>
      <c r="O247">
        <v>1</v>
      </c>
      <c r="P247">
        <v>1</v>
      </c>
      <c r="Q247">
        <v>0</v>
      </c>
      <c r="R247">
        <v>0</v>
      </c>
      <c r="S247">
        <v>1</v>
      </c>
      <c r="T247">
        <v>0</v>
      </c>
      <c r="U247">
        <v>0</v>
      </c>
      <c r="V247">
        <v>0</v>
      </c>
      <c r="W247">
        <v>0</v>
      </c>
      <c r="X247">
        <v>0</v>
      </c>
      <c r="Y247">
        <v>1</v>
      </c>
      <c r="Z247">
        <v>1</v>
      </c>
      <c r="AA247">
        <v>1</v>
      </c>
      <c r="AB247">
        <v>1</v>
      </c>
      <c r="AC247">
        <v>1</v>
      </c>
      <c r="AD247">
        <v>1</v>
      </c>
      <c r="AE247">
        <v>1</v>
      </c>
      <c r="AF247">
        <v>1</v>
      </c>
      <c r="AG247">
        <v>0</v>
      </c>
      <c r="AH247">
        <v>0</v>
      </c>
      <c r="AI247">
        <v>0</v>
      </c>
      <c r="AJ247">
        <v>0</v>
      </c>
      <c r="AK247">
        <v>0</v>
      </c>
      <c r="AL247">
        <v>0</v>
      </c>
      <c r="AM247">
        <v>1</v>
      </c>
      <c r="AN247">
        <v>1</v>
      </c>
      <c r="AO247">
        <v>0</v>
      </c>
      <c r="AP247" t="s">
        <v>1809</v>
      </c>
      <c r="AQ247" t="s">
        <v>1809</v>
      </c>
      <c r="AR247" t="s">
        <v>1809</v>
      </c>
      <c r="AS247" t="s">
        <v>1809</v>
      </c>
      <c r="AT247" t="s">
        <v>1809</v>
      </c>
      <c r="AU247" t="s">
        <v>1809</v>
      </c>
      <c r="AV247" t="s">
        <v>1809</v>
      </c>
      <c r="AW247" t="s">
        <v>1809</v>
      </c>
      <c r="AX247" t="s">
        <v>1809</v>
      </c>
      <c r="AY247" t="s">
        <v>1809</v>
      </c>
      <c r="AZ247">
        <v>0</v>
      </c>
      <c r="BA247" t="s">
        <v>1809</v>
      </c>
      <c r="BB247" t="s">
        <v>1809</v>
      </c>
      <c r="BC247" t="s">
        <v>1809</v>
      </c>
      <c r="BD247" t="s">
        <v>1809</v>
      </c>
      <c r="BE247" t="s">
        <v>1809</v>
      </c>
      <c r="BF247" t="s">
        <v>1809</v>
      </c>
      <c r="BG247" t="s">
        <v>1809</v>
      </c>
      <c r="BH247" t="s">
        <v>1809</v>
      </c>
      <c r="BI247" t="s">
        <v>1809</v>
      </c>
      <c r="BJ247" t="s">
        <v>1809</v>
      </c>
      <c r="BK247" t="s">
        <v>1809</v>
      </c>
      <c r="BL247" t="s">
        <v>1809</v>
      </c>
      <c r="BM247" t="s">
        <v>1809</v>
      </c>
      <c r="BN247" t="s">
        <v>1809</v>
      </c>
      <c r="BO247" t="s">
        <v>1809</v>
      </c>
      <c r="BP247" t="s">
        <v>1809</v>
      </c>
      <c r="BQ247" t="s">
        <v>1809</v>
      </c>
      <c r="BR247" t="s">
        <v>1809</v>
      </c>
      <c r="BS247" t="s">
        <v>1809</v>
      </c>
      <c r="BT247" t="s">
        <v>1809</v>
      </c>
      <c r="BU247" t="s">
        <v>1809</v>
      </c>
      <c r="BV247">
        <v>0</v>
      </c>
      <c r="BW247" t="s">
        <v>1809</v>
      </c>
      <c r="BX247" t="s">
        <v>1809</v>
      </c>
      <c r="BY247" t="s">
        <v>1809</v>
      </c>
      <c r="BZ247" t="s">
        <v>1809</v>
      </c>
      <c r="CA247" t="s">
        <v>1809</v>
      </c>
      <c r="CB247" t="s">
        <v>1809</v>
      </c>
      <c r="CC247" t="s">
        <v>1809</v>
      </c>
      <c r="CD247" t="s">
        <v>1809</v>
      </c>
      <c r="CE247" t="s">
        <v>1809</v>
      </c>
      <c r="CF247" t="s">
        <v>1809</v>
      </c>
      <c r="CG247" t="s">
        <v>1809</v>
      </c>
      <c r="CH247">
        <v>1</v>
      </c>
      <c r="CI247">
        <v>1</v>
      </c>
      <c r="CJ247">
        <v>1</v>
      </c>
      <c r="CK247">
        <v>0</v>
      </c>
      <c r="CL247">
        <v>0</v>
      </c>
      <c r="CM247">
        <v>0</v>
      </c>
      <c r="CN247">
        <v>1</v>
      </c>
      <c r="CO247">
        <v>0</v>
      </c>
      <c r="CP247">
        <v>0</v>
      </c>
      <c r="CQ247">
        <v>1</v>
      </c>
      <c r="CR247">
        <v>0</v>
      </c>
      <c r="CS247">
        <v>0</v>
      </c>
      <c r="CT247">
        <v>0</v>
      </c>
      <c r="CU247">
        <v>0</v>
      </c>
      <c r="CV247">
        <v>0</v>
      </c>
      <c r="CW247">
        <v>1</v>
      </c>
      <c r="CX247">
        <v>0</v>
      </c>
      <c r="CY247">
        <v>0</v>
      </c>
      <c r="CZ247">
        <v>1</v>
      </c>
      <c r="DA247">
        <v>0</v>
      </c>
      <c r="DB247">
        <v>0</v>
      </c>
      <c r="DC247">
        <v>0</v>
      </c>
      <c r="DD247">
        <v>0</v>
      </c>
      <c r="DE247">
        <v>0</v>
      </c>
      <c r="DF247">
        <v>0</v>
      </c>
      <c r="DG247">
        <v>0</v>
      </c>
      <c r="DH247">
        <v>0</v>
      </c>
      <c r="DI247">
        <v>0</v>
      </c>
      <c r="DJ247">
        <v>0</v>
      </c>
      <c r="DK247">
        <v>0</v>
      </c>
      <c r="DL247">
        <v>1</v>
      </c>
      <c r="DM247">
        <v>0</v>
      </c>
      <c r="DN247">
        <v>0</v>
      </c>
      <c r="DO247">
        <v>0</v>
      </c>
      <c r="DP247">
        <v>0</v>
      </c>
      <c r="DQ247">
        <v>0</v>
      </c>
      <c r="DR247">
        <v>1</v>
      </c>
      <c r="DS247">
        <v>1</v>
      </c>
      <c r="DT247">
        <v>1</v>
      </c>
      <c r="DU247">
        <v>1</v>
      </c>
      <c r="DV247">
        <v>0</v>
      </c>
      <c r="DW247">
        <v>0</v>
      </c>
      <c r="DX247">
        <v>0</v>
      </c>
      <c r="DY247">
        <v>0</v>
      </c>
      <c r="DZ247" t="s">
        <v>1809</v>
      </c>
      <c r="EA247">
        <v>1</v>
      </c>
      <c r="EB247">
        <v>0</v>
      </c>
      <c r="EC247">
        <v>0</v>
      </c>
      <c r="ED247">
        <v>0</v>
      </c>
      <c r="EE247">
        <v>0</v>
      </c>
      <c r="EF247">
        <v>0</v>
      </c>
      <c r="EG247">
        <v>1</v>
      </c>
      <c r="EH247">
        <v>0</v>
      </c>
      <c r="EI247">
        <v>1</v>
      </c>
      <c r="EJ247">
        <v>0</v>
      </c>
      <c r="EK247">
        <v>0</v>
      </c>
      <c r="EL247">
        <v>1</v>
      </c>
      <c r="EM247">
        <v>1</v>
      </c>
      <c r="EN247">
        <v>1</v>
      </c>
      <c r="EO247">
        <v>1</v>
      </c>
      <c r="EP247">
        <v>0</v>
      </c>
      <c r="EQ247">
        <v>0</v>
      </c>
      <c r="ER247">
        <v>1</v>
      </c>
      <c r="ES247">
        <v>1</v>
      </c>
      <c r="ET247">
        <v>0</v>
      </c>
      <c r="EU247">
        <v>0</v>
      </c>
      <c r="EV247">
        <v>0</v>
      </c>
      <c r="EW247">
        <v>0</v>
      </c>
    </row>
    <row r="248" spans="1:153" x14ac:dyDescent="0.35">
      <c r="A248" t="s">
        <v>635</v>
      </c>
      <c r="B248" s="1">
        <v>42487</v>
      </c>
      <c r="C248" s="1">
        <v>42813</v>
      </c>
      <c r="D248">
        <v>1</v>
      </c>
      <c r="E248">
        <v>0</v>
      </c>
      <c r="F248">
        <v>1</v>
      </c>
      <c r="G248">
        <v>0</v>
      </c>
      <c r="H248">
        <v>0</v>
      </c>
      <c r="I248">
        <v>0</v>
      </c>
      <c r="J248">
        <v>1</v>
      </c>
      <c r="K248">
        <v>2</v>
      </c>
      <c r="L248">
        <v>0</v>
      </c>
      <c r="M248">
        <v>1</v>
      </c>
      <c r="N248">
        <v>1</v>
      </c>
      <c r="O248">
        <v>1</v>
      </c>
      <c r="P248">
        <v>1</v>
      </c>
      <c r="Q248">
        <v>0</v>
      </c>
      <c r="R248">
        <v>0</v>
      </c>
      <c r="S248">
        <v>1</v>
      </c>
      <c r="T248">
        <v>0</v>
      </c>
      <c r="U248">
        <v>0</v>
      </c>
      <c r="V248">
        <v>0</v>
      </c>
      <c r="W248">
        <v>0</v>
      </c>
      <c r="X248">
        <v>0</v>
      </c>
      <c r="Y248">
        <v>1</v>
      </c>
      <c r="Z248">
        <v>1</v>
      </c>
      <c r="AA248">
        <v>1</v>
      </c>
      <c r="AB248">
        <v>1</v>
      </c>
      <c r="AC248">
        <v>1</v>
      </c>
      <c r="AD248">
        <v>1</v>
      </c>
      <c r="AE248">
        <v>1</v>
      </c>
      <c r="AF248">
        <v>1</v>
      </c>
      <c r="AG248">
        <v>0</v>
      </c>
      <c r="AH248">
        <v>0</v>
      </c>
      <c r="AI248">
        <v>0</v>
      </c>
      <c r="AJ248">
        <v>0</v>
      </c>
      <c r="AK248">
        <v>0</v>
      </c>
      <c r="AL248">
        <v>0</v>
      </c>
      <c r="AM248">
        <v>1</v>
      </c>
      <c r="AN248">
        <v>1</v>
      </c>
      <c r="AO248">
        <v>0</v>
      </c>
      <c r="AP248" t="s">
        <v>1809</v>
      </c>
      <c r="AQ248" t="s">
        <v>1809</v>
      </c>
      <c r="AR248" t="s">
        <v>1809</v>
      </c>
      <c r="AS248" t="s">
        <v>1809</v>
      </c>
      <c r="AT248" t="s">
        <v>1809</v>
      </c>
      <c r="AU248" t="s">
        <v>1809</v>
      </c>
      <c r="AV248" t="s">
        <v>1809</v>
      </c>
      <c r="AW248" t="s">
        <v>1809</v>
      </c>
      <c r="AX248" t="s">
        <v>1809</v>
      </c>
      <c r="AY248" t="s">
        <v>1809</v>
      </c>
      <c r="AZ248">
        <v>0</v>
      </c>
      <c r="BA248" t="s">
        <v>1809</v>
      </c>
      <c r="BB248" t="s">
        <v>1809</v>
      </c>
      <c r="BC248" t="s">
        <v>1809</v>
      </c>
      <c r="BD248" t="s">
        <v>1809</v>
      </c>
      <c r="BE248" t="s">
        <v>1809</v>
      </c>
      <c r="BF248" t="s">
        <v>1809</v>
      </c>
      <c r="BG248" t="s">
        <v>1809</v>
      </c>
      <c r="BH248" t="s">
        <v>1809</v>
      </c>
      <c r="BI248" t="s">
        <v>1809</v>
      </c>
      <c r="BJ248" t="s">
        <v>1809</v>
      </c>
      <c r="BK248" t="s">
        <v>1809</v>
      </c>
      <c r="BL248" t="s">
        <v>1809</v>
      </c>
      <c r="BM248" t="s">
        <v>1809</v>
      </c>
      <c r="BN248" t="s">
        <v>1809</v>
      </c>
      <c r="BO248" t="s">
        <v>1809</v>
      </c>
      <c r="BP248" t="s">
        <v>1809</v>
      </c>
      <c r="BQ248" t="s">
        <v>1809</v>
      </c>
      <c r="BR248" t="s">
        <v>1809</v>
      </c>
      <c r="BS248" t="s">
        <v>1809</v>
      </c>
      <c r="BT248" t="s">
        <v>1809</v>
      </c>
      <c r="BU248" t="s">
        <v>1809</v>
      </c>
      <c r="BV248">
        <v>0</v>
      </c>
      <c r="BW248" t="s">
        <v>1809</v>
      </c>
      <c r="BX248" t="s">
        <v>1809</v>
      </c>
      <c r="BY248" t="s">
        <v>1809</v>
      </c>
      <c r="BZ248" t="s">
        <v>1809</v>
      </c>
      <c r="CA248" t="s">
        <v>1809</v>
      </c>
      <c r="CB248" t="s">
        <v>1809</v>
      </c>
      <c r="CC248" t="s">
        <v>1809</v>
      </c>
      <c r="CD248" t="s">
        <v>1809</v>
      </c>
      <c r="CE248" t="s">
        <v>1809</v>
      </c>
      <c r="CF248" t="s">
        <v>1809</v>
      </c>
      <c r="CG248" t="s">
        <v>1809</v>
      </c>
      <c r="CH248">
        <v>1</v>
      </c>
      <c r="CI248">
        <v>1</v>
      </c>
      <c r="CJ248">
        <v>1</v>
      </c>
      <c r="CK248">
        <v>0</v>
      </c>
      <c r="CL248">
        <v>0</v>
      </c>
      <c r="CM248">
        <v>0</v>
      </c>
      <c r="CN248">
        <v>1</v>
      </c>
      <c r="CO248">
        <v>0</v>
      </c>
      <c r="CP248">
        <v>0</v>
      </c>
      <c r="CQ248">
        <v>1</v>
      </c>
      <c r="CR248">
        <v>0</v>
      </c>
      <c r="CS248">
        <v>0</v>
      </c>
      <c r="CT248">
        <v>0</v>
      </c>
      <c r="CU248">
        <v>0</v>
      </c>
      <c r="CV248">
        <v>0</v>
      </c>
      <c r="CW248">
        <v>1</v>
      </c>
      <c r="CX248">
        <v>0</v>
      </c>
      <c r="CY248">
        <v>0</v>
      </c>
      <c r="CZ248">
        <v>1</v>
      </c>
      <c r="DA248">
        <v>0</v>
      </c>
      <c r="DB248">
        <v>0</v>
      </c>
      <c r="DC248">
        <v>0</v>
      </c>
      <c r="DD248">
        <v>0</v>
      </c>
      <c r="DE248">
        <v>0</v>
      </c>
      <c r="DF248">
        <v>0</v>
      </c>
      <c r="DG248">
        <v>0</v>
      </c>
      <c r="DH248">
        <v>0</v>
      </c>
      <c r="DI248">
        <v>0</v>
      </c>
      <c r="DJ248">
        <v>0</v>
      </c>
      <c r="DK248">
        <v>0</v>
      </c>
      <c r="DL248">
        <v>1</v>
      </c>
      <c r="DM248">
        <v>0</v>
      </c>
      <c r="DN248">
        <v>0</v>
      </c>
      <c r="DO248">
        <v>0</v>
      </c>
      <c r="DP248">
        <v>0</v>
      </c>
      <c r="DQ248">
        <v>0</v>
      </c>
      <c r="DR248">
        <v>1</v>
      </c>
      <c r="DS248">
        <v>1</v>
      </c>
      <c r="DT248">
        <v>1</v>
      </c>
      <c r="DU248">
        <v>1</v>
      </c>
      <c r="DV248">
        <v>0</v>
      </c>
      <c r="DW248">
        <v>0</v>
      </c>
      <c r="DX248">
        <v>0</v>
      </c>
      <c r="DY248">
        <v>0</v>
      </c>
      <c r="DZ248" t="s">
        <v>1809</v>
      </c>
      <c r="EA248">
        <v>1</v>
      </c>
      <c r="EB248">
        <v>0</v>
      </c>
      <c r="EC248">
        <v>0</v>
      </c>
      <c r="ED248">
        <v>0</v>
      </c>
      <c r="EE248">
        <v>0</v>
      </c>
      <c r="EF248">
        <v>0</v>
      </c>
      <c r="EG248">
        <v>1</v>
      </c>
      <c r="EH248">
        <v>0</v>
      </c>
      <c r="EI248">
        <v>1</v>
      </c>
      <c r="EJ248">
        <v>0</v>
      </c>
      <c r="EK248">
        <v>0</v>
      </c>
      <c r="EL248">
        <v>1</v>
      </c>
      <c r="EM248">
        <v>1</v>
      </c>
      <c r="EN248">
        <v>1</v>
      </c>
      <c r="EO248">
        <v>1</v>
      </c>
      <c r="EP248">
        <v>0</v>
      </c>
      <c r="EQ248">
        <v>0</v>
      </c>
      <c r="ER248">
        <v>1</v>
      </c>
      <c r="ES248">
        <v>1</v>
      </c>
      <c r="ET248">
        <v>0</v>
      </c>
      <c r="EU248">
        <v>0</v>
      </c>
      <c r="EV248">
        <v>0</v>
      </c>
      <c r="EW248">
        <v>0</v>
      </c>
    </row>
    <row r="249" spans="1:153" x14ac:dyDescent="0.35">
      <c r="A249" t="s">
        <v>635</v>
      </c>
      <c r="B249" s="1">
        <v>42814</v>
      </c>
      <c r="C249" s="1">
        <v>42913</v>
      </c>
      <c r="D249">
        <v>1</v>
      </c>
      <c r="E249">
        <v>0</v>
      </c>
      <c r="F249">
        <v>1</v>
      </c>
      <c r="G249">
        <v>0</v>
      </c>
      <c r="H249">
        <v>0</v>
      </c>
      <c r="I249">
        <v>0</v>
      </c>
      <c r="J249">
        <v>1</v>
      </c>
      <c r="K249">
        <v>2</v>
      </c>
      <c r="L249">
        <v>0</v>
      </c>
      <c r="M249">
        <v>1</v>
      </c>
      <c r="N249">
        <v>1</v>
      </c>
      <c r="O249">
        <v>1</v>
      </c>
      <c r="P249">
        <v>1</v>
      </c>
      <c r="Q249">
        <v>0</v>
      </c>
      <c r="R249">
        <v>0</v>
      </c>
      <c r="S249">
        <v>1</v>
      </c>
      <c r="T249">
        <v>0</v>
      </c>
      <c r="U249">
        <v>0</v>
      </c>
      <c r="V249">
        <v>0</v>
      </c>
      <c r="W249">
        <v>0</v>
      </c>
      <c r="X249">
        <v>0</v>
      </c>
      <c r="Y249">
        <v>1</v>
      </c>
      <c r="Z249">
        <v>1</v>
      </c>
      <c r="AA249">
        <v>1</v>
      </c>
      <c r="AB249">
        <v>1</v>
      </c>
      <c r="AC249">
        <v>1</v>
      </c>
      <c r="AD249">
        <v>1</v>
      </c>
      <c r="AE249">
        <v>1</v>
      </c>
      <c r="AF249">
        <v>1</v>
      </c>
      <c r="AG249">
        <v>0</v>
      </c>
      <c r="AH249">
        <v>0</v>
      </c>
      <c r="AI249">
        <v>0</v>
      </c>
      <c r="AJ249">
        <v>0</v>
      </c>
      <c r="AK249">
        <v>0</v>
      </c>
      <c r="AL249">
        <v>0</v>
      </c>
      <c r="AM249">
        <v>1</v>
      </c>
      <c r="AN249">
        <v>1</v>
      </c>
      <c r="AO249">
        <v>0</v>
      </c>
      <c r="AP249" t="s">
        <v>1809</v>
      </c>
      <c r="AQ249" t="s">
        <v>1809</v>
      </c>
      <c r="AR249" t="s">
        <v>1809</v>
      </c>
      <c r="AS249" t="s">
        <v>1809</v>
      </c>
      <c r="AT249" t="s">
        <v>1809</v>
      </c>
      <c r="AU249" t="s">
        <v>1809</v>
      </c>
      <c r="AV249" t="s">
        <v>1809</v>
      </c>
      <c r="AW249" t="s">
        <v>1809</v>
      </c>
      <c r="AX249" t="s">
        <v>1809</v>
      </c>
      <c r="AY249" t="s">
        <v>1809</v>
      </c>
      <c r="AZ249">
        <v>0</v>
      </c>
      <c r="BA249" t="s">
        <v>1809</v>
      </c>
      <c r="BB249" t="s">
        <v>1809</v>
      </c>
      <c r="BC249" t="s">
        <v>1809</v>
      </c>
      <c r="BD249" t="s">
        <v>1809</v>
      </c>
      <c r="BE249" t="s">
        <v>1809</v>
      </c>
      <c r="BF249" t="s">
        <v>1809</v>
      </c>
      <c r="BG249" t="s">
        <v>1809</v>
      </c>
      <c r="BH249" t="s">
        <v>1809</v>
      </c>
      <c r="BI249" t="s">
        <v>1809</v>
      </c>
      <c r="BJ249" t="s">
        <v>1809</v>
      </c>
      <c r="BK249" t="s">
        <v>1809</v>
      </c>
      <c r="BL249" t="s">
        <v>1809</v>
      </c>
      <c r="BM249" t="s">
        <v>1809</v>
      </c>
      <c r="BN249" t="s">
        <v>1809</v>
      </c>
      <c r="BO249" t="s">
        <v>1809</v>
      </c>
      <c r="BP249" t="s">
        <v>1809</v>
      </c>
      <c r="BQ249" t="s">
        <v>1809</v>
      </c>
      <c r="BR249" t="s">
        <v>1809</v>
      </c>
      <c r="BS249" t="s">
        <v>1809</v>
      </c>
      <c r="BT249" t="s">
        <v>1809</v>
      </c>
      <c r="BU249" t="s">
        <v>1809</v>
      </c>
      <c r="BV249">
        <v>0</v>
      </c>
      <c r="BW249" t="s">
        <v>1809</v>
      </c>
      <c r="BX249" t="s">
        <v>1809</v>
      </c>
      <c r="BY249" t="s">
        <v>1809</v>
      </c>
      <c r="BZ249" t="s">
        <v>1809</v>
      </c>
      <c r="CA249" t="s">
        <v>1809</v>
      </c>
      <c r="CB249" t="s">
        <v>1809</v>
      </c>
      <c r="CC249" t="s">
        <v>1809</v>
      </c>
      <c r="CD249" t="s">
        <v>1809</v>
      </c>
      <c r="CE249" t="s">
        <v>1809</v>
      </c>
      <c r="CF249" t="s">
        <v>1809</v>
      </c>
      <c r="CG249" t="s">
        <v>1809</v>
      </c>
      <c r="CH249">
        <v>1</v>
      </c>
      <c r="CI249">
        <v>1</v>
      </c>
      <c r="CJ249">
        <v>1</v>
      </c>
      <c r="CK249">
        <v>0</v>
      </c>
      <c r="CL249">
        <v>0</v>
      </c>
      <c r="CM249">
        <v>0</v>
      </c>
      <c r="CN249">
        <v>1</v>
      </c>
      <c r="CO249">
        <v>0</v>
      </c>
      <c r="CP249">
        <v>0</v>
      </c>
      <c r="CQ249">
        <v>1</v>
      </c>
      <c r="CR249">
        <v>0</v>
      </c>
      <c r="CS249">
        <v>0</v>
      </c>
      <c r="CT249">
        <v>0</v>
      </c>
      <c r="CU249">
        <v>0</v>
      </c>
      <c r="CV249">
        <v>0</v>
      </c>
      <c r="CW249">
        <v>1</v>
      </c>
      <c r="CX249">
        <v>0</v>
      </c>
      <c r="CY249">
        <v>0</v>
      </c>
      <c r="CZ249">
        <v>1</v>
      </c>
      <c r="DA249">
        <v>0</v>
      </c>
      <c r="DB249">
        <v>0</v>
      </c>
      <c r="DC249">
        <v>0</v>
      </c>
      <c r="DD249">
        <v>0</v>
      </c>
      <c r="DE249">
        <v>0</v>
      </c>
      <c r="DF249">
        <v>0</v>
      </c>
      <c r="DG249">
        <v>0</v>
      </c>
      <c r="DH249">
        <v>0</v>
      </c>
      <c r="DI249">
        <v>0</v>
      </c>
      <c r="DJ249">
        <v>0</v>
      </c>
      <c r="DK249">
        <v>0</v>
      </c>
      <c r="DL249">
        <v>1</v>
      </c>
      <c r="DM249">
        <v>0</v>
      </c>
      <c r="DN249">
        <v>0</v>
      </c>
      <c r="DO249">
        <v>0</v>
      </c>
      <c r="DP249">
        <v>0</v>
      </c>
      <c r="DQ249">
        <v>0</v>
      </c>
      <c r="DR249">
        <v>1</v>
      </c>
      <c r="DS249">
        <v>1</v>
      </c>
      <c r="DT249">
        <v>1</v>
      </c>
      <c r="DU249">
        <v>1</v>
      </c>
      <c r="DV249">
        <v>0</v>
      </c>
      <c r="DW249">
        <v>0</v>
      </c>
      <c r="DX249">
        <v>0</v>
      </c>
      <c r="DY249">
        <v>0</v>
      </c>
      <c r="DZ249" t="s">
        <v>1809</v>
      </c>
      <c r="EA249">
        <v>1</v>
      </c>
      <c r="EB249">
        <v>0</v>
      </c>
      <c r="EC249">
        <v>0</v>
      </c>
      <c r="ED249">
        <v>0</v>
      </c>
      <c r="EE249">
        <v>0</v>
      </c>
      <c r="EF249">
        <v>0</v>
      </c>
      <c r="EG249">
        <v>1</v>
      </c>
      <c r="EH249">
        <v>0</v>
      </c>
      <c r="EI249">
        <v>1</v>
      </c>
      <c r="EJ249">
        <v>0</v>
      </c>
      <c r="EK249">
        <v>0</v>
      </c>
      <c r="EL249">
        <v>1</v>
      </c>
      <c r="EM249">
        <v>1</v>
      </c>
      <c r="EN249">
        <v>1</v>
      </c>
      <c r="EO249">
        <v>1</v>
      </c>
      <c r="EP249">
        <v>0</v>
      </c>
      <c r="EQ249">
        <v>0</v>
      </c>
      <c r="ER249">
        <v>1</v>
      </c>
      <c r="ES249">
        <v>1</v>
      </c>
      <c r="ET249">
        <v>0</v>
      </c>
      <c r="EU249">
        <v>0</v>
      </c>
      <c r="EV249">
        <v>0</v>
      </c>
      <c r="EW249">
        <v>0</v>
      </c>
    </row>
    <row r="250" spans="1:153" x14ac:dyDescent="0.35">
      <c r="A250" t="s">
        <v>635</v>
      </c>
      <c r="B250" s="1">
        <v>42914</v>
      </c>
      <c r="C250" s="1">
        <v>43100</v>
      </c>
      <c r="D250">
        <v>1</v>
      </c>
      <c r="E250">
        <v>0</v>
      </c>
      <c r="F250">
        <v>1</v>
      </c>
      <c r="G250">
        <v>0</v>
      </c>
      <c r="H250">
        <v>0</v>
      </c>
      <c r="I250">
        <v>0</v>
      </c>
      <c r="J250">
        <v>1</v>
      </c>
      <c r="K250">
        <v>2</v>
      </c>
      <c r="L250">
        <v>0</v>
      </c>
      <c r="M250">
        <v>1</v>
      </c>
      <c r="N250">
        <v>1</v>
      </c>
      <c r="O250">
        <v>1</v>
      </c>
      <c r="P250">
        <v>1</v>
      </c>
      <c r="Q250">
        <v>0</v>
      </c>
      <c r="R250">
        <v>0</v>
      </c>
      <c r="S250">
        <v>1</v>
      </c>
      <c r="T250">
        <v>0</v>
      </c>
      <c r="U250">
        <v>0</v>
      </c>
      <c r="V250">
        <v>0</v>
      </c>
      <c r="W250">
        <v>0</v>
      </c>
      <c r="X250">
        <v>0</v>
      </c>
      <c r="Y250">
        <v>1</v>
      </c>
      <c r="Z250">
        <v>1</v>
      </c>
      <c r="AA250">
        <v>1</v>
      </c>
      <c r="AB250">
        <v>1</v>
      </c>
      <c r="AC250">
        <v>1</v>
      </c>
      <c r="AD250">
        <v>1</v>
      </c>
      <c r="AE250">
        <v>1</v>
      </c>
      <c r="AF250">
        <v>1</v>
      </c>
      <c r="AG250">
        <v>0</v>
      </c>
      <c r="AH250">
        <v>0</v>
      </c>
      <c r="AI250">
        <v>0</v>
      </c>
      <c r="AJ250">
        <v>0</v>
      </c>
      <c r="AK250">
        <v>0</v>
      </c>
      <c r="AL250">
        <v>0</v>
      </c>
      <c r="AM250">
        <v>1</v>
      </c>
      <c r="AN250">
        <v>1</v>
      </c>
      <c r="AO250">
        <v>0</v>
      </c>
      <c r="AP250" t="s">
        <v>1809</v>
      </c>
      <c r="AQ250" t="s">
        <v>1809</v>
      </c>
      <c r="AR250" t="s">
        <v>1809</v>
      </c>
      <c r="AS250" t="s">
        <v>1809</v>
      </c>
      <c r="AT250" t="s">
        <v>1809</v>
      </c>
      <c r="AU250" t="s">
        <v>1809</v>
      </c>
      <c r="AV250" t="s">
        <v>1809</v>
      </c>
      <c r="AW250" t="s">
        <v>1809</v>
      </c>
      <c r="AX250" t="s">
        <v>1809</v>
      </c>
      <c r="AY250" t="s">
        <v>1809</v>
      </c>
      <c r="AZ250">
        <v>0</v>
      </c>
      <c r="BA250" t="s">
        <v>1809</v>
      </c>
      <c r="BB250" t="s">
        <v>1809</v>
      </c>
      <c r="BC250" t="s">
        <v>1809</v>
      </c>
      <c r="BD250" t="s">
        <v>1809</v>
      </c>
      <c r="BE250" t="s">
        <v>1809</v>
      </c>
      <c r="BF250" t="s">
        <v>1809</v>
      </c>
      <c r="BG250" t="s">
        <v>1809</v>
      </c>
      <c r="BH250" t="s">
        <v>1809</v>
      </c>
      <c r="BI250" t="s">
        <v>1809</v>
      </c>
      <c r="BJ250" t="s">
        <v>1809</v>
      </c>
      <c r="BK250" t="s">
        <v>1809</v>
      </c>
      <c r="BL250" t="s">
        <v>1809</v>
      </c>
      <c r="BM250" t="s">
        <v>1809</v>
      </c>
      <c r="BN250" t="s">
        <v>1809</v>
      </c>
      <c r="BO250" t="s">
        <v>1809</v>
      </c>
      <c r="BP250" t="s">
        <v>1809</v>
      </c>
      <c r="BQ250" t="s">
        <v>1809</v>
      </c>
      <c r="BR250" t="s">
        <v>1809</v>
      </c>
      <c r="BS250" t="s">
        <v>1809</v>
      </c>
      <c r="BT250" t="s">
        <v>1809</v>
      </c>
      <c r="BU250" t="s">
        <v>1809</v>
      </c>
      <c r="BV250">
        <v>0</v>
      </c>
      <c r="BW250" t="s">
        <v>1809</v>
      </c>
      <c r="BX250" t="s">
        <v>1809</v>
      </c>
      <c r="BY250" t="s">
        <v>1809</v>
      </c>
      <c r="BZ250" t="s">
        <v>1809</v>
      </c>
      <c r="CA250" t="s">
        <v>1809</v>
      </c>
      <c r="CB250" t="s">
        <v>1809</v>
      </c>
      <c r="CC250" t="s">
        <v>1809</v>
      </c>
      <c r="CD250" t="s">
        <v>1809</v>
      </c>
      <c r="CE250" t="s">
        <v>1809</v>
      </c>
      <c r="CF250" t="s">
        <v>1809</v>
      </c>
      <c r="CG250" t="s">
        <v>1809</v>
      </c>
      <c r="CH250">
        <v>1</v>
      </c>
      <c r="CI250">
        <v>1</v>
      </c>
      <c r="CJ250">
        <v>1</v>
      </c>
      <c r="CK250">
        <v>0</v>
      </c>
      <c r="CL250">
        <v>0</v>
      </c>
      <c r="CM250">
        <v>0</v>
      </c>
      <c r="CN250">
        <v>1</v>
      </c>
      <c r="CO250">
        <v>0</v>
      </c>
      <c r="CP250">
        <v>0</v>
      </c>
      <c r="CQ250">
        <v>1</v>
      </c>
      <c r="CR250">
        <v>0</v>
      </c>
      <c r="CS250">
        <v>0</v>
      </c>
      <c r="CT250">
        <v>0</v>
      </c>
      <c r="CU250">
        <v>0</v>
      </c>
      <c r="CV250">
        <v>0</v>
      </c>
      <c r="CW250">
        <v>1</v>
      </c>
      <c r="CX250">
        <v>0</v>
      </c>
      <c r="CY250">
        <v>0</v>
      </c>
      <c r="CZ250">
        <v>1</v>
      </c>
      <c r="DA250">
        <v>0</v>
      </c>
      <c r="DB250">
        <v>0</v>
      </c>
      <c r="DC250">
        <v>0</v>
      </c>
      <c r="DD250">
        <v>0</v>
      </c>
      <c r="DE250">
        <v>0</v>
      </c>
      <c r="DF250">
        <v>0</v>
      </c>
      <c r="DG250">
        <v>0</v>
      </c>
      <c r="DH250">
        <v>0</v>
      </c>
      <c r="DI250">
        <v>0</v>
      </c>
      <c r="DJ250">
        <v>0</v>
      </c>
      <c r="DK250">
        <v>0</v>
      </c>
      <c r="DL250">
        <v>1</v>
      </c>
      <c r="DM250">
        <v>0</v>
      </c>
      <c r="DN250">
        <v>0</v>
      </c>
      <c r="DO250">
        <v>0</v>
      </c>
      <c r="DP250">
        <v>0</v>
      </c>
      <c r="DQ250">
        <v>0</v>
      </c>
      <c r="DR250">
        <v>1</v>
      </c>
      <c r="DS250">
        <v>1</v>
      </c>
      <c r="DT250">
        <v>1</v>
      </c>
      <c r="DU250">
        <v>1</v>
      </c>
      <c r="DV250">
        <v>0</v>
      </c>
      <c r="DW250">
        <v>0</v>
      </c>
      <c r="DX250">
        <v>0</v>
      </c>
      <c r="DY250">
        <v>0</v>
      </c>
      <c r="DZ250" t="s">
        <v>1809</v>
      </c>
      <c r="EA250">
        <v>1</v>
      </c>
      <c r="EB250">
        <v>0</v>
      </c>
      <c r="EC250">
        <v>0</v>
      </c>
      <c r="ED250">
        <v>0</v>
      </c>
      <c r="EE250">
        <v>0</v>
      </c>
      <c r="EF250">
        <v>0</v>
      </c>
      <c r="EG250">
        <v>1</v>
      </c>
      <c r="EH250">
        <v>0</v>
      </c>
      <c r="EI250">
        <v>1</v>
      </c>
      <c r="EJ250">
        <v>0</v>
      </c>
      <c r="EK250">
        <v>0</v>
      </c>
      <c r="EL250">
        <v>1</v>
      </c>
      <c r="EM250">
        <v>1</v>
      </c>
      <c r="EN250">
        <v>1</v>
      </c>
      <c r="EO250">
        <v>1</v>
      </c>
      <c r="EP250">
        <v>0</v>
      </c>
      <c r="EQ250">
        <v>0</v>
      </c>
      <c r="ER250">
        <v>1</v>
      </c>
      <c r="ES250">
        <v>1</v>
      </c>
      <c r="ET250">
        <v>0</v>
      </c>
      <c r="EU250">
        <v>0</v>
      </c>
      <c r="EV250">
        <v>0</v>
      </c>
      <c r="EW250">
        <v>0</v>
      </c>
    </row>
    <row r="251" spans="1:153" x14ac:dyDescent="0.35">
      <c r="A251" t="s">
        <v>635</v>
      </c>
      <c r="B251" s="1">
        <v>43101</v>
      </c>
      <c r="C251" s="1">
        <v>43294</v>
      </c>
      <c r="D251">
        <v>1</v>
      </c>
      <c r="E251">
        <v>0</v>
      </c>
      <c r="F251">
        <v>1</v>
      </c>
      <c r="G251">
        <v>0</v>
      </c>
      <c r="H251">
        <v>0</v>
      </c>
      <c r="I251">
        <v>0</v>
      </c>
      <c r="J251">
        <v>1</v>
      </c>
      <c r="K251">
        <v>2</v>
      </c>
      <c r="L251">
        <v>0</v>
      </c>
      <c r="M251">
        <v>1</v>
      </c>
      <c r="N251">
        <v>1</v>
      </c>
      <c r="O251">
        <v>1</v>
      </c>
      <c r="P251">
        <v>1</v>
      </c>
      <c r="Q251">
        <v>0</v>
      </c>
      <c r="R251">
        <v>0</v>
      </c>
      <c r="S251">
        <v>1</v>
      </c>
      <c r="T251">
        <v>0</v>
      </c>
      <c r="U251">
        <v>0</v>
      </c>
      <c r="V251">
        <v>0</v>
      </c>
      <c r="W251">
        <v>0</v>
      </c>
      <c r="X251">
        <v>0</v>
      </c>
      <c r="Y251">
        <v>1</v>
      </c>
      <c r="Z251">
        <v>1</v>
      </c>
      <c r="AA251">
        <v>1</v>
      </c>
      <c r="AB251">
        <v>1</v>
      </c>
      <c r="AC251">
        <v>1</v>
      </c>
      <c r="AD251">
        <v>1</v>
      </c>
      <c r="AE251">
        <v>1</v>
      </c>
      <c r="AF251">
        <v>1</v>
      </c>
      <c r="AG251">
        <v>0</v>
      </c>
      <c r="AH251">
        <v>0</v>
      </c>
      <c r="AI251">
        <v>0</v>
      </c>
      <c r="AJ251">
        <v>0</v>
      </c>
      <c r="AK251">
        <v>0</v>
      </c>
      <c r="AL251">
        <v>0</v>
      </c>
      <c r="AM251">
        <v>1</v>
      </c>
      <c r="AN251">
        <v>1</v>
      </c>
      <c r="AO251">
        <v>0</v>
      </c>
      <c r="AP251" t="s">
        <v>1809</v>
      </c>
      <c r="AQ251" t="s">
        <v>1809</v>
      </c>
      <c r="AR251" t="s">
        <v>1809</v>
      </c>
      <c r="AS251" t="s">
        <v>1809</v>
      </c>
      <c r="AT251" t="s">
        <v>1809</v>
      </c>
      <c r="AU251" t="s">
        <v>1809</v>
      </c>
      <c r="AV251" t="s">
        <v>1809</v>
      </c>
      <c r="AW251" t="s">
        <v>1809</v>
      </c>
      <c r="AX251" t="s">
        <v>1809</v>
      </c>
      <c r="AY251" t="s">
        <v>1809</v>
      </c>
      <c r="AZ251">
        <v>0</v>
      </c>
      <c r="BA251" t="s">
        <v>1809</v>
      </c>
      <c r="BB251" t="s">
        <v>1809</v>
      </c>
      <c r="BC251" t="s">
        <v>1809</v>
      </c>
      <c r="BD251" t="s">
        <v>1809</v>
      </c>
      <c r="BE251" t="s">
        <v>1809</v>
      </c>
      <c r="BF251" t="s">
        <v>1809</v>
      </c>
      <c r="BG251" t="s">
        <v>1809</v>
      </c>
      <c r="BH251" t="s">
        <v>1809</v>
      </c>
      <c r="BI251" t="s">
        <v>1809</v>
      </c>
      <c r="BJ251" t="s">
        <v>1809</v>
      </c>
      <c r="BK251" t="s">
        <v>1809</v>
      </c>
      <c r="BL251" t="s">
        <v>1809</v>
      </c>
      <c r="BM251" t="s">
        <v>1809</v>
      </c>
      <c r="BN251" t="s">
        <v>1809</v>
      </c>
      <c r="BO251" t="s">
        <v>1809</v>
      </c>
      <c r="BP251" t="s">
        <v>1809</v>
      </c>
      <c r="BQ251" t="s">
        <v>1809</v>
      </c>
      <c r="BR251" t="s">
        <v>1809</v>
      </c>
      <c r="BS251" t="s">
        <v>1809</v>
      </c>
      <c r="BT251" t="s">
        <v>1809</v>
      </c>
      <c r="BU251" t="s">
        <v>1809</v>
      </c>
      <c r="BV251">
        <v>0</v>
      </c>
      <c r="BW251" t="s">
        <v>1809</v>
      </c>
      <c r="BX251" t="s">
        <v>1809</v>
      </c>
      <c r="BY251" t="s">
        <v>1809</v>
      </c>
      <c r="BZ251" t="s">
        <v>1809</v>
      </c>
      <c r="CA251" t="s">
        <v>1809</v>
      </c>
      <c r="CB251" t="s">
        <v>1809</v>
      </c>
      <c r="CC251" t="s">
        <v>1809</v>
      </c>
      <c r="CD251" t="s">
        <v>1809</v>
      </c>
      <c r="CE251" t="s">
        <v>1809</v>
      </c>
      <c r="CF251" t="s">
        <v>1809</v>
      </c>
      <c r="CG251" t="s">
        <v>1809</v>
      </c>
      <c r="CH251">
        <v>1</v>
      </c>
      <c r="CI251">
        <v>1</v>
      </c>
      <c r="CJ251">
        <v>1</v>
      </c>
      <c r="CK251">
        <v>0</v>
      </c>
      <c r="CL251">
        <v>0</v>
      </c>
      <c r="CM251">
        <v>0</v>
      </c>
      <c r="CN251">
        <v>1</v>
      </c>
      <c r="CO251">
        <v>0</v>
      </c>
      <c r="CP251">
        <v>0</v>
      </c>
      <c r="CQ251">
        <v>1</v>
      </c>
      <c r="CR251">
        <v>0</v>
      </c>
      <c r="CS251">
        <v>0</v>
      </c>
      <c r="CT251">
        <v>0</v>
      </c>
      <c r="CU251">
        <v>0</v>
      </c>
      <c r="CV251">
        <v>0</v>
      </c>
      <c r="CW251">
        <v>1</v>
      </c>
      <c r="CX251">
        <v>0</v>
      </c>
      <c r="CY251">
        <v>0</v>
      </c>
      <c r="CZ251">
        <v>1</v>
      </c>
      <c r="DA251">
        <v>0</v>
      </c>
      <c r="DB251">
        <v>0</v>
      </c>
      <c r="DC251">
        <v>0</v>
      </c>
      <c r="DD251">
        <v>0</v>
      </c>
      <c r="DE251">
        <v>0</v>
      </c>
      <c r="DF251">
        <v>0</v>
      </c>
      <c r="DG251">
        <v>0</v>
      </c>
      <c r="DH251">
        <v>0</v>
      </c>
      <c r="DI251">
        <v>0</v>
      </c>
      <c r="DJ251">
        <v>0</v>
      </c>
      <c r="DK251">
        <v>0</v>
      </c>
      <c r="DL251">
        <v>1</v>
      </c>
      <c r="DM251">
        <v>0</v>
      </c>
      <c r="DN251">
        <v>0</v>
      </c>
      <c r="DO251">
        <v>0</v>
      </c>
      <c r="DP251">
        <v>0</v>
      </c>
      <c r="DQ251">
        <v>0</v>
      </c>
      <c r="DR251">
        <v>1</v>
      </c>
      <c r="DS251">
        <v>1</v>
      </c>
      <c r="DT251">
        <v>1</v>
      </c>
      <c r="DU251">
        <v>1</v>
      </c>
      <c r="DV251">
        <v>0</v>
      </c>
      <c r="DW251">
        <v>0</v>
      </c>
      <c r="DX251">
        <v>0</v>
      </c>
      <c r="DY251">
        <v>0</v>
      </c>
      <c r="DZ251" t="s">
        <v>1809</v>
      </c>
      <c r="EA251">
        <v>1</v>
      </c>
      <c r="EB251">
        <v>0</v>
      </c>
      <c r="EC251">
        <v>0</v>
      </c>
      <c r="ED251">
        <v>0</v>
      </c>
      <c r="EE251">
        <v>0</v>
      </c>
      <c r="EF251">
        <v>0</v>
      </c>
      <c r="EG251">
        <v>1</v>
      </c>
      <c r="EH251">
        <v>0</v>
      </c>
      <c r="EI251">
        <v>1</v>
      </c>
      <c r="EJ251">
        <v>0</v>
      </c>
      <c r="EK251">
        <v>0</v>
      </c>
      <c r="EL251">
        <v>1</v>
      </c>
      <c r="EM251">
        <v>1</v>
      </c>
      <c r="EN251">
        <v>1</v>
      </c>
      <c r="EO251">
        <v>1</v>
      </c>
      <c r="EP251">
        <v>0</v>
      </c>
      <c r="EQ251">
        <v>0</v>
      </c>
      <c r="ER251">
        <v>1</v>
      </c>
      <c r="ES251">
        <v>1</v>
      </c>
      <c r="ET251">
        <v>0</v>
      </c>
      <c r="EU251">
        <v>0</v>
      </c>
      <c r="EV251">
        <v>0</v>
      </c>
      <c r="EW251">
        <v>0</v>
      </c>
    </row>
    <row r="252" spans="1:153" x14ac:dyDescent="0.35">
      <c r="A252" t="s">
        <v>635</v>
      </c>
      <c r="B252" s="1">
        <v>43295</v>
      </c>
      <c r="C252" s="1">
        <v>43642</v>
      </c>
      <c r="D252">
        <v>1</v>
      </c>
      <c r="E252">
        <v>0</v>
      </c>
      <c r="F252">
        <v>1</v>
      </c>
      <c r="G252">
        <v>0</v>
      </c>
      <c r="H252">
        <v>0</v>
      </c>
      <c r="I252">
        <v>0</v>
      </c>
      <c r="J252">
        <v>1</v>
      </c>
      <c r="K252">
        <v>2</v>
      </c>
      <c r="L252">
        <v>0</v>
      </c>
      <c r="M252">
        <v>1</v>
      </c>
      <c r="N252">
        <v>1</v>
      </c>
      <c r="O252">
        <v>1</v>
      </c>
      <c r="P252">
        <v>1</v>
      </c>
      <c r="Q252">
        <v>0</v>
      </c>
      <c r="R252">
        <v>0</v>
      </c>
      <c r="S252">
        <v>1</v>
      </c>
      <c r="T252">
        <v>0</v>
      </c>
      <c r="U252">
        <v>0</v>
      </c>
      <c r="V252">
        <v>0</v>
      </c>
      <c r="W252">
        <v>0</v>
      </c>
      <c r="X252">
        <v>0</v>
      </c>
      <c r="Y252">
        <v>1</v>
      </c>
      <c r="Z252">
        <v>1</v>
      </c>
      <c r="AA252">
        <v>1</v>
      </c>
      <c r="AB252">
        <v>1</v>
      </c>
      <c r="AC252">
        <v>1</v>
      </c>
      <c r="AD252">
        <v>1</v>
      </c>
      <c r="AE252">
        <v>1</v>
      </c>
      <c r="AF252">
        <v>1</v>
      </c>
      <c r="AG252">
        <v>0</v>
      </c>
      <c r="AH252">
        <v>0</v>
      </c>
      <c r="AI252">
        <v>0</v>
      </c>
      <c r="AJ252">
        <v>0</v>
      </c>
      <c r="AK252">
        <v>0</v>
      </c>
      <c r="AL252">
        <v>0</v>
      </c>
      <c r="AM252">
        <v>1</v>
      </c>
      <c r="AN252">
        <v>1</v>
      </c>
      <c r="AO252">
        <v>0</v>
      </c>
      <c r="AP252" t="s">
        <v>1809</v>
      </c>
      <c r="AQ252" t="s">
        <v>1809</v>
      </c>
      <c r="AR252" t="s">
        <v>1809</v>
      </c>
      <c r="AS252" t="s">
        <v>1809</v>
      </c>
      <c r="AT252" t="s">
        <v>1809</v>
      </c>
      <c r="AU252" t="s">
        <v>1809</v>
      </c>
      <c r="AV252" t="s">
        <v>1809</v>
      </c>
      <c r="AW252" t="s">
        <v>1809</v>
      </c>
      <c r="AX252" t="s">
        <v>1809</v>
      </c>
      <c r="AY252" t="s">
        <v>1809</v>
      </c>
      <c r="AZ252">
        <v>0</v>
      </c>
      <c r="BA252" t="s">
        <v>1809</v>
      </c>
      <c r="BB252" t="s">
        <v>1809</v>
      </c>
      <c r="BC252" t="s">
        <v>1809</v>
      </c>
      <c r="BD252" t="s">
        <v>1809</v>
      </c>
      <c r="BE252" t="s">
        <v>1809</v>
      </c>
      <c r="BF252" t="s">
        <v>1809</v>
      </c>
      <c r="BG252" t="s">
        <v>1809</v>
      </c>
      <c r="BH252" t="s">
        <v>1809</v>
      </c>
      <c r="BI252" t="s">
        <v>1809</v>
      </c>
      <c r="BJ252" t="s">
        <v>1809</v>
      </c>
      <c r="BK252" t="s">
        <v>1809</v>
      </c>
      <c r="BL252" t="s">
        <v>1809</v>
      </c>
      <c r="BM252" t="s">
        <v>1809</v>
      </c>
      <c r="BN252" t="s">
        <v>1809</v>
      </c>
      <c r="BO252" t="s">
        <v>1809</v>
      </c>
      <c r="BP252" t="s">
        <v>1809</v>
      </c>
      <c r="BQ252" t="s">
        <v>1809</v>
      </c>
      <c r="BR252" t="s">
        <v>1809</v>
      </c>
      <c r="BS252" t="s">
        <v>1809</v>
      </c>
      <c r="BT252" t="s">
        <v>1809</v>
      </c>
      <c r="BU252" t="s">
        <v>1809</v>
      </c>
      <c r="BV252">
        <v>0</v>
      </c>
      <c r="BW252" t="s">
        <v>1809</v>
      </c>
      <c r="BX252" t="s">
        <v>1809</v>
      </c>
      <c r="BY252" t="s">
        <v>1809</v>
      </c>
      <c r="BZ252" t="s">
        <v>1809</v>
      </c>
      <c r="CA252" t="s">
        <v>1809</v>
      </c>
      <c r="CB252" t="s">
        <v>1809</v>
      </c>
      <c r="CC252" t="s">
        <v>1809</v>
      </c>
      <c r="CD252" t="s">
        <v>1809</v>
      </c>
      <c r="CE252" t="s">
        <v>1809</v>
      </c>
      <c r="CF252" t="s">
        <v>1809</v>
      </c>
      <c r="CG252" t="s">
        <v>1809</v>
      </c>
      <c r="CH252">
        <v>1</v>
      </c>
      <c r="CI252">
        <v>1</v>
      </c>
      <c r="CJ252">
        <v>1</v>
      </c>
      <c r="CK252">
        <v>0</v>
      </c>
      <c r="CL252">
        <v>0</v>
      </c>
      <c r="CM252">
        <v>0</v>
      </c>
      <c r="CN252">
        <v>1</v>
      </c>
      <c r="CO252">
        <v>0</v>
      </c>
      <c r="CP252">
        <v>0</v>
      </c>
      <c r="CQ252">
        <v>1</v>
      </c>
      <c r="CR252">
        <v>0</v>
      </c>
      <c r="CS252">
        <v>0</v>
      </c>
      <c r="CT252">
        <v>0</v>
      </c>
      <c r="CU252">
        <v>0</v>
      </c>
      <c r="CV252">
        <v>0</v>
      </c>
      <c r="CW252">
        <v>1</v>
      </c>
      <c r="CX252">
        <v>0</v>
      </c>
      <c r="CY252">
        <v>0</v>
      </c>
      <c r="CZ252">
        <v>1</v>
      </c>
      <c r="DA252">
        <v>0</v>
      </c>
      <c r="DB252">
        <v>0</v>
      </c>
      <c r="DC252">
        <v>0</v>
      </c>
      <c r="DD252">
        <v>0</v>
      </c>
      <c r="DE252">
        <v>0</v>
      </c>
      <c r="DF252">
        <v>0</v>
      </c>
      <c r="DG252">
        <v>0</v>
      </c>
      <c r="DH252">
        <v>0</v>
      </c>
      <c r="DI252">
        <v>0</v>
      </c>
      <c r="DJ252">
        <v>0</v>
      </c>
      <c r="DK252">
        <v>0</v>
      </c>
      <c r="DL252">
        <v>1</v>
      </c>
      <c r="DM252">
        <v>0</v>
      </c>
      <c r="DN252">
        <v>0</v>
      </c>
      <c r="DO252">
        <v>0</v>
      </c>
      <c r="DP252">
        <v>0</v>
      </c>
      <c r="DQ252">
        <v>0</v>
      </c>
      <c r="DR252">
        <v>1</v>
      </c>
      <c r="DS252">
        <v>1</v>
      </c>
      <c r="DT252">
        <v>1</v>
      </c>
      <c r="DU252">
        <v>1</v>
      </c>
      <c r="DV252">
        <v>0</v>
      </c>
      <c r="DW252">
        <v>0</v>
      </c>
      <c r="DX252">
        <v>0</v>
      </c>
      <c r="DY252">
        <v>0</v>
      </c>
      <c r="DZ252" t="s">
        <v>1809</v>
      </c>
      <c r="EA252">
        <v>1</v>
      </c>
      <c r="EB252">
        <v>0</v>
      </c>
      <c r="EC252">
        <v>0</v>
      </c>
      <c r="ED252">
        <v>0</v>
      </c>
      <c r="EE252">
        <v>0</v>
      </c>
      <c r="EF252">
        <v>0</v>
      </c>
      <c r="EG252">
        <v>1</v>
      </c>
      <c r="EH252">
        <v>0</v>
      </c>
      <c r="EI252">
        <v>1</v>
      </c>
      <c r="EJ252">
        <v>0</v>
      </c>
      <c r="EK252">
        <v>0</v>
      </c>
      <c r="EL252">
        <v>1</v>
      </c>
      <c r="EM252">
        <v>1</v>
      </c>
      <c r="EN252">
        <v>1</v>
      </c>
      <c r="EO252">
        <v>1</v>
      </c>
      <c r="EP252">
        <v>0</v>
      </c>
      <c r="EQ252">
        <v>0</v>
      </c>
      <c r="ER252">
        <v>1</v>
      </c>
      <c r="ES252">
        <v>1</v>
      </c>
      <c r="ET252">
        <v>0</v>
      </c>
      <c r="EU252">
        <v>0</v>
      </c>
      <c r="EV252">
        <v>0</v>
      </c>
      <c r="EW252">
        <v>0</v>
      </c>
    </row>
    <row r="253" spans="1:153" x14ac:dyDescent="0.35">
      <c r="A253" t="s">
        <v>635</v>
      </c>
      <c r="B253" s="1">
        <v>43643</v>
      </c>
      <c r="C253" s="1">
        <v>43830</v>
      </c>
      <c r="D253">
        <v>1</v>
      </c>
      <c r="E253">
        <v>0</v>
      </c>
      <c r="F253">
        <v>1</v>
      </c>
      <c r="G253">
        <v>0</v>
      </c>
      <c r="H253">
        <v>0</v>
      </c>
      <c r="I253">
        <v>0</v>
      </c>
      <c r="J253">
        <v>1</v>
      </c>
      <c r="K253">
        <v>2</v>
      </c>
      <c r="L253">
        <v>0</v>
      </c>
      <c r="M253">
        <v>1</v>
      </c>
      <c r="N253">
        <v>1</v>
      </c>
      <c r="O253">
        <v>1</v>
      </c>
      <c r="P253">
        <v>1</v>
      </c>
      <c r="Q253">
        <v>0</v>
      </c>
      <c r="R253">
        <v>0</v>
      </c>
      <c r="S253">
        <v>1</v>
      </c>
      <c r="T253">
        <v>0</v>
      </c>
      <c r="U253">
        <v>0</v>
      </c>
      <c r="V253">
        <v>0</v>
      </c>
      <c r="W253">
        <v>0</v>
      </c>
      <c r="X253">
        <v>0</v>
      </c>
      <c r="Y253">
        <v>1</v>
      </c>
      <c r="Z253">
        <v>1</v>
      </c>
      <c r="AA253">
        <v>1</v>
      </c>
      <c r="AB253">
        <v>1</v>
      </c>
      <c r="AC253">
        <v>1</v>
      </c>
      <c r="AD253">
        <v>1</v>
      </c>
      <c r="AE253">
        <v>1</v>
      </c>
      <c r="AF253">
        <v>1</v>
      </c>
      <c r="AG253">
        <v>0</v>
      </c>
      <c r="AH253">
        <v>0</v>
      </c>
      <c r="AI253">
        <v>0</v>
      </c>
      <c r="AJ253">
        <v>0</v>
      </c>
      <c r="AK253">
        <v>0</v>
      </c>
      <c r="AL253">
        <v>0</v>
      </c>
      <c r="AM253">
        <v>1</v>
      </c>
      <c r="AN253">
        <v>1</v>
      </c>
      <c r="AO253">
        <v>0</v>
      </c>
      <c r="AP253" t="s">
        <v>1809</v>
      </c>
      <c r="AQ253" t="s">
        <v>1809</v>
      </c>
      <c r="AR253" t="s">
        <v>1809</v>
      </c>
      <c r="AS253" t="s">
        <v>1809</v>
      </c>
      <c r="AT253" t="s">
        <v>1809</v>
      </c>
      <c r="AU253" t="s">
        <v>1809</v>
      </c>
      <c r="AV253" t="s">
        <v>1809</v>
      </c>
      <c r="AW253" t="s">
        <v>1809</v>
      </c>
      <c r="AX253" t="s">
        <v>1809</v>
      </c>
      <c r="AY253" t="s">
        <v>1809</v>
      </c>
      <c r="AZ253">
        <v>0</v>
      </c>
      <c r="BA253" t="s">
        <v>1809</v>
      </c>
      <c r="BB253" t="s">
        <v>1809</v>
      </c>
      <c r="BC253" t="s">
        <v>1809</v>
      </c>
      <c r="BD253" t="s">
        <v>1809</v>
      </c>
      <c r="BE253" t="s">
        <v>1809</v>
      </c>
      <c r="BF253" t="s">
        <v>1809</v>
      </c>
      <c r="BG253" t="s">
        <v>1809</v>
      </c>
      <c r="BH253" t="s">
        <v>1809</v>
      </c>
      <c r="BI253" t="s">
        <v>1809</v>
      </c>
      <c r="BJ253" t="s">
        <v>1809</v>
      </c>
      <c r="BK253" t="s">
        <v>1809</v>
      </c>
      <c r="BL253" t="s">
        <v>1809</v>
      </c>
      <c r="BM253" t="s">
        <v>1809</v>
      </c>
      <c r="BN253" t="s">
        <v>1809</v>
      </c>
      <c r="BO253" t="s">
        <v>1809</v>
      </c>
      <c r="BP253" t="s">
        <v>1809</v>
      </c>
      <c r="BQ253" t="s">
        <v>1809</v>
      </c>
      <c r="BR253" t="s">
        <v>1809</v>
      </c>
      <c r="BS253" t="s">
        <v>1809</v>
      </c>
      <c r="BT253" t="s">
        <v>1809</v>
      </c>
      <c r="BU253" t="s">
        <v>1809</v>
      </c>
      <c r="BV253">
        <v>0</v>
      </c>
      <c r="BW253" t="s">
        <v>1809</v>
      </c>
      <c r="BX253" t="s">
        <v>1809</v>
      </c>
      <c r="BY253" t="s">
        <v>1809</v>
      </c>
      <c r="BZ253" t="s">
        <v>1809</v>
      </c>
      <c r="CA253" t="s">
        <v>1809</v>
      </c>
      <c r="CB253" t="s">
        <v>1809</v>
      </c>
      <c r="CC253" t="s">
        <v>1809</v>
      </c>
      <c r="CD253" t="s">
        <v>1809</v>
      </c>
      <c r="CE253" t="s">
        <v>1809</v>
      </c>
      <c r="CF253" t="s">
        <v>1809</v>
      </c>
      <c r="CG253" t="s">
        <v>1809</v>
      </c>
      <c r="CH253">
        <v>1</v>
      </c>
      <c r="CI253">
        <v>1</v>
      </c>
      <c r="CJ253">
        <v>1</v>
      </c>
      <c r="CK253">
        <v>0</v>
      </c>
      <c r="CL253">
        <v>0</v>
      </c>
      <c r="CM253">
        <v>0</v>
      </c>
      <c r="CN253">
        <v>1</v>
      </c>
      <c r="CO253">
        <v>0</v>
      </c>
      <c r="CP253">
        <v>0</v>
      </c>
      <c r="CQ253">
        <v>1</v>
      </c>
      <c r="CR253">
        <v>0</v>
      </c>
      <c r="CS253">
        <v>0</v>
      </c>
      <c r="CT253">
        <v>0</v>
      </c>
      <c r="CU253">
        <v>0</v>
      </c>
      <c r="CV253">
        <v>0</v>
      </c>
      <c r="CW253">
        <v>1</v>
      </c>
      <c r="CX253">
        <v>0</v>
      </c>
      <c r="CY253">
        <v>0</v>
      </c>
      <c r="CZ253">
        <v>1</v>
      </c>
      <c r="DA253">
        <v>0</v>
      </c>
      <c r="DB253">
        <v>0</v>
      </c>
      <c r="DC253">
        <v>0</v>
      </c>
      <c r="DD253">
        <v>0</v>
      </c>
      <c r="DE253">
        <v>0</v>
      </c>
      <c r="DF253">
        <v>0</v>
      </c>
      <c r="DG253">
        <v>0</v>
      </c>
      <c r="DH253">
        <v>0</v>
      </c>
      <c r="DI253">
        <v>0</v>
      </c>
      <c r="DJ253">
        <v>0</v>
      </c>
      <c r="DK253">
        <v>0</v>
      </c>
      <c r="DL253">
        <v>1</v>
      </c>
      <c r="DM253">
        <v>0</v>
      </c>
      <c r="DN253">
        <v>0</v>
      </c>
      <c r="DO253">
        <v>0</v>
      </c>
      <c r="DP253">
        <v>0</v>
      </c>
      <c r="DQ253">
        <v>0</v>
      </c>
      <c r="DR253">
        <v>1</v>
      </c>
      <c r="DS253">
        <v>1</v>
      </c>
      <c r="DT253">
        <v>1</v>
      </c>
      <c r="DU253">
        <v>1</v>
      </c>
      <c r="DV253">
        <v>0</v>
      </c>
      <c r="DW253">
        <v>0</v>
      </c>
      <c r="DX253">
        <v>0</v>
      </c>
      <c r="DY253">
        <v>0</v>
      </c>
      <c r="DZ253" t="s">
        <v>1809</v>
      </c>
      <c r="EA253">
        <v>1</v>
      </c>
      <c r="EB253">
        <v>0</v>
      </c>
      <c r="EC253">
        <v>0</v>
      </c>
      <c r="ED253">
        <v>0</v>
      </c>
      <c r="EE253">
        <v>0</v>
      </c>
      <c r="EF253">
        <v>0</v>
      </c>
      <c r="EG253">
        <v>1</v>
      </c>
      <c r="EH253">
        <v>0</v>
      </c>
      <c r="EI253">
        <v>1</v>
      </c>
      <c r="EJ253">
        <v>0</v>
      </c>
      <c r="EK253">
        <v>0</v>
      </c>
      <c r="EL253">
        <v>1</v>
      </c>
      <c r="EM253">
        <v>1</v>
      </c>
      <c r="EN253">
        <v>1</v>
      </c>
      <c r="EO253">
        <v>1</v>
      </c>
      <c r="EP253">
        <v>0</v>
      </c>
      <c r="EQ253">
        <v>0</v>
      </c>
      <c r="ER253">
        <v>1</v>
      </c>
      <c r="ES253">
        <v>1</v>
      </c>
      <c r="ET253">
        <v>0</v>
      </c>
      <c r="EU253">
        <v>0</v>
      </c>
      <c r="EV253">
        <v>0</v>
      </c>
      <c r="EW253">
        <v>0</v>
      </c>
    </row>
    <row r="254" spans="1:153" x14ac:dyDescent="0.35">
      <c r="A254" t="s">
        <v>653</v>
      </c>
      <c r="B254" s="1">
        <v>41640</v>
      </c>
      <c r="C254" s="1">
        <v>41809</v>
      </c>
      <c r="D254">
        <v>1</v>
      </c>
      <c r="E254">
        <v>0</v>
      </c>
      <c r="F254">
        <v>0</v>
      </c>
      <c r="G254">
        <v>0</v>
      </c>
      <c r="H254">
        <v>1</v>
      </c>
      <c r="I254">
        <v>0</v>
      </c>
      <c r="J254">
        <v>1</v>
      </c>
      <c r="K254">
        <v>4</v>
      </c>
      <c r="L254">
        <v>1</v>
      </c>
      <c r="M254">
        <v>1</v>
      </c>
      <c r="N254">
        <v>1</v>
      </c>
      <c r="O254">
        <v>1</v>
      </c>
      <c r="P254">
        <v>1</v>
      </c>
      <c r="Q254">
        <v>0</v>
      </c>
      <c r="R254">
        <v>0</v>
      </c>
      <c r="S254">
        <v>1</v>
      </c>
      <c r="T254">
        <v>0</v>
      </c>
      <c r="U254">
        <v>0</v>
      </c>
      <c r="V254">
        <v>0</v>
      </c>
      <c r="W254">
        <v>0</v>
      </c>
      <c r="X254">
        <v>0</v>
      </c>
      <c r="Y254">
        <v>1</v>
      </c>
      <c r="Z254">
        <v>1</v>
      </c>
      <c r="AA254">
        <v>1</v>
      </c>
      <c r="AB254">
        <v>1</v>
      </c>
      <c r="AC254">
        <v>1</v>
      </c>
      <c r="AD254">
        <v>1</v>
      </c>
      <c r="AE254">
        <v>1</v>
      </c>
      <c r="AF254">
        <v>1</v>
      </c>
      <c r="AG254">
        <v>0</v>
      </c>
      <c r="AH254">
        <v>0</v>
      </c>
      <c r="AI254">
        <v>0</v>
      </c>
      <c r="AJ254">
        <v>0</v>
      </c>
      <c r="AK254">
        <v>0</v>
      </c>
      <c r="AL254">
        <v>1</v>
      </c>
      <c r="AM254">
        <v>0</v>
      </c>
      <c r="AN254">
        <v>0</v>
      </c>
      <c r="AO254">
        <v>0</v>
      </c>
      <c r="AP254" t="s">
        <v>1809</v>
      </c>
      <c r="AQ254" t="s">
        <v>1809</v>
      </c>
      <c r="AR254" t="s">
        <v>1809</v>
      </c>
      <c r="AS254" t="s">
        <v>1809</v>
      </c>
      <c r="AT254" t="s">
        <v>1809</v>
      </c>
      <c r="AU254" t="s">
        <v>1809</v>
      </c>
      <c r="AV254" t="s">
        <v>1809</v>
      </c>
      <c r="AW254" t="s">
        <v>1809</v>
      </c>
      <c r="AX254" t="s">
        <v>1809</v>
      </c>
      <c r="AY254" t="s">
        <v>1809</v>
      </c>
      <c r="AZ254">
        <v>0</v>
      </c>
      <c r="BA254" t="s">
        <v>1809</v>
      </c>
      <c r="BB254" t="s">
        <v>1809</v>
      </c>
      <c r="BC254" t="s">
        <v>1809</v>
      </c>
      <c r="BD254" t="s">
        <v>1809</v>
      </c>
      <c r="BE254" t="s">
        <v>1809</v>
      </c>
      <c r="BF254" t="s">
        <v>1809</v>
      </c>
      <c r="BG254" t="s">
        <v>1809</v>
      </c>
      <c r="BH254" t="s">
        <v>1809</v>
      </c>
      <c r="BI254" t="s">
        <v>1809</v>
      </c>
      <c r="BJ254" t="s">
        <v>1809</v>
      </c>
      <c r="BK254" t="s">
        <v>1809</v>
      </c>
      <c r="BL254" t="s">
        <v>1809</v>
      </c>
      <c r="BM254" t="s">
        <v>1809</v>
      </c>
      <c r="BN254" t="s">
        <v>1809</v>
      </c>
      <c r="BO254" t="s">
        <v>1809</v>
      </c>
      <c r="BP254" t="s">
        <v>1809</v>
      </c>
      <c r="BQ254" t="s">
        <v>1809</v>
      </c>
      <c r="BR254" t="s">
        <v>1809</v>
      </c>
      <c r="BS254" t="s">
        <v>1809</v>
      </c>
      <c r="BT254" t="s">
        <v>1809</v>
      </c>
      <c r="BU254" t="s">
        <v>1809</v>
      </c>
      <c r="BV254">
        <v>0</v>
      </c>
      <c r="BW254" t="s">
        <v>1809</v>
      </c>
      <c r="BX254" t="s">
        <v>1809</v>
      </c>
      <c r="BY254" t="s">
        <v>1809</v>
      </c>
      <c r="BZ254" t="s">
        <v>1809</v>
      </c>
      <c r="CA254" t="s">
        <v>1809</v>
      </c>
      <c r="CB254" t="s">
        <v>1809</v>
      </c>
      <c r="CC254" t="s">
        <v>1809</v>
      </c>
      <c r="CD254" t="s">
        <v>1809</v>
      </c>
      <c r="CE254" t="s">
        <v>1809</v>
      </c>
      <c r="CF254" t="s">
        <v>1809</v>
      </c>
      <c r="CG254" t="s">
        <v>1809</v>
      </c>
      <c r="CH254">
        <v>0</v>
      </c>
      <c r="CI254" t="s">
        <v>1809</v>
      </c>
      <c r="CJ254" t="s">
        <v>1809</v>
      </c>
      <c r="CK254" t="s">
        <v>1809</v>
      </c>
      <c r="CL254" t="s">
        <v>1809</v>
      </c>
      <c r="CM254" t="s">
        <v>1809</v>
      </c>
      <c r="CN254" t="s">
        <v>1809</v>
      </c>
      <c r="CO254" t="s">
        <v>1809</v>
      </c>
      <c r="CP254" t="s">
        <v>1809</v>
      </c>
      <c r="CQ254" t="s">
        <v>1809</v>
      </c>
      <c r="CR254" t="s">
        <v>1809</v>
      </c>
      <c r="CS254" t="s">
        <v>1809</v>
      </c>
      <c r="CT254" t="s">
        <v>1809</v>
      </c>
      <c r="CU254" t="s">
        <v>1809</v>
      </c>
      <c r="CV254" t="s">
        <v>1809</v>
      </c>
      <c r="CW254" t="s">
        <v>1809</v>
      </c>
      <c r="CX254" t="s">
        <v>1809</v>
      </c>
      <c r="CY254" t="s">
        <v>1809</v>
      </c>
      <c r="CZ254" t="s">
        <v>1809</v>
      </c>
      <c r="DA254" t="s">
        <v>1809</v>
      </c>
      <c r="DB254" t="s">
        <v>1809</v>
      </c>
      <c r="DC254" t="s">
        <v>1809</v>
      </c>
      <c r="DD254" t="s">
        <v>1809</v>
      </c>
      <c r="DE254" t="s">
        <v>1809</v>
      </c>
      <c r="DF254" t="s">
        <v>1809</v>
      </c>
      <c r="DG254" t="s">
        <v>1809</v>
      </c>
      <c r="DH254" t="s">
        <v>1809</v>
      </c>
      <c r="DI254" t="s">
        <v>1809</v>
      </c>
      <c r="DJ254" t="s">
        <v>1809</v>
      </c>
      <c r="DK254" t="s">
        <v>1809</v>
      </c>
      <c r="DL254" t="s">
        <v>1809</v>
      </c>
      <c r="DM254" t="s">
        <v>1809</v>
      </c>
      <c r="DN254" t="s">
        <v>1809</v>
      </c>
      <c r="DO254" t="s">
        <v>1809</v>
      </c>
      <c r="DP254" t="s">
        <v>1809</v>
      </c>
      <c r="DQ254" t="s">
        <v>1809</v>
      </c>
      <c r="DR254" t="s">
        <v>1809</v>
      </c>
      <c r="DS254" t="s">
        <v>1809</v>
      </c>
      <c r="DT254" t="s">
        <v>1809</v>
      </c>
      <c r="DU254" t="s">
        <v>1809</v>
      </c>
      <c r="DV254" t="s">
        <v>1809</v>
      </c>
      <c r="DW254">
        <v>0</v>
      </c>
      <c r="DX254">
        <v>0</v>
      </c>
      <c r="DY254">
        <v>0</v>
      </c>
      <c r="DZ254" t="s">
        <v>1809</v>
      </c>
      <c r="EA254">
        <v>1</v>
      </c>
      <c r="EB254">
        <v>0</v>
      </c>
      <c r="EC254">
        <v>0</v>
      </c>
      <c r="ED254">
        <v>0</v>
      </c>
      <c r="EE254">
        <v>0</v>
      </c>
      <c r="EF254">
        <v>0</v>
      </c>
      <c r="EG254">
        <v>1</v>
      </c>
      <c r="EH254">
        <v>0</v>
      </c>
      <c r="EI254">
        <v>1</v>
      </c>
      <c r="EJ254">
        <v>0</v>
      </c>
      <c r="EK254">
        <v>0</v>
      </c>
      <c r="EL254">
        <v>1</v>
      </c>
      <c r="EM254">
        <v>0</v>
      </c>
      <c r="EN254">
        <v>0</v>
      </c>
      <c r="EO254">
        <v>1</v>
      </c>
      <c r="EP254">
        <v>0</v>
      </c>
      <c r="EQ254">
        <v>0</v>
      </c>
      <c r="ER254">
        <v>1</v>
      </c>
      <c r="ES254">
        <v>1</v>
      </c>
      <c r="ET254">
        <v>1</v>
      </c>
      <c r="EU254">
        <v>1</v>
      </c>
      <c r="EV254">
        <v>0</v>
      </c>
      <c r="EW254">
        <v>0</v>
      </c>
    </row>
    <row r="255" spans="1:153" x14ac:dyDescent="0.35">
      <c r="A255" t="s">
        <v>653</v>
      </c>
      <c r="B255" s="1">
        <v>41810</v>
      </c>
      <c r="C255" s="1">
        <v>41851</v>
      </c>
      <c r="D255">
        <v>1</v>
      </c>
      <c r="E255">
        <v>0</v>
      </c>
      <c r="F255">
        <v>0</v>
      </c>
      <c r="G255">
        <v>0</v>
      </c>
      <c r="H255">
        <v>1</v>
      </c>
      <c r="I255">
        <v>0</v>
      </c>
      <c r="J255">
        <v>1</v>
      </c>
      <c r="K255">
        <v>4</v>
      </c>
      <c r="L255">
        <v>1</v>
      </c>
      <c r="M255">
        <v>1</v>
      </c>
      <c r="N255">
        <v>1</v>
      </c>
      <c r="O255">
        <v>1</v>
      </c>
      <c r="P255">
        <v>1</v>
      </c>
      <c r="Q255">
        <v>0</v>
      </c>
      <c r="R255">
        <v>0</v>
      </c>
      <c r="S255">
        <v>1</v>
      </c>
      <c r="T255">
        <v>0</v>
      </c>
      <c r="U255">
        <v>0</v>
      </c>
      <c r="V255">
        <v>0</v>
      </c>
      <c r="W255">
        <v>0</v>
      </c>
      <c r="X255">
        <v>0</v>
      </c>
      <c r="Y255">
        <v>1</v>
      </c>
      <c r="Z255">
        <v>1</v>
      </c>
      <c r="AA255">
        <v>1</v>
      </c>
      <c r="AB255">
        <v>1</v>
      </c>
      <c r="AC255">
        <v>1</v>
      </c>
      <c r="AD255">
        <v>1</v>
      </c>
      <c r="AE255">
        <v>1</v>
      </c>
      <c r="AF255">
        <v>1</v>
      </c>
      <c r="AG255">
        <v>0</v>
      </c>
      <c r="AH255">
        <v>0</v>
      </c>
      <c r="AI255">
        <v>0</v>
      </c>
      <c r="AJ255">
        <v>0</v>
      </c>
      <c r="AK255">
        <v>0</v>
      </c>
      <c r="AL255">
        <v>1</v>
      </c>
      <c r="AM255">
        <v>0</v>
      </c>
      <c r="AN255">
        <v>0</v>
      </c>
      <c r="AO255">
        <v>0</v>
      </c>
      <c r="AP255" t="s">
        <v>1809</v>
      </c>
      <c r="AQ255" t="s">
        <v>1809</v>
      </c>
      <c r="AR255" t="s">
        <v>1809</v>
      </c>
      <c r="AS255" t="s">
        <v>1809</v>
      </c>
      <c r="AT255" t="s">
        <v>1809</v>
      </c>
      <c r="AU255" t="s">
        <v>1809</v>
      </c>
      <c r="AV255" t="s">
        <v>1809</v>
      </c>
      <c r="AW255" t="s">
        <v>1809</v>
      </c>
      <c r="AX255" t="s">
        <v>1809</v>
      </c>
      <c r="AY255" t="s">
        <v>1809</v>
      </c>
      <c r="AZ255">
        <v>0</v>
      </c>
      <c r="BA255" t="s">
        <v>1809</v>
      </c>
      <c r="BB255" t="s">
        <v>1809</v>
      </c>
      <c r="BC255" t="s">
        <v>1809</v>
      </c>
      <c r="BD255" t="s">
        <v>1809</v>
      </c>
      <c r="BE255" t="s">
        <v>1809</v>
      </c>
      <c r="BF255" t="s">
        <v>1809</v>
      </c>
      <c r="BG255" t="s">
        <v>1809</v>
      </c>
      <c r="BH255" t="s">
        <v>1809</v>
      </c>
      <c r="BI255" t="s">
        <v>1809</v>
      </c>
      <c r="BJ255" t="s">
        <v>1809</v>
      </c>
      <c r="BK255" t="s">
        <v>1809</v>
      </c>
      <c r="BL255" t="s">
        <v>1809</v>
      </c>
      <c r="BM255" t="s">
        <v>1809</v>
      </c>
      <c r="BN255" t="s">
        <v>1809</v>
      </c>
      <c r="BO255" t="s">
        <v>1809</v>
      </c>
      <c r="BP255" t="s">
        <v>1809</v>
      </c>
      <c r="BQ255" t="s">
        <v>1809</v>
      </c>
      <c r="BR255" t="s">
        <v>1809</v>
      </c>
      <c r="BS255" t="s">
        <v>1809</v>
      </c>
      <c r="BT255" t="s">
        <v>1809</v>
      </c>
      <c r="BU255" t="s">
        <v>1809</v>
      </c>
      <c r="BV255">
        <v>0</v>
      </c>
      <c r="BW255" t="s">
        <v>1809</v>
      </c>
      <c r="BX255" t="s">
        <v>1809</v>
      </c>
      <c r="BY255" t="s">
        <v>1809</v>
      </c>
      <c r="BZ255" t="s">
        <v>1809</v>
      </c>
      <c r="CA255" t="s">
        <v>1809</v>
      </c>
      <c r="CB255" t="s">
        <v>1809</v>
      </c>
      <c r="CC255" t="s">
        <v>1809</v>
      </c>
      <c r="CD255" t="s">
        <v>1809</v>
      </c>
      <c r="CE255" t="s">
        <v>1809</v>
      </c>
      <c r="CF255" t="s">
        <v>1809</v>
      </c>
      <c r="CG255" t="s">
        <v>1809</v>
      </c>
      <c r="CH255">
        <v>0</v>
      </c>
      <c r="CI255" t="s">
        <v>1809</v>
      </c>
      <c r="CJ255" t="s">
        <v>1809</v>
      </c>
      <c r="CK255" t="s">
        <v>1809</v>
      </c>
      <c r="CL255" t="s">
        <v>1809</v>
      </c>
      <c r="CM255" t="s">
        <v>1809</v>
      </c>
      <c r="CN255" t="s">
        <v>1809</v>
      </c>
      <c r="CO255" t="s">
        <v>1809</v>
      </c>
      <c r="CP255" t="s">
        <v>1809</v>
      </c>
      <c r="CQ255" t="s">
        <v>1809</v>
      </c>
      <c r="CR255" t="s">
        <v>1809</v>
      </c>
      <c r="CS255" t="s">
        <v>1809</v>
      </c>
      <c r="CT255" t="s">
        <v>1809</v>
      </c>
      <c r="CU255" t="s">
        <v>1809</v>
      </c>
      <c r="CV255" t="s">
        <v>1809</v>
      </c>
      <c r="CW255" t="s">
        <v>1809</v>
      </c>
      <c r="CX255" t="s">
        <v>1809</v>
      </c>
      <c r="CY255" t="s">
        <v>1809</v>
      </c>
      <c r="CZ255" t="s">
        <v>1809</v>
      </c>
      <c r="DA255" t="s">
        <v>1809</v>
      </c>
      <c r="DB255" t="s">
        <v>1809</v>
      </c>
      <c r="DC255" t="s">
        <v>1809</v>
      </c>
      <c r="DD255" t="s">
        <v>1809</v>
      </c>
      <c r="DE255" t="s">
        <v>1809</v>
      </c>
      <c r="DF255" t="s">
        <v>1809</v>
      </c>
      <c r="DG255" t="s">
        <v>1809</v>
      </c>
      <c r="DH255" t="s">
        <v>1809</v>
      </c>
      <c r="DI255" t="s">
        <v>1809</v>
      </c>
      <c r="DJ255" t="s">
        <v>1809</v>
      </c>
      <c r="DK255" t="s">
        <v>1809</v>
      </c>
      <c r="DL255" t="s">
        <v>1809</v>
      </c>
      <c r="DM255" t="s">
        <v>1809</v>
      </c>
      <c r="DN255" t="s">
        <v>1809</v>
      </c>
      <c r="DO255" t="s">
        <v>1809</v>
      </c>
      <c r="DP255" t="s">
        <v>1809</v>
      </c>
      <c r="DQ255" t="s">
        <v>1809</v>
      </c>
      <c r="DR255" t="s">
        <v>1809</v>
      </c>
      <c r="DS255" t="s">
        <v>1809</v>
      </c>
      <c r="DT255" t="s">
        <v>1809</v>
      </c>
      <c r="DU255" t="s">
        <v>1809</v>
      </c>
      <c r="DV255" t="s">
        <v>1809</v>
      </c>
      <c r="DW255">
        <v>0</v>
      </c>
      <c r="DX255">
        <v>0</v>
      </c>
      <c r="DY255">
        <v>0</v>
      </c>
      <c r="DZ255" t="s">
        <v>1809</v>
      </c>
      <c r="EA255">
        <v>1</v>
      </c>
      <c r="EB255">
        <v>0</v>
      </c>
      <c r="EC255">
        <v>0</v>
      </c>
      <c r="ED255">
        <v>0</v>
      </c>
      <c r="EE255">
        <v>0</v>
      </c>
      <c r="EF255">
        <v>0</v>
      </c>
      <c r="EG255">
        <v>1</v>
      </c>
      <c r="EH255">
        <v>0</v>
      </c>
      <c r="EI255">
        <v>1</v>
      </c>
      <c r="EJ255">
        <v>0</v>
      </c>
      <c r="EK255">
        <v>0</v>
      </c>
      <c r="EL255">
        <v>1</v>
      </c>
      <c r="EM255">
        <v>0</v>
      </c>
      <c r="EN255">
        <v>0</v>
      </c>
      <c r="EO255">
        <v>1</v>
      </c>
      <c r="EP255">
        <v>0</v>
      </c>
      <c r="EQ255">
        <v>0</v>
      </c>
      <c r="ER255">
        <v>1</v>
      </c>
      <c r="ES255">
        <v>1</v>
      </c>
      <c r="ET255">
        <v>1</v>
      </c>
      <c r="EU255">
        <v>1</v>
      </c>
      <c r="EV255">
        <v>0</v>
      </c>
      <c r="EW255">
        <v>0</v>
      </c>
    </row>
    <row r="256" spans="1:153" x14ac:dyDescent="0.35">
      <c r="A256" t="s">
        <v>653</v>
      </c>
      <c r="B256" s="1">
        <v>41852</v>
      </c>
      <c r="C256" s="1">
        <v>42113</v>
      </c>
      <c r="D256">
        <v>1</v>
      </c>
      <c r="E256">
        <v>0</v>
      </c>
      <c r="F256">
        <v>0</v>
      </c>
      <c r="G256">
        <v>0</v>
      </c>
      <c r="H256">
        <v>1</v>
      </c>
      <c r="I256">
        <v>0</v>
      </c>
      <c r="J256">
        <v>1</v>
      </c>
      <c r="K256">
        <v>2</v>
      </c>
      <c r="L256">
        <v>1</v>
      </c>
      <c r="M256">
        <v>1</v>
      </c>
      <c r="N256">
        <v>1</v>
      </c>
      <c r="O256">
        <v>1</v>
      </c>
      <c r="P256">
        <v>1</v>
      </c>
      <c r="Q256">
        <v>0</v>
      </c>
      <c r="R256">
        <v>0</v>
      </c>
      <c r="S256">
        <v>1</v>
      </c>
      <c r="T256">
        <v>0</v>
      </c>
      <c r="U256">
        <v>0</v>
      </c>
      <c r="V256">
        <v>0</v>
      </c>
      <c r="W256">
        <v>0</v>
      </c>
      <c r="X256">
        <v>0</v>
      </c>
      <c r="Y256">
        <v>1</v>
      </c>
      <c r="Z256">
        <v>1</v>
      </c>
      <c r="AA256">
        <v>1</v>
      </c>
      <c r="AB256">
        <v>1</v>
      </c>
      <c r="AC256">
        <v>1</v>
      </c>
      <c r="AD256">
        <v>1</v>
      </c>
      <c r="AE256">
        <v>1</v>
      </c>
      <c r="AF256">
        <v>1</v>
      </c>
      <c r="AG256">
        <v>0</v>
      </c>
      <c r="AH256">
        <v>0</v>
      </c>
      <c r="AI256">
        <v>0</v>
      </c>
      <c r="AJ256">
        <v>0</v>
      </c>
      <c r="AK256">
        <v>0</v>
      </c>
      <c r="AL256">
        <v>1</v>
      </c>
      <c r="AM256">
        <v>0</v>
      </c>
      <c r="AN256">
        <v>1</v>
      </c>
      <c r="AO256">
        <v>0</v>
      </c>
      <c r="AP256" t="s">
        <v>1809</v>
      </c>
      <c r="AQ256" t="s">
        <v>1809</v>
      </c>
      <c r="AR256" t="s">
        <v>1809</v>
      </c>
      <c r="AS256" t="s">
        <v>1809</v>
      </c>
      <c r="AT256" t="s">
        <v>1809</v>
      </c>
      <c r="AU256" t="s">
        <v>1809</v>
      </c>
      <c r="AV256" t="s">
        <v>1809</v>
      </c>
      <c r="AW256" t="s">
        <v>1809</v>
      </c>
      <c r="AX256" t="s">
        <v>1809</v>
      </c>
      <c r="AY256" t="s">
        <v>1809</v>
      </c>
      <c r="AZ256">
        <v>0</v>
      </c>
      <c r="BA256" t="s">
        <v>1809</v>
      </c>
      <c r="BB256" t="s">
        <v>1809</v>
      </c>
      <c r="BC256" t="s">
        <v>1809</v>
      </c>
      <c r="BD256" t="s">
        <v>1809</v>
      </c>
      <c r="BE256" t="s">
        <v>1809</v>
      </c>
      <c r="BF256" t="s">
        <v>1809</v>
      </c>
      <c r="BG256" t="s">
        <v>1809</v>
      </c>
      <c r="BH256" t="s">
        <v>1809</v>
      </c>
      <c r="BI256" t="s">
        <v>1809</v>
      </c>
      <c r="BJ256" t="s">
        <v>1809</v>
      </c>
      <c r="BK256" t="s">
        <v>1809</v>
      </c>
      <c r="BL256" t="s">
        <v>1809</v>
      </c>
      <c r="BM256" t="s">
        <v>1809</v>
      </c>
      <c r="BN256" t="s">
        <v>1809</v>
      </c>
      <c r="BO256" t="s">
        <v>1809</v>
      </c>
      <c r="BP256" t="s">
        <v>1809</v>
      </c>
      <c r="BQ256" t="s">
        <v>1809</v>
      </c>
      <c r="BR256" t="s">
        <v>1809</v>
      </c>
      <c r="BS256" t="s">
        <v>1809</v>
      </c>
      <c r="BT256" t="s">
        <v>1809</v>
      </c>
      <c r="BU256" t="s">
        <v>1809</v>
      </c>
      <c r="BV256">
        <v>0</v>
      </c>
      <c r="BW256" t="s">
        <v>1809</v>
      </c>
      <c r="BX256" t="s">
        <v>1809</v>
      </c>
      <c r="BY256" t="s">
        <v>1809</v>
      </c>
      <c r="BZ256" t="s">
        <v>1809</v>
      </c>
      <c r="CA256" t="s">
        <v>1809</v>
      </c>
      <c r="CB256" t="s">
        <v>1809</v>
      </c>
      <c r="CC256" t="s">
        <v>1809</v>
      </c>
      <c r="CD256" t="s">
        <v>1809</v>
      </c>
      <c r="CE256" t="s">
        <v>1809</v>
      </c>
      <c r="CF256" t="s">
        <v>1809</v>
      </c>
      <c r="CG256" t="s">
        <v>1809</v>
      </c>
      <c r="CH256">
        <v>1</v>
      </c>
      <c r="CI256">
        <v>1</v>
      </c>
      <c r="CJ256">
        <v>0</v>
      </c>
      <c r="CK256">
        <v>0</v>
      </c>
      <c r="CL256">
        <v>0</v>
      </c>
      <c r="CM256">
        <v>0</v>
      </c>
      <c r="CN256">
        <v>1</v>
      </c>
      <c r="CO256">
        <v>0</v>
      </c>
      <c r="CP256">
        <v>0</v>
      </c>
      <c r="CQ256">
        <v>0</v>
      </c>
      <c r="CR256">
        <v>0</v>
      </c>
      <c r="CS256">
        <v>0</v>
      </c>
      <c r="CT256">
        <v>0</v>
      </c>
      <c r="CU256">
        <v>0</v>
      </c>
      <c r="CV256">
        <v>0</v>
      </c>
      <c r="CW256">
        <v>0</v>
      </c>
      <c r="CX256">
        <v>0</v>
      </c>
      <c r="CY256">
        <v>0</v>
      </c>
      <c r="CZ256">
        <v>0</v>
      </c>
      <c r="DA256">
        <v>0</v>
      </c>
      <c r="DB256">
        <v>0</v>
      </c>
      <c r="DC256">
        <v>0</v>
      </c>
      <c r="DD256">
        <v>1</v>
      </c>
      <c r="DE256">
        <v>0</v>
      </c>
      <c r="DF256">
        <v>0</v>
      </c>
      <c r="DG256">
        <v>0</v>
      </c>
      <c r="DH256">
        <v>0</v>
      </c>
      <c r="DI256">
        <v>0</v>
      </c>
      <c r="DJ256">
        <v>0</v>
      </c>
      <c r="DK256">
        <v>0</v>
      </c>
      <c r="DL256">
        <v>1</v>
      </c>
      <c r="DM256">
        <v>0</v>
      </c>
      <c r="DN256">
        <v>0</v>
      </c>
      <c r="DO256">
        <v>0</v>
      </c>
      <c r="DP256">
        <v>0</v>
      </c>
      <c r="DQ256">
        <v>0</v>
      </c>
      <c r="DR256">
        <v>1</v>
      </c>
      <c r="DS256">
        <v>0</v>
      </c>
      <c r="DT256">
        <v>1</v>
      </c>
      <c r="DU256">
        <v>0</v>
      </c>
      <c r="DV256">
        <v>0</v>
      </c>
      <c r="DW256">
        <v>0</v>
      </c>
      <c r="DX256">
        <v>0</v>
      </c>
      <c r="DY256">
        <v>0</v>
      </c>
      <c r="DZ256" t="s">
        <v>1809</v>
      </c>
      <c r="EA256">
        <v>1</v>
      </c>
      <c r="EB256">
        <v>0</v>
      </c>
      <c r="EC256">
        <v>0</v>
      </c>
      <c r="ED256">
        <v>0</v>
      </c>
      <c r="EE256">
        <v>0</v>
      </c>
      <c r="EF256">
        <v>0</v>
      </c>
      <c r="EG256">
        <v>1</v>
      </c>
      <c r="EH256">
        <v>0</v>
      </c>
      <c r="EI256">
        <v>1</v>
      </c>
      <c r="EJ256">
        <v>0</v>
      </c>
      <c r="EK256">
        <v>0</v>
      </c>
      <c r="EL256">
        <v>1</v>
      </c>
      <c r="EM256">
        <v>0</v>
      </c>
      <c r="EN256">
        <v>0</v>
      </c>
      <c r="EO256">
        <v>1</v>
      </c>
      <c r="EP256">
        <v>0</v>
      </c>
      <c r="EQ256">
        <v>0</v>
      </c>
      <c r="ER256">
        <v>1</v>
      </c>
      <c r="ES256">
        <v>1</v>
      </c>
      <c r="ET256">
        <v>1</v>
      </c>
      <c r="EU256">
        <v>1</v>
      </c>
      <c r="EV256">
        <v>0</v>
      </c>
      <c r="EW256">
        <v>0</v>
      </c>
    </row>
    <row r="257" spans="1:153" x14ac:dyDescent="0.35">
      <c r="A257" t="s">
        <v>653</v>
      </c>
      <c r="B257" s="1">
        <v>42114</v>
      </c>
      <c r="C257" s="1">
        <v>42143</v>
      </c>
      <c r="D257">
        <v>1</v>
      </c>
      <c r="E257">
        <v>0</v>
      </c>
      <c r="F257">
        <v>0</v>
      </c>
      <c r="G257">
        <v>0</v>
      </c>
      <c r="H257">
        <v>1</v>
      </c>
      <c r="I257">
        <v>0</v>
      </c>
      <c r="J257">
        <v>1</v>
      </c>
      <c r="K257">
        <v>2</v>
      </c>
      <c r="L257">
        <v>1</v>
      </c>
      <c r="M257">
        <v>1</v>
      </c>
      <c r="N257">
        <v>1</v>
      </c>
      <c r="O257">
        <v>1</v>
      </c>
      <c r="P257">
        <v>1</v>
      </c>
      <c r="Q257">
        <v>0</v>
      </c>
      <c r="R257">
        <v>0</v>
      </c>
      <c r="S257">
        <v>1</v>
      </c>
      <c r="T257">
        <v>0</v>
      </c>
      <c r="U257">
        <v>0</v>
      </c>
      <c r="V257">
        <v>0</v>
      </c>
      <c r="W257">
        <v>0</v>
      </c>
      <c r="X257">
        <v>0</v>
      </c>
      <c r="Y257">
        <v>1</v>
      </c>
      <c r="Z257">
        <v>1</v>
      </c>
      <c r="AA257">
        <v>1</v>
      </c>
      <c r="AB257">
        <v>1</v>
      </c>
      <c r="AC257">
        <v>1</v>
      </c>
      <c r="AD257">
        <v>1</v>
      </c>
      <c r="AE257">
        <v>1</v>
      </c>
      <c r="AF257">
        <v>1</v>
      </c>
      <c r="AG257">
        <v>0</v>
      </c>
      <c r="AH257">
        <v>0</v>
      </c>
      <c r="AI257">
        <v>0</v>
      </c>
      <c r="AJ257">
        <v>0</v>
      </c>
      <c r="AK257">
        <v>0</v>
      </c>
      <c r="AL257">
        <v>1</v>
      </c>
      <c r="AM257">
        <v>0</v>
      </c>
      <c r="AN257">
        <v>1</v>
      </c>
      <c r="AO257">
        <v>0</v>
      </c>
      <c r="AP257" t="s">
        <v>1809</v>
      </c>
      <c r="AQ257" t="s">
        <v>1809</v>
      </c>
      <c r="AR257" t="s">
        <v>1809</v>
      </c>
      <c r="AS257" t="s">
        <v>1809</v>
      </c>
      <c r="AT257" t="s">
        <v>1809</v>
      </c>
      <c r="AU257" t="s">
        <v>1809</v>
      </c>
      <c r="AV257" t="s">
        <v>1809</v>
      </c>
      <c r="AW257" t="s">
        <v>1809</v>
      </c>
      <c r="AX257" t="s">
        <v>1809</v>
      </c>
      <c r="AY257" t="s">
        <v>1809</v>
      </c>
      <c r="AZ257">
        <v>0</v>
      </c>
      <c r="BA257" t="s">
        <v>1809</v>
      </c>
      <c r="BB257" t="s">
        <v>1809</v>
      </c>
      <c r="BC257" t="s">
        <v>1809</v>
      </c>
      <c r="BD257" t="s">
        <v>1809</v>
      </c>
      <c r="BE257" t="s">
        <v>1809</v>
      </c>
      <c r="BF257" t="s">
        <v>1809</v>
      </c>
      <c r="BG257" t="s">
        <v>1809</v>
      </c>
      <c r="BH257" t="s">
        <v>1809</v>
      </c>
      <c r="BI257" t="s">
        <v>1809</v>
      </c>
      <c r="BJ257" t="s">
        <v>1809</v>
      </c>
      <c r="BK257" t="s">
        <v>1809</v>
      </c>
      <c r="BL257" t="s">
        <v>1809</v>
      </c>
      <c r="BM257" t="s">
        <v>1809</v>
      </c>
      <c r="BN257" t="s">
        <v>1809</v>
      </c>
      <c r="BO257" t="s">
        <v>1809</v>
      </c>
      <c r="BP257" t="s">
        <v>1809</v>
      </c>
      <c r="BQ257" t="s">
        <v>1809</v>
      </c>
      <c r="BR257" t="s">
        <v>1809</v>
      </c>
      <c r="BS257" t="s">
        <v>1809</v>
      </c>
      <c r="BT257" t="s">
        <v>1809</v>
      </c>
      <c r="BU257" t="s">
        <v>1809</v>
      </c>
      <c r="BV257">
        <v>0</v>
      </c>
      <c r="BW257" t="s">
        <v>1809</v>
      </c>
      <c r="BX257" t="s">
        <v>1809</v>
      </c>
      <c r="BY257" t="s">
        <v>1809</v>
      </c>
      <c r="BZ257" t="s">
        <v>1809</v>
      </c>
      <c r="CA257" t="s">
        <v>1809</v>
      </c>
      <c r="CB257" t="s">
        <v>1809</v>
      </c>
      <c r="CC257" t="s">
        <v>1809</v>
      </c>
      <c r="CD257" t="s">
        <v>1809</v>
      </c>
      <c r="CE257" t="s">
        <v>1809</v>
      </c>
      <c r="CF257" t="s">
        <v>1809</v>
      </c>
      <c r="CG257" t="s">
        <v>1809</v>
      </c>
      <c r="CH257">
        <v>1</v>
      </c>
      <c r="CI257">
        <v>1</v>
      </c>
      <c r="CJ257">
        <v>0</v>
      </c>
      <c r="CK257">
        <v>0</v>
      </c>
      <c r="CL257">
        <v>0</v>
      </c>
      <c r="CM257">
        <v>0</v>
      </c>
      <c r="CN257">
        <v>1</v>
      </c>
      <c r="CO257">
        <v>0</v>
      </c>
      <c r="CP257">
        <v>0</v>
      </c>
      <c r="CQ257">
        <v>0</v>
      </c>
      <c r="CR257">
        <v>0</v>
      </c>
      <c r="CS257">
        <v>0</v>
      </c>
      <c r="CT257">
        <v>0</v>
      </c>
      <c r="CU257">
        <v>0</v>
      </c>
      <c r="CV257">
        <v>0</v>
      </c>
      <c r="CW257">
        <v>0</v>
      </c>
      <c r="CX257">
        <v>0</v>
      </c>
      <c r="CY257">
        <v>0</v>
      </c>
      <c r="CZ257">
        <v>0</v>
      </c>
      <c r="DA257">
        <v>0</v>
      </c>
      <c r="DB257">
        <v>0</v>
      </c>
      <c r="DC257">
        <v>0</v>
      </c>
      <c r="DD257">
        <v>1</v>
      </c>
      <c r="DE257">
        <v>0</v>
      </c>
      <c r="DF257">
        <v>0</v>
      </c>
      <c r="DG257">
        <v>0</v>
      </c>
      <c r="DH257">
        <v>0</v>
      </c>
      <c r="DI257">
        <v>0</v>
      </c>
      <c r="DJ257">
        <v>0</v>
      </c>
      <c r="DK257">
        <v>0</v>
      </c>
      <c r="DL257">
        <v>1</v>
      </c>
      <c r="DM257">
        <v>0</v>
      </c>
      <c r="DN257">
        <v>0</v>
      </c>
      <c r="DO257">
        <v>0</v>
      </c>
      <c r="DP257">
        <v>0</v>
      </c>
      <c r="DQ257">
        <v>0</v>
      </c>
      <c r="DR257">
        <v>1</v>
      </c>
      <c r="DS257">
        <v>0</v>
      </c>
      <c r="DT257">
        <v>1</v>
      </c>
      <c r="DU257">
        <v>0</v>
      </c>
      <c r="DV257">
        <v>0</v>
      </c>
      <c r="DW257">
        <v>0</v>
      </c>
      <c r="DX257">
        <v>0</v>
      </c>
      <c r="DY257">
        <v>0</v>
      </c>
      <c r="DZ257" t="s">
        <v>1809</v>
      </c>
      <c r="EA257">
        <v>1</v>
      </c>
      <c r="EB257">
        <v>0</v>
      </c>
      <c r="EC257">
        <v>0</v>
      </c>
      <c r="ED257">
        <v>0</v>
      </c>
      <c r="EE257">
        <v>0</v>
      </c>
      <c r="EF257">
        <v>0</v>
      </c>
      <c r="EG257">
        <v>1</v>
      </c>
      <c r="EH257">
        <v>0</v>
      </c>
      <c r="EI257">
        <v>1</v>
      </c>
      <c r="EJ257">
        <v>0</v>
      </c>
      <c r="EK257">
        <v>0</v>
      </c>
      <c r="EL257">
        <v>1</v>
      </c>
      <c r="EM257">
        <v>0</v>
      </c>
      <c r="EN257">
        <v>0</v>
      </c>
      <c r="EO257">
        <v>1</v>
      </c>
      <c r="EP257">
        <v>0</v>
      </c>
      <c r="EQ257">
        <v>0</v>
      </c>
      <c r="ER257">
        <v>1</v>
      </c>
      <c r="ES257">
        <v>1</v>
      </c>
      <c r="ET257">
        <v>1</v>
      </c>
      <c r="EU257">
        <v>1</v>
      </c>
      <c r="EV257">
        <v>0</v>
      </c>
      <c r="EW257">
        <v>0</v>
      </c>
    </row>
    <row r="258" spans="1:153" x14ac:dyDescent="0.35">
      <c r="A258" t="s">
        <v>653</v>
      </c>
      <c r="B258" s="1">
        <v>42144</v>
      </c>
      <c r="C258" s="1">
        <v>42177</v>
      </c>
      <c r="D258">
        <v>1</v>
      </c>
      <c r="E258">
        <v>0</v>
      </c>
      <c r="F258">
        <v>0</v>
      </c>
      <c r="G258">
        <v>0</v>
      </c>
      <c r="H258">
        <v>1</v>
      </c>
      <c r="I258">
        <v>0</v>
      </c>
      <c r="J258">
        <v>1</v>
      </c>
      <c r="K258">
        <v>2</v>
      </c>
      <c r="L258">
        <v>1</v>
      </c>
      <c r="M258">
        <v>1</v>
      </c>
      <c r="N258">
        <v>1</v>
      </c>
      <c r="O258">
        <v>1</v>
      </c>
      <c r="P258">
        <v>1</v>
      </c>
      <c r="Q258">
        <v>0</v>
      </c>
      <c r="R258">
        <v>0</v>
      </c>
      <c r="S258">
        <v>1</v>
      </c>
      <c r="T258">
        <v>0</v>
      </c>
      <c r="U258">
        <v>0</v>
      </c>
      <c r="V258">
        <v>0</v>
      </c>
      <c r="W258">
        <v>0</v>
      </c>
      <c r="X258">
        <v>0</v>
      </c>
      <c r="Y258">
        <v>1</v>
      </c>
      <c r="Z258">
        <v>1</v>
      </c>
      <c r="AA258">
        <v>1</v>
      </c>
      <c r="AB258">
        <v>1</v>
      </c>
      <c r="AC258">
        <v>1</v>
      </c>
      <c r="AD258">
        <v>1</v>
      </c>
      <c r="AE258">
        <v>1</v>
      </c>
      <c r="AF258">
        <v>1</v>
      </c>
      <c r="AG258">
        <v>0</v>
      </c>
      <c r="AH258">
        <v>0</v>
      </c>
      <c r="AI258">
        <v>0</v>
      </c>
      <c r="AJ258">
        <v>0</v>
      </c>
      <c r="AK258">
        <v>0</v>
      </c>
      <c r="AL258">
        <v>1</v>
      </c>
      <c r="AM258">
        <v>0</v>
      </c>
      <c r="AN258">
        <v>1</v>
      </c>
      <c r="AO258">
        <v>0</v>
      </c>
      <c r="AP258" t="s">
        <v>1809</v>
      </c>
      <c r="AQ258" t="s">
        <v>1809</v>
      </c>
      <c r="AR258" t="s">
        <v>1809</v>
      </c>
      <c r="AS258" t="s">
        <v>1809</v>
      </c>
      <c r="AT258" t="s">
        <v>1809</v>
      </c>
      <c r="AU258" t="s">
        <v>1809</v>
      </c>
      <c r="AV258" t="s">
        <v>1809</v>
      </c>
      <c r="AW258" t="s">
        <v>1809</v>
      </c>
      <c r="AX258" t="s">
        <v>1809</v>
      </c>
      <c r="AY258" t="s">
        <v>1809</v>
      </c>
      <c r="AZ258">
        <v>0</v>
      </c>
      <c r="BA258" t="s">
        <v>1809</v>
      </c>
      <c r="BB258" t="s">
        <v>1809</v>
      </c>
      <c r="BC258" t="s">
        <v>1809</v>
      </c>
      <c r="BD258" t="s">
        <v>1809</v>
      </c>
      <c r="BE258" t="s">
        <v>1809</v>
      </c>
      <c r="BF258" t="s">
        <v>1809</v>
      </c>
      <c r="BG258" t="s">
        <v>1809</v>
      </c>
      <c r="BH258" t="s">
        <v>1809</v>
      </c>
      <c r="BI258" t="s">
        <v>1809</v>
      </c>
      <c r="BJ258" t="s">
        <v>1809</v>
      </c>
      <c r="BK258" t="s">
        <v>1809</v>
      </c>
      <c r="BL258" t="s">
        <v>1809</v>
      </c>
      <c r="BM258" t="s">
        <v>1809</v>
      </c>
      <c r="BN258" t="s">
        <v>1809</v>
      </c>
      <c r="BO258" t="s">
        <v>1809</v>
      </c>
      <c r="BP258" t="s">
        <v>1809</v>
      </c>
      <c r="BQ258" t="s">
        <v>1809</v>
      </c>
      <c r="BR258" t="s">
        <v>1809</v>
      </c>
      <c r="BS258" t="s">
        <v>1809</v>
      </c>
      <c r="BT258" t="s">
        <v>1809</v>
      </c>
      <c r="BU258" t="s">
        <v>1809</v>
      </c>
      <c r="BV258">
        <v>0</v>
      </c>
      <c r="BW258" t="s">
        <v>1809</v>
      </c>
      <c r="BX258" t="s">
        <v>1809</v>
      </c>
      <c r="BY258" t="s">
        <v>1809</v>
      </c>
      <c r="BZ258" t="s">
        <v>1809</v>
      </c>
      <c r="CA258" t="s">
        <v>1809</v>
      </c>
      <c r="CB258" t="s">
        <v>1809</v>
      </c>
      <c r="CC258" t="s">
        <v>1809</v>
      </c>
      <c r="CD258" t="s">
        <v>1809</v>
      </c>
      <c r="CE258" t="s">
        <v>1809</v>
      </c>
      <c r="CF258" t="s">
        <v>1809</v>
      </c>
      <c r="CG258" t="s">
        <v>1809</v>
      </c>
      <c r="CH258">
        <v>1</v>
      </c>
      <c r="CI258">
        <v>1</v>
      </c>
      <c r="CJ258">
        <v>0</v>
      </c>
      <c r="CK258">
        <v>0</v>
      </c>
      <c r="CL258">
        <v>0</v>
      </c>
      <c r="CM258">
        <v>0</v>
      </c>
      <c r="CN258">
        <v>1</v>
      </c>
      <c r="CO258">
        <v>0</v>
      </c>
      <c r="CP258">
        <v>0</v>
      </c>
      <c r="CQ258">
        <v>0</v>
      </c>
      <c r="CR258">
        <v>0</v>
      </c>
      <c r="CS258">
        <v>0</v>
      </c>
      <c r="CT258">
        <v>0</v>
      </c>
      <c r="CU258">
        <v>0</v>
      </c>
      <c r="CV258">
        <v>0</v>
      </c>
      <c r="CW258">
        <v>0</v>
      </c>
      <c r="CX258">
        <v>0</v>
      </c>
      <c r="CY258">
        <v>0</v>
      </c>
      <c r="CZ258">
        <v>0</v>
      </c>
      <c r="DA258">
        <v>0</v>
      </c>
      <c r="DB258">
        <v>0</v>
      </c>
      <c r="DC258">
        <v>0</v>
      </c>
      <c r="DD258">
        <v>1</v>
      </c>
      <c r="DE258">
        <v>0</v>
      </c>
      <c r="DF258">
        <v>0</v>
      </c>
      <c r="DG258">
        <v>0</v>
      </c>
      <c r="DH258">
        <v>0</v>
      </c>
      <c r="DI258">
        <v>0</v>
      </c>
      <c r="DJ258">
        <v>0</v>
      </c>
      <c r="DK258">
        <v>0</v>
      </c>
      <c r="DL258">
        <v>1</v>
      </c>
      <c r="DM258">
        <v>0</v>
      </c>
      <c r="DN258">
        <v>0</v>
      </c>
      <c r="DO258">
        <v>0</v>
      </c>
      <c r="DP258">
        <v>0</v>
      </c>
      <c r="DQ258">
        <v>0</v>
      </c>
      <c r="DR258">
        <v>1</v>
      </c>
      <c r="DS258">
        <v>0</v>
      </c>
      <c r="DT258">
        <v>1</v>
      </c>
      <c r="DU258">
        <v>0</v>
      </c>
      <c r="DV258">
        <v>0</v>
      </c>
      <c r="DW258">
        <v>0</v>
      </c>
      <c r="DX258">
        <v>0</v>
      </c>
      <c r="DY258">
        <v>0</v>
      </c>
      <c r="DZ258" t="s">
        <v>1809</v>
      </c>
      <c r="EA258">
        <v>1</v>
      </c>
      <c r="EB258">
        <v>0</v>
      </c>
      <c r="EC258">
        <v>0</v>
      </c>
      <c r="ED258">
        <v>0</v>
      </c>
      <c r="EE258">
        <v>0</v>
      </c>
      <c r="EF258">
        <v>0</v>
      </c>
      <c r="EG258">
        <v>1</v>
      </c>
      <c r="EH258">
        <v>0</v>
      </c>
      <c r="EI258">
        <v>1</v>
      </c>
      <c r="EJ258">
        <v>0</v>
      </c>
      <c r="EK258">
        <v>0</v>
      </c>
      <c r="EL258">
        <v>1</v>
      </c>
      <c r="EM258">
        <v>0</v>
      </c>
      <c r="EN258">
        <v>0</v>
      </c>
      <c r="EO258">
        <v>1</v>
      </c>
      <c r="EP258">
        <v>0</v>
      </c>
      <c r="EQ258">
        <v>0</v>
      </c>
      <c r="ER258">
        <v>1</v>
      </c>
      <c r="ES258">
        <v>1</v>
      </c>
      <c r="ET258">
        <v>1</v>
      </c>
      <c r="EU258">
        <v>1</v>
      </c>
      <c r="EV258">
        <v>0</v>
      </c>
      <c r="EW258">
        <v>0</v>
      </c>
    </row>
    <row r="259" spans="1:153" x14ac:dyDescent="0.35">
      <c r="A259" t="s">
        <v>653</v>
      </c>
      <c r="B259" s="1">
        <v>42178</v>
      </c>
      <c r="C259" s="1">
        <v>42216</v>
      </c>
      <c r="D259">
        <v>1</v>
      </c>
      <c r="E259">
        <v>0</v>
      </c>
      <c r="F259">
        <v>0</v>
      </c>
      <c r="G259">
        <v>0</v>
      </c>
      <c r="H259">
        <v>1</v>
      </c>
      <c r="I259">
        <v>0</v>
      </c>
      <c r="J259">
        <v>1</v>
      </c>
      <c r="K259">
        <v>2</v>
      </c>
      <c r="L259">
        <v>1</v>
      </c>
      <c r="M259">
        <v>1</v>
      </c>
      <c r="N259">
        <v>1</v>
      </c>
      <c r="O259">
        <v>1</v>
      </c>
      <c r="P259">
        <v>1</v>
      </c>
      <c r="Q259">
        <v>0</v>
      </c>
      <c r="R259">
        <v>0</v>
      </c>
      <c r="S259">
        <v>1</v>
      </c>
      <c r="T259">
        <v>0</v>
      </c>
      <c r="U259">
        <v>0</v>
      </c>
      <c r="V259">
        <v>0</v>
      </c>
      <c r="W259">
        <v>0</v>
      </c>
      <c r="X259">
        <v>0</v>
      </c>
      <c r="Y259">
        <v>1</v>
      </c>
      <c r="Z259">
        <v>1</v>
      </c>
      <c r="AA259">
        <v>1</v>
      </c>
      <c r="AB259">
        <v>1</v>
      </c>
      <c r="AC259">
        <v>1</v>
      </c>
      <c r="AD259">
        <v>1</v>
      </c>
      <c r="AE259">
        <v>1</v>
      </c>
      <c r="AF259">
        <v>1</v>
      </c>
      <c r="AG259">
        <v>0</v>
      </c>
      <c r="AH259">
        <v>0</v>
      </c>
      <c r="AI259">
        <v>0</v>
      </c>
      <c r="AJ259">
        <v>0</v>
      </c>
      <c r="AK259">
        <v>0</v>
      </c>
      <c r="AL259">
        <v>1</v>
      </c>
      <c r="AM259">
        <v>0</v>
      </c>
      <c r="AN259">
        <v>1</v>
      </c>
      <c r="AO259">
        <v>0</v>
      </c>
      <c r="AP259" t="s">
        <v>1809</v>
      </c>
      <c r="AQ259" t="s">
        <v>1809</v>
      </c>
      <c r="AR259" t="s">
        <v>1809</v>
      </c>
      <c r="AS259" t="s">
        <v>1809</v>
      </c>
      <c r="AT259" t="s">
        <v>1809</v>
      </c>
      <c r="AU259" t="s">
        <v>1809</v>
      </c>
      <c r="AV259" t="s">
        <v>1809</v>
      </c>
      <c r="AW259" t="s">
        <v>1809</v>
      </c>
      <c r="AX259" t="s">
        <v>1809</v>
      </c>
      <c r="AY259" t="s">
        <v>1809</v>
      </c>
      <c r="AZ259">
        <v>0</v>
      </c>
      <c r="BA259" t="s">
        <v>1809</v>
      </c>
      <c r="BB259" t="s">
        <v>1809</v>
      </c>
      <c r="BC259" t="s">
        <v>1809</v>
      </c>
      <c r="BD259" t="s">
        <v>1809</v>
      </c>
      <c r="BE259" t="s">
        <v>1809</v>
      </c>
      <c r="BF259" t="s">
        <v>1809</v>
      </c>
      <c r="BG259" t="s">
        <v>1809</v>
      </c>
      <c r="BH259" t="s">
        <v>1809</v>
      </c>
      <c r="BI259" t="s">
        <v>1809</v>
      </c>
      <c r="BJ259" t="s">
        <v>1809</v>
      </c>
      <c r="BK259" t="s">
        <v>1809</v>
      </c>
      <c r="BL259" t="s">
        <v>1809</v>
      </c>
      <c r="BM259" t="s">
        <v>1809</v>
      </c>
      <c r="BN259" t="s">
        <v>1809</v>
      </c>
      <c r="BO259" t="s">
        <v>1809</v>
      </c>
      <c r="BP259" t="s">
        <v>1809</v>
      </c>
      <c r="BQ259" t="s">
        <v>1809</v>
      </c>
      <c r="BR259" t="s">
        <v>1809</v>
      </c>
      <c r="BS259" t="s">
        <v>1809</v>
      </c>
      <c r="BT259" t="s">
        <v>1809</v>
      </c>
      <c r="BU259" t="s">
        <v>1809</v>
      </c>
      <c r="BV259">
        <v>0</v>
      </c>
      <c r="BW259" t="s">
        <v>1809</v>
      </c>
      <c r="BX259" t="s">
        <v>1809</v>
      </c>
      <c r="BY259" t="s">
        <v>1809</v>
      </c>
      <c r="BZ259" t="s">
        <v>1809</v>
      </c>
      <c r="CA259" t="s">
        <v>1809</v>
      </c>
      <c r="CB259" t="s">
        <v>1809</v>
      </c>
      <c r="CC259" t="s">
        <v>1809</v>
      </c>
      <c r="CD259" t="s">
        <v>1809</v>
      </c>
      <c r="CE259" t="s">
        <v>1809</v>
      </c>
      <c r="CF259" t="s">
        <v>1809</v>
      </c>
      <c r="CG259" t="s">
        <v>1809</v>
      </c>
      <c r="CH259">
        <v>1</v>
      </c>
      <c r="CI259">
        <v>1</v>
      </c>
      <c r="CJ259">
        <v>0</v>
      </c>
      <c r="CK259">
        <v>0</v>
      </c>
      <c r="CL259">
        <v>0</v>
      </c>
      <c r="CM259">
        <v>0</v>
      </c>
      <c r="CN259">
        <v>1</v>
      </c>
      <c r="CO259">
        <v>0</v>
      </c>
      <c r="CP259">
        <v>0</v>
      </c>
      <c r="CQ259">
        <v>0</v>
      </c>
      <c r="CR259">
        <v>0</v>
      </c>
      <c r="CS259">
        <v>0</v>
      </c>
      <c r="CT259">
        <v>0</v>
      </c>
      <c r="CU259">
        <v>0</v>
      </c>
      <c r="CV259">
        <v>0</v>
      </c>
      <c r="CW259">
        <v>0</v>
      </c>
      <c r="CX259">
        <v>0</v>
      </c>
      <c r="CY259">
        <v>0</v>
      </c>
      <c r="CZ259">
        <v>0</v>
      </c>
      <c r="DA259">
        <v>0</v>
      </c>
      <c r="DB259">
        <v>0</v>
      </c>
      <c r="DC259">
        <v>0</v>
      </c>
      <c r="DD259">
        <v>1</v>
      </c>
      <c r="DE259">
        <v>0</v>
      </c>
      <c r="DF259">
        <v>0</v>
      </c>
      <c r="DG259">
        <v>0</v>
      </c>
      <c r="DH259">
        <v>0</v>
      </c>
      <c r="DI259">
        <v>0</v>
      </c>
      <c r="DJ259">
        <v>0</v>
      </c>
      <c r="DK259">
        <v>0</v>
      </c>
      <c r="DL259">
        <v>1</v>
      </c>
      <c r="DM259">
        <v>0</v>
      </c>
      <c r="DN259">
        <v>0</v>
      </c>
      <c r="DO259">
        <v>0</v>
      </c>
      <c r="DP259">
        <v>0</v>
      </c>
      <c r="DQ259">
        <v>0</v>
      </c>
      <c r="DR259">
        <v>1</v>
      </c>
      <c r="DS259">
        <v>0</v>
      </c>
      <c r="DT259">
        <v>1</v>
      </c>
      <c r="DU259">
        <v>0</v>
      </c>
      <c r="DV259">
        <v>0</v>
      </c>
      <c r="DW259">
        <v>0</v>
      </c>
      <c r="DX259">
        <v>0</v>
      </c>
      <c r="DY259">
        <v>0</v>
      </c>
      <c r="DZ259" t="s">
        <v>1809</v>
      </c>
      <c r="EA259">
        <v>1</v>
      </c>
      <c r="EB259">
        <v>0</v>
      </c>
      <c r="EC259">
        <v>0</v>
      </c>
      <c r="ED259">
        <v>0</v>
      </c>
      <c r="EE259">
        <v>0</v>
      </c>
      <c r="EF259">
        <v>0</v>
      </c>
      <c r="EG259">
        <v>1</v>
      </c>
      <c r="EH259">
        <v>0</v>
      </c>
      <c r="EI259">
        <v>1</v>
      </c>
      <c r="EJ259">
        <v>0</v>
      </c>
      <c r="EK259">
        <v>0</v>
      </c>
      <c r="EL259">
        <v>1</v>
      </c>
      <c r="EM259">
        <v>0</v>
      </c>
      <c r="EN259">
        <v>0</v>
      </c>
      <c r="EO259">
        <v>1</v>
      </c>
      <c r="EP259">
        <v>0</v>
      </c>
      <c r="EQ259">
        <v>0</v>
      </c>
      <c r="ER259">
        <v>1</v>
      </c>
      <c r="ES259">
        <v>1</v>
      </c>
      <c r="ET259">
        <v>1</v>
      </c>
      <c r="EU259">
        <v>1</v>
      </c>
      <c r="EV259">
        <v>0</v>
      </c>
      <c r="EW259">
        <v>0</v>
      </c>
    </row>
    <row r="260" spans="1:153" x14ac:dyDescent="0.35">
      <c r="A260" t="s">
        <v>653</v>
      </c>
      <c r="B260" s="1">
        <v>42217</v>
      </c>
      <c r="C260" s="1">
        <v>42515</v>
      </c>
      <c r="D260">
        <v>1</v>
      </c>
      <c r="E260">
        <v>0</v>
      </c>
      <c r="F260">
        <v>0</v>
      </c>
      <c r="G260">
        <v>0</v>
      </c>
      <c r="H260">
        <v>1</v>
      </c>
      <c r="I260">
        <v>0</v>
      </c>
      <c r="J260">
        <v>1</v>
      </c>
      <c r="K260">
        <v>2</v>
      </c>
      <c r="L260">
        <v>1</v>
      </c>
      <c r="M260">
        <v>1</v>
      </c>
      <c r="N260">
        <v>1</v>
      </c>
      <c r="O260">
        <v>1</v>
      </c>
      <c r="P260">
        <v>1</v>
      </c>
      <c r="Q260">
        <v>0</v>
      </c>
      <c r="R260">
        <v>0</v>
      </c>
      <c r="S260">
        <v>1</v>
      </c>
      <c r="T260">
        <v>0</v>
      </c>
      <c r="U260">
        <v>0</v>
      </c>
      <c r="V260">
        <v>0</v>
      </c>
      <c r="W260">
        <v>0</v>
      </c>
      <c r="X260">
        <v>0</v>
      </c>
      <c r="Y260">
        <v>1</v>
      </c>
      <c r="Z260">
        <v>1</v>
      </c>
      <c r="AA260">
        <v>1</v>
      </c>
      <c r="AB260">
        <v>1</v>
      </c>
      <c r="AC260">
        <v>1</v>
      </c>
      <c r="AD260">
        <v>1</v>
      </c>
      <c r="AE260">
        <v>1</v>
      </c>
      <c r="AF260">
        <v>1</v>
      </c>
      <c r="AG260">
        <v>0</v>
      </c>
      <c r="AH260">
        <v>0</v>
      </c>
      <c r="AI260">
        <v>0</v>
      </c>
      <c r="AJ260">
        <v>0</v>
      </c>
      <c r="AK260">
        <v>0</v>
      </c>
      <c r="AL260">
        <v>1</v>
      </c>
      <c r="AM260">
        <v>0</v>
      </c>
      <c r="AN260">
        <v>1</v>
      </c>
      <c r="AO260">
        <v>0</v>
      </c>
      <c r="AP260" t="s">
        <v>1809</v>
      </c>
      <c r="AQ260" t="s">
        <v>1809</v>
      </c>
      <c r="AR260" t="s">
        <v>1809</v>
      </c>
      <c r="AS260" t="s">
        <v>1809</v>
      </c>
      <c r="AT260" t="s">
        <v>1809</v>
      </c>
      <c r="AU260" t="s">
        <v>1809</v>
      </c>
      <c r="AV260" t="s">
        <v>1809</v>
      </c>
      <c r="AW260" t="s">
        <v>1809</v>
      </c>
      <c r="AX260" t="s">
        <v>1809</v>
      </c>
      <c r="AY260" t="s">
        <v>1809</v>
      </c>
      <c r="AZ260">
        <v>0</v>
      </c>
      <c r="BA260" t="s">
        <v>1809</v>
      </c>
      <c r="BB260" t="s">
        <v>1809</v>
      </c>
      <c r="BC260" t="s">
        <v>1809</v>
      </c>
      <c r="BD260" t="s">
        <v>1809</v>
      </c>
      <c r="BE260" t="s">
        <v>1809</v>
      </c>
      <c r="BF260" t="s">
        <v>1809</v>
      </c>
      <c r="BG260" t="s">
        <v>1809</v>
      </c>
      <c r="BH260" t="s">
        <v>1809</v>
      </c>
      <c r="BI260" t="s">
        <v>1809</v>
      </c>
      <c r="BJ260" t="s">
        <v>1809</v>
      </c>
      <c r="BK260" t="s">
        <v>1809</v>
      </c>
      <c r="BL260" t="s">
        <v>1809</v>
      </c>
      <c r="BM260" t="s">
        <v>1809</v>
      </c>
      <c r="BN260" t="s">
        <v>1809</v>
      </c>
      <c r="BO260" t="s">
        <v>1809</v>
      </c>
      <c r="BP260" t="s">
        <v>1809</v>
      </c>
      <c r="BQ260" t="s">
        <v>1809</v>
      </c>
      <c r="BR260" t="s">
        <v>1809</v>
      </c>
      <c r="BS260" t="s">
        <v>1809</v>
      </c>
      <c r="BT260" t="s">
        <v>1809</v>
      </c>
      <c r="BU260" t="s">
        <v>1809</v>
      </c>
      <c r="BV260">
        <v>0</v>
      </c>
      <c r="BW260" t="s">
        <v>1809</v>
      </c>
      <c r="BX260" t="s">
        <v>1809</v>
      </c>
      <c r="BY260" t="s">
        <v>1809</v>
      </c>
      <c r="BZ260" t="s">
        <v>1809</v>
      </c>
      <c r="CA260" t="s">
        <v>1809</v>
      </c>
      <c r="CB260" t="s">
        <v>1809</v>
      </c>
      <c r="CC260" t="s">
        <v>1809</v>
      </c>
      <c r="CD260" t="s">
        <v>1809</v>
      </c>
      <c r="CE260" t="s">
        <v>1809</v>
      </c>
      <c r="CF260" t="s">
        <v>1809</v>
      </c>
      <c r="CG260" t="s">
        <v>1809</v>
      </c>
      <c r="CH260">
        <v>1</v>
      </c>
      <c r="CI260">
        <v>1</v>
      </c>
      <c r="CJ260">
        <v>0</v>
      </c>
      <c r="CK260">
        <v>0</v>
      </c>
      <c r="CL260">
        <v>0</v>
      </c>
      <c r="CM260">
        <v>0</v>
      </c>
      <c r="CN260">
        <v>1</v>
      </c>
      <c r="CO260">
        <v>0</v>
      </c>
      <c r="CP260">
        <v>0</v>
      </c>
      <c r="CQ260">
        <v>0</v>
      </c>
      <c r="CR260">
        <v>0</v>
      </c>
      <c r="CS260">
        <v>0</v>
      </c>
      <c r="CT260">
        <v>0</v>
      </c>
      <c r="CU260">
        <v>0</v>
      </c>
      <c r="CV260">
        <v>0</v>
      </c>
      <c r="CW260">
        <v>0</v>
      </c>
      <c r="CX260">
        <v>0</v>
      </c>
      <c r="CY260">
        <v>0</v>
      </c>
      <c r="CZ260">
        <v>0</v>
      </c>
      <c r="DA260">
        <v>0</v>
      </c>
      <c r="DB260">
        <v>0</v>
      </c>
      <c r="DC260">
        <v>0</v>
      </c>
      <c r="DD260">
        <v>1</v>
      </c>
      <c r="DE260">
        <v>0</v>
      </c>
      <c r="DF260">
        <v>0</v>
      </c>
      <c r="DG260">
        <v>0</v>
      </c>
      <c r="DH260">
        <v>0</v>
      </c>
      <c r="DI260">
        <v>0</v>
      </c>
      <c r="DJ260">
        <v>0</v>
      </c>
      <c r="DK260">
        <v>0</v>
      </c>
      <c r="DL260">
        <v>1</v>
      </c>
      <c r="DM260">
        <v>0</v>
      </c>
      <c r="DN260">
        <v>0</v>
      </c>
      <c r="DO260">
        <v>0</v>
      </c>
      <c r="DP260">
        <v>0</v>
      </c>
      <c r="DQ260">
        <v>0</v>
      </c>
      <c r="DR260">
        <v>1</v>
      </c>
      <c r="DS260">
        <v>0</v>
      </c>
      <c r="DT260">
        <v>1</v>
      </c>
      <c r="DU260">
        <v>0</v>
      </c>
      <c r="DV260">
        <v>0</v>
      </c>
      <c r="DW260">
        <v>0</v>
      </c>
      <c r="DX260">
        <v>0</v>
      </c>
      <c r="DY260">
        <v>0</v>
      </c>
      <c r="DZ260" t="s">
        <v>1809</v>
      </c>
      <c r="EA260">
        <v>1</v>
      </c>
      <c r="EB260">
        <v>0</v>
      </c>
      <c r="EC260">
        <v>0</v>
      </c>
      <c r="ED260">
        <v>0</v>
      </c>
      <c r="EE260">
        <v>0</v>
      </c>
      <c r="EF260">
        <v>0</v>
      </c>
      <c r="EG260">
        <v>1</v>
      </c>
      <c r="EH260">
        <v>0</v>
      </c>
      <c r="EI260">
        <v>1</v>
      </c>
      <c r="EJ260">
        <v>0</v>
      </c>
      <c r="EK260">
        <v>0</v>
      </c>
      <c r="EL260">
        <v>1</v>
      </c>
      <c r="EM260">
        <v>0</v>
      </c>
      <c r="EN260">
        <v>0</v>
      </c>
      <c r="EO260">
        <v>1</v>
      </c>
      <c r="EP260">
        <v>0</v>
      </c>
      <c r="EQ260">
        <v>0</v>
      </c>
      <c r="ER260">
        <v>1</v>
      </c>
      <c r="ES260">
        <v>1</v>
      </c>
      <c r="ET260">
        <v>1</v>
      </c>
      <c r="EU260">
        <v>1</v>
      </c>
      <c r="EV260">
        <v>0</v>
      </c>
      <c r="EW260">
        <v>0</v>
      </c>
    </row>
    <row r="261" spans="1:153" x14ac:dyDescent="0.35">
      <c r="A261" t="s">
        <v>653</v>
      </c>
      <c r="B261" s="1">
        <v>42516</v>
      </c>
      <c r="C261" s="1">
        <v>42582</v>
      </c>
      <c r="D261">
        <v>1</v>
      </c>
      <c r="E261">
        <v>0</v>
      </c>
      <c r="F261">
        <v>0</v>
      </c>
      <c r="G261">
        <v>0</v>
      </c>
      <c r="H261">
        <v>1</v>
      </c>
      <c r="I261">
        <v>0</v>
      </c>
      <c r="J261">
        <v>1</v>
      </c>
      <c r="K261">
        <v>2</v>
      </c>
      <c r="L261">
        <v>1</v>
      </c>
      <c r="M261">
        <v>1</v>
      </c>
      <c r="N261">
        <v>1</v>
      </c>
      <c r="O261">
        <v>1</v>
      </c>
      <c r="P261">
        <v>1</v>
      </c>
      <c r="Q261">
        <v>0</v>
      </c>
      <c r="R261">
        <v>0</v>
      </c>
      <c r="S261">
        <v>1</v>
      </c>
      <c r="T261">
        <v>0</v>
      </c>
      <c r="U261">
        <v>0</v>
      </c>
      <c r="V261">
        <v>0</v>
      </c>
      <c r="W261">
        <v>0</v>
      </c>
      <c r="X261">
        <v>0</v>
      </c>
      <c r="Y261">
        <v>1</v>
      </c>
      <c r="Z261">
        <v>1</v>
      </c>
      <c r="AA261">
        <v>1</v>
      </c>
      <c r="AB261">
        <v>1</v>
      </c>
      <c r="AC261">
        <v>1</v>
      </c>
      <c r="AD261">
        <v>1</v>
      </c>
      <c r="AE261">
        <v>1</v>
      </c>
      <c r="AF261">
        <v>1</v>
      </c>
      <c r="AG261">
        <v>0</v>
      </c>
      <c r="AH261">
        <v>0</v>
      </c>
      <c r="AI261">
        <v>0</v>
      </c>
      <c r="AJ261">
        <v>0</v>
      </c>
      <c r="AK261">
        <v>0</v>
      </c>
      <c r="AL261">
        <v>1</v>
      </c>
      <c r="AM261">
        <v>0</v>
      </c>
      <c r="AN261">
        <v>1</v>
      </c>
      <c r="AO261">
        <v>0</v>
      </c>
      <c r="AP261" t="s">
        <v>1809</v>
      </c>
      <c r="AQ261" t="s">
        <v>1809</v>
      </c>
      <c r="AR261" t="s">
        <v>1809</v>
      </c>
      <c r="AS261" t="s">
        <v>1809</v>
      </c>
      <c r="AT261" t="s">
        <v>1809</v>
      </c>
      <c r="AU261" t="s">
        <v>1809</v>
      </c>
      <c r="AV261" t="s">
        <v>1809</v>
      </c>
      <c r="AW261" t="s">
        <v>1809</v>
      </c>
      <c r="AX261" t="s">
        <v>1809</v>
      </c>
      <c r="AY261" t="s">
        <v>1809</v>
      </c>
      <c r="AZ261">
        <v>0</v>
      </c>
      <c r="BA261" t="s">
        <v>1809</v>
      </c>
      <c r="BB261" t="s">
        <v>1809</v>
      </c>
      <c r="BC261" t="s">
        <v>1809</v>
      </c>
      <c r="BD261" t="s">
        <v>1809</v>
      </c>
      <c r="BE261" t="s">
        <v>1809</v>
      </c>
      <c r="BF261" t="s">
        <v>1809</v>
      </c>
      <c r="BG261" t="s">
        <v>1809</v>
      </c>
      <c r="BH261" t="s">
        <v>1809</v>
      </c>
      <c r="BI261" t="s">
        <v>1809</v>
      </c>
      <c r="BJ261" t="s">
        <v>1809</v>
      </c>
      <c r="BK261" t="s">
        <v>1809</v>
      </c>
      <c r="BL261" t="s">
        <v>1809</v>
      </c>
      <c r="BM261" t="s">
        <v>1809</v>
      </c>
      <c r="BN261" t="s">
        <v>1809</v>
      </c>
      <c r="BO261" t="s">
        <v>1809</v>
      </c>
      <c r="BP261" t="s">
        <v>1809</v>
      </c>
      <c r="BQ261" t="s">
        <v>1809</v>
      </c>
      <c r="BR261" t="s">
        <v>1809</v>
      </c>
      <c r="BS261" t="s">
        <v>1809</v>
      </c>
      <c r="BT261" t="s">
        <v>1809</v>
      </c>
      <c r="BU261" t="s">
        <v>1809</v>
      </c>
      <c r="BV261">
        <v>0</v>
      </c>
      <c r="BW261" t="s">
        <v>1809</v>
      </c>
      <c r="BX261" t="s">
        <v>1809</v>
      </c>
      <c r="BY261" t="s">
        <v>1809</v>
      </c>
      <c r="BZ261" t="s">
        <v>1809</v>
      </c>
      <c r="CA261" t="s">
        <v>1809</v>
      </c>
      <c r="CB261" t="s">
        <v>1809</v>
      </c>
      <c r="CC261" t="s">
        <v>1809</v>
      </c>
      <c r="CD261" t="s">
        <v>1809</v>
      </c>
      <c r="CE261" t="s">
        <v>1809</v>
      </c>
      <c r="CF261" t="s">
        <v>1809</v>
      </c>
      <c r="CG261" t="s">
        <v>1809</v>
      </c>
      <c r="CH261">
        <v>1</v>
      </c>
      <c r="CI261">
        <v>1</v>
      </c>
      <c r="CJ261">
        <v>0</v>
      </c>
      <c r="CK261">
        <v>0</v>
      </c>
      <c r="CL261">
        <v>0</v>
      </c>
      <c r="CM261">
        <v>0</v>
      </c>
      <c r="CN261">
        <v>1</v>
      </c>
      <c r="CO261">
        <v>0</v>
      </c>
      <c r="CP261">
        <v>0</v>
      </c>
      <c r="CQ261">
        <v>0</v>
      </c>
      <c r="CR261">
        <v>0</v>
      </c>
      <c r="CS261">
        <v>0</v>
      </c>
      <c r="CT261">
        <v>0</v>
      </c>
      <c r="CU261">
        <v>0</v>
      </c>
      <c r="CV261">
        <v>0</v>
      </c>
      <c r="CW261">
        <v>0</v>
      </c>
      <c r="CX261">
        <v>0</v>
      </c>
      <c r="CY261">
        <v>0</v>
      </c>
      <c r="CZ261">
        <v>0</v>
      </c>
      <c r="DA261">
        <v>0</v>
      </c>
      <c r="DB261">
        <v>0</v>
      </c>
      <c r="DC261">
        <v>0</v>
      </c>
      <c r="DD261">
        <v>1</v>
      </c>
      <c r="DE261">
        <v>0</v>
      </c>
      <c r="DF261">
        <v>0</v>
      </c>
      <c r="DG261">
        <v>0</v>
      </c>
      <c r="DH261">
        <v>0</v>
      </c>
      <c r="DI261">
        <v>0</v>
      </c>
      <c r="DJ261">
        <v>0</v>
      </c>
      <c r="DK261">
        <v>0</v>
      </c>
      <c r="DL261">
        <v>1</v>
      </c>
      <c r="DM261">
        <v>0</v>
      </c>
      <c r="DN261">
        <v>0</v>
      </c>
      <c r="DO261">
        <v>0</v>
      </c>
      <c r="DP261">
        <v>0</v>
      </c>
      <c r="DQ261">
        <v>0</v>
      </c>
      <c r="DR261">
        <v>1</v>
      </c>
      <c r="DS261">
        <v>0</v>
      </c>
      <c r="DT261">
        <v>1</v>
      </c>
      <c r="DU261">
        <v>0</v>
      </c>
      <c r="DV261">
        <v>0</v>
      </c>
      <c r="DW261">
        <v>0</v>
      </c>
      <c r="DX261">
        <v>0</v>
      </c>
      <c r="DY261">
        <v>0</v>
      </c>
      <c r="DZ261" t="s">
        <v>1809</v>
      </c>
      <c r="EA261">
        <v>1</v>
      </c>
      <c r="EB261">
        <v>0</v>
      </c>
      <c r="EC261">
        <v>0</v>
      </c>
      <c r="ED261">
        <v>0</v>
      </c>
      <c r="EE261">
        <v>0</v>
      </c>
      <c r="EF261">
        <v>0</v>
      </c>
      <c r="EG261">
        <v>1</v>
      </c>
      <c r="EH261">
        <v>0</v>
      </c>
      <c r="EI261">
        <v>1</v>
      </c>
      <c r="EJ261">
        <v>0</v>
      </c>
      <c r="EK261">
        <v>0</v>
      </c>
      <c r="EL261">
        <v>1</v>
      </c>
      <c r="EM261">
        <v>0</v>
      </c>
      <c r="EN261">
        <v>0</v>
      </c>
      <c r="EO261">
        <v>1</v>
      </c>
      <c r="EP261">
        <v>0</v>
      </c>
      <c r="EQ261">
        <v>0</v>
      </c>
      <c r="ER261">
        <v>1</v>
      </c>
      <c r="ES261">
        <v>1</v>
      </c>
      <c r="ET261">
        <v>1</v>
      </c>
      <c r="EU261">
        <v>1</v>
      </c>
      <c r="EV261">
        <v>0</v>
      </c>
      <c r="EW261">
        <v>0</v>
      </c>
    </row>
    <row r="262" spans="1:153" x14ac:dyDescent="0.35">
      <c r="A262" t="s">
        <v>653</v>
      </c>
      <c r="B262" s="1">
        <v>42583</v>
      </c>
      <c r="C262" s="1">
        <v>42897</v>
      </c>
      <c r="D262">
        <v>1</v>
      </c>
      <c r="E262">
        <v>0</v>
      </c>
      <c r="F262">
        <v>0</v>
      </c>
      <c r="G262">
        <v>0</v>
      </c>
      <c r="H262">
        <v>1</v>
      </c>
      <c r="I262">
        <v>0</v>
      </c>
      <c r="J262">
        <v>1</v>
      </c>
      <c r="K262">
        <v>2</v>
      </c>
      <c r="L262">
        <v>1</v>
      </c>
      <c r="M262">
        <v>1</v>
      </c>
      <c r="N262">
        <v>1</v>
      </c>
      <c r="O262">
        <v>1</v>
      </c>
      <c r="P262">
        <v>1</v>
      </c>
      <c r="Q262">
        <v>0</v>
      </c>
      <c r="R262">
        <v>0</v>
      </c>
      <c r="S262">
        <v>1</v>
      </c>
      <c r="T262">
        <v>0</v>
      </c>
      <c r="U262">
        <v>0</v>
      </c>
      <c r="V262">
        <v>0</v>
      </c>
      <c r="W262">
        <v>0</v>
      </c>
      <c r="X262">
        <v>0</v>
      </c>
      <c r="Y262">
        <v>1</v>
      </c>
      <c r="Z262">
        <v>1</v>
      </c>
      <c r="AA262">
        <v>1</v>
      </c>
      <c r="AB262">
        <v>1</v>
      </c>
      <c r="AC262">
        <v>1</v>
      </c>
      <c r="AD262">
        <v>1</v>
      </c>
      <c r="AE262">
        <v>1</v>
      </c>
      <c r="AF262">
        <v>1</v>
      </c>
      <c r="AG262">
        <v>0</v>
      </c>
      <c r="AH262">
        <v>0</v>
      </c>
      <c r="AI262">
        <v>0</v>
      </c>
      <c r="AJ262">
        <v>0</v>
      </c>
      <c r="AK262">
        <v>0</v>
      </c>
      <c r="AL262">
        <v>1</v>
      </c>
      <c r="AM262">
        <v>0</v>
      </c>
      <c r="AN262">
        <v>1</v>
      </c>
      <c r="AO262">
        <v>0</v>
      </c>
      <c r="AP262" t="s">
        <v>1809</v>
      </c>
      <c r="AQ262" t="s">
        <v>1809</v>
      </c>
      <c r="AR262" t="s">
        <v>1809</v>
      </c>
      <c r="AS262" t="s">
        <v>1809</v>
      </c>
      <c r="AT262" t="s">
        <v>1809</v>
      </c>
      <c r="AU262" t="s">
        <v>1809</v>
      </c>
      <c r="AV262" t="s">
        <v>1809</v>
      </c>
      <c r="AW262" t="s">
        <v>1809</v>
      </c>
      <c r="AX262" t="s">
        <v>1809</v>
      </c>
      <c r="AY262" t="s">
        <v>1809</v>
      </c>
      <c r="AZ262">
        <v>0</v>
      </c>
      <c r="BA262" t="s">
        <v>1809</v>
      </c>
      <c r="BB262" t="s">
        <v>1809</v>
      </c>
      <c r="BC262" t="s">
        <v>1809</v>
      </c>
      <c r="BD262" t="s">
        <v>1809</v>
      </c>
      <c r="BE262" t="s">
        <v>1809</v>
      </c>
      <c r="BF262" t="s">
        <v>1809</v>
      </c>
      <c r="BG262" t="s">
        <v>1809</v>
      </c>
      <c r="BH262" t="s">
        <v>1809</v>
      </c>
      <c r="BI262" t="s">
        <v>1809</v>
      </c>
      <c r="BJ262" t="s">
        <v>1809</v>
      </c>
      <c r="BK262" t="s">
        <v>1809</v>
      </c>
      <c r="BL262" t="s">
        <v>1809</v>
      </c>
      <c r="BM262" t="s">
        <v>1809</v>
      </c>
      <c r="BN262" t="s">
        <v>1809</v>
      </c>
      <c r="BO262" t="s">
        <v>1809</v>
      </c>
      <c r="BP262" t="s">
        <v>1809</v>
      </c>
      <c r="BQ262" t="s">
        <v>1809</v>
      </c>
      <c r="BR262" t="s">
        <v>1809</v>
      </c>
      <c r="BS262" t="s">
        <v>1809</v>
      </c>
      <c r="BT262" t="s">
        <v>1809</v>
      </c>
      <c r="BU262" t="s">
        <v>1809</v>
      </c>
      <c r="BV262">
        <v>0</v>
      </c>
      <c r="BW262" t="s">
        <v>1809</v>
      </c>
      <c r="BX262" t="s">
        <v>1809</v>
      </c>
      <c r="BY262" t="s">
        <v>1809</v>
      </c>
      <c r="BZ262" t="s">
        <v>1809</v>
      </c>
      <c r="CA262" t="s">
        <v>1809</v>
      </c>
      <c r="CB262" t="s">
        <v>1809</v>
      </c>
      <c r="CC262" t="s">
        <v>1809</v>
      </c>
      <c r="CD262" t="s">
        <v>1809</v>
      </c>
      <c r="CE262" t="s">
        <v>1809</v>
      </c>
      <c r="CF262" t="s">
        <v>1809</v>
      </c>
      <c r="CG262" t="s">
        <v>1809</v>
      </c>
      <c r="CH262">
        <v>1</v>
      </c>
      <c r="CI262">
        <v>1</v>
      </c>
      <c r="CJ262">
        <v>0</v>
      </c>
      <c r="CK262">
        <v>0</v>
      </c>
      <c r="CL262">
        <v>0</v>
      </c>
      <c r="CM262">
        <v>0</v>
      </c>
      <c r="CN262">
        <v>1</v>
      </c>
      <c r="CO262">
        <v>0</v>
      </c>
      <c r="CP262">
        <v>0</v>
      </c>
      <c r="CQ262">
        <v>0</v>
      </c>
      <c r="CR262">
        <v>0</v>
      </c>
      <c r="CS262">
        <v>0</v>
      </c>
      <c r="CT262">
        <v>0</v>
      </c>
      <c r="CU262">
        <v>0</v>
      </c>
      <c r="CV262">
        <v>0</v>
      </c>
      <c r="CW262">
        <v>0</v>
      </c>
      <c r="CX262">
        <v>0</v>
      </c>
      <c r="CY262">
        <v>0</v>
      </c>
      <c r="CZ262">
        <v>0</v>
      </c>
      <c r="DA262">
        <v>0</v>
      </c>
      <c r="DB262">
        <v>0</v>
      </c>
      <c r="DC262">
        <v>0</v>
      </c>
      <c r="DD262">
        <v>1</v>
      </c>
      <c r="DE262">
        <v>0</v>
      </c>
      <c r="DF262">
        <v>0</v>
      </c>
      <c r="DG262">
        <v>0</v>
      </c>
      <c r="DH262">
        <v>0</v>
      </c>
      <c r="DI262">
        <v>0</v>
      </c>
      <c r="DJ262">
        <v>0</v>
      </c>
      <c r="DK262">
        <v>0</v>
      </c>
      <c r="DL262">
        <v>1</v>
      </c>
      <c r="DM262">
        <v>0</v>
      </c>
      <c r="DN262">
        <v>0</v>
      </c>
      <c r="DO262">
        <v>0</v>
      </c>
      <c r="DP262">
        <v>0</v>
      </c>
      <c r="DQ262">
        <v>0</v>
      </c>
      <c r="DR262">
        <v>1</v>
      </c>
      <c r="DS262">
        <v>0</v>
      </c>
      <c r="DT262">
        <v>1</v>
      </c>
      <c r="DU262">
        <v>0</v>
      </c>
      <c r="DV262">
        <v>0</v>
      </c>
      <c r="DW262">
        <v>0</v>
      </c>
      <c r="DX262">
        <v>0</v>
      </c>
      <c r="DY262">
        <v>0</v>
      </c>
      <c r="DZ262" t="s">
        <v>1809</v>
      </c>
      <c r="EA262">
        <v>1</v>
      </c>
      <c r="EB262">
        <v>0</v>
      </c>
      <c r="EC262">
        <v>0</v>
      </c>
      <c r="ED262">
        <v>0</v>
      </c>
      <c r="EE262">
        <v>0</v>
      </c>
      <c r="EF262">
        <v>0</v>
      </c>
      <c r="EG262">
        <v>1</v>
      </c>
      <c r="EH262">
        <v>0</v>
      </c>
      <c r="EI262">
        <v>1</v>
      </c>
      <c r="EJ262">
        <v>0</v>
      </c>
      <c r="EK262">
        <v>0</v>
      </c>
      <c r="EL262">
        <v>1</v>
      </c>
      <c r="EM262">
        <v>0</v>
      </c>
      <c r="EN262">
        <v>0</v>
      </c>
      <c r="EO262">
        <v>1</v>
      </c>
      <c r="EP262">
        <v>0</v>
      </c>
      <c r="EQ262">
        <v>0</v>
      </c>
      <c r="ER262">
        <v>1</v>
      </c>
      <c r="ES262">
        <v>1</v>
      </c>
      <c r="ET262">
        <v>1</v>
      </c>
      <c r="EU262">
        <v>1</v>
      </c>
      <c r="EV262">
        <v>0</v>
      </c>
      <c r="EW262">
        <v>0</v>
      </c>
    </row>
    <row r="263" spans="1:153" x14ac:dyDescent="0.35">
      <c r="A263" t="s">
        <v>653</v>
      </c>
      <c r="B263" s="1">
        <v>42898</v>
      </c>
      <c r="C263" s="1">
        <v>42899</v>
      </c>
      <c r="D263">
        <v>1</v>
      </c>
      <c r="E263">
        <v>0</v>
      </c>
      <c r="F263">
        <v>0</v>
      </c>
      <c r="G263">
        <v>0</v>
      </c>
      <c r="H263">
        <v>1</v>
      </c>
      <c r="I263">
        <v>0</v>
      </c>
      <c r="J263">
        <v>1</v>
      </c>
      <c r="K263">
        <v>2</v>
      </c>
      <c r="L263">
        <v>1</v>
      </c>
      <c r="M263">
        <v>1</v>
      </c>
      <c r="N263">
        <v>1</v>
      </c>
      <c r="O263">
        <v>1</v>
      </c>
      <c r="P263">
        <v>1</v>
      </c>
      <c r="Q263">
        <v>0</v>
      </c>
      <c r="R263">
        <v>0</v>
      </c>
      <c r="S263">
        <v>1</v>
      </c>
      <c r="T263">
        <v>0</v>
      </c>
      <c r="U263">
        <v>0</v>
      </c>
      <c r="V263">
        <v>0</v>
      </c>
      <c r="W263">
        <v>0</v>
      </c>
      <c r="X263">
        <v>0</v>
      </c>
      <c r="Y263">
        <v>1</v>
      </c>
      <c r="Z263">
        <v>1</v>
      </c>
      <c r="AA263">
        <v>1</v>
      </c>
      <c r="AB263">
        <v>1</v>
      </c>
      <c r="AC263">
        <v>1</v>
      </c>
      <c r="AD263">
        <v>1</v>
      </c>
      <c r="AE263">
        <v>1</v>
      </c>
      <c r="AF263">
        <v>1</v>
      </c>
      <c r="AG263">
        <v>0</v>
      </c>
      <c r="AH263">
        <v>1</v>
      </c>
      <c r="AI263">
        <v>1</v>
      </c>
      <c r="AJ263">
        <v>0</v>
      </c>
      <c r="AK263">
        <v>0</v>
      </c>
      <c r="AL263">
        <v>1</v>
      </c>
      <c r="AM263">
        <v>0</v>
      </c>
      <c r="AN263">
        <v>1</v>
      </c>
      <c r="AO263">
        <v>0</v>
      </c>
      <c r="AP263" t="s">
        <v>1809</v>
      </c>
      <c r="AQ263" t="s">
        <v>1809</v>
      </c>
      <c r="AR263" t="s">
        <v>1809</v>
      </c>
      <c r="AS263" t="s">
        <v>1809</v>
      </c>
      <c r="AT263" t="s">
        <v>1809</v>
      </c>
      <c r="AU263" t="s">
        <v>1809</v>
      </c>
      <c r="AV263" t="s">
        <v>1809</v>
      </c>
      <c r="AW263" t="s">
        <v>1809</v>
      </c>
      <c r="AX263" t="s">
        <v>1809</v>
      </c>
      <c r="AY263" t="s">
        <v>1809</v>
      </c>
      <c r="AZ263">
        <v>1</v>
      </c>
      <c r="BA263">
        <v>0</v>
      </c>
      <c r="BB263">
        <v>0</v>
      </c>
      <c r="BC263">
        <v>1</v>
      </c>
      <c r="BD263">
        <v>0</v>
      </c>
      <c r="BE263">
        <v>0</v>
      </c>
      <c r="BF263">
        <v>0</v>
      </c>
      <c r="BG263">
        <v>0</v>
      </c>
      <c r="BH263">
        <v>0</v>
      </c>
      <c r="BI263">
        <v>0</v>
      </c>
      <c r="BJ263">
        <v>0</v>
      </c>
      <c r="BK263">
        <v>0</v>
      </c>
      <c r="BL263">
        <v>0</v>
      </c>
      <c r="BM263">
        <v>1</v>
      </c>
      <c r="BN263">
        <v>0</v>
      </c>
      <c r="BO263">
        <v>0</v>
      </c>
      <c r="BP263">
        <v>0</v>
      </c>
      <c r="BQ263">
        <v>0</v>
      </c>
      <c r="BR263">
        <v>1</v>
      </c>
      <c r="BS263">
        <v>1</v>
      </c>
      <c r="BT263">
        <v>0</v>
      </c>
      <c r="BU263">
        <v>0</v>
      </c>
      <c r="BV263">
        <v>0</v>
      </c>
      <c r="BW263" t="s">
        <v>1809</v>
      </c>
      <c r="BX263" t="s">
        <v>1809</v>
      </c>
      <c r="BY263" t="s">
        <v>1809</v>
      </c>
      <c r="BZ263" t="s">
        <v>1809</v>
      </c>
      <c r="CA263" t="s">
        <v>1809</v>
      </c>
      <c r="CB263" t="s">
        <v>1809</v>
      </c>
      <c r="CC263" t="s">
        <v>1809</v>
      </c>
      <c r="CD263" t="s">
        <v>1809</v>
      </c>
      <c r="CE263" t="s">
        <v>1809</v>
      </c>
      <c r="CF263" t="s">
        <v>1809</v>
      </c>
      <c r="CG263" t="s">
        <v>1809</v>
      </c>
      <c r="CH263">
        <v>0</v>
      </c>
      <c r="CI263" t="s">
        <v>1809</v>
      </c>
      <c r="CJ263" t="s">
        <v>1809</v>
      </c>
      <c r="CK263" t="s">
        <v>1809</v>
      </c>
      <c r="CL263" t="s">
        <v>1809</v>
      </c>
      <c r="CM263" t="s">
        <v>1809</v>
      </c>
      <c r="CN263" t="s">
        <v>1809</v>
      </c>
      <c r="CO263" t="s">
        <v>1809</v>
      </c>
      <c r="CP263" t="s">
        <v>1809</v>
      </c>
      <c r="CQ263" t="s">
        <v>1809</v>
      </c>
      <c r="CR263" t="s">
        <v>1809</v>
      </c>
      <c r="CS263" t="s">
        <v>1809</v>
      </c>
      <c r="CT263" t="s">
        <v>1809</v>
      </c>
      <c r="CU263" t="s">
        <v>1809</v>
      </c>
      <c r="CV263" t="s">
        <v>1809</v>
      </c>
      <c r="CW263" t="s">
        <v>1809</v>
      </c>
      <c r="CX263" t="s">
        <v>1809</v>
      </c>
      <c r="CY263" t="s">
        <v>1809</v>
      </c>
      <c r="CZ263" t="s">
        <v>1809</v>
      </c>
      <c r="DA263" t="s">
        <v>1809</v>
      </c>
      <c r="DB263" t="s">
        <v>1809</v>
      </c>
      <c r="DC263" t="s">
        <v>1809</v>
      </c>
      <c r="DD263" t="s">
        <v>1809</v>
      </c>
      <c r="DE263" t="s">
        <v>1809</v>
      </c>
      <c r="DF263" t="s">
        <v>1809</v>
      </c>
      <c r="DG263" t="s">
        <v>1809</v>
      </c>
      <c r="DH263" t="s">
        <v>1809</v>
      </c>
      <c r="DI263" t="s">
        <v>1809</v>
      </c>
      <c r="DJ263" t="s">
        <v>1809</v>
      </c>
      <c r="DK263" t="s">
        <v>1809</v>
      </c>
      <c r="DL263" t="s">
        <v>1809</v>
      </c>
      <c r="DM263" t="s">
        <v>1809</v>
      </c>
      <c r="DN263" t="s">
        <v>1809</v>
      </c>
      <c r="DO263" t="s">
        <v>1809</v>
      </c>
      <c r="DP263" t="s">
        <v>1809</v>
      </c>
      <c r="DQ263" t="s">
        <v>1809</v>
      </c>
      <c r="DR263" t="s">
        <v>1809</v>
      </c>
      <c r="DS263" t="s">
        <v>1809</v>
      </c>
      <c r="DT263" t="s">
        <v>1809</v>
      </c>
      <c r="DU263" t="s">
        <v>1809</v>
      </c>
      <c r="DV263" t="s">
        <v>1809</v>
      </c>
      <c r="DW263">
        <v>0</v>
      </c>
      <c r="DX263">
        <v>0</v>
      </c>
      <c r="DY263">
        <v>0</v>
      </c>
      <c r="DZ263" t="s">
        <v>1809</v>
      </c>
      <c r="EA263">
        <v>1</v>
      </c>
      <c r="EB263">
        <v>0</v>
      </c>
      <c r="EC263">
        <v>0</v>
      </c>
      <c r="ED263">
        <v>0</v>
      </c>
      <c r="EE263">
        <v>0</v>
      </c>
      <c r="EF263">
        <v>0</v>
      </c>
      <c r="EG263">
        <v>1</v>
      </c>
      <c r="EH263">
        <v>0</v>
      </c>
      <c r="EI263">
        <v>1</v>
      </c>
      <c r="EJ263">
        <v>0</v>
      </c>
      <c r="EK263">
        <v>0</v>
      </c>
      <c r="EL263">
        <v>1</v>
      </c>
      <c r="EM263">
        <v>0</v>
      </c>
      <c r="EN263">
        <v>0</v>
      </c>
      <c r="EO263">
        <v>1</v>
      </c>
      <c r="EP263">
        <v>0</v>
      </c>
      <c r="EQ263">
        <v>0</v>
      </c>
      <c r="ER263">
        <v>1</v>
      </c>
      <c r="ES263">
        <v>1</v>
      </c>
      <c r="ET263">
        <v>1</v>
      </c>
      <c r="EU263">
        <v>1</v>
      </c>
      <c r="EV263">
        <v>0</v>
      </c>
      <c r="EW263">
        <v>0</v>
      </c>
    </row>
    <row r="264" spans="1:153" x14ac:dyDescent="0.35">
      <c r="A264" t="s">
        <v>653</v>
      </c>
      <c r="B264" s="1">
        <v>42900</v>
      </c>
      <c r="C264" s="1">
        <v>42905</v>
      </c>
      <c r="D264">
        <v>1</v>
      </c>
      <c r="E264">
        <v>0</v>
      </c>
      <c r="F264">
        <v>0</v>
      </c>
      <c r="G264">
        <v>0</v>
      </c>
      <c r="H264">
        <v>1</v>
      </c>
      <c r="I264">
        <v>0</v>
      </c>
      <c r="J264">
        <v>1</v>
      </c>
      <c r="K264">
        <v>2</v>
      </c>
      <c r="L264">
        <v>1</v>
      </c>
      <c r="M264">
        <v>1</v>
      </c>
      <c r="N264">
        <v>1</v>
      </c>
      <c r="O264">
        <v>1</v>
      </c>
      <c r="P264">
        <v>1</v>
      </c>
      <c r="Q264">
        <v>0</v>
      </c>
      <c r="R264">
        <v>0</v>
      </c>
      <c r="S264">
        <v>1</v>
      </c>
      <c r="T264">
        <v>0</v>
      </c>
      <c r="U264">
        <v>0</v>
      </c>
      <c r="V264">
        <v>0</v>
      </c>
      <c r="W264">
        <v>0</v>
      </c>
      <c r="X264">
        <v>0</v>
      </c>
      <c r="Y264">
        <v>1</v>
      </c>
      <c r="Z264">
        <v>1</v>
      </c>
      <c r="AA264">
        <v>1</v>
      </c>
      <c r="AB264">
        <v>1</v>
      </c>
      <c r="AC264">
        <v>1</v>
      </c>
      <c r="AD264">
        <v>1</v>
      </c>
      <c r="AE264">
        <v>1</v>
      </c>
      <c r="AF264">
        <v>1</v>
      </c>
      <c r="AG264">
        <v>0</v>
      </c>
      <c r="AH264">
        <v>1</v>
      </c>
      <c r="AI264">
        <v>1</v>
      </c>
      <c r="AJ264">
        <v>0</v>
      </c>
      <c r="AK264">
        <v>0</v>
      </c>
      <c r="AL264">
        <v>1</v>
      </c>
      <c r="AM264">
        <v>0</v>
      </c>
      <c r="AN264">
        <v>1</v>
      </c>
      <c r="AO264">
        <v>0</v>
      </c>
      <c r="AP264" t="s">
        <v>1809</v>
      </c>
      <c r="AQ264" t="s">
        <v>1809</v>
      </c>
      <c r="AR264" t="s">
        <v>1809</v>
      </c>
      <c r="AS264" t="s">
        <v>1809</v>
      </c>
      <c r="AT264" t="s">
        <v>1809</v>
      </c>
      <c r="AU264" t="s">
        <v>1809</v>
      </c>
      <c r="AV264" t="s">
        <v>1809</v>
      </c>
      <c r="AW264" t="s">
        <v>1809</v>
      </c>
      <c r="AX264" t="s">
        <v>1809</v>
      </c>
      <c r="AY264" t="s">
        <v>1809</v>
      </c>
      <c r="AZ264">
        <v>1</v>
      </c>
      <c r="BA264">
        <v>0</v>
      </c>
      <c r="BB264">
        <v>0</v>
      </c>
      <c r="BC264">
        <v>1</v>
      </c>
      <c r="BD264">
        <v>0</v>
      </c>
      <c r="BE264">
        <v>0</v>
      </c>
      <c r="BF264">
        <v>0</v>
      </c>
      <c r="BG264">
        <v>0</v>
      </c>
      <c r="BH264">
        <v>0</v>
      </c>
      <c r="BI264">
        <v>0</v>
      </c>
      <c r="BJ264">
        <v>0</v>
      </c>
      <c r="BK264">
        <v>0</v>
      </c>
      <c r="BL264">
        <v>0</v>
      </c>
      <c r="BM264">
        <v>1</v>
      </c>
      <c r="BN264">
        <v>0</v>
      </c>
      <c r="BO264">
        <v>0</v>
      </c>
      <c r="BP264">
        <v>0</v>
      </c>
      <c r="BQ264">
        <v>0</v>
      </c>
      <c r="BR264">
        <v>1</v>
      </c>
      <c r="BS264">
        <v>1</v>
      </c>
      <c r="BT264">
        <v>0</v>
      </c>
      <c r="BU264">
        <v>0</v>
      </c>
      <c r="BV264">
        <v>0</v>
      </c>
      <c r="BW264" t="s">
        <v>1809</v>
      </c>
      <c r="BX264" t="s">
        <v>1809</v>
      </c>
      <c r="BY264" t="s">
        <v>1809</v>
      </c>
      <c r="BZ264" t="s">
        <v>1809</v>
      </c>
      <c r="CA264" t="s">
        <v>1809</v>
      </c>
      <c r="CB264" t="s">
        <v>1809</v>
      </c>
      <c r="CC264" t="s">
        <v>1809</v>
      </c>
      <c r="CD264" t="s">
        <v>1809</v>
      </c>
      <c r="CE264" t="s">
        <v>1809</v>
      </c>
      <c r="CF264" t="s">
        <v>1809</v>
      </c>
      <c r="CG264" t="s">
        <v>1809</v>
      </c>
      <c r="CH264">
        <v>0</v>
      </c>
      <c r="CI264" t="s">
        <v>1809</v>
      </c>
      <c r="CJ264" t="s">
        <v>1809</v>
      </c>
      <c r="CK264" t="s">
        <v>1809</v>
      </c>
      <c r="CL264" t="s">
        <v>1809</v>
      </c>
      <c r="CM264" t="s">
        <v>1809</v>
      </c>
      <c r="CN264" t="s">
        <v>1809</v>
      </c>
      <c r="CO264" t="s">
        <v>1809</v>
      </c>
      <c r="CP264" t="s">
        <v>1809</v>
      </c>
      <c r="CQ264" t="s">
        <v>1809</v>
      </c>
      <c r="CR264" t="s">
        <v>1809</v>
      </c>
      <c r="CS264" t="s">
        <v>1809</v>
      </c>
      <c r="CT264" t="s">
        <v>1809</v>
      </c>
      <c r="CU264" t="s">
        <v>1809</v>
      </c>
      <c r="CV264" t="s">
        <v>1809</v>
      </c>
      <c r="CW264" t="s">
        <v>1809</v>
      </c>
      <c r="CX264" t="s">
        <v>1809</v>
      </c>
      <c r="CY264" t="s">
        <v>1809</v>
      </c>
      <c r="CZ264" t="s">
        <v>1809</v>
      </c>
      <c r="DA264" t="s">
        <v>1809</v>
      </c>
      <c r="DB264" t="s">
        <v>1809</v>
      </c>
      <c r="DC264" t="s">
        <v>1809</v>
      </c>
      <c r="DD264" t="s">
        <v>1809</v>
      </c>
      <c r="DE264" t="s">
        <v>1809</v>
      </c>
      <c r="DF264" t="s">
        <v>1809</v>
      </c>
      <c r="DG264" t="s">
        <v>1809</v>
      </c>
      <c r="DH264" t="s">
        <v>1809</v>
      </c>
      <c r="DI264" t="s">
        <v>1809</v>
      </c>
      <c r="DJ264" t="s">
        <v>1809</v>
      </c>
      <c r="DK264" t="s">
        <v>1809</v>
      </c>
      <c r="DL264" t="s">
        <v>1809</v>
      </c>
      <c r="DM264" t="s">
        <v>1809</v>
      </c>
      <c r="DN264" t="s">
        <v>1809</v>
      </c>
      <c r="DO264" t="s">
        <v>1809</v>
      </c>
      <c r="DP264" t="s">
        <v>1809</v>
      </c>
      <c r="DQ264" t="s">
        <v>1809</v>
      </c>
      <c r="DR264" t="s">
        <v>1809</v>
      </c>
      <c r="DS264" t="s">
        <v>1809</v>
      </c>
      <c r="DT264" t="s">
        <v>1809</v>
      </c>
      <c r="DU264" t="s">
        <v>1809</v>
      </c>
      <c r="DV264" t="s">
        <v>1809</v>
      </c>
      <c r="DW264">
        <v>0</v>
      </c>
      <c r="DX264">
        <v>0</v>
      </c>
      <c r="DY264">
        <v>0</v>
      </c>
      <c r="DZ264" t="s">
        <v>1809</v>
      </c>
      <c r="EA264">
        <v>1</v>
      </c>
      <c r="EB264">
        <v>0</v>
      </c>
      <c r="EC264">
        <v>0</v>
      </c>
      <c r="ED264">
        <v>0</v>
      </c>
      <c r="EE264">
        <v>0</v>
      </c>
      <c r="EF264">
        <v>0</v>
      </c>
      <c r="EG264">
        <v>1</v>
      </c>
      <c r="EH264">
        <v>0</v>
      </c>
      <c r="EI264">
        <v>1</v>
      </c>
      <c r="EJ264">
        <v>0</v>
      </c>
      <c r="EK264">
        <v>0</v>
      </c>
      <c r="EL264">
        <v>1</v>
      </c>
      <c r="EM264">
        <v>0</v>
      </c>
      <c r="EN264">
        <v>0</v>
      </c>
      <c r="EO264">
        <v>1</v>
      </c>
      <c r="EP264">
        <v>0</v>
      </c>
      <c r="EQ264">
        <v>0</v>
      </c>
      <c r="ER264">
        <v>1</v>
      </c>
      <c r="ES264">
        <v>1</v>
      </c>
      <c r="ET264">
        <v>1</v>
      </c>
      <c r="EU264">
        <v>1</v>
      </c>
      <c r="EV264">
        <v>0</v>
      </c>
      <c r="EW264">
        <v>0</v>
      </c>
    </row>
    <row r="265" spans="1:153" x14ac:dyDescent="0.35">
      <c r="A265" t="s">
        <v>653</v>
      </c>
      <c r="B265" s="1">
        <v>42906</v>
      </c>
      <c r="C265" s="1">
        <v>42947</v>
      </c>
      <c r="D265">
        <v>1</v>
      </c>
      <c r="E265">
        <v>0</v>
      </c>
      <c r="F265">
        <v>0</v>
      </c>
      <c r="G265">
        <v>0</v>
      </c>
      <c r="H265">
        <v>1</v>
      </c>
      <c r="I265">
        <v>0</v>
      </c>
      <c r="J265">
        <v>1</v>
      </c>
      <c r="K265">
        <v>2</v>
      </c>
      <c r="L265">
        <v>1</v>
      </c>
      <c r="M265">
        <v>1</v>
      </c>
      <c r="N265">
        <v>1</v>
      </c>
      <c r="O265">
        <v>1</v>
      </c>
      <c r="P265">
        <v>1</v>
      </c>
      <c r="Q265">
        <v>0</v>
      </c>
      <c r="R265">
        <v>0</v>
      </c>
      <c r="S265">
        <v>1</v>
      </c>
      <c r="T265">
        <v>0</v>
      </c>
      <c r="U265">
        <v>0</v>
      </c>
      <c r="V265">
        <v>0</v>
      </c>
      <c r="W265">
        <v>0</v>
      </c>
      <c r="X265">
        <v>0</v>
      </c>
      <c r="Y265">
        <v>1</v>
      </c>
      <c r="Z265">
        <v>1</v>
      </c>
      <c r="AA265">
        <v>1</v>
      </c>
      <c r="AB265">
        <v>1</v>
      </c>
      <c r="AC265">
        <v>1</v>
      </c>
      <c r="AD265">
        <v>1</v>
      </c>
      <c r="AE265">
        <v>1</v>
      </c>
      <c r="AF265">
        <v>1</v>
      </c>
      <c r="AG265">
        <v>0</v>
      </c>
      <c r="AH265">
        <v>1</v>
      </c>
      <c r="AI265">
        <v>1</v>
      </c>
      <c r="AJ265">
        <v>0</v>
      </c>
      <c r="AK265">
        <v>0</v>
      </c>
      <c r="AL265">
        <v>1</v>
      </c>
      <c r="AM265">
        <v>0</v>
      </c>
      <c r="AN265">
        <v>1</v>
      </c>
      <c r="AO265">
        <v>0</v>
      </c>
      <c r="AP265" t="s">
        <v>1809</v>
      </c>
      <c r="AQ265" t="s">
        <v>1809</v>
      </c>
      <c r="AR265" t="s">
        <v>1809</v>
      </c>
      <c r="AS265" t="s">
        <v>1809</v>
      </c>
      <c r="AT265" t="s">
        <v>1809</v>
      </c>
      <c r="AU265" t="s">
        <v>1809</v>
      </c>
      <c r="AV265" t="s">
        <v>1809</v>
      </c>
      <c r="AW265" t="s">
        <v>1809</v>
      </c>
      <c r="AX265" t="s">
        <v>1809</v>
      </c>
      <c r="AY265" t="s">
        <v>1809</v>
      </c>
      <c r="AZ265">
        <v>1</v>
      </c>
      <c r="BA265">
        <v>0</v>
      </c>
      <c r="BB265">
        <v>0</v>
      </c>
      <c r="BC265">
        <v>1</v>
      </c>
      <c r="BD265">
        <v>0</v>
      </c>
      <c r="BE265">
        <v>0</v>
      </c>
      <c r="BF265">
        <v>0</v>
      </c>
      <c r="BG265">
        <v>0</v>
      </c>
      <c r="BH265">
        <v>0</v>
      </c>
      <c r="BI265">
        <v>0</v>
      </c>
      <c r="BJ265">
        <v>0</v>
      </c>
      <c r="BK265">
        <v>0</v>
      </c>
      <c r="BL265">
        <v>0</v>
      </c>
      <c r="BM265">
        <v>1</v>
      </c>
      <c r="BN265">
        <v>0</v>
      </c>
      <c r="BO265">
        <v>0</v>
      </c>
      <c r="BP265">
        <v>0</v>
      </c>
      <c r="BQ265">
        <v>0</v>
      </c>
      <c r="BR265">
        <v>1</v>
      </c>
      <c r="BS265">
        <v>1</v>
      </c>
      <c r="BT265">
        <v>0</v>
      </c>
      <c r="BU265">
        <v>0</v>
      </c>
      <c r="BV265">
        <v>0</v>
      </c>
      <c r="BW265" t="s">
        <v>1809</v>
      </c>
      <c r="BX265" t="s">
        <v>1809</v>
      </c>
      <c r="BY265" t="s">
        <v>1809</v>
      </c>
      <c r="BZ265" t="s">
        <v>1809</v>
      </c>
      <c r="CA265" t="s">
        <v>1809</v>
      </c>
      <c r="CB265" t="s">
        <v>1809</v>
      </c>
      <c r="CC265" t="s">
        <v>1809</v>
      </c>
      <c r="CD265" t="s">
        <v>1809</v>
      </c>
      <c r="CE265" t="s">
        <v>1809</v>
      </c>
      <c r="CF265" t="s">
        <v>1809</v>
      </c>
      <c r="CG265" t="s">
        <v>1809</v>
      </c>
      <c r="CH265">
        <v>0</v>
      </c>
      <c r="CI265" t="s">
        <v>1809</v>
      </c>
      <c r="CJ265" t="s">
        <v>1809</v>
      </c>
      <c r="CK265" t="s">
        <v>1809</v>
      </c>
      <c r="CL265" t="s">
        <v>1809</v>
      </c>
      <c r="CM265" t="s">
        <v>1809</v>
      </c>
      <c r="CN265" t="s">
        <v>1809</v>
      </c>
      <c r="CO265" t="s">
        <v>1809</v>
      </c>
      <c r="CP265" t="s">
        <v>1809</v>
      </c>
      <c r="CQ265" t="s">
        <v>1809</v>
      </c>
      <c r="CR265" t="s">
        <v>1809</v>
      </c>
      <c r="CS265" t="s">
        <v>1809</v>
      </c>
      <c r="CT265" t="s">
        <v>1809</v>
      </c>
      <c r="CU265" t="s">
        <v>1809</v>
      </c>
      <c r="CV265" t="s">
        <v>1809</v>
      </c>
      <c r="CW265" t="s">
        <v>1809</v>
      </c>
      <c r="CX265" t="s">
        <v>1809</v>
      </c>
      <c r="CY265" t="s">
        <v>1809</v>
      </c>
      <c r="CZ265" t="s">
        <v>1809</v>
      </c>
      <c r="DA265" t="s">
        <v>1809</v>
      </c>
      <c r="DB265" t="s">
        <v>1809</v>
      </c>
      <c r="DC265" t="s">
        <v>1809</v>
      </c>
      <c r="DD265" t="s">
        <v>1809</v>
      </c>
      <c r="DE265" t="s">
        <v>1809</v>
      </c>
      <c r="DF265" t="s">
        <v>1809</v>
      </c>
      <c r="DG265" t="s">
        <v>1809</v>
      </c>
      <c r="DH265" t="s">
        <v>1809</v>
      </c>
      <c r="DI265" t="s">
        <v>1809</v>
      </c>
      <c r="DJ265" t="s">
        <v>1809</v>
      </c>
      <c r="DK265" t="s">
        <v>1809</v>
      </c>
      <c r="DL265" t="s">
        <v>1809</v>
      </c>
      <c r="DM265" t="s">
        <v>1809</v>
      </c>
      <c r="DN265" t="s">
        <v>1809</v>
      </c>
      <c r="DO265" t="s">
        <v>1809</v>
      </c>
      <c r="DP265" t="s">
        <v>1809</v>
      </c>
      <c r="DQ265" t="s">
        <v>1809</v>
      </c>
      <c r="DR265" t="s">
        <v>1809</v>
      </c>
      <c r="DS265" t="s">
        <v>1809</v>
      </c>
      <c r="DT265" t="s">
        <v>1809</v>
      </c>
      <c r="DU265" t="s">
        <v>1809</v>
      </c>
      <c r="DV265" t="s">
        <v>1809</v>
      </c>
      <c r="DW265">
        <v>0</v>
      </c>
      <c r="DX265">
        <v>0</v>
      </c>
      <c r="DY265">
        <v>0</v>
      </c>
      <c r="DZ265" t="s">
        <v>1809</v>
      </c>
      <c r="EA265">
        <v>1</v>
      </c>
      <c r="EB265">
        <v>0</v>
      </c>
      <c r="EC265">
        <v>0</v>
      </c>
      <c r="ED265">
        <v>0</v>
      </c>
      <c r="EE265">
        <v>0</v>
      </c>
      <c r="EF265">
        <v>0</v>
      </c>
      <c r="EG265">
        <v>1</v>
      </c>
      <c r="EH265">
        <v>0</v>
      </c>
      <c r="EI265">
        <v>1</v>
      </c>
      <c r="EJ265">
        <v>0</v>
      </c>
      <c r="EK265">
        <v>0</v>
      </c>
      <c r="EL265">
        <v>1</v>
      </c>
      <c r="EM265">
        <v>0</v>
      </c>
      <c r="EN265">
        <v>0</v>
      </c>
      <c r="EO265">
        <v>1</v>
      </c>
      <c r="EP265">
        <v>0</v>
      </c>
      <c r="EQ265">
        <v>0</v>
      </c>
      <c r="ER265">
        <v>1</v>
      </c>
      <c r="ES265">
        <v>1</v>
      </c>
      <c r="ET265">
        <v>1</v>
      </c>
      <c r="EU265">
        <v>1</v>
      </c>
      <c r="EV265">
        <v>0</v>
      </c>
      <c r="EW265">
        <v>0</v>
      </c>
    </row>
    <row r="266" spans="1:153" x14ac:dyDescent="0.35">
      <c r="A266" t="s">
        <v>653</v>
      </c>
      <c r="B266" s="1">
        <v>42948</v>
      </c>
      <c r="C266" s="1">
        <v>43119</v>
      </c>
      <c r="D266">
        <v>1</v>
      </c>
      <c r="E266">
        <v>0</v>
      </c>
      <c r="F266">
        <v>0</v>
      </c>
      <c r="G266">
        <v>0</v>
      </c>
      <c r="H266">
        <v>1</v>
      </c>
      <c r="I266">
        <v>0</v>
      </c>
      <c r="J266">
        <v>1</v>
      </c>
      <c r="K266">
        <v>2</v>
      </c>
      <c r="L266">
        <v>1</v>
      </c>
      <c r="M266">
        <v>1</v>
      </c>
      <c r="N266">
        <v>1</v>
      </c>
      <c r="O266">
        <v>1</v>
      </c>
      <c r="P266">
        <v>1</v>
      </c>
      <c r="Q266">
        <v>0</v>
      </c>
      <c r="R266">
        <v>0</v>
      </c>
      <c r="S266">
        <v>1</v>
      </c>
      <c r="T266">
        <v>0</v>
      </c>
      <c r="U266">
        <v>0</v>
      </c>
      <c r="V266">
        <v>0</v>
      </c>
      <c r="W266">
        <v>0</v>
      </c>
      <c r="X266">
        <v>0</v>
      </c>
      <c r="Y266">
        <v>1</v>
      </c>
      <c r="Z266">
        <v>1</v>
      </c>
      <c r="AA266">
        <v>1</v>
      </c>
      <c r="AB266">
        <v>1</v>
      </c>
      <c r="AC266">
        <v>1</v>
      </c>
      <c r="AD266">
        <v>1</v>
      </c>
      <c r="AE266">
        <v>1</v>
      </c>
      <c r="AF266">
        <v>1</v>
      </c>
      <c r="AG266">
        <v>0</v>
      </c>
      <c r="AH266">
        <v>1</v>
      </c>
      <c r="AI266">
        <v>1</v>
      </c>
      <c r="AJ266">
        <v>0</v>
      </c>
      <c r="AK266">
        <v>0</v>
      </c>
      <c r="AL266">
        <v>1</v>
      </c>
      <c r="AM266">
        <v>0</v>
      </c>
      <c r="AN266">
        <v>1</v>
      </c>
      <c r="AO266">
        <v>0</v>
      </c>
      <c r="AP266" t="s">
        <v>1809</v>
      </c>
      <c r="AQ266" t="s">
        <v>1809</v>
      </c>
      <c r="AR266" t="s">
        <v>1809</v>
      </c>
      <c r="AS266" t="s">
        <v>1809</v>
      </c>
      <c r="AT266" t="s">
        <v>1809</v>
      </c>
      <c r="AU266" t="s">
        <v>1809</v>
      </c>
      <c r="AV266" t="s">
        <v>1809</v>
      </c>
      <c r="AW266" t="s">
        <v>1809</v>
      </c>
      <c r="AX266" t="s">
        <v>1809</v>
      </c>
      <c r="AY266" t="s">
        <v>1809</v>
      </c>
      <c r="AZ266">
        <v>1</v>
      </c>
      <c r="BA266">
        <v>0</v>
      </c>
      <c r="BB266">
        <v>0</v>
      </c>
      <c r="BC266">
        <v>1</v>
      </c>
      <c r="BD266">
        <v>0</v>
      </c>
      <c r="BE266">
        <v>0</v>
      </c>
      <c r="BF266">
        <v>0</v>
      </c>
      <c r="BG266">
        <v>0</v>
      </c>
      <c r="BH266">
        <v>0</v>
      </c>
      <c r="BI266">
        <v>0</v>
      </c>
      <c r="BJ266">
        <v>0</v>
      </c>
      <c r="BK266">
        <v>0</v>
      </c>
      <c r="BL266">
        <v>0</v>
      </c>
      <c r="BM266">
        <v>1</v>
      </c>
      <c r="BN266">
        <v>0</v>
      </c>
      <c r="BO266">
        <v>0</v>
      </c>
      <c r="BP266">
        <v>0</v>
      </c>
      <c r="BQ266">
        <v>0</v>
      </c>
      <c r="BR266">
        <v>1</v>
      </c>
      <c r="BS266">
        <v>1</v>
      </c>
      <c r="BT266">
        <v>0</v>
      </c>
      <c r="BU266">
        <v>0</v>
      </c>
      <c r="BV266">
        <v>0</v>
      </c>
      <c r="BW266" t="s">
        <v>1809</v>
      </c>
      <c r="BX266" t="s">
        <v>1809</v>
      </c>
      <c r="BY266" t="s">
        <v>1809</v>
      </c>
      <c r="BZ266" t="s">
        <v>1809</v>
      </c>
      <c r="CA266" t="s">
        <v>1809</v>
      </c>
      <c r="CB266" t="s">
        <v>1809</v>
      </c>
      <c r="CC266" t="s">
        <v>1809</v>
      </c>
      <c r="CD266" t="s">
        <v>1809</v>
      </c>
      <c r="CE266" t="s">
        <v>1809</v>
      </c>
      <c r="CF266" t="s">
        <v>1809</v>
      </c>
      <c r="CG266" t="s">
        <v>1809</v>
      </c>
      <c r="CH266">
        <v>0</v>
      </c>
      <c r="CI266" t="s">
        <v>1809</v>
      </c>
      <c r="CJ266" t="s">
        <v>1809</v>
      </c>
      <c r="CK266" t="s">
        <v>1809</v>
      </c>
      <c r="CL266" t="s">
        <v>1809</v>
      </c>
      <c r="CM266" t="s">
        <v>1809</v>
      </c>
      <c r="CN266" t="s">
        <v>1809</v>
      </c>
      <c r="CO266" t="s">
        <v>1809</v>
      </c>
      <c r="CP266" t="s">
        <v>1809</v>
      </c>
      <c r="CQ266" t="s">
        <v>1809</v>
      </c>
      <c r="CR266" t="s">
        <v>1809</v>
      </c>
      <c r="CS266" t="s">
        <v>1809</v>
      </c>
      <c r="CT266" t="s">
        <v>1809</v>
      </c>
      <c r="CU266" t="s">
        <v>1809</v>
      </c>
      <c r="CV266" t="s">
        <v>1809</v>
      </c>
      <c r="CW266" t="s">
        <v>1809</v>
      </c>
      <c r="CX266" t="s">
        <v>1809</v>
      </c>
      <c r="CY266" t="s">
        <v>1809</v>
      </c>
      <c r="CZ266" t="s">
        <v>1809</v>
      </c>
      <c r="DA266" t="s">
        <v>1809</v>
      </c>
      <c r="DB266" t="s">
        <v>1809</v>
      </c>
      <c r="DC266" t="s">
        <v>1809</v>
      </c>
      <c r="DD266" t="s">
        <v>1809</v>
      </c>
      <c r="DE266" t="s">
        <v>1809</v>
      </c>
      <c r="DF266" t="s">
        <v>1809</v>
      </c>
      <c r="DG266" t="s">
        <v>1809</v>
      </c>
      <c r="DH266" t="s">
        <v>1809</v>
      </c>
      <c r="DI266" t="s">
        <v>1809</v>
      </c>
      <c r="DJ266" t="s">
        <v>1809</v>
      </c>
      <c r="DK266" t="s">
        <v>1809</v>
      </c>
      <c r="DL266" t="s">
        <v>1809</v>
      </c>
      <c r="DM266" t="s">
        <v>1809</v>
      </c>
      <c r="DN266" t="s">
        <v>1809</v>
      </c>
      <c r="DO266" t="s">
        <v>1809</v>
      </c>
      <c r="DP266" t="s">
        <v>1809</v>
      </c>
      <c r="DQ266" t="s">
        <v>1809</v>
      </c>
      <c r="DR266" t="s">
        <v>1809</v>
      </c>
      <c r="DS266" t="s">
        <v>1809</v>
      </c>
      <c r="DT266" t="s">
        <v>1809</v>
      </c>
      <c r="DU266" t="s">
        <v>1809</v>
      </c>
      <c r="DV266" t="s">
        <v>1809</v>
      </c>
      <c r="DW266">
        <v>0</v>
      </c>
      <c r="DX266">
        <v>0</v>
      </c>
      <c r="DY266">
        <v>0</v>
      </c>
      <c r="DZ266" t="s">
        <v>1809</v>
      </c>
      <c r="EA266">
        <v>1</v>
      </c>
      <c r="EB266">
        <v>0</v>
      </c>
      <c r="EC266">
        <v>0</v>
      </c>
      <c r="ED266">
        <v>0</v>
      </c>
      <c r="EE266">
        <v>0</v>
      </c>
      <c r="EF266">
        <v>0</v>
      </c>
      <c r="EG266">
        <v>1</v>
      </c>
      <c r="EH266">
        <v>0</v>
      </c>
      <c r="EI266">
        <v>1</v>
      </c>
      <c r="EJ266">
        <v>0</v>
      </c>
      <c r="EK266">
        <v>0</v>
      </c>
      <c r="EL266">
        <v>1</v>
      </c>
      <c r="EM266">
        <v>0</v>
      </c>
      <c r="EN266">
        <v>0</v>
      </c>
      <c r="EO266">
        <v>1</v>
      </c>
      <c r="EP266">
        <v>0</v>
      </c>
      <c r="EQ266">
        <v>0</v>
      </c>
      <c r="ER266">
        <v>1</v>
      </c>
      <c r="ES266">
        <v>1</v>
      </c>
      <c r="ET266">
        <v>1</v>
      </c>
      <c r="EU266">
        <v>1</v>
      </c>
      <c r="EV266">
        <v>0</v>
      </c>
      <c r="EW266">
        <v>0</v>
      </c>
    </row>
    <row r="267" spans="1:153" x14ac:dyDescent="0.35">
      <c r="A267" t="s">
        <v>653</v>
      </c>
      <c r="B267" s="1">
        <v>43120</v>
      </c>
      <c r="C267" s="1">
        <v>43150</v>
      </c>
      <c r="D267">
        <v>1</v>
      </c>
      <c r="E267">
        <v>0</v>
      </c>
      <c r="F267">
        <v>0</v>
      </c>
      <c r="G267">
        <v>0</v>
      </c>
      <c r="H267">
        <v>1</v>
      </c>
      <c r="I267">
        <v>0</v>
      </c>
      <c r="J267">
        <v>1</v>
      </c>
      <c r="K267">
        <v>2</v>
      </c>
      <c r="L267">
        <v>1</v>
      </c>
      <c r="M267">
        <v>1</v>
      </c>
      <c r="N267">
        <v>1</v>
      </c>
      <c r="O267">
        <v>1</v>
      </c>
      <c r="P267">
        <v>1</v>
      </c>
      <c r="Q267">
        <v>0</v>
      </c>
      <c r="R267">
        <v>0</v>
      </c>
      <c r="S267">
        <v>1</v>
      </c>
      <c r="T267">
        <v>0</v>
      </c>
      <c r="U267">
        <v>0</v>
      </c>
      <c r="V267">
        <v>0</v>
      </c>
      <c r="W267">
        <v>0</v>
      </c>
      <c r="X267">
        <v>0</v>
      </c>
      <c r="Y267">
        <v>1</v>
      </c>
      <c r="Z267">
        <v>1</v>
      </c>
      <c r="AA267">
        <v>1</v>
      </c>
      <c r="AB267">
        <v>1</v>
      </c>
      <c r="AC267">
        <v>1</v>
      </c>
      <c r="AD267">
        <v>1</v>
      </c>
      <c r="AE267">
        <v>1</v>
      </c>
      <c r="AF267">
        <v>1</v>
      </c>
      <c r="AG267">
        <v>0</v>
      </c>
      <c r="AH267">
        <v>1</v>
      </c>
      <c r="AI267">
        <v>1</v>
      </c>
      <c r="AJ267">
        <v>0</v>
      </c>
      <c r="AK267">
        <v>0</v>
      </c>
      <c r="AL267">
        <v>1</v>
      </c>
      <c r="AM267">
        <v>0</v>
      </c>
      <c r="AN267">
        <v>1</v>
      </c>
      <c r="AO267">
        <v>1</v>
      </c>
      <c r="AP267">
        <v>0</v>
      </c>
      <c r="AQ267">
        <v>0</v>
      </c>
      <c r="AR267">
        <v>1</v>
      </c>
      <c r="AS267">
        <v>0</v>
      </c>
      <c r="AT267">
        <v>0</v>
      </c>
      <c r="AU267">
        <v>0</v>
      </c>
      <c r="AV267">
        <v>1</v>
      </c>
      <c r="AW267">
        <v>1</v>
      </c>
      <c r="AX267">
        <v>0</v>
      </c>
      <c r="AY267">
        <v>0</v>
      </c>
      <c r="AZ267">
        <v>1</v>
      </c>
      <c r="BA267">
        <v>0</v>
      </c>
      <c r="BB267">
        <v>0</v>
      </c>
      <c r="BC267">
        <v>1</v>
      </c>
      <c r="BD267">
        <v>0</v>
      </c>
      <c r="BE267">
        <v>0</v>
      </c>
      <c r="BF267">
        <v>0</v>
      </c>
      <c r="BG267">
        <v>0</v>
      </c>
      <c r="BH267">
        <v>0</v>
      </c>
      <c r="BI267">
        <v>0</v>
      </c>
      <c r="BJ267">
        <v>0</v>
      </c>
      <c r="BK267">
        <v>0</v>
      </c>
      <c r="BL267">
        <v>0</v>
      </c>
      <c r="BM267">
        <v>1</v>
      </c>
      <c r="BN267">
        <v>0</v>
      </c>
      <c r="BO267">
        <v>0</v>
      </c>
      <c r="BP267">
        <v>0</v>
      </c>
      <c r="BQ267">
        <v>0</v>
      </c>
      <c r="BR267">
        <v>1</v>
      </c>
      <c r="BS267">
        <v>1</v>
      </c>
      <c r="BT267">
        <v>0</v>
      </c>
      <c r="BU267">
        <v>0</v>
      </c>
      <c r="BV267">
        <v>0</v>
      </c>
      <c r="BW267" t="s">
        <v>1809</v>
      </c>
      <c r="BX267" t="s">
        <v>1809</v>
      </c>
      <c r="BY267" t="s">
        <v>1809</v>
      </c>
      <c r="BZ267" t="s">
        <v>1809</v>
      </c>
      <c r="CA267" t="s">
        <v>1809</v>
      </c>
      <c r="CB267" t="s">
        <v>1809</v>
      </c>
      <c r="CC267" t="s">
        <v>1809</v>
      </c>
      <c r="CD267" t="s">
        <v>1809</v>
      </c>
      <c r="CE267" t="s">
        <v>1809</v>
      </c>
      <c r="CF267" t="s">
        <v>1809</v>
      </c>
      <c r="CG267" t="s">
        <v>1809</v>
      </c>
      <c r="CH267">
        <v>0</v>
      </c>
      <c r="CI267" t="s">
        <v>1809</v>
      </c>
      <c r="CJ267" t="s">
        <v>1809</v>
      </c>
      <c r="CK267" t="s">
        <v>1809</v>
      </c>
      <c r="CL267" t="s">
        <v>1809</v>
      </c>
      <c r="CM267" t="s">
        <v>1809</v>
      </c>
      <c r="CN267" t="s">
        <v>1809</v>
      </c>
      <c r="CO267" t="s">
        <v>1809</v>
      </c>
      <c r="CP267" t="s">
        <v>1809</v>
      </c>
      <c r="CQ267" t="s">
        <v>1809</v>
      </c>
      <c r="CR267" t="s">
        <v>1809</v>
      </c>
      <c r="CS267" t="s">
        <v>1809</v>
      </c>
      <c r="CT267" t="s">
        <v>1809</v>
      </c>
      <c r="CU267" t="s">
        <v>1809</v>
      </c>
      <c r="CV267" t="s">
        <v>1809</v>
      </c>
      <c r="CW267" t="s">
        <v>1809</v>
      </c>
      <c r="CX267" t="s">
        <v>1809</v>
      </c>
      <c r="CY267" t="s">
        <v>1809</v>
      </c>
      <c r="CZ267" t="s">
        <v>1809</v>
      </c>
      <c r="DA267" t="s">
        <v>1809</v>
      </c>
      <c r="DB267" t="s">
        <v>1809</v>
      </c>
      <c r="DC267" t="s">
        <v>1809</v>
      </c>
      <c r="DD267" t="s">
        <v>1809</v>
      </c>
      <c r="DE267" t="s">
        <v>1809</v>
      </c>
      <c r="DF267" t="s">
        <v>1809</v>
      </c>
      <c r="DG267" t="s">
        <v>1809</v>
      </c>
      <c r="DH267" t="s">
        <v>1809</v>
      </c>
      <c r="DI267" t="s">
        <v>1809</v>
      </c>
      <c r="DJ267" t="s">
        <v>1809</v>
      </c>
      <c r="DK267" t="s">
        <v>1809</v>
      </c>
      <c r="DL267" t="s">
        <v>1809</v>
      </c>
      <c r="DM267" t="s">
        <v>1809</v>
      </c>
      <c r="DN267" t="s">
        <v>1809</v>
      </c>
      <c r="DO267" t="s">
        <v>1809</v>
      </c>
      <c r="DP267" t="s">
        <v>1809</v>
      </c>
      <c r="DQ267" t="s">
        <v>1809</v>
      </c>
      <c r="DR267" t="s">
        <v>1809</v>
      </c>
      <c r="DS267" t="s">
        <v>1809</v>
      </c>
      <c r="DT267" t="s">
        <v>1809</v>
      </c>
      <c r="DU267" t="s">
        <v>1809</v>
      </c>
      <c r="DV267" t="s">
        <v>1809</v>
      </c>
      <c r="DW267">
        <v>0</v>
      </c>
      <c r="DX267">
        <v>0</v>
      </c>
      <c r="DY267">
        <v>0</v>
      </c>
      <c r="DZ267" t="s">
        <v>1809</v>
      </c>
      <c r="EA267">
        <v>1</v>
      </c>
      <c r="EB267">
        <v>0</v>
      </c>
      <c r="EC267">
        <v>0</v>
      </c>
      <c r="ED267">
        <v>0</v>
      </c>
      <c r="EE267">
        <v>0</v>
      </c>
      <c r="EF267">
        <v>0</v>
      </c>
      <c r="EG267">
        <v>1</v>
      </c>
      <c r="EH267">
        <v>0</v>
      </c>
      <c r="EI267">
        <v>1</v>
      </c>
      <c r="EJ267">
        <v>0</v>
      </c>
      <c r="EK267">
        <v>0</v>
      </c>
      <c r="EL267">
        <v>1</v>
      </c>
      <c r="EM267">
        <v>0</v>
      </c>
      <c r="EN267">
        <v>0</v>
      </c>
      <c r="EO267">
        <v>1</v>
      </c>
      <c r="EP267">
        <v>0</v>
      </c>
      <c r="EQ267">
        <v>0</v>
      </c>
      <c r="ER267">
        <v>1</v>
      </c>
      <c r="ES267">
        <v>1</v>
      </c>
      <c r="ET267">
        <v>1</v>
      </c>
      <c r="EU267">
        <v>1</v>
      </c>
      <c r="EV267">
        <v>0</v>
      </c>
      <c r="EW267">
        <v>0</v>
      </c>
    </row>
    <row r="268" spans="1:153" x14ac:dyDescent="0.35">
      <c r="A268" t="s">
        <v>653</v>
      </c>
      <c r="B268" s="1">
        <v>43151</v>
      </c>
      <c r="C268" s="1">
        <v>43312</v>
      </c>
      <c r="D268">
        <v>1</v>
      </c>
      <c r="E268">
        <v>0</v>
      </c>
      <c r="F268">
        <v>0</v>
      </c>
      <c r="G268">
        <v>0</v>
      </c>
      <c r="H268">
        <v>1</v>
      </c>
      <c r="I268">
        <v>0</v>
      </c>
      <c r="J268">
        <v>1</v>
      </c>
      <c r="K268">
        <v>2</v>
      </c>
      <c r="L268">
        <v>1</v>
      </c>
      <c r="M268">
        <v>1</v>
      </c>
      <c r="N268">
        <v>1</v>
      </c>
      <c r="O268">
        <v>1</v>
      </c>
      <c r="P268">
        <v>1</v>
      </c>
      <c r="Q268">
        <v>0</v>
      </c>
      <c r="R268">
        <v>0</v>
      </c>
      <c r="S268">
        <v>1</v>
      </c>
      <c r="T268">
        <v>0</v>
      </c>
      <c r="U268">
        <v>0</v>
      </c>
      <c r="V268">
        <v>0</v>
      </c>
      <c r="W268">
        <v>0</v>
      </c>
      <c r="X268">
        <v>0</v>
      </c>
      <c r="Y268">
        <v>1</v>
      </c>
      <c r="Z268">
        <v>1</v>
      </c>
      <c r="AA268">
        <v>1</v>
      </c>
      <c r="AB268">
        <v>1</v>
      </c>
      <c r="AC268">
        <v>1</v>
      </c>
      <c r="AD268">
        <v>1</v>
      </c>
      <c r="AE268">
        <v>1</v>
      </c>
      <c r="AF268">
        <v>1</v>
      </c>
      <c r="AG268">
        <v>0</v>
      </c>
      <c r="AH268">
        <v>1</v>
      </c>
      <c r="AI268">
        <v>1</v>
      </c>
      <c r="AJ268">
        <v>0</v>
      </c>
      <c r="AK268">
        <v>0</v>
      </c>
      <c r="AL268">
        <v>1</v>
      </c>
      <c r="AM268">
        <v>0</v>
      </c>
      <c r="AN268">
        <v>1</v>
      </c>
      <c r="AO268">
        <v>1</v>
      </c>
      <c r="AP268">
        <v>0</v>
      </c>
      <c r="AQ268">
        <v>0</v>
      </c>
      <c r="AR268">
        <v>1</v>
      </c>
      <c r="AS268">
        <v>0</v>
      </c>
      <c r="AT268">
        <v>0</v>
      </c>
      <c r="AU268">
        <v>0</v>
      </c>
      <c r="AV268">
        <v>1</v>
      </c>
      <c r="AW268">
        <v>1</v>
      </c>
      <c r="AX268">
        <v>0</v>
      </c>
      <c r="AY268">
        <v>0</v>
      </c>
      <c r="AZ268">
        <v>1</v>
      </c>
      <c r="BA268">
        <v>0</v>
      </c>
      <c r="BB268">
        <v>0</v>
      </c>
      <c r="BC268">
        <v>1</v>
      </c>
      <c r="BD268">
        <v>0</v>
      </c>
      <c r="BE268">
        <v>0</v>
      </c>
      <c r="BF268">
        <v>0</v>
      </c>
      <c r="BG268">
        <v>0</v>
      </c>
      <c r="BH268">
        <v>0</v>
      </c>
      <c r="BI268">
        <v>0</v>
      </c>
      <c r="BJ268">
        <v>0</v>
      </c>
      <c r="BK268">
        <v>0</v>
      </c>
      <c r="BL268">
        <v>0</v>
      </c>
      <c r="BM268">
        <v>1</v>
      </c>
      <c r="BN268">
        <v>0</v>
      </c>
      <c r="BO268">
        <v>0</v>
      </c>
      <c r="BP268">
        <v>0</v>
      </c>
      <c r="BQ268">
        <v>0</v>
      </c>
      <c r="BR268">
        <v>1</v>
      </c>
      <c r="BS268">
        <v>1</v>
      </c>
      <c r="BT268">
        <v>0</v>
      </c>
      <c r="BU268">
        <v>0</v>
      </c>
      <c r="BV268">
        <v>0</v>
      </c>
      <c r="BW268" t="s">
        <v>1809</v>
      </c>
      <c r="BX268" t="s">
        <v>1809</v>
      </c>
      <c r="BY268" t="s">
        <v>1809</v>
      </c>
      <c r="BZ268" t="s">
        <v>1809</v>
      </c>
      <c r="CA268" t="s">
        <v>1809</v>
      </c>
      <c r="CB268" t="s">
        <v>1809</v>
      </c>
      <c r="CC268" t="s">
        <v>1809</v>
      </c>
      <c r="CD268" t="s">
        <v>1809</v>
      </c>
      <c r="CE268" t="s">
        <v>1809</v>
      </c>
      <c r="CF268" t="s">
        <v>1809</v>
      </c>
      <c r="CG268" t="s">
        <v>1809</v>
      </c>
      <c r="CH268">
        <v>0</v>
      </c>
      <c r="CI268" t="s">
        <v>1809</v>
      </c>
      <c r="CJ268" t="s">
        <v>1809</v>
      </c>
      <c r="CK268" t="s">
        <v>1809</v>
      </c>
      <c r="CL268" t="s">
        <v>1809</v>
      </c>
      <c r="CM268" t="s">
        <v>1809</v>
      </c>
      <c r="CN268" t="s">
        <v>1809</v>
      </c>
      <c r="CO268" t="s">
        <v>1809</v>
      </c>
      <c r="CP268" t="s">
        <v>1809</v>
      </c>
      <c r="CQ268" t="s">
        <v>1809</v>
      </c>
      <c r="CR268" t="s">
        <v>1809</v>
      </c>
      <c r="CS268" t="s">
        <v>1809</v>
      </c>
      <c r="CT268" t="s">
        <v>1809</v>
      </c>
      <c r="CU268" t="s">
        <v>1809</v>
      </c>
      <c r="CV268" t="s">
        <v>1809</v>
      </c>
      <c r="CW268" t="s">
        <v>1809</v>
      </c>
      <c r="CX268" t="s">
        <v>1809</v>
      </c>
      <c r="CY268" t="s">
        <v>1809</v>
      </c>
      <c r="CZ268" t="s">
        <v>1809</v>
      </c>
      <c r="DA268" t="s">
        <v>1809</v>
      </c>
      <c r="DB268" t="s">
        <v>1809</v>
      </c>
      <c r="DC268" t="s">
        <v>1809</v>
      </c>
      <c r="DD268" t="s">
        <v>1809</v>
      </c>
      <c r="DE268" t="s">
        <v>1809</v>
      </c>
      <c r="DF268" t="s">
        <v>1809</v>
      </c>
      <c r="DG268" t="s">
        <v>1809</v>
      </c>
      <c r="DH268" t="s">
        <v>1809</v>
      </c>
      <c r="DI268" t="s">
        <v>1809</v>
      </c>
      <c r="DJ268" t="s">
        <v>1809</v>
      </c>
      <c r="DK268" t="s">
        <v>1809</v>
      </c>
      <c r="DL268" t="s">
        <v>1809</v>
      </c>
      <c r="DM268" t="s">
        <v>1809</v>
      </c>
      <c r="DN268" t="s">
        <v>1809</v>
      </c>
      <c r="DO268" t="s">
        <v>1809</v>
      </c>
      <c r="DP268" t="s">
        <v>1809</v>
      </c>
      <c r="DQ268" t="s">
        <v>1809</v>
      </c>
      <c r="DR268" t="s">
        <v>1809</v>
      </c>
      <c r="DS268" t="s">
        <v>1809</v>
      </c>
      <c r="DT268" t="s">
        <v>1809</v>
      </c>
      <c r="DU268" t="s">
        <v>1809</v>
      </c>
      <c r="DV268" t="s">
        <v>1809</v>
      </c>
      <c r="DW268">
        <v>0</v>
      </c>
      <c r="DX268">
        <v>0</v>
      </c>
      <c r="DY268">
        <v>0</v>
      </c>
      <c r="DZ268" t="s">
        <v>1809</v>
      </c>
      <c r="EA268">
        <v>1</v>
      </c>
      <c r="EB268">
        <v>0</v>
      </c>
      <c r="EC268">
        <v>0</v>
      </c>
      <c r="ED268">
        <v>0</v>
      </c>
      <c r="EE268">
        <v>0</v>
      </c>
      <c r="EF268">
        <v>0</v>
      </c>
      <c r="EG268">
        <v>1</v>
      </c>
      <c r="EH268">
        <v>0</v>
      </c>
      <c r="EI268">
        <v>1</v>
      </c>
      <c r="EJ268">
        <v>0</v>
      </c>
      <c r="EK268">
        <v>0</v>
      </c>
      <c r="EL268">
        <v>1</v>
      </c>
      <c r="EM268">
        <v>0</v>
      </c>
      <c r="EN268">
        <v>0</v>
      </c>
      <c r="EO268">
        <v>1</v>
      </c>
      <c r="EP268">
        <v>0</v>
      </c>
      <c r="EQ268">
        <v>0</v>
      </c>
      <c r="ER268">
        <v>1</v>
      </c>
      <c r="ES268">
        <v>1</v>
      </c>
      <c r="ET268">
        <v>1</v>
      </c>
      <c r="EU268">
        <v>1</v>
      </c>
      <c r="EV268">
        <v>0</v>
      </c>
      <c r="EW268">
        <v>0</v>
      </c>
    </row>
    <row r="269" spans="1:153" x14ac:dyDescent="0.35">
      <c r="A269" t="s">
        <v>653</v>
      </c>
      <c r="B269" s="1">
        <v>43313</v>
      </c>
      <c r="C269" s="1">
        <v>43484</v>
      </c>
      <c r="D269">
        <v>1</v>
      </c>
      <c r="E269">
        <v>0</v>
      </c>
      <c r="F269">
        <v>0</v>
      </c>
      <c r="G269">
        <v>0</v>
      </c>
      <c r="H269">
        <v>1</v>
      </c>
      <c r="I269">
        <v>0</v>
      </c>
      <c r="J269">
        <v>1</v>
      </c>
      <c r="K269">
        <v>2</v>
      </c>
      <c r="L269">
        <v>1</v>
      </c>
      <c r="M269">
        <v>1</v>
      </c>
      <c r="N269">
        <v>1</v>
      </c>
      <c r="O269">
        <v>1</v>
      </c>
      <c r="P269">
        <v>1</v>
      </c>
      <c r="Q269">
        <v>0</v>
      </c>
      <c r="R269">
        <v>0</v>
      </c>
      <c r="S269">
        <v>1</v>
      </c>
      <c r="T269">
        <v>0</v>
      </c>
      <c r="U269">
        <v>0</v>
      </c>
      <c r="V269">
        <v>0</v>
      </c>
      <c r="W269">
        <v>0</v>
      </c>
      <c r="X269">
        <v>0</v>
      </c>
      <c r="Y269">
        <v>1</v>
      </c>
      <c r="Z269">
        <v>1</v>
      </c>
      <c r="AA269">
        <v>1</v>
      </c>
      <c r="AB269">
        <v>1</v>
      </c>
      <c r="AC269">
        <v>1</v>
      </c>
      <c r="AD269">
        <v>1</v>
      </c>
      <c r="AE269">
        <v>1</v>
      </c>
      <c r="AF269">
        <v>1</v>
      </c>
      <c r="AG269">
        <v>0</v>
      </c>
      <c r="AH269">
        <v>1</v>
      </c>
      <c r="AI269">
        <v>1</v>
      </c>
      <c r="AJ269">
        <v>0</v>
      </c>
      <c r="AK269">
        <v>0</v>
      </c>
      <c r="AL269">
        <v>1</v>
      </c>
      <c r="AM269">
        <v>0</v>
      </c>
      <c r="AN269">
        <v>1</v>
      </c>
      <c r="AO269">
        <v>1</v>
      </c>
      <c r="AP269">
        <v>0</v>
      </c>
      <c r="AQ269">
        <v>0</v>
      </c>
      <c r="AR269">
        <v>1</v>
      </c>
      <c r="AS269">
        <v>0</v>
      </c>
      <c r="AT269">
        <v>0</v>
      </c>
      <c r="AU269">
        <v>0</v>
      </c>
      <c r="AV269">
        <v>1</v>
      </c>
      <c r="AW269">
        <v>1</v>
      </c>
      <c r="AX269">
        <v>0</v>
      </c>
      <c r="AY269">
        <v>0</v>
      </c>
      <c r="AZ269">
        <v>1</v>
      </c>
      <c r="BA269">
        <v>0</v>
      </c>
      <c r="BB269">
        <v>0</v>
      </c>
      <c r="BC269">
        <v>1</v>
      </c>
      <c r="BD269">
        <v>0</v>
      </c>
      <c r="BE269">
        <v>0</v>
      </c>
      <c r="BF269">
        <v>0</v>
      </c>
      <c r="BG269">
        <v>0</v>
      </c>
      <c r="BH269">
        <v>0</v>
      </c>
      <c r="BI269">
        <v>0</v>
      </c>
      <c r="BJ269">
        <v>0</v>
      </c>
      <c r="BK269">
        <v>0</v>
      </c>
      <c r="BL269">
        <v>0</v>
      </c>
      <c r="BM269">
        <v>1</v>
      </c>
      <c r="BN269">
        <v>0</v>
      </c>
      <c r="BO269">
        <v>0</v>
      </c>
      <c r="BP269">
        <v>0</v>
      </c>
      <c r="BQ269">
        <v>0</v>
      </c>
      <c r="BR269">
        <v>1</v>
      </c>
      <c r="BS269">
        <v>1</v>
      </c>
      <c r="BT269">
        <v>0</v>
      </c>
      <c r="BU269">
        <v>0</v>
      </c>
      <c r="BV269">
        <v>0</v>
      </c>
      <c r="BW269" t="s">
        <v>1809</v>
      </c>
      <c r="BX269" t="s">
        <v>1809</v>
      </c>
      <c r="BY269" t="s">
        <v>1809</v>
      </c>
      <c r="BZ269" t="s">
        <v>1809</v>
      </c>
      <c r="CA269" t="s">
        <v>1809</v>
      </c>
      <c r="CB269" t="s">
        <v>1809</v>
      </c>
      <c r="CC269" t="s">
        <v>1809</v>
      </c>
      <c r="CD269" t="s">
        <v>1809</v>
      </c>
      <c r="CE269" t="s">
        <v>1809</v>
      </c>
      <c r="CF269" t="s">
        <v>1809</v>
      </c>
      <c r="CG269" t="s">
        <v>1809</v>
      </c>
      <c r="CH269">
        <v>0</v>
      </c>
      <c r="CI269" t="s">
        <v>1809</v>
      </c>
      <c r="CJ269" t="s">
        <v>1809</v>
      </c>
      <c r="CK269" t="s">
        <v>1809</v>
      </c>
      <c r="CL269" t="s">
        <v>1809</v>
      </c>
      <c r="CM269" t="s">
        <v>1809</v>
      </c>
      <c r="CN269" t="s">
        <v>1809</v>
      </c>
      <c r="CO269" t="s">
        <v>1809</v>
      </c>
      <c r="CP269" t="s">
        <v>1809</v>
      </c>
      <c r="CQ269" t="s">
        <v>1809</v>
      </c>
      <c r="CR269" t="s">
        <v>1809</v>
      </c>
      <c r="CS269" t="s">
        <v>1809</v>
      </c>
      <c r="CT269" t="s">
        <v>1809</v>
      </c>
      <c r="CU269" t="s">
        <v>1809</v>
      </c>
      <c r="CV269" t="s">
        <v>1809</v>
      </c>
      <c r="CW269" t="s">
        <v>1809</v>
      </c>
      <c r="CX269" t="s">
        <v>1809</v>
      </c>
      <c r="CY269" t="s">
        <v>1809</v>
      </c>
      <c r="CZ269" t="s">
        <v>1809</v>
      </c>
      <c r="DA269" t="s">
        <v>1809</v>
      </c>
      <c r="DB269" t="s">
        <v>1809</v>
      </c>
      <c r="DC269" t="s">
        <v>1809</v>
      </c>
      <c r="DD269" t="s">
        <v>1809</v>
      </c>
      <c r="DE269" t="s">
        <v>1809</v>
      </c>
      <c r="DF269" t="s">
        <v>1809</v>
      </c>
      <c r="DG269" t="s">
        <v>1809</v>
      </c>
      <c r="DH269" t="s">
        <v>1809</v>
      </c>
      <c r="DI269" t="s">
        <v>1809</v>
      </c>
      <c r="DJ269" t="s">
        <v>1809</v>
      </c>
      <c r="DK269" t="s">
        <v>1809</v>
      </c>
      <c r="DL269" t="s">
        <v>1809</v>
      </c>
      <c r="DM269" t="s">
        <v>1809</v>
      </c>
      <c r="DN269" t="s">
        <v>1809</v>
      </c>
      <c r="DO269" t="s">
        <v>1809</v>
      </c>
      <c r="DP269" t="s">
        <v>1809</v>
      </c>
      <c r="DQ269" t="s">
        <v>1809</v>
      </c>
      <c r="DR269" t="s">
        <v>1809</v>
      </c>
      <c r="DS269" t="s">
        <v>1809</v>
      </c>
      <c r="DT269" t="s">
        <v>1809</v>
      </c>
      <c r="DU269" t="s">
        <v>1809</v>
      </c>
      <c r="DV269" t="s">
        <v>1809</v>
      </c>
      <c r="DW269">
        <v>0</v>
      </c>
      <c r="DX269">
        <v>0</v>
      </c>
      <c r="DY269">
        <v>0</v>
      </c>
      <c r="DZ269" t="s">
        <v>1809</v>
      </c>
      <c r="EA269">
        <v>1</v>
      </c>
      <c r="EB269">
        <v>0</v>
      </c>
      <c r="EC269">
        <v>0</v>
      </c>
      <c r="ED269">
        <v>0</v>
      </c>
      <c r="EE269">
        <v>0</v>
      </c>
      <c r="EF269">
        <v>0</v>
      </c>
      <c r="EG269">
        <v>1</v>
      </c>
      <c r="EH269">
        <v>0</v>
      </c>
      <c r="EI269">
        <v>1</v>
      </c>
      <c r="EJ269">
        <v>0</v>
      </c>
      <c r="EK269">
        <v>0</v>
      </c>
      <c r="EL269">
        <v>1</v>
      </c>
      <c r="EM269">
        <v>0</v>
      </c>
      <c r="EN269">
        <v>0</v>
      </c>
      <c r="EO269">
        <v>1</v>
      </c>
      <c r="EP269">
        <v>0</v>
      </c>
      <c r="EQ269">
        <v>0</v>
      </c>
      <c r="ER269">
        <v>1</v>
      </c>
      <c r="ES269">
        <v>1</v>
      </c>
      <c r="ET269">
        <v>1</v>
      </c>
      <c r="EU269">
        <v>1</v>
      </c>
      <c r="EV269">
        <v>0</v>
      </c>
      <c r="EW269">
        <v>0</v>
      </c>
    </row>
    <row r="270" spans="1:153" x14ac:dyDescent="0.35">
      <c r="A270" t="s">
        <v>653</v>
      </c>
      <c r="B270" s="1">
        <v>43485</v>
      </c>
      <c r="C270" s="1">
        <v>43574</v>
      </c>
      <c r="D270">
        <v>1</v>
      </c>
      <c r="E270">
        <v>0</v>
      </c>
      <c r="F270">
        <v>0</v>
      </c>
      <c r="G270">
        <v>0</v>
      </c>
      <c r="H270">
        <v>1</v>
      </c>
      <c r="I270">
        <v>0</v>
      </c>
      <c r="J270">
        <v>1</v>
      </c>
      <c r="K270">
        <v>2</v>
      </c>
      <c r="L270">
        <v>1</v>
      </c>
      <c r="M270">
        <v>1</v>
      </c>
      <c r="N270">
        <v>1</v>
      </c>
      <c r="O270">
        <v>1</v>
      </c>
      <c r="P270">
        <v>1</v>
      </c>
      <c r="Q270">
        <v>0</v>
      </c>
      <c r="R270">
        <v>0</v>
      </c>
      <c r="S270">
        <v>1</v>
      </c>
      <c r="T270">
        <v>0</v>
      </c>
      <c r="U270">
        <v>0</v>
      </c>
      <c r="V270">
        <v>0</v>
      </c>
      <c r="W270">
        <v>0</v>
      </c>
      <c r="X270">
        <v>0</v>
      </c>
      <c r="Y270">
        <v>1</v>
      </c>
      <c r="Z270">
        <v>1</v>
      </c>
      <c r="AA270">
        <v>1</v>
      </c>
      <c r="AB270">
        <v>1</v>
      </c>
      <c r="AC270">
        <v>1</v>
      </c>
      <c r="AD270">
        <v>1</v>
      </c>
      <c r="AE270">
        <v>1</v>
      </c>
      <c r="AF270">
        <v>1</v>
      </c>
      <c r="AG270">
        <v>0</v>
      </c>
      <c r="AH270">
        <v>1</v>
      </c>
      <c r="AI270">
        <v>1</v>
      </c>
      <c r="AJ270">
        <v>0</v>
      </c>
      <c r="AK270">
        <v>0</v>
      </c>
      <c r="AL270">
        <v>1</v>
      </c>
      <c r="AM270">
        <v>0</v>
      </c>
      <c r="AN270">
        <v>1</v>
      </c>
      <c r="AO270">
        <v>1</v>
      </c>
      <c r="AP270">
        <v>0</v>
      </c>
      <c r="AQ270">
        <v>0</v>
      </c>
      <c r="AR270">
        <v>1</v>
      </c>
      <c r="AS270">
        <v>0</v>
      </c>
      <c r="AT270">
        <v>0</v>
      </c>
      <c r="AU270">
        <v>0</v>
      </c>
      <c r="AV270">
        <v>1</v>
      </c>
      <c r="AW270">
        <v>1</v>
      </c>
      <c r="AX270">
        <v>0</v>
      </c>
      <c r="AY270">
        <v>0</v>
      </c>
      <c r="AZ270">
        <v>1</v>
      </c>
      <c r="BA270">
        <v>0</v>
      </c>
      <c r="BB270">
        <v>0</v>
      </c>
      <c r="BC270">
        <v>1</v>
      </c>
      <c r="BD270">
        <v>0</v>
      </c>
      <c r="BE270">
        <v>0</v>
      </c>
      <c r="BF270">
        <v>0</v>
      </c>
      <c r="BG270">
        <v>0</v>
      </c>
      <c r="BH270">
        <v>0</v>
      </c>
      <c r="BI270">
        <v>0</v>
      </c>
      <c r="BJ270">
        <v>0</v>
      </c>
      <c r="BK270">
        <v>0</v>
      </c>
      <c r="BL270">
        <v>0</v>
      </c>
      <c r="BM270">
        <v>1</v>
      </c>
      <c r="BN270">
        <v>0</v>
      </c>
      <c r="BO270">
        <v>0</v>
      </c>
      <c r="BP270">
        <v>0</v>
      </c>
      <c r="BQ270">
        <v>0</v>
      </c>
      <c r="BR270">
        <v>1</v>
      </c>
      <c r="BS270">
        <v>1</v>
      </c>
      <c r="BT270">
        <v>0</v>
      </c>
      <c r="BU270">
        <v>0</v>
      </c>
      <c r="BV270">
        <v>0</v>
      </c>
      <c r="BW270" t="s">
        <v>1809</v>
      </c>
      <c r="BX270" t="s">
        <v>1809</v>
      </c>
      <c r="BY270" t="s">
        <v>1809</v>
      </c>
      <c r="BZ270" t="s">
        <v>1809</v>
      </c>
      <c r="CA270" t="s">
        <v>1809</v>
      </c>
      <c r="CB270" t="s">
        <v>1809</v>
      </c>
      <c r="CC270" t="s">
        <v>1809</v>
      </c>
      <c r="CD270" t="s">
        <v>1809</v>
      </c>
      <c r="CE270" t="s">
        <v>1809</v>
      </c>
      <c r="CF270" t="s">
        <v>1809</v>
      </c>
      <c r="CG270" t="s">
        <v>1809</v>
      </c>
      <c r="CH270">
        <v>0</v>
      </c>
      <c r="CI270" t="s">
        <v>1809</v>
      </c>
      <c r="CJ270" t="s">
        <v>1809</v>
      </c>
      <c r="CK270" t="s">
        <v>1809</v>
      </c>
      <c r="CL270" t="s">
        <v>1809</v>
      </c>
      <c r="CM270" t="s">
        <v>1809</v>
      </c>
      <c r="CN270" t="s">
        <v>1809</v>
      </c>
      <c r="CO270" t="s">
        <v>1809</v>
      </c>
      <c r="CP270" t="s">
        <v>1809</v>
      </c>
      <c r="CQ270" t="s">
        <v>1809</v>
      </c>
      <c r="CR270" t="s">
        <v>1809</v>
      </c>
      <c r="CS270" t="s">
        <v>1809</v>
      </c>
      <c r="CT270" t="s">
        <v>1809</v>
      </c>
      <c r="CU270" t="s">
        <v>1809</v>
      </c>
      <c r="CV270" t="s">
        <v>1809</v>
      </c>
      <c r="CW270" t="s">
        <v>1809</v>
      </c>
      <c r="CX270" t="s">
        <v>1809</v>
      </c>
      <c r="CY270" t="s">
        <v>1809</v>
      </c>
      <c r="CZ270" t="s">
        <v>1809</v>
      </c>
      <c r="DA270" t="s">
        <v>1809</v>
      </c>
      <c r="DB270" t="s">
        <v>1809</v>
      </c>
      <c r="DC270" t="s">
        <v>1809</v>
      </c>
      <c r="DD270" t="s">
        <v>1809</v>
      </c>
      <c r="DE270" t="s">
        <v>1809</v>
      </c>
      <c r="DF270" t="s">
        <v>1809</v>
      </c>
      <c r="DG270" t="s">
        <v>1809</v>
      </c>
      <c r="DH270" t="s">
        <v>1809</v>
      </c>
      <c r="DI270" t="s">
        <v>1809</v>
      </c>
      <c r="DJ270" t="s">
        <v>1809</v>
      </c>
      <c r="DK270" t="s">
        <v>1809</v>
      </c>
      <c r="DL270" t="s">
        <v>1809</v>
      </c>
      <c r="DM270" t="s">
        <v>1809</v>
      </c>
      <c r="DN270" t="s">
        <v>1809</v>
      </c>
      <c r="DO270" t="s">
        <v>1809</v>
      </c>
      <c r="DP270" t="s">
        <v>1809</v>
      </c>
      <c r="DQ270" t="s">
        <v>1809</v>
      </c>
      <c r="DR270" t="s">
        <v>1809</v>
      </c>
      <c r="DS270" t="s">
        <v>1809</v>
      </c>
      <c r="DT270" t="s">
        <v>1809</v>
      </c>
      <c r="DU270" t="s">
        <v>1809</v>
      </c>
      <c r="DV270" t="s">
        <v>1809</v>
      </c>
      <c r="DW270">
        <v>0</v>
      </c>
      <c r="DX270">
        <v>0</v>
      </c>
      <c r="DY270">
        <v>0</v>
      </c>
      <c r="DZ270" t="s">
        <v>1809</v>
      </c>
      <c r="EA270">
        <v>1</v>
      </c>
      <c r="EB270">
        <v>0</v>
      </c>
      <c r="EC270">
        <v>0</v>
      </c>
      <c r="ED270">
        <v>0</v>
      </c>
      <c r="EE270">
        <v>0</v>
      </c>
      <c r="EF270">
        <v>0</v>
      </c>
      <c r="EG270">
        <v>1</v>
      </c>
      <c r="EH270">
        <v>0</v>
      </c>
      <c r="EI270">
        <v>1</v>
      </c>
      <c r="EJ270">
        <v>0</v>
      </c>
      <c r="EK270">
        <v>0</v>
      </c>
      <c r="EL270">
        <v>1</v>
      </c>
      <c r="EM270">
        <v>0</v>
      </c>
      <c r="EN270">
        <v>0</v>
      </c>
      <c r="EO270">
        <v>1</v>
      </c>
      <c r="EP270">
        <v>0</v>
      </c>
      <c r="EQ270">
        <v>0</v>
      </c>
      <c r="ER270">
        <v>1</v>
      </c>
      <c r="ES270">
        <v>1</v>
      </c>
      <c r="ET270">
        <v>1</v>
      </c>
      <c r="EU270">
        <v>1</v>
      </c>
      <c r="EV270">
        <v>0</v>
      </c>
      <c r="EW270">
        <v>0</v>
      </c>
    </row>
    <row r="271" spans="1:153" x14ac:dyDescent="0.35">
      <c r="A271" t="s">
        <v>653</v>
      </c>
      <c r="B271" s="1">
        <v>43575</v>
      </c>
      <c r="C271" s="1">
        <v>43677</v>
      </c>
      <c r="D271">
        <v>1</v>
      </c>
      <c r="E271">
        <v>0</v>
      </c>
      <c r="F271">
        <v>0</v>
      </c>
      <c r="G271">
        <v>0</v>
      </c>
      <c r="H271">
        <v>1</v>
      </c>
      <c r="I271">
        <v>0</v>
      </c>
      <c r="J271">
        <v>1</v>
      </c>
      <c r="K271">
        <v>2</v>
      </c>
      <c r="L271">
        <v>1</v>
      </c>
      <c r="M271">
        <v>1</v>
      </c>
      <c r="N271">
        <v>1</v>
      </c>
      <c r="O271">
        <v>1</v>
      </c>
      <c r="P271">
        <v>1</v>
      </c>
      <c r="Q271">
        <v>0</v>
      </c>
      <c r="R271">
        <v>0</v>
      </c>
      <c r="S271">
        <v>1</v>
      </c>
      <c r="T271">
        <v>0</v>
      </c>
      <c r="U271">
        <v>0</v>
      </c>
      <c r="V271">
        <v>0</v>
      </c>
      <c r="W271">
        <v>0</v>
      </c>
      <c r="X271">
        <v>0</v>
      </c>
      <c r="Y271">
        <v>1</v>
      </c>
      <c r="Z271">
        <v>1</v>
      </c>
      <c r="AA271">
        <v>1</v>
      </c>
      <c r="AB271">
        <v>1</v>
      </c>
      <c r="AC271">
        <v>1</v>
      </c>
      <c r="AD271">
        <v>1</v>
      </c>
      <c r="AE271">
        <v>1</v>
      </c>
      <c r="AF271">
        <v>1</v>
      </c>
      <c r="AG271">
        <v>0</v>
      </c>
      <c r="AH271">
        <v>1</v>
      </c>
      <c r="AI271">
        <v>1</v>
      </c>
      <c r="AJ271">
        <v>0</v>
      </c>
      <c r="AK271">
        <v>0</v>
      </c>
      <c r="AL271">
        <v>1</v>
      </c>
      <c r="AM271">
        <v>0</v>
      </c>
      <c r="AN271">
        <v>1</v>
      </c>
      <c r="AO271">
        <v>1</v>
      </c>
      <c r="AP271">
        <v>0</v>
      </c>
      <c r="AQ271">
        <v>0</v>
      </c>
      <c r="AR271">
        <v>1</v>
      </c>
      <c r="AS271">
        <v>0</v>
      </c>
      <c r="AT271">
        <v>0</v>
      </c>
      <c r="AU271">
        <v>0</v>
      </c>
      <c r="AV271">
        <v>1</v>
      </c>
      <c r="AW271">
        <v>1</v>
      </c>
      <c r="AX271">
        <v>0</v>
      </c>
      <c r="AY271">
        <v>0</v>
      </c>
      <c r="AZ271">
        <v>1</v>
      </c>
      <c r="BA271">
        <v>0</v>
      </c>
      <c r="BB271">
        <v>0</v>
      </c>
      <c r="BC271">
        <v>1</v>
      </c>
      <c r="BD271">
        <v>0</v>
      </c>
      <c r="BE271">
        <v>0</v>
      </c>
      <c r="BF271">
        <v>0</v>
      </c>
      <c r="BG271">
        <v>0</v>
      </c>
      <c r="BH271">
        <v>0</v>
      </c>
      <c r="BI271">
        <v>0</v>
      </c>
      <c r="BJ271">
        <v>0</v>
      </c>
      <c r="BK271">
        <v>0</v>
      </c>
      <c r="BL271">
        <v>0</v>
      </c>
      <c r="BM271">
        <v>1</v>
      </c>
      <c r="BN271">
        <v>0</v>
      </c>
      <c r="BO271">
        <v>0</v>
      </c>
      <c r="BP271">
        <v>0</v>
      </c>
      <c r="BQ271">
        <v>0</v>
      </c>
      <c r="BR271">
        <v>1</v>
      </c>
      <c r="BS271">
        <v>1</v>
      </c>
      <c r="BT271">
        <v>0</v>
      </c>
      <c r="BU271">
        <v>0</v>
      </c>
      <c r="BV271">
        <v>0</v>
      </c>
      <c r="BW271" t="s">
        <v>1809</v>
      </c>
      <c r="BX271" t="s">
        <v>1809</v>
      </c>
      <c r="BY271" t="s">
        <v>1809</v>
      </c>
      <c r="BZ271" t="s">
        <v>1809</v>
      </c>
      <c r="CA271" t="s">
        <v>1809</v>
      </c>
      <c r="CB271" t="s">
        <v>1809</v>
      </c>
      <c r="CC271" t="s">
        <v>1809</v>
      </c>
      <c r="CD271" t="s">
        <v>1809</v>
      </c>
      <c r="CE271" t="s">
        <v>1809</v>
      </c>
      <c r="CF271" t="s">
        <v>1809</v>
      </c>
      <c r="CG271" t="s">
        <v>1809</v>
      </c>
      <c r="CH271">
        <v>0</v>
      </c>
      <c r="CI271" t="s">
        <v>1809</v>
      </c>
      <c r="CJ271" t="s">
        <v>1809</v>
      </c>
      <c r="CK271" t="s">
        <v>1809</v>
      </c>
      <c r="CL271" t="s">
        <v>1809</v>
      </c>
      <c r="CM271" t="s">
        <v>1809</v>
      </c>
      <c r="CN271" t="s">
        <v>1809</v>
      </c>
      <c r="CO271" t="s">
        <v>1809</v>
      </c>
      <c r="CP271" t="s">
        <v>1809</v>
      </c>
      <c r="CQ271" t="s">
        <v>1809</v>
      </c>
      <c r="CR271" t="s">
        <v>1809</v>
      </c>
      <c r="CS271" t="s">
        <v>1809</v>
      </c>
      <c r="CT271" t="s">
        <v>1809</v>
      </c>
      <c r="CU271" t="s">
        <v>1809</v>
      </c>
      <c r="CV271" t="s">
        <v>1809</v>
      </c>
      <c r="CW271" t="s">
        <v>1809</v>
      </c>
      <c r="CX271" t="s">
        <v>1809</v>
      </c>
      <c r="CY271" t="s">
        <v>1809</v>
      </c>
      <c r="CZ271" t="s">
        <v>1809</v>
      </c>
      <c r="DA271" t="s">
        <v>1809</v>
      </c>
      <c r="DB271" t="s">
        <v>1809</v>
      </c>
      <c r="DC271" t="s">
        <v>1809</v>
      </c>
      <c r="DD271" t="s">
        <v>1809</v>
      </c>
      <c r="DE271" t="s">
        <v>1809</v>
      </c>
      <c r="DF271" t="s">
        <v>1809</v>
      </c>
      <c r="DG271" t="s">
        <v>1809</v>
      </c>
      <c r="DH271" t="s">
        <v>1809</v>
      </c>
      <c r="DI271" t="s">
        <v>1809</v>
      </c>
      <c r="DJ271" t="s">
        <v>1809</v>
      </c>
      <c r="DK271" t="s">
        <v>1809</v>
      </c>
      <c r="DL271" t="s">
        <v>1809</v>
      </c>
      <c r="DM271" t="s">
        <v>1809</v>
      </c>
      <c r="DN271" t="s">
        <v>1809</v>
      </c>
      <c r="DO271" t="s">
        <v>1809</v>
      </c>
      <c r="DP271" t="s">
        <v>1809</v>
      </c>
      <c r="DQ271" t="s">
        <v>1809</v>
      </c>
      <c r="DR271" t="s">
        <v>1809</v>
      </c>
      <c r="DS271" t="s">
        <v>1809</v>
      </c>
      <c r="DT271" t="s">
        <v>1809</v>
      </c>
      <c r="DU271" t="s">
        <v>1809</v>
      </c>
      <c r="DV271" t="s">
        <v>1809</v>
      </c>
      <c r="DW271">
        <v>0</v>
      </c>
      <c r="DX271">
        <v>0</v>
      </c>
      <c r="DY271">
        <v>0</v>
      </c>
      <c r="DZ271" t="s">
        <v>1809</v>
      </c>
      <c r="EA271">
        <v>1</v>
      </c>
      <c r="EB271">
        <v>0</v>
      </c>
      <c r="EC271">
        <v>0</v>
      </c>
      <c r="ED271">
        <v>0</v>
      </c>
      <c r="EE271">
        <v>0</v>
      </c>
      <c r="EF271">
        <v>0</v>
      </c>
      <c r="EG271">
        <v>1</v>
      </c>
      <c r="EH271">
        <v>0</v>
      </c>
      <c r="EI271">
        <v>1</v>
      </c>
      <c r="EJ271">
        <v>0</v>
      </c>
      <c r="EK271">
        <v>0</v>
      </c>
      <c r="EL271">
        <v>1</v>
      </c>
      <c r="EM271">
        <v>0</v>
      </c>
      <c r="EN271">
        <v>0</v>
      </c>
      <c r="EO271">
        <v>1</v>
      </c>
      <c r="EP271">
        <v>0</v>
      </c>
      <c r="EQ271">
        <v>0</v>
      </c>
      <c r="ER271">
        <v>1</v>
      </c>
      <c r="ES271">
        <v>1</v>
      </c>
      <c r="ET271">
        <v>1</v>
      </c>
      <c r="EU271">
        <v>1</v>
      </c>
      <c r="EV271">
        <v>0</v>
      </c>
      <c r="EW271">
        <v>0</v>
      </c>
    </row>
    <row r="272" spans="1:153" x14ac:dyDescent="0.35">
      <c r="A272" t="s">
        <v>653</v>
      </c>
      <c r="B272" s="1">
        <v>43678</v>
      </c>
      <c r="C272" s="1">
        <v>43830</v>
      </c>
      <c r="D272">
        <v>1</v>
      </c>
      <c r="E272">
        <v>0</v>
      </c>
      <c r="F272">
        <v>0</v>
      </c>
      <c r="G272">
        <v>0</v>
      </c>
      <c r="H272">
        <v>1</v>
      </c>
      <c r="I272">
        <v>0</v>
      </c>
      <c r="J272">
        <v>1</v>
      </c>
      <c r="K272">
        <v>2</v>
      </c>
      <c r="L272">
        <v>1</v>
      </c>
      <c r="M272">
        <v>1</v>
      </c>
      <c r="N272">
        <v>1</v>
      </c>
      <c r="O272">
        <v>1</v>
      </c>
      <c r="P272">
        <v>1</v>
      </c>
      <c r="Q272">
        <v>0</v>
      </c>
      <c r="R272">
        <v>0</v>
      </c>
      <c r="S272">
        <v>1</v>
      </c>
      <c r="T272">
        <v>0</v>
      </c>
      <c r="U272">
        <v>0</v>
      </c>
      <c r="V272">
        <v>0</v>
      </c>
      <c r="W272">
        <v>0</v>
      </c>
      <c r="X272">
        <v>0</v>
      </c>
      <c r="Y272">
        <v>1</v>
      </c>
      <c r="Z272">
        <v>1</v>
      </c>
      <c r="AA272">
        <v>1</v>
      </c>
      <c r="AB272">
        <v>1</v>
      </c>
      <c r="AC272">
        <v>1</v>
      </c>
      <c r="AD272">
        <v>1</v>
      </c>
      <c r="AE272">
        <v>1</v>
      </c>
      <c r="AF272">
        <v>1</v>
      </c>
      <c r="AG272">
        <v>0</v>
      </c>
      <c r="AH272">
        <v>1</v>
      </c>
      <c r="AI272">
        <v>1</v>
      </c>
      <c r="AJ272">
        <v>0</v>
      </c>
      <c r="AK272">
        <v>0</v>
      </c>
      <c r="AL272">
        <v>1</v>
      </c>
      <c r="AM272">
        <v>0</v>
      </c>
      <c r="AN272">
        <v>1</v>
      </c>
      <c r="AO272">
        <v>1</v>
      </c>
      <c r="AP272">
        <v>0</v>
      </c>
      <c r="AQ272">
        <v>0</v>
      </c>
      <c r="AR272">
        <v>1</v>
      </c>
      <c r="AS272">
        <v>0</v>
      </c>
      <c r="AT272">
        <v>0</v>
      </c>
      <c r="AU272">
        <v>0</v>
      </c>
      <c r="AV272">
        <v>1</v>
      </c>
      <c r="AW272">
        <v>1</v>
      </c>
      <c r="AX272">
        <v>0</v>
      </c>
      <c r="AY272">
        <v>0</v>
      </c>
      <c r="AZ272">
        <v>1</v>
      </c>
      <c r="BA272">
        <v>0</v>
      </c>
      <c r="BB272">
        <v>0</v>
      </c>
      <c r="BC272">
        <v>1</v>
      </c>
      <c r="BD272">
        <v>0</v>
      </c>
      <c r="BE272">
        <v>0</v>
      </c>
      <c r="BF272">
        <v>0</v>
      </c>
      <c r="BG272">
        <v>0</v>
      </c>
      <c r="BH272">
        <v>0</v>
      </c>
      <c r="BI272">
        <v>0</v>
      </c>
      <c r="BJ272">
        <v>0</v>
      </c>
      <c r="BK272">
        <v>0</v>
      </c>
      <c r="BL272">
        <v>0</v>
      </c>
      <c r="BM272">
        <v>1</v>
      </c>
      <c r="BN272">
        <v>0</v>
      </c>
      <c r="BO272">
        <v>0</v>
      </c>
      <c r="BP272">
        <v>0</v>
      </c>
      <c r="BQ272">
        <v>0</v>
      </c>
      <c r="BR272">
        <v>1</v>
      </c>
      <c r="BS272">
        <v>1</v>
      </c>
      <c r="BT272">
        <v>0</v>
      </c>
      <c r="BU272">
        <v>0</v>
      </c>
      <c r="BV272">
        <v>0</v>
      </c>
      <c r="BW272" t="s">
        <v>1809</v>
      </c>
      <c r="BX272" t="s">
        <v>1809</v>
      </c>
      <c r="BY272" t="s">
        <v>1809</v>
      </c>
      <c r="BZ272" t="s">
        <v>1809</v>
      </c>
      <c r="CA272" t="s">
        <v>1809</v>
      </c>
      <c r="CB272" t="s">
        <v>1809</v>
      </c>
      <c r="CC272" t="s">
        <v>1809</v>
      </c>
      <c r="CD272" t="s">
        <v>1809</v>
      </c>
      <c r="CE272" t="s">
        <v>1809</v>
      </c>
      <c r="CF272" t="s">
        <v>1809</v>
      </c>
      <c r="CG272" t="s">
        <v>1809</v>
      </c>
      <c r="CH272">
        <v>0</v>
      </c>
      <c r="CI272" t="s">
        <v>1809</v>
      </c>
      <c r="CJ272" t="s">
        <v>1809</v>
      </c>
      <c r="CK272" t="s">
        <v>1809</v>
      </c>
      <c r="CL272" t="s">
        <v>1809</v>
      </c>
      <c r="CM272" t="s">
        <v>1809</v>
      </c>
      <c r="CN272" t="s">
        <v>1809</v>
      </c>
      <c r="CO272" t="s">
        <v>1809</v>
      </c>
      <c r="CP272" t="s">
        <v>1809</v>
      </c>
      <c r="CQ272" t="s">
        <v>1809</v>
      </c>
      <c r="CR272" t="s">
        <v>1809</v>
      </c>
      <c r="CS272" t="s">
        <v>1809</v>
      </c>
      <c r="CT272" t="s">
        <v>1809</v>
      </c>
      <c r="CU272" t="s">
        <v>1809</v>
      </c>
      <c r="CV272" t="s">
        <v>1809</v>
      </c>
      <c r="CW272" t="s">
        <v>1809</v>
      </c>
      <c r="CX272" t="s">
        <v>1809</v>
      </c>
      <c r="CY272" t="s">
        <v>1809</v>
      </c>
      <c r="CZ272" t="s">
        <v>1809</v>
      </c>
      <c r="DA272" t="s">
        <v>1809</v>
      </c>
      <c r="DB272" t="s">
        <v>1809</v>
      </c>
      <c r="DC272" t="s">
        <v>1809</v>
      </c>
      <c r="DD272" t="s">
        <v>1809</v>
      </c>
      <c r="DE272" t="s">
        <v>1809</v>
      </c>
      <c r="DF272" t="s">
        <v>1809</v>
      </c>
      <c r="DG272" t="s">
        <v>1809</v>
      </c>
      <c r="DH272" t="s">
        <v>1809</v>
      </c>
      <c r="DI272" t="s">
        <v>1809</v>
      </c>
      <c r="DJ272" t="s">
        <v>1809</v>
      </c>
      <c r="DK272" t="s">
        <v>1809</v>
      </c>
      <c r="DL272" t="s">
        <v>1809</v>
      </c>
      <c r="DM272" t="s">
        <v>1809</v>
      </c>
      <c r="DN272" t="s">
        <v>1809</v>
      </c>
      <c r="DO272" t="s">
        <v>1809</v>
      </c>
      <c r="DP272" t="s">
        <v>1809</v>
      </c>
      <c r="DQ272" t="s">
        <v>1809</v>
      </c>
      <c r="DR272" t="s">
        <v>1809</v>
      </c>
      <c r="DS272" t="s">
        <v>1809</v>
      </c>
      <c r="DT272" t="s">
        <v>1809</v>
      </c>
      <c r="DU272" t="s">
        <v>1809</v>
      </c>
      <c r="DV272" t="s">
        <v>1809</v>
      </c>
      <c r="DW272">
        <v>0</v>
      </c>
      <c r="DX272">
        <v>0</v>
      </c>
      <c r="DY272">
        <v>0</v>
      </c>
      <c r="DZ272" t="s">
        <v>1809</v>
      </c>
      <c r="EA272">
        <v>1</v>
      </c>
      <c r="EB272">
        <v>0</v>
      </c>
      <c r="EC272">
        <v>0</v>
      </c>
      <c r="ED272">
        <v>0</v>
      </c>
      <c r="EE272">
        <v>0</v>
      </c>
      <c r="EF272">
        <v>0</v>
      </c>
      <c r="EG272">
        <v>1</v>
      </c>
      <c r="EH272">
        <v>0</v>
      </c>
      <c r="EI272">
        <v>1</v>
      </c>
      <c r="EJ272">
        <v>0</v>
      </c>
      <c r="EK272">
        <v>0</v>
      </c>
      <c r="EL272">
        <v>1</v>
      </c>
      <c r="EM272">
        <v>0</v>
      </c>
      <c r="EN272">
        <v>0</v>
      </c>
      <c r="EO272">
        <v>1</v>
      </c>
      <c r="EP272">
        <v>0</v>
      </c>
      <c r="EQ272">
        <v>0</v>
      </c>
      <c r="ER272">
        <v>1</v>
      </c>
      <c r="ES272">
        <v>1</v>
      </c>
      <c r="ET272">
        <v>1</v>
      </c>
      <c r="EU272">
        <v>1</v>
      </c>
      <c r="EV272">
        <v>0</v>
      </c>
      <c r="EW272">
        <v>0</v>
      </c>
    </row>
    <row r="273" spans="1:153" x14ac:dyDescent="0.35">
      <c r="A273" t="s">
        <v>691</v>
      </c>
      <c r="B273" s="1">
        <v>41640</v>
      </c>
      <c r="C273" s="1">
        <v>41758</v>
      </c>
      <c r="D273">
        <v>1</v>
      </c>
      <c r="E273">
        <v>0</v>
      </c>
      <c r="F273">
        <v>1</v>
      </c>
      <c r="G273">
        <v>0</v>
      </c>
      <c r="H273">
        <v>0</v>
      </c>
      <c r="I273">
        <v>0</v>
      </c>
      <c r="J273">
        <v>1</v>
      </c>
      <c r="K273">
        <v>4</v>
      </c>
      <c r="L273">
        <v>0</v>
      </c>
      <c r="M273">
        <v>1</v>
      </c>
      <c r="N273">
        <v>1</v>
      </c>
      <c r="O273">
        <v>1</v>
      </c>
      <c r="P273">
        <v>0</v>
      </c>
      <c r="Q273">
        <v>0</v>
      </c>
      <c r="R273">
        <v>0</v>
      </c>
      <c r="S273">
        <v>0</v>
      </c>
      <c r="T273">
        <v>1</v>
      </c>
      <c r="U273">
        <v>0</v>
      </c>
      <c r="V273">
        <v>1</v>
      </c>
      <c r="W273">
        <v>0</v>
      </c>
      <c r="X273">
        <v>0</v>
      </c>
      <c r="Y273">
        <v>1</v>
      </c>
      <c r="Z273">
        <v>1</v>
      </c>
      <c r="AA273">
        <v>1</v>
      </c>
      <c r="AB273">
        <v>1</v>
      </c>
      <c r="AC273">
        <v>1</v>
      </c>
      <c r="AD273">
        <v>1</v>
      </c>
      <c r="AE273">
        <v>1</v>
      </c>
      <c r="AF273">
        <v>1</v>
      </c>
      <c r="AG273">
        <v>0</v>
      </c>
      <c r="AH273">
        <v>0</v>
      </c>
      <c r="AI273">
        <v>0</v>
      </c>
      <c r="AJ273">
        <v>0</v>
      </c>
      <c r="AK273">
        <v>0</v>
      </c>
      <c r="AL273">
        <v>1</v>
      </c>
      <c r="AM273">
        <v>0</v>
      </c>
      <c r="AN273">
        <v>0</v>
      </c>
      <c r="AO273">
        <v>0</v>
      </c>
      <c r="AP273" t="s">
        <v>1809</v>
      </c>
      <c r="AQ273" t="s">
        <v>1809</v>
      </c>
      <c r="AR273" t="s">
        <v>1809</v>
      </c>
      <c r="AS273" t="s">
        <v>1809</v>
      </c>
      <c r="AT273" t="s">
        <v>1809</v>
      </c>
      <c r="AU273" t="s">
        <v>1809</v>
      </c>
      <c r="AV273" t="s">
        <v>1809</v>
      </c>
      <c r="AW273" t="s">
        <v>1809</v>
      </c>
      <c r="AX273" t="s">
        <v>1809</v>
      </c>
      <c r="AY273" t="s">
        <v>1809</v>
      </c>
      <c r="AZ273">
        <v>0</v>
      </c>
      <c r="BA273" t="s">
        <v>1809</v>
      </c>
      <c r="BB273" t="s">
        <v>1809</v>
      </c>
      <c r="BC273" t="s">
        <v>1809</v>
      </c>
      <c r="BD273" t="s">
        <v>1809</v>
      </c>
      <c r="BE273" t="s">
        <v>1809</v>
      </c>
      <c r="BF273" t="s">
        <v>1809</v>
      </c>
      <c r="BG273" t="s">
        <v>1809</v>
      </c>
      <c r="BH273" t="s">
        <v>1809</v>
      </c>
      <c r="BI273" t="s">
        <v>1809</v>
      </c>
      <c r="BJ273" t="s">
        <v>1809</v>
      </c>
      <c r="BK273" t="s">
        <v>1809</v>
      </c>
      <c r="BL273" t="s">
        <v>1809</v>
      </c>
      <c r="BM273" t="s">
        <v>1809</v>
      </c>
      <c r="BN273" t="s">
        <v>1809</v>
      </c>
      <c r="BO273" t="s">
        <v>1809</v>
      </c>
      <c r="BP273" t="s">
        <v>1809</v>
      </c>
      <c r="BQ273" t="s">
        <v>1809</v>
      </c>
      <c r="BR273" t="s">
        <v>1809</v>
      </c>
      <c r="BS273" t="s">
        <v>1809</v>
      </c>
      <c r="BT273" t="s">
        <v>1809</v>
      </c>
      <c r="BU273" t="s">
        <v>1809</v>
      </c>
      <c r="BV273">
        <v>0</v>
      </c>
      <c r="BW273" t="s">
        <v>1809</v>
      </c>
      <c r="BX273" t="s">
        <v>1809</v>
      </c>
      <c r="BY273" t="s">
        <v>1809</v>
      </c>
      <c r="BZ273" t="s">
        <v>1809</v>
      </c>
      <c r="CA273" t="s">
        <v>1809</v>
      </c>
      <c r="CB273" t="s">
        <v>1809</v>
      </c>
      <c r="CC273" t="s">
        <v>1809</v>
      </c>
      <c r="CD273" t="s">
        <v>1809</v>
      </c>
      <c r="CE273" t="s">
        <v>1809</v>
      </c>
      <c r="CF273" t="s">
        <v>1809</v>
      </c>
      <c r="CG273" t="s">
        <v>1809</v>
      </c>
      <c r="CH273">
        <v>0</v>
      </c>
      <c r="CI273" t="s">
        <v>1809</v>
      </c>
      <c r="CJ273" t="s">
        <v>1809</v>
      </c>
      <c r="CK273" t="s">
        <v>1809</v>
      </c>
      <c r="CL273" t="s">
        <v>1809</v>
      </c>
      <c r="CM273" t="s">
        <v>1809</v>
      </c>
      <c r="CN273" t="s">
        <v>1809</v>
      </c>
      <c r="CO273" t="s">
        <v>1809</v>
      </c>
      <c r="CP273" t="s">
        <v>1809</v>
      </c>
      <c r="CQ273" t="s">
        <v>1809</v>
      </c>
      <c r="CR273" t="s">
        <v>1809</v>
      </c>
      <c r="CS273" t="s">
        <v>1809</v>
      </c>
      <c r="CT273" t="s">
        <v>1809</v>
      </c>
      <c r="CU273" t="s">
        <v>1809</v>
      </c>
      <c r="CV273" t="s">
        <v>1809</v>
      </c>
      <c r="CW273" t="s">
        <v>1809</v>
      </c>
      <c r="CX273" t="s">
        <v>1809</v>
      </c>
      <c r="CY273" t="s">
        <v>1809</v>
      </c>
      <c r="CZ273" t="s">
        <v>1809</v>
      </c>
      <c r="DA273" t="s">
        <v>1809</v>
      </c>
      <c r="DB273" t="s">
        <v>1809</v>
      </c>
      <c r="DC273" t="s">
        <v>1809</v>
      </c>
      <c r="DD273" t="s">
        <v>1809</v>
      </c>
      <c r="DE273" t="s">
        <v>1809</v>
      </c>
      <c r="DF273" t="s">
        <v>1809</v>
      </c>
      <c r="DG273" t="s">
        <v>1809</v>
      </c>
      <c r="DH273" t="s">
        <v>1809</v>
      </c>
      <c r="DI273" t="s">
        <v>1809</v>
      </c>
      <c r="DJ273" t="s">
        <v>1809</v>
      </c>
      <c r="DK273" t="s">
        <v>1809</v>
      </c>
      <c r="DL273" t="s">
        <v>1809</v>
      </c>
      <c r="DM273" t="s">
        <v>1809</v>
      </c>
      <c r="DN273" t="s">
        <v>1809</v>
      </c>
      <c r="DO273" t="s">
        <v>1809</v>
      </c>
      <c r="DP273" t="s">
        <v>1809</v>
      </c>
      <c r="DQ273" t="s">
        <v>1809</v>
      </c>
      <c r="DR273" t="s">
        <v>1809</v>
      </c>
      <c r="DS273" t="s">
        <v>1809</v>
      </c>
      <c r="DT273" t="s">
        <v>1809</v>
      </c>
      <c r="DU273" t="s">
        <v>1809</v>
      </c>
      <c r="DV273" t="s">
        <v>1809</v>
      </c>
      <c r="DW273">
        <v>0</v>
      </c>
      <c r="DX273">
        <v>0</v>
      </c>
      <c r="DY273">
        <v>0</v>
      </c>
      <c r="DZ273" t="s">
        <v>1809</v>
      </c>
      <c r="EA273">
        <v>1</v>
      </c>
      <c r="EB273">
        <v>0</v>
      </c>
      <c r="EC273">
        <v>0</v>
      </c>
      <c r="ED273">
        <v>0</v>
      </c>
      <c r="EE273">
        <v>0</v>
      </c>
      <c r="EF273">
        <v>0</v>
      </c>
      <c r="EG273">
        <v>1</v>
      </c>
      <c r="EH273">
        <v>0</v>
      </c>
      <c r="EI273">
        <v>1</v>
      </c>
      <c r="EJ273">
        <v>0</v>
      </c>
      <c r="EK273">
        <v>0</v>
      </c>
      <c r="EL273">
        <v>1</v>
      </c>
      <c r="EM273">
        <v>0</v>
      </c>
      <c r="EN273">
        <v>1</v>
      </c>
      <c r="EO273">
        <v>1</v>
      </c>
      <c r="EP273">
        <v>0</v>
      </c>
      <c r="EQ273">
        <v>0</v>
      </c>
      <c r="ER273">
        <v>0</v>
      </c>
      <c r="ES273" t="s">
        <v>1809</v>
      </c>
      <c r="ET273" t="s">
        <v>1809</v>
      </c>
      <c r="EU273" t="s">
        <v>1809</v>
      </c>
      <c r="EV273" t="s">
        <v>1809</v>
      </c>
      <c r="EW273" t="s">
        <v>1809</v>
      </c>
    </row>
    <row r="274" spans="1:153" x14ac:dyDescent="0.35">
      <c r="A274" t="s">
        <v>691</v>
      </c>
      <c r="B274" s="1">
        <v>41759</v>
      </c>
      <c r="C274" s="1">
        <v>42195</v>
      </c>
      <c r="D274">
        <v>1</v>
      </c>
      <c r="E274">
        <v>0</v>
      </c>
      <c r="F274">
        <v>1</v>
      </c>
      <c r="G274">
        <v>0</v>
      </c>
      <c r="H274">
        <v>0</v>
      </c>
      <c r="I274">
        <v>0</v>
      </c>
      <c r="J274">
        <v>1</v>
      </c>
      <c r="K274">
        <v>4</v>
      </c>
      <c r="L274">
        <v>0</v>
      </c>
      <c r="M274">
        <v>1</v>
      </c>
      <c r="N274">
        <v>1</v>
      </c>
      <c r="O274">
        <v>1</v>
      </c>
      <c r="P274">
        <v>0</v>
      </c>
      <c r="Q274">
        <v>0</v>
      </c>
      <c r="R274">
        <v>0</v>
      </c>
      <c r="S274">
        <v>0</v>
      </c>
      <c r="T274">
        <v>1</v>
      </c>
      <c r="U274">
        <v>0</v>
      </c>
      <c r="V274">
        <v>1</v>
      </c>
      <c r="W274">
        <v>0</v>
      </c>
      <c r="X274">
        <v>0</v>
      </c>
      <c r="Y274">
        <v>1</v>
      </c>
      <c r="Z274">
        <v>1</v>
      </c>
      <c r="AA274">
        <v>1</v>
      </c>
      <c r="AB274">
        <v>1</v>
      </c>
      <c r="AC274">
        <v>1</v>
      </c>
      <c r="AD274">
        <v>1</v>
      </c>
      <c r="AE274">
        <v>1</v>
      </c>
      <c r="AF274">
        <v>1</v>
      </c>
      <c r="AG274">
        <v>0</v>
      </c>
      <c r="AH274">
        <v>0</v>
      </c>
      <c r="AI274">
        <v>0</v>
      </c>
      <c r="AJ274">
        <v>0</v>
      </c>
      <c r="AK274">
        <v>0</v>
      </c>
      <c r="AL274">
        <v>1</v>
      </c>
      <c r="AM274">
        <v>0</v>
      </c>
      <c r="AN274">
        <v>0</v>
      </c>
      <c r="AO274">
        <v>0</v>
      </c>
      <c r="AP274" t="s">
        <v>1809</v>
      </c>
      <c r="AQ274" t="s">
        <v>1809</v>
      </c>
      <c r="AR274" t="s">
        <v>1809</v>
      </c>
      <c r="AS274" t="s">
        <v>1809</v>
      </c>
      <c r="AT274" t="s">
        <v>1809</v>
      </c>
      <c r="AU274" t="s">
        <v>1809</v>
      </c>
      <c r="AV274" t="s">
        <v>1809</v>
      </c>
      <c r="AW274" t="s">
        <v>1809</v>
      </c>
      <c r="AX274" t="s">
        <v>1809</v>
      </c>
      <c r="AY274" t="s">
        <v>1809</v>
      </c>
      <c r="AZ274">
        <v>0</v>
      </c>
      <c r="BA274" t="s">
        <v>1809</v>
      </c>
      <c r="BB274" t="s">
        <v>1809</v>
      </c>
      <c r="BC274" t="s">
        <v>1809</v>
      </c>
      <c r="BD274" t="s">
        <v>1809</v>
      </c>
      <c r="BE274" t="s">
        <v>1809</v>
      </c>
      <c r="BF274" t="s">
        <v>1809</v>
      </c>
      <c r="BG274" t="s">
        <v>1809</v>
      </c>
      <c r="BH274" t="s">
        <v>1809</v>
      </c>
      <c r="BI274" t="s">
        <v>1809</v>
      </c>
      <c r="BJ274" t="s">
        <v>1809</v>
      </c>
      <c r="BK274" t="s">
        <v>1809</v>
      </c>
      <c r="BL274" t="s">
        <v>1809</v>
      </c>
      <c r="BM274" t="s">
        <v>1809</v>
      </c>
      <c r="BN274" t="s">
        <v>1809</v>
      </c>
      <c r="BO274" t="s">
        <v>1809</v>
      </c>
      <c r="BP274" t="s">
        <v>1809</v>
      </c>
      <c r="BQ274" t="s">
        <v>1809</v>
      </c>
      <c r="BR274" t="s">
        <v>1809</v>
      </c>
      <c r="BS274" t="s">
        <v>1809</v>
      </c>
      <c r="BT274" t="s">
        <v>1809</v>
      </c>
      <c r="BU274" t="s">
        <v>1809</v>
      </c>
      <c r="BV274">
        <v>0</v>
      </c>
      <c r="BW274" t="s">
        <v>1809</v>
      </c>
      <c r="BX274" t="s">
        <v>1809</v>
      </c>
      <c r="BY274" t="s">
        <v>1809</v>
      </c>
      <c r="BZ274" t="s">
        <v>1809</v>
      </c>
      <c r="CA274" t="s">
        <v>1809</v>
      </c>
      <c r="CB274" t="s">
        <v>1809</v>
      </c>
      <c r="CC274" t="s">
        <v>1809</v>
      </c>
      <c r="CD274" t="s">
        <v>1809</v>
      </c>
      <c r="CE274" t="s">
        <v>1809</v>
      </c>
      <c r="CF274" t="s">
        <v>1809</v>
      </c>
      <c r="CG274" t="s">
        <v>1809</v>
      </c>
      <c r="CH274">
        <v>0</v>
      </c>
      <c r="CI274" t="s">
        <v>1809</v>
      </c>
      <c r="CJ274" t="s">
        <v>1809</v>
      </c>
      <c r="CK274" t="s">
        <v>1809</v>
      </c>
      <c r="CL274" t="s">
        <v>1809</v>
      </c>
      <c r="CM274" t="s">
        <v>1809</v>
      </c>
      <c r="CN274" t="s">
        <v>1809</v>
      </c>
      <c r="CO274" t="s">
        <v>1809</v>
      </c>
      <c r="CP274" t="s">
        <v>1809</v>
      </c>
      <c r="CQ274" t="s">
        <v>1809</v>
      </c>
      <c r="CR274" t="s">
        <v>1809</v>
      </c>
      <c r="CS274" t="s">
        <v>1809</v>
      </c>
      <c r="CT274" t="s">
        <v>1809</v>
      </c>
      <c r="CU274" t="s">
        <v>1809</v>
      </c>
      <c r="CV274" t="s">
        <v>1809</v>
      </c>
      <c r="CW274" t="s">
        <v>1809</v>
      </c>
      <c r="CX274" t="s">
        <v>1809</v>
      </c>
      <c r="CY274" t="s">
        <v>1809</v>
      </c>
      <c r="CZ274" t="s">
        <v>1809</v>
      </c>
      <c r="DA274" t="s">
        <v>1809</v>
      </c>
      <c r="DB274" t="s">
        <v>1809</v>
      </c>
      <c r="DC274" t="s">
        <v>1809</v>
      </c>
      <c r="DD274" t="s">
        <v>1809</v>
      </c>
      <c r="DE274" t="s">
        <v>1809</v>
      </c>
      <c r="DF274" t="s">
        <v>1809</v>
      </c>
      <c r="DG274" t="s">
        <v>1809</v>
      </c>
      <c r="DH274" t="s">
        <v>1809</v>
      </c>
      <c r="DI274" t="s">
        <v>1809</v>
      </c>
      <c r="DJ274" t="s">
        <v>1809</v>
      </c>
      <c r="DK274" t="s">
        <v>1809</v>
      </c>
      <c r="DL274" t="s">
        <v>1809</v>
      </c>
      <c r="DM274" t="s">
        <v>1809</v>
      </c>
      <c r="DN274" t="s">
        <v>1809</v>
      </c>
      <c r="DO274" t="s">
        <v>1809</v>
      </c>
      <c r="DP274" t="s">
        <v>1809</v>
      </c>
      <c r="DQ274" t="s">
        <v>1809</v>
      </c>
      <c r="DR274" t="s">
        <v>1809</v>
      </c>
      <c r="DS274" t="s">
        <v>1809</v>
      </c>
      <c r="DT274" t="s">
        <v>1809</v>
      </c>
      <c r="DU274" t="s">
        <v>1809</v>
      </c>
      <c r="DV274" t="s">
        <v>1809</v>
      </c>
      <c r="DW274">
        <v>0</v>
      </c>
      <c r="DX274">
        <v>0</v>
      </c>
      <c r="DY274">
        <v>0</v>
      </c>
      <c r="DZ274" t="s">
        <v>1809</v>
      </c>
      <c r="EA274">
        <v>1</v>
      </c>
      <c r="EB274">
        <v>0</v>
      </c>
      <c r="EC274">
        <v>0</v>
      </c>
      <c r="ED274">
        <v>0</v>
      </c>
      <c r="EE274">
        <v>0</v>
      </c>
      <c r="EF274">
        <v>0</v>
      </c>
      <c r="EG274">
        <v>1</v>
      </c>
      <c r="EH274">
        <v>0</v>
      </c>
      <c r="EI274">
        <v>1</v>
      </c>
      <c r="EJ274">
        <v>0</v>
      </c>
      <c r="EK274">
        <v>0</v>
      </c>
      <c r="EL274">
        <v>1</v>
      </c>
      <c r="EM274">
        <v>0</v>
      </c>
      <c r="EN274">
        <v>1</v>
      </c>
      <c r="EO274">
        <v>1</v>
      </c>
      <c r="EP274">
        <v>0</v>
      </c>
      <c r="EQ274">
        <v>0</v>
      </c>
      <c r="ER274">
        <v>0</v>
      </c>
      <c r="ES274" t="s">
        <v>1809</v>
      </c>
      <c r="ET274" t="s">
        <v>1809</v>
      </c>
      <c r="EU274" t="s">
        <v>1809</v>
      </c>
      <c r="EV274" t="s">
        <v>1809</v>
      </c>
      <c r="EW274" t="s">
        <v>1809</v>
      </c>
    </row>
    <row r="275" spans="1:153" x14ac:dyDescent="0.35">
      <c r="A275" t="s">
        <v>691</v>
      </c>
      <c r="B275" s="1">
        <v>42196</v>
      </c>
      <c r="C275" s="1">
        <v>42579</v>
      </c>
      <c r="D275">
        <v>1</v>
      </c>
      <c r="E275">
        <v>0</v>
      </c>
      <c r="F275">
        <v>1</v>
      </c>
      <c r="G275">
        <v>0</v>
      </c>
      <c r="H275">
        <v>0</v>
      </c>
      <c r="I275">
        <v>0</v>
      </c>
      <c r="J275">
        <v>1</v>
      </c>
      <c r="K275">
        <v>2</v>
      </c>
      <c r="L275">
        <v>0</v>
      </c>
      <c r="M275">
        <v>1</v>
      </c>
      <c r="N275">
        <v>1</v>
      </c>
      <c r="O275">
        <v>1</v>
      </c>
      <c r="P275">
        <v>0</v>
      </c>
      <c r="Q275">
        <v>0</v>
      </c>
      <c r="R275">
        <v>0</v>
      </c>
      <c r="S275">
        <v>0</v>
      </c>
      <c r="T275">
        <v>1</v>
      </c>
      <c r="U275">
        <v>0</v>
      </c>
      <c r="V275">
        <v>1</v>
      </c>
      <c r="W275">
        <v>0</v>
      </c>
      <c r="X275">
        <v>0</v>
      </c>
      <c r="Y275">
        <v>1</v>
      </c>
      <c r="Z275">
        <v>1</v>
      </c>
      <c r="AA275">
        <v>1</v>
      </c>
      <c r="AB275">
        <v>1</v>
      </c>
      <c r="AC275">
        <v>1</v>
      </c>
      <c r="AD275">
        <v>1</v>
      </c>
      <c r="AE275">
        <v>1</v>
      </c>
      <c r="AF275">
        <v>1</v>
      </c>
      <c r="AG275">
        <v>0</v>
      </c>
      <c r="AH275">
        <v>0</v>
      </c>
      <c r="AI275">
        <v>0</v>
      </c>
      <c r="AJ275">
        <v>0</v>
      </c>
      <c r="AK275">
        <v>0</v>
      </c>
      <c r="AL275">
        <v>1</v>
      </c>
      <c r="AM275">
        <v>0</v>
      </c>
      <c r="AN275">
        <v>0</v>
      </c>
      <c r="AO275">
        <v>0</v>
      </c>
      <c r="AP275" t="s">
        <v>1809</v>
      </c>
      <c r="AQ275" t="s">
        <v>1809</v>
      </c>
      <c r="AR275" t="s">
        <v>1809</v>
      </c>
      <c r="AS275" t="s">
        <v>1809</v>
      </c>
      <c r="AT275" t="s">
        <v>1809</v>
      </c>
      <c r="AU275" t="s">
        <v>1809</v>
      </c>
      <c r="AV275" t="s">
        <v>1809</v>
      </c>
      <c r="AW275" t="s">
        <v>1809</v>
      </c>
      <c r="AX275" t="s">
        <v>1809</v>
      </c>
      <c r="AY275" t="s">
        <v>1809</v>
      </c>
      <c r="AZ275">
        <v>0</v>
      </c>
      <c r="BA275" t="s">
        <v>1809</v>
      </c>
      <c r="BB275" t="s">
        <v>1809</v>
      </c>
      <c r="BC275" t="s">
        <v>1809</v>
      </c>
      <c r="BD275" t="s">
        <v>1809</v>
      </c>
      <c r="BE275" t="s">
        <v>1809</v>
      </c>
      <c r="BF275" t="s">
        <v>1809</v>
      </c>
      <c r="BG275" t="s">
        <v>1809</v>
      </c>
      <c r="BH275" t="s">
        <v>1809</v>
      </c>
      <c r="BI275" t="s">
        <v>1809</v>
      </c>
      <c r="BJ275" t="s">
        <v>1809</v>
      </c>
      <c r="BK275" t="s">
        <v>1809</v>
      </c>
      <c r="BL275" t="s">
        <v>1809</v>
      </c>
      <c r="BM275" t="s">
        <v>1809</v>
      </c>
      <c r="BN275" t="s">
        <v>1809</v>
      </c>
      <c r="BO275" t="s">
        <v>1809</v>
      </c>
      <c r="BP275" t="s">
        <v>1809</v>
      </c>
      <c r="BQ275" t="s">
        <v>1809</v>
      </c>
      <c r="BR275" t="s">
        <v>1809</v>
      </c>
      <c r="BS275" t="s">
        <v>1809</v>
      </c>
      <c r="BT275" t="s">
        <v>1809</v>
      </c>
      <c r="BU275" t="s">
        <v>1809</v>
      </c>
      <c r="BV275">
        <v>0</v>
      </c>
      <c r="BW275" t="s">
        <v>1809</v>
      </c>
      <c r="BX275" t="s">
        <v>1809</v>
      </c>
      <c r="BY275" t="s">
        <v>1809</v>
      </c>
      <c r="BZ275" t="s">
        <v>1809</v>
      </c>
      <c r="CA275" t="s">
        <v>1809</v>
      </c>
      <c r="CB275" t="s">
        <v>1809</v>
      </c>
      <c r="CC275" t="s">
        <v>1809</v>
      </c>
      <c r="CD275" t="s">
        <v>1809</v>
      </c>
      <c r="CE275" t="s">
        <v>1809</v>
      </c>
      <c r="CF275" t="s">
        <v>1809</v>
      </c>
      <c r="CG275" t="s">
        <v>1809</v>
      </c>
      <c r="CH275">
        <v>0</v>
      </c>
      <c r="CI275" t="s">
        <v>1809</v>
      </c>
      <c r="CJ275" t="s">
        <v>1809</v>
      </c>
      <c r="CK275" t="s">
        <v>1809</v>
      </c>
      <c r="CL275" t="s">
        <v>1809</v>
      </c>
      <c r="CM275" t="s">
        <v>1809</v>
      </c>
      <c r="CN275" t="s">
        <v>1809</v>
      </c>
      <c r="CO275" t="s">
        <v>1809</v>
      </c>
      <c r="CP275" t="s">
        <v>1809</v>
      </c>
      <c r="CQ275" t="s">
        <v>1809</v>
      </c>
      <c r="CR275" t="s">
        <v>1809</v>
      </c>
      <c r="CS275" t="s">
        <v>1809</v>
      </c>
      <c r="CT275" t="s">
        <v>1809</v>
      </c>
      <c r="CU275" t="s">
        <v>1809</v>
      </c>
      <c r="CV275" t="s">
        <v>1809</v>
      </c>
      <c r="CW275" t="s">
        <v>1809</v>
      </c>
      <c r="CX275" t="s">
        <v>1809</v>
      </c>
      <c r="CY275" t="s">
        <v>1809</v>
      </c>
      <c r="CZ275" t="s">
        <v>1809</v>
      </c>
      <c r="DA275" t="s">
        <v>1809</v>
      </c>
      <c r="DB275" t="s">
        <v>1809</v>
      </c>
      <c r="DC275" t="s">
        <v>1809</v>
      </c>
      <c r="DD275" t="s">
        <v>1809</v>
      </c>
      <c r="DE275" t="s">
        <v>1809</v>
      </c>
      <c r="DF275" t="s">
        <v>1809</v>
      </c>
      <c r="DG275" t="s">
        <v>1809</v>
      </c>
      <c r="DH275" t="s">
        <v>1809</v>
      </c>
      <c r="DI275" t="s">
        <v>1809</v>
      </c>
      <c r="DJ275" t="s">
        <v>1809</v>
      </c>
      <c r="DK275" t="s">
        <v>1809</v>
      </c>
      <c r="DL275" t="s">
        <v>1809</v>
      </c>
      <c r="DM275" t="s">
        <v>1809</v>
      </c>
      <c r="DN275" t="s">
        <v>1809</v>
      </c>
      <c r="DO275" t="s">
        <v>1809</v>
      </c>
      <c r="DP275" t="s">
        <v>1809</v>
      </c>
      <c r="DQ275" t="s">
        <v>1809</v>
      </c>
      <c r="DR275" t="s">
        <v>1809</v>
      </c>
      <c r="DS275" t="s">
        <v>1809</v>
      </c>
      <c r="DT275" t="s">
        <v>1809</v>
      </c>
      <c r="DU275" t="s">
        <v>1809</v>
      </c>
      <c r="DV275" t="s">
        <v>1809</v>
      </c>
      <c r="DW275">
        <v>0</v>
      </c>
      <c r="DX275">
        <v>0</v>
      </c>
      <c r="DY275">
        <v>0</v>
      </c>
      <c r="DZ275" t="s">
        <v>1809</v>
      </c>
      <c r="EA275">
        <v>1</v>
      </c>
      <c r="EB275">
        <v>0</v>
      </c>
      <c r="EC275">
        <v>0</v>
      </c>
      <c r="ED275">
        <v>0</v>
      </c>
      <c r="EE275">
        <v>0</v>
      </c>
      <c r="EF275">
        <v>0</v>
      </c>
      <c r="EG275">
        <v>1</v>
      </c>
      <c r="EH275">
        <v>0</v>
      </c>
      <c r="EI275">
        <v>1</v>
      </c>
      <c r="EJ275">
        <v>0</v>
      </c>
      <c r="EK275">
        <v>0</v>
      </c>
      <c r="EL275">
        <v>1</v>
      </c>
      <c r="EM275">
        <v>0</v>
      </c>
      <c r="EN275">
        <v>1</v>
      </c>
      <c r="EO275">
        <v>1</v>
      </c>
      <c r="EP275">
        <v>0</v>
      </c>
      <c r="EQ275">
        <v>0</v>
      </c>
      <c r="ER275">
        <v>0</v>
      </c>
      <c r="ES275" t="s">
        <v>1809</v>
      </c>
      <c r="ET275" t="s">
        <v>1809</v>
      </c>
      <c r="EU275" t="s">
        <v>1809</v>
      </c>
      <c r="EV275" t="s">
        <v>1809</v>
      </c>
      <c r="EW275" t="s">
        <v>1809</v>
      </c>
    </row>
    <row r="276" spans="1:153" x14ac:dyDescent="0.35">
      <c r="A276" t="s">
        <v>691</v>
      </c>
      <c r="B276" s="1">
        <v>42580</v>
      </c>
      <c r="C276" s="1">
        <v>42735</v>
      </c>
      <c r="D276">
        <v>1</v>
      </c>
      <c r="E276">
        <v>0</v>
      </c>
      <c r="F276">
        <v>1</v>
      </c>
      <c r="G276">
        <v>0</v>
      </c>
      <c r="H276">
        <v>0</v>
      </c>
      <c r="I276">
        <v>0</v>
      </c>
      <c r="J276">
        <v>1</v>
      </c>
      <c r="K276">
        <v>2</v>
      </c>
      <c r="L276">
        <v>0</v>
      </c>
      <c r="M276">
        <v>1</v>
      </c>
      <c r="N276">
        <v>1</v>
      </c>
      <c r="O276">
        <v>1</v>
      </c>
      <c r="P276">
        <v>0</v>
      </c>
      <c r="Q276">
        <v>0</v>
      </c>
      <c r="R276">
        <v>0</v>
      </c>
      <c r="S276">
        <v>0</v>
      </c>
      <c r="T276">
        <v>1</v>
      </c>
      <c r="U276">
        <v>0</v>
      </c>
      <c r="V276">
        <v>1</v>
      </c>
      <c r="W276">
        <v>0</v>
      </c>
      <c r="X276">
        <v>0</v>
      </c>
      <c r="Y276">
        <v>1</v>
      </c>
      <c r="Z276">
        <v>1</v>
      </c>
      <c r="AA276">
        <v>1</v>
      </c>
      <c r="AB276">
        <v>1</v>
      </c>
      <c r="AC276">
        <v>1</v>
      </c>
      <c r="AD276">
        <v>1</v>
      </c>
      <c r="AE276">
        <v>1</v>
      </c>
      <c r="AF276">
        <v>1</v>
      </c>
      <c r="AG276">
        <v>0</v>
      </c>
      <c r="AH276">
        <v>0</v>
      </c>
      <c r="AI276">
        <v>0</v>
      </c>
      <c r="AJ276">
        <v>0</v>
      </c>
      <c r="AK276">
        <v>0</v>
      </c>
      <c r="AL276">
        <v>1</v>
      </c>
      <c r="AM276">
        <v>0</v>
      </c>
      <c r="AN276">
        <v>1</v>
      </c>
      <c r="AO276">
        <v>0</v>
      </c>
      <c r="AP276" t="s">
        <v>1809</v>
      </c>
      <c r="AQ276" t="s">
        <v>1809</v>
      </c>
      <c r="AR276" t="s">
        <v>1809</v>
      </c>
      <c r="AS276" t="s">
        <v>1809</v>
      </c>
      <c r="AT276" t="s">
        <v>1809</v>
      </c>
      <c r="AU276" t="s">
        <v>1809</v>
      </c>
      <c r="AV276" t="s">
        <v>1809</v>
      </c>
      <c r="AW276" t="s">
        <v>1809</v>
      </c>
      <c r="AX276" t="s">
        <v>1809</v>
      </c>
      <c r="AY276" t="s">
        <v>1809</v>
      </c>
      <c r="AZ276">
        <v>0</v>
      </c>
      <c r="BA276" t="s">
        <v>1809</v>
      </c>
      <c r="BB276" t="s">
        <v>1809</v>
      </c>
      <c r="BC276" t="s">
        <v>1809</v>
      </c>
      <c r="BD276" t="s">
        <v>1809</v>
      </c>
      <c r="BE276" t="s">
        <v>1809</v>
      </c>
      <c r="BF276" t="s">
        <v>1809</v>
      </c>
      <c r="BG276" t="s">
        <v>1809</v>
      </c>
      <c r="BH276" t="s">
        <v>1809</v>
      </c>
      <c r="BI276" t="s">
        <v>1809</v>
      </c>
      <c r="BJ276" t="s">
        <v>1809</v>
      </c>
      <c r="BK276" t="s">
        <v>1809</v>
      </c>
      <c r="BL276" t="s">
        <v>1809</v>
      </c>
      <c r="BM276" t="s">
        <v>1809</v>
      </c>
      <c r="BN276" t="s">
        <v>1809</v>
      </c>
      <c r="BO276" t="s">
        <v>1809</v>
      </c>
      <c r="BP276" t="s">
        <v>1809</v>
      </c>
      <c r="BQ276" t="s">
        <v>1809</v>
      </c>
      <c r="BR276" t="s">
        <v>1809</v>
      </c>
      <c r="BS276" t="s">
        <v>1809</v>
      </c>
      <c r="BT276" t="s">
        <v>1809</v>
      </c>
      <c r="BU276" t="s">
        <v>1809</v>
      </c>
      <c r="BV276">
        <v>0</v>
      </c>
      <c r="BW276" t="s">
        <v>1809</v>
      </c>
      <c r="BX276" t="s">
        <v>1809</v>
      </c>
      <c r="BY276" t="s">
        <v>1809</v>
      </c>
      <c r="BZ276" t="s">
        <v>1809</v>
      </c>
      <c r="CA276" t="s">
        <v>1809</v>
      </c>
      <c r="CB276" t="s">
        <v>1809</v>
      </c>
      <c r="CC276" t="s">
        <v>1809</v>
      </c>
      <c r="CD276" t="s">
        <v>1809</v>
      </c>
      <c r="CE276" t="s">
        <v>1809</v>
      </c>
      <c r="CF276" t="s">
        <v>1809</v>
      </c>
      <c r="CG276" t="s">
        <v>1809</v>
      </c>
      <c r="CH276">
        <v>0</v>
      </c>
      <c r="CI276" t="s">
        <v>1809</v>
      </c>
      <c r="CJ276" t="s">
        <v>1809</v>
      </c>
      <c r="CK276" t="s">
        <v>1809</v>
      </c>
      <c r="CL276" t="s">
        <v>1809</v>
      </c>
      <c r="CM276" t="s">
        <v>1809</v>
      </c>
      <c r="CN276" t="s">
        <v>1809</v>
      </c>
      <c r="CO276" t="s">
        <v>1809</v>
      </c>
      <c r="CP276" t="s">
        <v>1809</v>
      </c>
      <c r="CQ276" t="s">
        <v>1809</v>
      </c>
      <c r="CR276" t="s">
        <v>1809</v>
      </c>
      <c r="CS276" t="s">
        <v>1809</v>
      </c>
      <c r="CT276" t="s">
        <v>1809</v>
      </c>
      <c r="CU276" t="s">
        <v>1809</v>
      </c>
      <c r="CV276" t="s">
        <v>1809</v>
      </c>
      <c r="CW276" t="s">
        <v>1809</v>
      </c>
      <c r="CX276" t="s">
        <v>1809</v>
      </c>
      <c r="CY276" t="s">
        <v>1809</v>
      </c>
      <c r="CZ276" t="s">
        <v>1809</v>
      </c>
      <c r="DA276" t="s">
        <v>1809</v>
      </c>
      <c r="DB276" t="s">
        <v>1809</v>
      </c>
      <c r="DC276" t="s">
        <v>1809</v>
      </c>
      <c r="DD276" t="s">
        <v>1809</v>
      </c>
      <c r="DE276" t="s">
        <v>1809</v>
      </c>
      <c r="DF276" t="s">
        <v>1809</v>
      </c>
      <c r="DG276" t="s">
        <v>1809</v>
      </c>
      <c r="DH276" t="s">
        <v>1809</v>
      </c>
      <c r="DI276" t="s">
        <v>1809</v>
      </c>
      <c r="DJ276" t="s">
        <v>1809</v>
      </c>
      <c r="DK276" t="s">
        <v>1809</v>
      </c>
      <c r="DL276" t="s">
        <v>1809</v>
      </c>
      <c r="DM276" t="s">
        <v>1809</v>
      </c>
      <c r="DN276" t="s">
        <v>1809</v>
      </c>
      <c r="DO276" t="s">
        <v>1809</v>
      </c>
      <c r="DP276" t="s">
        <v>1809</v>
      </c>
      <c r="DQ276" t="s">
        <v>1809</v>
      </c>
      <c r="DR276" t="s">
        <v>1809</v>
      </c>
      <c r="DS276" t="s">
        <v>1809</v>
      </c>
      <c r="DT276" t="s">
        <v>1809</v>
      </c>
      <c r="DU276" t="s">
        <v>1809</v>
      </c>
      <c r="DV276" t="s">
        <v>1809</v>
      </c>
      <c r="DW276">
        <v>1</v>
      </c>
      <c r="DX276">
        <v>0</v>
      </c>
      <c r="DY276">
        <v>1</v>
      </c>
      <c r="DZ276">
        <v>1</v>
      </c>
      <c r="EA276">
        <v>1</v>
      </c>
      <c r="EB276">
        <v>0</v>
      </c>
      <c r="EC276">
        <v>0</v>
      </c>
      <c r="ED276">
        <v>0</v>
      </c>
      <c r="EE276">
        <v>0</v>
      </c>
      <c r="EF276">
        <v>0</v>
      </c>
      <c r="EG276">
        <v>1</v>
      </c>
      <c r="EH276">
        <v>0</v>
      </c>
      <c r="EI276">
        <v>1</v>
      </c>
      <c r="EJ276">
        <v>0</v>
      </c>
      <c r="EK276">
        <v>0</v>
      </c>
      <c r="EL276">
        <v>1</v>
      </c>
      <c r="EM276">
        <v>0</v>
      </c>
      <c r="EN276">
        <v>1</v>
      </c>
      <c r="EO276">
        <v>1</v>
      </c>
      <c r="EP276">
        <v>0</v>
      </c>
      <c r="EQ276">
        <v>0</v>
      </c>
      <c r="ER276">
        <v>0</v>
      </c>
      <c r="ES276" t="s">
        <v>1809</v>
      </c>
      <c r="ET276" t="s">
        <v>1809</v>
      </c>
      <c r="EU276" t="s">
        <v>1809</v>
      </c>
      <c r="EV276" t="s">
        <v>1809</v>
      </c>
      <c r="EW276" t="s">
        <v>1809</v>
      </c>
    </row>
    <row r="277" spans="1:153" x14ac:dyDescent="0.35">
      <c r="A277" t="s">
        <v>691</v>
      </c>
      <c r="B277" s="1">
        <v>42736</v>
      </c>
      <c r="C277" s="1">
        <v>42901</v>
      </c>
      <c r="D277">
        <v>1</v>
      </c>
      <c r="E277">
        <v>0</v>
      </c>
      <c r="F277">
        <v>1</v>
      </c>
      <c r="G277">
        <v>0</v>
      </c>
      <c r="H277">
        <v>0</v>
      </c>
      <c r="I277">
        <v>0</v>
      </c>
      <c r="J277">
        <v>1</v>
      </c>
      <c r="K277">
        <v>2</v>
      </c>
      <c r="L277">
        <v>0</v>
      </c>
      <c r="M277">
        <v>1</v>
      </c>
      <c r="N277">
        <v>1</v>
      </c>
      <c r="O277">
        <v>1</v>
      </c>
      <c r="P277">
        <v>0</v>
      </c>
      <c r="Q277">
        <v>0</v>
      </c>
      <c r="R277">
        <v>0</v>
      </c>
      <c r="S277">
        <v>0</v>
      </c>
      <c r="T277">
        <v>1</v>
      </c>
      <c r="U277">
        <v>0</v>
      </c>
      <c r="V277">
        <v>1</v>
      </c>
      <c r="W277">
        <v>0</v>
      </c>
      <c r="X277">
        <v>0</v>
      </c>
      <c r="Y277">
        <v>1</v>
      </c>
      <c r="Z277">
        <v>1</v>
      </c>
      <c r="AA277">
        <v>1</v>
      </c>
      <c r="AB277">
        <v>1</v>
      </c>
      <c r="AC277">
        <v>1</v>
      </c>
      <c r="AD277">
        <v>1</v>
      </c>
      <c r="AE277">
        <v>1</v>
      </c>
      <c r="AF277">
        <v>1</v>
      </c>
      <c r="AG277">
        <v>0</v>
      </c>
      <c r="AH277">
        <v>0</v>
      </c>
      <c r="AI277">
        <v>0</v>
      </c>
      <c r="AJ277">
        <v>0</v>
      </c>
      <c r="AK277">
        <v>0</v>
      </c>
      <c r="AL277">
        <v>1</v>
      </c>
      <c r="AM277">
        <v>0</v>
      </c>
      <c r="AN277">
        <v>1</v>
      </c>
      <c r="AO277">
        <v>0</v>
      </c>
      <c r="AP277" t="s">
        <v>1809</v>
      </c>
      <c r="AQ277" t="s">
        <v>1809</v>
      </c>
      <c r="AR277" t="s">
        <v>1809</v>
      </c>
      <c r="AS277" t="s">
        <v>1809</v>
      </c>
      <c r="AT277" t="s">
        <v>1809</v>
      </c>
      <c r="AU277" t="s">
        <v>1809</v>
      </c>
      <c r="AV277" t="s">
        <v>1809</v>
      </c>
      <c r="AW277" t="s">
        <v>1809</v>
      </c>
      <c r="AX277" t="s">
        <v>1809</v>
      </c>
      <c r="AY277" t="s">
        <v>1809</v>
      </c>
      <c r="AZ277">
        <v>1</v>
      </c>
      <c r="BA277">
        <v>0</v>
      </c>
      <c r="BB277">
        <v>0</v>
      </c>
      <c r="BC277">
        <v>1</v>
      </c>
      <c r="BD277">
        <v>0</v>
      </c>
      <c r="BE277">
        <v>0</v>
      </c>
      <c r="BF277">
        <v>0</v>
      </c>
      <c r="BG277">
        <v>0</v>
      </c>
      <c r="BH277">
        <v>0</v>
      </c>
      <c r="BI277">
        <v>0</v>
      </c>
      <c r="BJ277">
        <v>0</v>
      </c>
      <c r="BK277">
        <v>0</v>
      </c>
      <c r="BL277">
        <v>0</v>
      </c>
      <c r="BM277">
        <v>1</v>
      </c>
      <c r="BN277">
        <v>0</v>
      </c>
      <c r="BO277">
        <v>0</v>
      </c>
      <c r="BP277">
        <v>0</v>
      </c>
      <c r="BQ277">
        <v>0</v>
      </c>
      <c r="BR277">
        <v>0</v>
      </c>
      <c r="BS277">
        <v>0</v>
      </c>
      <c r="BT277">
        <v>0</v>
      </c>
      <c r="BU277">
        <v>1</v>
      </c>
      <c r="BV277">
        <v>1</v>
      </c>
      <c r="BW277">
        <v>1</v>
      </c>
      <c r="BX277">
        <v>0</v>
      </c>
      <c r="BY277">
        <v>0</v>
      </c>
      <c r="BZ277">
        <v>1</v>
      </c>
      <c r="CA277">
        <v>0</v>
      </c>
      <c r="CB277">
        <v>0</v>
      </c>
      <c r="CC277">
        <v>0</v>
      </c>
      <c r="CD277">
        <v>0</v>
      </c>
      <c r="CE277">
        <v>0</v>
      </c>
      <c r="CF277">
        <v>0</v>
      </c>
      <c r="CG277">
        <v>1</v>
      </c>
      <c r="CH277">
        <v>0</v>
      </c>
      <c r="CI277" t="s">
        <v>1809</v>
      </c>
      <c r="CJ277" t="s">
        <v>1809</v>
      </c>
      <c r="CK277" t="s">
        <v>1809</v>
      </c>
      <c r="CL277" t="s">
        <v>1809</v>
      </c>
      <c r="CM277" t="s">
        <v>1809</v>
      </c>
      <c r="CN277" t="s">
        <v>1809</v>
      </c>
      <c r="CO277" t="s">
        <v>1809</v>
      </c>
      <c r="CP277" t="s">
        <v>1809</v>
      </c>
      <c r="CQ277" t="s">
        <v>1809</v>
      </c>
      <c r="CR277" t="s">
        <v>1809</v>
      </c>
      <c r="CS277" t="s">
        <v>1809</v>
      </c>
      <c r="CT277" t="s">
        <v>1809</v>
      </c>
      <c r="CU277" t="s">
        <v>1809</v>
      </c>
      <c r="CV277" t="s">
        <v>1809</v>
      </c>
      <c r="CW277" t="s">
        <v>1809</v>
      </c>
      <c r="CX277" t="s">
        <v>1809</v>
      </c>
      <c r="CY277" t="s">
        <v>1809</v>
      </c>
      <c r="CZ277" t="s">
        <v>1809</v>
      </c>
      <c r="DA277" t="s">
        <v>1809</v>
      </c>
      <c r="DB277" t="s">
        <v>1809</v>
      </c>
      <c r="DC277" t="s">
        <v>1809</v>
      </c>
      <c r="DD277" t="s">
        <v>1809</v>
      </c>
      <c r="DE277" t="s">
        <v>1809</v>
      </c>
      <c r="DF277" t="s">
        <v>1809</v>
      </c>
      <c r="DG277" t="s">
        <v>1809</v>
      </c>
      <c r="DH277" t="s">
        <v>1809</v>
      </c>
      <c r="DI277" t="s">
        <v>1809</v>
      </c>
      <c r="DJ277" t="s">
        <v>1809</v>
      </c>
      <c r="DK277" t="s">
        <v>1809</v>
      </c>
      <c r="DL277" t="s">
        <v>1809</v>
      </c>
      <c r="DM277" t="s">
        <v>1809</v>
      </c>
      <c r="DN277" t="s">
        <v>1809</v>
      </c>
      <c r="DO277" t="s">
        <v>1809</v>
      </c>
      <c r="DP277" t="s">
        <v>1809</v>
      </c>
      <c r="DQ277" t="s">
        <v>1809</v>
      </c>
      <c r="DR277" t="s">
        <v>1809</v>
      </c>
      <c r="DS277" t="s">
        <v>1809</v>
      </c>
      <c r="DT277" t="s">
        <v>1809</v>
      </c>
      <c r="DU277" t="s">
        <v>1809</v>
      </c>
      <c r="DV277" t="s">
        <v>1809</v>
      </c>
      <c r="DW277">
        <v>1</v>
      </c>
      <c r="DX277">
        <v>0</v>
      </c>
      <c r="DY277">
        <v>1</v>
      </c>
      <c r="DZ277">
        <v>1</v>
      </c>
      <c r="EA277">
        <v>1</v>
      </c>
      <c r="EB277">
        <v>0</v>
      </c>
      <c r="EC277">
        <v>0</v>
      </c>
      <c r="ED277">
        <v>0</v>
      </c>
      <c r="EE277">
        <v>0</v>
      </c>
      <c r="EF277">
        <v>0</v>
      </c>
      <c r="EG277">
        <v>1</v>
      </c>
      <c r="EH277">
        <v>0</v>
      </c>
      <c r="EI277">
        <v>1</v>
      </c>
      <c r="EJ277">
        <v>0</v>
      </c>
      <c r="EK277">
        <v>0</v>
      </c>
      <c r="EL277">
        <v>1</v>
      </c>
      <c r="EM277">
        <v>0</v>
      </c>
      <c r="EN277">
        <v>1</v>
      </c>
      <c r="EO277">
        <v>1</v>
      </c>
      <c r="EP277">
        <v>0</v>
      </c>
      <c r="EQ277">
        <v>0</v>
      </c>
      <c r="ER277">
        <v>0</v>
      </c>
      <c r="ES277" t="s">
        <v>1809</v>
      </c>
      <c r="ET277" t="s">
        <v>1809</v>
      </c>
      <c r="EU277" t="s">
        <v>1809</v>
      </c>
      <c r="EV277" t="s">
        <v>1809</v>
      </c>
      <c r="EW277" t="s">
        <v>1809</v>
      </c>
    </row>
    <row r="278" spans="1:153" x14ac:dyDescent="0.35">
      <c r="A278" t="s">
        <v>691</v>
      </c>
      <c r="B278" s="1">
        <v>42902</v>
      </c>
      <c r="C278" s="1">
        <v>42993</v>
      </c>
      <c r="D278">
        <v>1</v>
      </c>
      <c r="E278">
        <v>0</v>
      </c>
      <c r="F278">
        <v>1</v>
      </c>
      <c r="G278">
        <v>0</v>
      </c>
      <c r="H278">
        <v>0</v>
      </c>
      <c r="I278">
        <v>0</v>
      </c>
      <c r="J278">
        <v>1</v>
      </c>
      <c r="K278">
        <v>2</v>
      </c>
      <c r="L278">
        <v>0</v>
      </c>
      <c r="M278">
        <v>1</v>
      </c>
      <c r="N278">
        <v>1</v>
      </c>
      <c r="O278">
        <v>1</v>
      </c>
      <c r="P278">
        <v>0</v>
      </c>
      <c r="Q278">
        <v>0</v>
      </c>
      <c r="R278">
        <v>0</v>
      </c>
      <c r="S278">
        <v>0</v>
      </c>
      <c r="T278">
        <v>1</v>
      </c>
      <c r="U278">
        <v>0</v>
      </c>
      <c r="V278">
        <v>1</v>
      </c>
      <c r="W278">
        <v>0</v>
      </c>
      <c r="X278">
        <v>0</v>
      </c>
      <c r="Y278">
        <v>1</v>
      </c>
      <c r="Z278">
        <v>1</v>
      </c>
      <c r="AA278">
        <v>1</v>
      </c>
      <c r="AB278">
        <v>1</v>
      </c>
      <c r="AC278">
        <v>1</v>
      </c>
      <c r="AD278">
        <v>1</v>
      </c>
      <c r="AE278">
        <v>1</v>
      </c>
      <c r="AF278">
        <v>1</v>
      </c>
      <c r="AG278">
        <v>0</v>
      </c>
      <c r="AH278">
        <v>0</v>
      </c>
      <c r="AI278">
        <v>0</v>
      </c>
      <c r="AJ278">
        <v>0</v>
      </c>
      <c r="AK278">
        <v>0</v>
      </c>
      <c r="AL278">
        <v>1</v>
      </c>
      <c r="AM278">
        <v>0</v>
      </c>
      <c r="AN278">
        <v>1</v>
      </c>
      <c r="AO278">
        <v>0</v>
      </c>
      <c r="AP278" t="s">
        <v>1809</v>
      </c>
      <c r="AQ278" t="s">
        <v>1809</v>
      </c>
      <c r="AR278" t="s">
        <v>1809</v>
      </c>
      <c r="AS278" t="s">
        <v>1809</v>
      </c>
      <c r="AT278" t="s">
        <v>1809</v>
      </c>
      <c r="AU278" t="s">
        <v>1809</v>
      </c>
      <c r="AV278" t="s">
        <v>1809</v>
      </c>
      <c r="AW278" t="s">
        <v>1809</v>
      </c>
      <c r="AX278" t="s">
        <v>1809</v>
      </c>
      <c r="AY278" t="s">
        <v>1809</v>
      </c>
      <c r="AZ278">
        <v>1</v>
      </c>
      <c r="BA278">
        <v>0</v>
      </c>
      <c r="BB278">
        <v>0</v>
      </c>
      <c r="BC278">
        <v>1</v>
      </c>
      <c r="BD278">
        <v>0</v>
      </c>
      <c r="BE278">
        <v>0</v>
      </c>
      <c r="BF278">
        <v>0</v>
      </c>
      <c r="BG278">
        <v>0</v>
      </c>
      <c r="BH278">
        <v>0</v>
      </c>
      <c r="BI278">
        <v>0</v>
      </c>
      <c r="BJ278">
        <v>0</v>
      </c>
      <c r="BK278">
        <v>0</v>
      </c>
      <c r="BL278">
        <v>0</v>
      </c>
      <c r="BM278">
        <v>1</v>
      </c>
      <c r="BN278">
        <v>0</v>
      </c>
      <c r="BO278">
        <v>0</v>
      </c>
      <c r="BP278">
        <v>0</v>
      </c>
      <c r="BQ278">
        <v>0</v>
      </c>
      <c r="BR278">
        <v>1</v>
      </c>
      <c r="BS278">
        <v>0</v>
      </c>
      <c r="BT278">
        <v>1</v>
      </c>
      <c r="BU278">
        <v>0</v>
      </c>
      <c r="BV278">
        <v>1</v>
      </c>
      <c r="BW278">
        <v>1</v>
      </c>
      <c r="BX278">
        <v>0</v>
      </c>
      <c r="BY278">
        <v>0</v>
      </c>
      <c r="BZ278">
        <v>1</v>
      </c>
      <c r="CA278">
        <v>0</v>
      </c>
      <c r="CB278">
        <v>0</v>
      </c>
      <c r="CC278">
        <v>0</v>
      </c>
      <c r="CD278">
        <v>1</v>
      </c>
      <c r="CE278">
        <v>0</v>
      </c>
      <c r="CF278">
        <v>1</v>
      </c>
      <c r="CG278">
        <v>0</v>
      </c>
      <c r="CH278">
        <v>0</v>
      </c>
      <c r="CI278" t="s">
        <v>1809</v>
      </c>
      <c r="CJ278" t="s">
        <v>1809</v>
      </c>
      <c r="CK278" t="s">
        <v>1809</v>
      </c>
      <c r="CL278" t="s">
        <v>1809</v>
      </c>
      <c r="CM278" t="s">
        <v>1809</v>
      </c>
      <c r="CN278" t="s">
        <v>1809</v>
      </c>
      <c r="CO278" t="s">
        <v>1809</v>
      </c>
      <c r="CP278" t="s">
        <v>1809</v>
      </c>
      <c r="CQ278" t="s">
        <v>1809</v>
      </c>
      <c r="CR278" t="s">
        <v>1809</v>
      </c>
      <c r="CS278" t="s">
        <v>1809</v>
      </c>
      <c r="CT278" t="s">
        <v>1809</v>
      </c>
      <c r="CU278" t="s">
        <v>1809</v>
      </c>
      <c r="CV278" t="s">
        <v>1809</v>
      </c>
      <c r="CW278" t="s">
        <v>1809</v>
      </c>
      <c r="CX278" t="s">
        <v>1809</v>
      </c>
      <c r="CY278" t="s">
        <v>1809</v>
      </c>
      <c r="CZ278" t="s">
        <v>1809</v>
      </c>
      <c r="DA278" t="s">
        <v>1809</v>
      </c>
      <c r="DB278" t="s">
        <v>1809</v>
      </c>
      <c r="DC278" t="s">
        <v>1809</v>
      </c>
      <c r="DD278" t="s">
        <v>1809</v>
      </c>
      <c r="DE278" t="s">
        <v>1809</v>
      </c>
      <c r="DF278" t="s">
        <v>1809</v>
      </c>
      <c r="DG278" t="s">
        <v>1809</v>
      </c>
      <c r="DH278" t="s">
        <v>1809</v>
      </c>
      <c r="DI278" t="s">
        <v>1809</v>
      </c>
      <c r="DJ278" t="s">
        <v>1809</v>
      </c>
      <c r="DK278" t="s">
        <v>1809</v>
      </c>
      <c r="DL278" t="s">
        <v>1809</v>
      </c>
      <c r="DM278" t="s">
        <v>1809</v>
      </c>
      <c r="DN278" t="s">
        <v>1809</v>
      </c>
      <c r="DO278" t="s">
        <v>1809</v>
      </c>
      <c r="DP278" t="s">
        <v>1809</v>
      </c>
      <c r="DQ278" t="s">
        <v>1809</v>
      </c>
      <c r="DR278" t="s">
        <v>1809</v>
      </c>
      <c r="DS278" t="s">
        <v>1809</v>
      </c>
      <c r="DT278" t="s">
        <v>1809</v>
      </c>
      <c r="DU278" t="s">
        <v>1809</v>
      </c>
      <c r="DV278" t="s">
        <v>1809</v>
      </c>
      <c r="DW278">
        <v>1</v>
      </c>
      <c r="DX278">
        <v>0</v>
      </c>
      <c r="DY278">
        <v>1</v>
      </c>
      <c r="DZ278">
        <v>1</v>
      </c>
      <c r="EA278">
        <v>1</v>
      </c>
      <c r="EB278">
        <v>0</v>
      </c>
      <c r="EC278">
        <v>0</v>
      </c>
      <c r="ED278">
        <v>0</v>
      </c>
      <c r="EE278">
        <v>0</v>
      </c>
      <c r="EF278">
        <v>0</v>
      </c>
      <c r="EG278">
        <v>1</v>
      </c>
      <c r="EH278">
        <v>0</v>
      </c>
      <c r="EI278">
        <v>1</v>
      </c>
      <c r="EJ278">
        <v>0</v>
      </c>
      <c r="EK278">
        <v>0</v>
      </c>
      <c r="EL278">
        <v>1</v>
      </c>
      <c r="EM278">
        <v>0</v>
      </c>
      <c r="EN278">
        <v>1</v>
      </c>
      <c r="EO278">
        <v>1</v>
      </c>
      <c r="EP278">
        <v>0</v>
      </c>
      <c r="EQ278">
        <v>0</v>
      </c>
      <c r="ER278">
        <v>0</v>
      </c>
      <c r="ES278" t="s">
        <v>1809</v>
      </c>
      <c r="ET278" t="s">
        <v>1809</v>
      </c>
      <c r="EU278" t="s">
        <v>1809</v>
      </c>
      <c r="EV278" t="s">
        <v>1809</v>
      </c>
      <c r="EW278" t="s">
        <v>1809</v>
      </c>
    </row>
    <row r="279" spans="1:153" x14ac:dyDescent="0.35">
      <c r="A279" t="s">
        <v>691</v>
      </c>
      <c r="B279" s="1">
        <v>42994</v>
      </c>
      <c r="C279" s="1">
        <v>43039</v>
      </c>
      <c r="D279">
        <v>1</v>
      </c>
      <c r="E279">
        <v>0</v>
      </c>
      <c r="F279">
        <v>1</v>
      </c>
      <c r="G279">
        <v>0</v>
      </c>
      <c r="H279">
        <v>0</v>
      </c>
      <c r="I279">
        <v>0</v>
      </c>
      <c r="J279">
        <v>1</v>
      </c>
      <c r="K279">
        <v>2</v>
      </c>
      <c r="L279">
        <v>0</v>
      </c>
      <c r="M279">
        <v>1</v>
      </c>
      <c r="N279">
        <v>1</v>
      </c>
      <c r="O279">
        <v>1</v>
      </c>
      <c r="P279">
        <v>0</v>
      </c>
      <c r="Q279">
        <v>0</v>
      </c>
      <c r="R279">
        <v>0</v>
      </c>
      <c r="S279">
        <v>0</v>
      </c>
      <c r="T279">
        <v>1</v>
      </c>
      <c r="U279">
        <v>0</v>
      </c>
      <c r="V279">
        <v>1</v>
      </c>
      <c r="W279">
        <v>0</v>
      </c>
      <c r="X279">
        <v>0</v>
      </c>
      <c r="Y279">
        <v>1</v>
      </c>
      <c r="Z279">
        <v>1</v>
      </c>
      <c r="AA279">
        <v>1</v>
      </c>
      <c r="AB279">
        <v>1</v>
      </c>
      <c r="AC279">
        <v>1</v>
      </c>
      <c r="AD279">
        <v>1</v>
      </c>
      <c r="AE279">
        <v>1</v>
      </c>
      <c r="AF279">
        <v>1</v>
      </c>
      <c r="AG279">
        <v>0</v>
      </c>
      <c r="AH279">
        <v>0</v>
      </c>
      <c r="AI279">
        <v>0</v>
      </c>
      <c r="AJ279">
        <v>0</v>
      </c>
      <c r="AK279">
        <v>0</v>
      </c>
      <c r="AL279">
        <v>1</v>
      </c>
      <c r="AM279">
        <v>0</v>
      </c>
      <c r="AN279">
        <v>1</v>
      </c>
      <c r="AO279">
        <v>0</v>
      </c>
      <c r="AP279" t="s">
        <v>1809</v>
      </c>
      <c r="AQ279" t="s">
        <v>1809</v>
      </c>
      <c r="AR279" t="s">
        <v>1809</v>
      </c>
      <c r="AS279" t="s">
        <v>1809</v>
      </c>
      <c r="AT279" t="s">
        <v>1809</v>
      </c>
      <c r="AU279" t="s">
        <v>1809</v>
      </c>
      <c r="AV279" t="s">
        <v>1809</v>
      </c>
      <c r="AW279" t="s">
        <v>1809</v>
      </c>
      <c r="AX279" t="s">
        <v>1809</v>
      </c>
      <c r="AY279" t="s">
        <v>1809</v>
      </c>
      <c r="AZ279">
        <v>1</v>
      </c>
      <c r="BA279">
        <v>0</v>
      </c>
      <c r="BB279">
        <v>0</v>
      </c>
      <c r="BC279">
        <v>1</v>
      </c>
      <c r="BD279">
        <v>0</v>
      </c>
      <c r="BE279">
        <v>0</v>
      </c>
      <c r="BF279">
        <v>0</v>
      </c>
      <c r="BG279">
        <v>0</v>
      </c>
      <c r="BH279">
        <v>0</v>
      </c>
      <c r="BI279">
        <v>0</v>
      </c>
      <c r="BJ279">
        <v>0</v>
      </c>
      <c r="BK279">
        <v>0</v>
      </c>
      <c r="BL279">
        <v>0</v>
      </c>
      <c r="BM279">
        <v>1</v>
      </c>
      <c r="BN279">
        <v>0</v>
      </c>
      <c r="BO279">
        <v>0</v>
      </c>
      <c r="BP279">
        <v>0</v>
      </c>
      <c r="BQ279">
        <v>0</v>
      </c>
      <c r="BR279">
        <v>1</v>
      </c>
      <c r="BS279">
        <v>0</v>
      </c>
      <c r="BT279">
        <v>1</v>
      </c>
      <c r="BU279">
        <v>0</v>
      </c>
      <c r="BV279">
        <v>1</v>
      </c>
      <c r="BW279">
        <v>1</v>
      </c>
      <c r="BX279">
        <v>0</v>
      </c>
      <c r="BY279">
        <v>0</v>
      </c>
      <c r="BZ279">
        <v>1</v>
      </c>
      <c r="CA279">
        <v>0</v>
      </c>
      <c r="CB279">
        <v>0</v>
      </c>
      <c r="CC279">
        <v>0</v>
      </c>
      <c r="CD279">
        <v>1</v>
      </c>
      <c r="CE279">
        <v>0</v>
      </c>
      <c r="CF279">
        <v>1</v>
      </c>
      <c r="CG279">
        <v>0</v>
      </c>
      <c r="CH279">
        <v>0</v>
      </c>
      <c r="CI279" t="s">
        <v>1809</v>
      </c>
      <c r="CJ279" t="s">
        <v>1809</v>
      </c>
      <c r="CK279" t="s">
        <v>1809</v>
      </c>
      <c r="CL279" t="s">
        <v>1809</v>
      </c>
      <c r="CM279" t="s">
        <v>1809</v>
      </c>
      <c r="CN279" t="s">
        <v>1809</v>
      </c>
      <c r="CO279" t="s">
        <v>1809</v>
      </c>
      <c r="CP279" t="s">
        <v>1809</v>
      </c>
      <c r="CQ279" t="s">
        <v>1809</v>
      </c>
      <c r="CR279" t="s">
        <v>1809</v>
      </c>
      <c r="CS279" t="s">
        <v>1809</v>
      </c>
      <c r="CT279" t="s">
        <v>1809</v>
      </c>
      <c r="CU279" t="s">
        <v>1809</v>
      </c>
      <c r="CV279" t="s">
        <v>1809</v>
      </c>
      <c r="CW279" t="s">
        <v>1809</v>
      </c>
      <c r="CX279" t="s">
        <v>1809</v>
      </c>
      <c r="CY279" t="s">
        <v>1809</v>
      </c>
      <c r="CZ279" t="s">
        <v>1809</v>
      </c>
      <c r="DA279" t="s">
        <v>1809</v>
      </c>
      <c r="DB279" t="s">
        <v>1809</v>
      </c>
      <c r="DC279" t="s">
        <v>1809</v>
      </c>
      <c r="DD279" t="s">
        <v>1809</v>
      </c>
      <c r="DE279" t="s">
        <v>1809</v>
      </c>
      <c r="DF279" t="s">
        <v>1809</v>
      </c>
      <c r="DG279" t="s">
        <v>1809</v>
      </c>
      <c r="DH279" t="s">
        <v>1809</v>
      </c>
      <c r="DI279" t="s">
        <v>1809</v>
      </c>
      <c r="DJ279" t="s">
        <v>1809</v>
      </c>
      <c r="DK279" t="s">
        <v>1809</v>
      </c>
      <c r="DL279" t="s">
        <v>1809</v>
      </c>
      <c r="DM279" t="s">
        <v>1809</v>
      </c>
      <c r="DN279" t="s">
        <v>1809</v>
      </c>
      <c r="DO279" t="s">
        <v>1809</v>
      </c>
      <c r="DP279" t="s">
        <v>1809</v>
      </c>
      <c r="DQ279" t="s">
        <v>1809</v>
      </c>
      <c r="DR279" t="s">
        <v>1809</v>
      </c>
      <c r="DS279" t="s">
        <v>1809</v>
      </c>
      <c r="DT279" t="s">
        <v>1809</v>
      </c>
      <c r="DU279" t="s">
        <v>1809</v>
      </c>
      <c r="DV279" t="s">
        <v>1809</v>
      </c>
      <c r="DW279">
        <v>1</v>
      </c>
      <c r="DX279">
        <v>0</v>
      </c>
      <c r="DY279">
        <v>1</v>
      </c>
      <c r="DZ279">
        <v>1</v>
      </c>
      <c r="EA279">
        <v>1</v>
      </c>
      <c r="EB279">
        <v>0</v>
      </c>
      <c r="EC279">
        <v>0</v>
      </c>
      <c r="ED279">
        <v>0</v>
      </c>
      <c r="EE279">
        <v>0</v>
      </c>
      <c r="EF279">
        <v>0</v>
      </c>
      <c r="EG279">
        <v>1</v>
      </c>
      <c r="EH279">
        <v>0</v>
      </c>
      <c r="EI279">
        <v>1</v>
      </c>
      <c r="EJ279">
        <v>0</v>
      </c>
      <c r="EK279">
        <v>0</v>
      </c>
      <c r="EL279">
        <v>1</v>
      </c>
      <c r="EM279">
        <v>0</v>
      </c>
      <c r="EN279">
        <v>1</v>
      </c>
      <c r="EO279">
        <v>1</v>
      </c>
      <c r="EP279">
        <v>0</v>
      </c>
      <c r="EQ279">
        <v>0</v>
      </c>
      <c r="ER279">
        <v>0</v>
      </c>
      <c r="ES279" t="s">
        <v>1809</v>
      </c>
      <c r="ET279" t="s">
        <v>1809</v>
      </c>
      <c r="EU279" t="s">
        <v>1809</v>
      </c>
      <c r="EV279" t="s">
        <v>1809</v>
      </c>
      <c r="EW279" t="s">
        <v>1809</v>
      </c>
    </row>
    <row r="280" spans="1:153" x14ac:dyDescent="0.35">
      <c r="A280" t="s">
        <v>691</v>
      </c>
      <c r="B280" s="1">
        <v>43040</v>
      </c>
      <c r="C280" s="1">
        <v>43289</v>
      </c>
      <c r="D280">
        <v>1</v>
      </c>
      <c r="E280">
        <v>0</v>
      </c>
      <c r="F280">
        <v>1</v>
      </c>
      <c r="G280">
        <v>0</v>
      </c>
      <c r="H280">
        <v>0</v>
      </c>
      <c r="I280">
        <v>0</v>
      </c>
      <c r="J280">
        <v>1</v>
      </c>
      <c r="K280">
        <v>2</v>
      </c>
      <c r="L280">
        <v>0</v>
      </c>
      <c r="M280">
        <v>1</v>
      </c>
      <c r="N280">
        <v>1</v>
      </c>
      <c r="O280">
        <v>1</v>
      </c>
      <c r="P280">
        <v>0</v>
      </c>
      <c r="Q280">
        <v>0</v>
      </c>
      <c r="R280">
        <v>0</v>
      </c>
      <c r="S280">
        <v>0</v>
      </c>
      <c r="T280">
        <v>1</v>
      </c>
      <c r="U280">
        <v>0</v>
      </c>
      <c r="V280">
        <v>1</v>
      </c>
      <c r="W280">
        <v>0</v>
      </c>
      <c r="X280">
        <v>0</v>
      </c>
      <c r="Y280">
        <v>1</v>
      </c>
      <c r="Z280">
        <v>1</v>
      </c>
      <c r="AA280">
        <v>1</v>
      </c>
      <c r="AB280">
        <v>1</v>
      </c>
      <c r="AC280">
        <v>1</v>
      </c>
      <c r="AD280">
        <v>1</v>
      </c>
      <c r="AE280">
        <v>1</v>
      </c>
      <c r="AF280">
        <v>1</v>
      </c>
      <c r="AG280">
        <v>0</v>
      </c>
      <c r="AH280">
        <v>0</v>
      </c>
      <c r="AI280">
        <v>0</v>
      </c>
      <c r="AJ280">
        <v>0</v>
      </c>
      <c r="AK280">
        <v>0</v>
      </c>
      <c r="AL280">
        <v>1</v>
      </c>
      <c r="AM280">
        <v>0</v>
      </c>
      <c r="AN280">
        <v>1</v>
      </c>
      <c r="AO280">
        <v>0</v>
      </c>
      <c r="AP280" t="s">
        <v>1809</v>
      </c>
      <c r="AQ280" t="s">
        <v>1809</v>
      </c>
      <c r="AR280" t="s">
        <v>1809</v>
      </c>
      <c r="AS280" t="s">
        <v>1809</v>
      </c>
      <c r="AT280" t="s">
        <v>1809</v>
      </c>
      <c r="AU280" t="s">
        <v>1809</v>
      </c>
      <c r="AV280" t="s">
        <v>1809</v>
      </c>
      <c r="AW280" t="s">
        <v>1809</v>
      </c>
      <c r="AX280" t="s">
        <v>1809</v>
      </c>
      <c r="AY280" t="s">
        <v>1809</v>
      </c>
      <c r="AZ280">
        <v>1</v>
      </c>
      <c r="BA280">
        <v>0</v>
      </c>
      <c r="BB280">
        <v>0</v>
      </c>
      <c r="BC280">
        <v>1</v>
      </c>
      <c r="BD280">
        <v>0</v>
      </c>
      <c r="BE280">
        <v>0</v>
      </c>
      <c r="BF280">
        <v>0</v>
      </c>
      <c r="BG280">
        <v>0</v>
      </c>
      <c r="BH280">
        <v>0</v>
      </c>
      <c r="BI280">
        <v>0</v>
      </c>
      <c r="BJ280">
        <v>0</v>
      </c>
      <c r="BK280">
        <v>0</v>
      </c>
      <c r="BL280">
        <v>0</v>
      </c>
      <c r="BM280">
        <v>1</v>
      </c>
      <c r="BN280">
        <v>0</v>
      </c>
      <c r="BO280">
        <v>0</v>
      </c>
      <c r="BP280">
        <v>0</v>
      </c>
      <c r="BQ280">
        <v>0</v>
      </c>
      <c r="BR280">
        <v>1</v>
      </c>
      <c r="BS280">
        <v>0</v>
      </c>
      <c r="BT280">
        <v>1</v>
      </c>
      <c r="BU280">
        <v>0</v>
      </c>
      <c r="BV280">
        <v>1</v>
      </c>
      <c r="BW280">
        <v>1</v>
      </c>
      <c r="BX280">
        <v>0</v>
      </c>
      <c r="BY280">
        <v>0</v>
      </c>
      <c r="BZ280">
        <v>1</v>
      </c>
      <c r="CA280">
        <v>0</v>
      </c>
      <c r="CB280">
        <v>0</v>
      </c>
      <c r="CC280">
        <v>0</v>
      </c>
      <c r="CD280">
        <v>1</v>
      </c>
      <c r="CE280">
        <v>0</v>
      </c>
      <c r="CF280">
        <v>1</v>
      </c>
      <c r="CG280">
        <v>0</v>
      </c>
      <c r="CH280">
        <v>0</v>
      </c>
      <c r="CI280" t="s">
        <v>1809</v>
      </c>
      <c r="CJ280" t="s">
        <v>1809</v>
      </c>
      <c r="CK280" t="s">
        <v>1809</v>
      </c>
      <c r="CL280" t="s">
        <v>1809</v>
      </c>
      <c r="CM280" t="s">
        <v>1809</v>
      </c>
      <c r="CN280" t="s">
        <v>1809</v>
      </c>
      <c r="CO280" t="s">
        <v>1809</v>
      </c>
      <c r="CP280" t="s">
        <v>1809</v>
      </c>
      <c r="CQ280" t="s">
        <v>1809</v>
      </c>
      <c r="CR280" t="s">
        <v>1809</v>
      </c>
      <c r="CS280" t="s">
        <v>1809</v>
      </c>
      <c r="CT280" t="s">
        <v>1809</v>
      </c>
      <c r="CU280" t="s">
        <v>1809</v>
      </c>
      <c r="CV280" t="s">
        <v>1809</v>
      </c>
      <c r="CW280" t="s">
        <v>1809</v>
      </c>
      <c r="CX280" t="s">
        <v>1809</v>
      </c>
      <c r="CY280" t="s">
        <v>1809</v>
      </c>
      <c r="CZ280" t="s">
        <v>1809</v>
      </c>
      <c r="DA280" t="s">
        <v>1809</v>
      </c>
      <c r="DB280" t="s">
        <v>1809</v>
      </c>
      <c r="DC280" t="s">
        <v>1809</v>
      </c>
      <c r="DD280" t="s">
        <v>1809</v>
      </c>
      <c r="DE280" t="s">
        <v>1809</v>
      </c>
      <c r="DF280" t="s">
        <v>1809</v>
      </c>
      <c r="DG280" t="s">
        <v>1809</v>
      </c>
      <c r="DH280" t="s">
        <v>1809</v>
      </c>
      <c r="DI280" t="s">
        <v>1809</v>
      </c>
      <c r="DJ280" t="s">
        <v>1809</v>
      </c>
      <c r="DK280" t="s">
        <v>1809</v>
      </c>
      <c r="DL280" t="s">
        <v>1809</v>
      </c>
      <c r="DM280" t="s">
        <v>1809</v>
      </c>
      <c r="DN280" t="s">
        <v>1809</v>
      </c>
      <c r="DO280" t="s">
        <v>1809</v>
      </c>
      <c r="DP280" t="s">
        <v>1809</v>
      </c>
      <c r="DQ280" t="s">
        <v>1809</v>
      </c>
      <c r="DR280" t="s">
        <v>1809</v>
      </c>
      <c r="DS280" t="s">
        <v>1809</v>
      </c>
      <c r="DT280" t="s">
        <v>1809</v>
      </c>
      <c r="DU280" t="s">
        <v>1809</v>
      </c>
      <c r="DV280" t="s">
        <v>1809</v>
      </c>
      <c r="DW280">
        <v>1</v>
      </c>
      <c r="DX280">
        <v>0</v>
      </c>
      <c r="DY280">
        <v>1</v>
      </c>
      <c r="DZ280">
        <v>1</v>
      </c>
      <c r="EA280">
        <v>1</v>
      </c>
      <c r="EB280">
        <v>0</v>
      </c>
      <c r="EC280">
        <v>0</v>
      </c>
      <c r="ED280">
        <v>0</v>
      </c>
      <c r="EE280">
        <v>0</v>
      </c>
      <c r="EF280">
        <v>0</v>
      </c>
      <c r="EG280">
        <v>1</v>
      </c>
      <c r="EH280">
        <v>0</v>
      </c>
      <c r="EI280">
        <v>1</v>
      </c>
      <c r="EJ280">
        <v>0</v>
      </c>
      <c r="EK280">
        <v>0</v>
      </c>
      <c r="EL280">
        <v>1</v>
      </c>
      <c r="EM280">
        <v>0</v>
      </c>
      <c r="EN280">
        <v>1</v>
      </c>
      <c r="EO280">
        <v>1</v>
      </c>
      <c r="EP280">
        <v>0</v>
      </c>
      <c r="EQ280">
        <v>0</v>
      </c>
      <c r="ER280">
        <v>0</v>
      </c>
      <c r="ES280" t="s">
        <v>1809</v>
      </c>
      <c r="ET280" t="s">
        <v>1809</v>
      </c>
      <c r="EU280" t="s">
        <v>1809</v>
      </c>
      <c r="EV280" t="s">
        <v>1809</v>
      </c>
      <c r="EW280" t="s">
        <v>1809</v>
      </c>
    </row>
    <row r="281" spans="1:153" x14ac:dyDescent="0.35">
      <c r="A281" t="s">
        <v>691</v>
      </c>
      <c r="B281" s="1">
        <v>43290</v>
      </c>
      <c r="C281" s="1">
        <v>43312</v>
      </c>
      <c r="D281">
        <v>1</v>
      </c>
      <c r="E281">
        <v>0</v>
      </c>
      <c r="F281">
        <v>1</v>
      </c>
      <c r="G281">
        <v>0</v>
      </c>
      <c r="H281">
        <v>0</v>
      </c>
      <c r="I281">
        <v>0</v>
      </c>
      <c r="J281">
        <v>1</v>
      </c>
      <c r="K281">
        <v>2</v>
      </c>
      <c r="L281">
        <v>0</v>
      </c>
      <c r="M281">
        <v>1</v>
      </c>
      <c r="N281">
        <v>1</v>
      </c>
      <c r="O281">
        <v>1</v>
      </c>
      <c r="P281">
        <v>0</v>
      </c>
      <c r="Q281">
        <v>0</v>
      </c>
      <c r="R281">
        <v>0</v>
      </c>
      <c r="S281">
        <v>0</v>
      </c>
      <c r="T281">
        <v>1</v>
      </c>
      <c r="U281">
        <v>0</v>
      </c>
      <c r="V281">
        <v>1</v>
      </c>
      <c r="W281">
        <v>0</v>
      </c>
      <c r="X281">
        <v>0</v>
      </c>
      <c r="Y281">
        <v>1</v>
      </c>
      <c r="Z281">
        <v>1</v>
      </c>
      <c r="AA281">
        <v>1</v>
      </c>
      <c r="AB281">
        <v>1</v>
      </c>
      <c r="AC281">
        <v>1</v>
      </c>
      <c r="AD281">
        <v>1</v>
      </c>
      <c r="AE281">
        <v>1</v>
      </c>
      <c r="AF281">
        <v>1</v>
      </c>
      <c r="AG281">
        <v>0</v>
      </c>
      <c r="AH281">
        <v>0</v>
      </c>
      <c r="AI281">
        <v>0</v>
      </c>
      <c r="AJ281">
        <v>0</v>
      </c>
      <c r="AK281">
        <v>0</v>
      </c>
      <c r="AL281">
        <v>1</v>
      </c>
      <c r="AM281">
        <v>0</v>
      </c>
      <c r="AN281">
        <v>1</v>
      </c>
      <c r="AO281">
        <v>0</v>
      </c>
      <c r="AP281" t="s">
        <v>1809</v>
      </c>
      <c r="AQ281" t="s">
        <v>1809</v>
      </c>
      <c r="AR281" t="s">
        <v>1809</v>
      </c>
      <c r="AS281" t="s">
        <v>1809</v>
      </c>
      <c r="AT281" t="s">
        <v>1809</v>
      </c>
      <c r="AU281" t="s">
        <v>1809</v>
      </c>
      <c r="AV281" t="s">
        <v>1809</v>
      </c>
      <c r="AW281" t="s">
        <v>1809</v>
      </c>
      <c r="AX281" t="s">
        <v>1809</v>
      </c>
      <c r="AY281" t="s">
        <v>1809</v>
      </c>
      <c r="AZ281">
        <v>1</v>
      </c>
      <c r="BA281">
        <v>0</v>
      </c>
      <c r="BB281">
        <v>0</v>
      </c>
      <c r="BC281">
        <v>1</v>
      </c>
      <c r="BD281">
        <v>0</v>
      </c>
      <c r="BE281">
        <v>0</v>
      </c>
      <c r="BF281">
        <v>0</v>
      </c>
      <c r="BG281">
        <v>0</v>
      </c>
      <c r="BH281">
        <v>0</v>
      </c>
      <c r="BI281">
        <v>0</v>
      </c>
      <c r="BJ281">
        <v>0</v>
      </c>
      <c r="BK281">
        <v>0</v>
      </c>
      <c r="BL281">
        <v>0</v>
      </c>
      <c r="BM281">
        <v>1</v>
      </c>
      <c r="BN281">
        <v>0</v>
      </c>
      <c r="BO281">
        <v>0</v>
      </c>
      <c r="BP281">
        <v>0</v>
      </c>
      <c r="BQ281">
        <v>0</v>
      </c>
      <c r="BR281">
        <v>1</v>
      </c>
      <c r="BS281">
        <v>0</v>
      </c>
      <c r="BT281">
        <v>1</v>
      </c>
      <c r="BU281">
        <v>0</v>
      </c>
      <c r="BV281">
        <v>1</v>
      </c>
      <c r="BW281">
        <v>1</v>
      </c>
      <c r="BX281">
        <v>0</v>
      </c>
      <c r="BY281">
        <v>0</v>
      </c>
      <c r="BZ281">
        <v>1</v>
      </c>
      <c r="CA281">
        <v>0</v>
      </c>
      <c r="CB281">
        <v>0</v>
      </c>
      <c r="CC281">
        <v>0</v>
      </c>
      <c r="CD281">
        <v>1</v>
      </c>
      <c r="CE281">
        <v>0</v>
      </c>
      <c r="CF281">
        <v>1</v>
      </c>
      <c r="CG281">
        <v>0</v>
      </c>
      <c r="CH281">
        <v>0</v>
      </c>
      <c r="CI281" t="s">
        <v>1809</v>
      </c>
      <c r="CJ281" t="s">
        <v>1809</v>
      </c>
      <c r="CK281" t="s">
        <v>1809</v>
      </c>
      <c r="CL281" t="s">
        <v>1809</v>
      </c>
      <c r="CM281" t="s">
        <v>1809</v>
      </c>
      <c r="CN281" t="s">
        <v>1809</v>
      </c>
      <c r="CO281" t="s">
        <v>1809</v>
      </c>
      <c r="CP281" t="s">
        <v>1809</v>
      </c>
      <c r="CQ281" t="s">
        <v>1809</v>
      </c>
      <c r="CR281" t="s">
        <v>1809</v>
      </c>
      <c r="CS281" t="s">
        <v>1809</v>
      </c>
      <c r="CT281" t="s">
        <v>1809</v>
      </c>
      <c r="CU281" t="s">
        <v>1809</v>
      </c>
      <c r="CV281" t="s">
        <v>1809</v>
      </c>
      <c r="CW281" t="s">
        <v>1809</v>
      </c>
      <c r="CX281" t="s">
        <v>1809</v>
      </c>
      <c r="CY281" t="s">
        <v>1809</v>
      </c>
      <c r="CZ281" t="s">
        <v>1809</v>
      </c>
      <c r="DA281" t="s">
        <v>1809</v>
      </c>
      <c r="DB281" t="s">
        <v>1809</v>
      </c>
      <c r="DC281" t="s">
        <v>1809</v>
      </c>
      <c r="DD281" t="s">
        <v>1809</v>
      </c>
      <c r="DE281" t="s">
        <v>1809</v>
      </c>
      <c r="DF281" t="s">
        <v>1809</v>
      </c>
      <c r="DG281" t="s">
        <v>1809</v>
      </c>
      <c r="DH281" t="s">
        <v>1809</v>
      </c>
      <c r="DI281" t="s">
        <v>1809</v>
      </c>
      <c r="DJ281" t="s">
        <v>1809</v>
      </c>
      <c r="DK281" t="s">
        <v>1809</v>
      </c>
      <c r="DL281" t="s">
        <v>1809</v>
      </c>
      <c r="DM281" t="s">
        <v>1809</v>
      </c>
      <c r="DN281" t="s">
        <v>1809</v>
      </c>
      <c r="DO281" t="s">
        <v>1809</v>
      </c>
      <c r="DP281" t="s">
        <v>1809</v>
      </c>
      <c r="DQ281" t="s">
        <v>1809</v>
      </c>
      <c r="DR281" t="s">
        <v>1809</v>
      </c>
      <c r="DS281" t="s">
        <v>1809</v>
      </c>
      <c r="DT281" t="s">
        <v>1809</v>
      </c>
      <c r="DU281" t="s">
        <v>1809</v>
      </c>
      <c r="DV281" t="s">
        <v>1809</v>
      </c>
      <c r="DW281">
        <v>1</v>
      </c>
      <c r="DX281">
        <v>0</v>
      </c>
      <c r="DY281">
        <v>1</v>
      </c>
      <c r="DZ281">
        <v>1</v>
      </c>
      <c r="EA281">
        <v>1</v>
      </c>
      <c r="EB281">
        <v>0</v>
      </c>
      <c r="EC281">
        <v>0</v>
      </c>
      <c r="ED281">
        <v>0</v>
      </c>
      <c r="EE281">
        <v>0</v>
      </c>
      <c r="EF281">
        <v>0</v>
      </c>
      <c r="EG281">
        <v>1</v>
      </c>
      <c r="EH281">
        <v>0</v>
      </c>
      <c r="EI281">
        <v>1</v>
      </c>
      <c r="EJ281">
        <v>0</v>
      </c>
      <c r="EK281">
        <v>0</v>
      </c>
      <c r="EL281">
        <v>1</v>
      </c>
      <c r="EM281">
        <v>0</v>
      </c>
      <c r="EN281">
        <v>1</v>
      </c>
      <c r="EO281">
        <v>1</v>
      </c>
      <c r="EP281">
        <v>0</v>
      </c>
      <c r="EQ281">
        <v>0</v>
      </c>
      <c r="ER281">
        <v>0</v>
      </c>
      <c r="ES281" t="s">
        <v>1809</v>
      </c>
      <c r="ET281" t="s">
        <v>1809</v>
      </c>
      <c r="EU281" t="s">
        <v>1809</v>
      </c>
      <c r="EV281" t="s">
        <v>1809</v>
      </c>
      <c r="EW281" t="s">
        <v>1809</v>
      </c>
    </row>
    <row r="282" spans="1:153" x14ac:dyDescent="0.35">
      <c r="A282" t="s">
        <v>691</v>
      </c>
      <c r="B282" s="1">
        <v>43313</v>
      </c>
      <c r="C282" s="1">
        <v>43830</v>
      </c>
      <c r="D282">
        <v>1</v>
      </c>
      <c r="E282">
        <v>0</v>
      </c>
      <c r="F282">
        <v>1</v>
      </c>
      <c r="G282">
        <v>0</v>
      </c>
      <c r="H282">
        <v>0</v>
      </c>
      <c r="I282">
        <v>0</v>
      </c>
      <c r="J282">
        <v>1</v>
      </c>
      <c r="K282">
        <v>2</v>
      </c>
      <c r="L282">
        <v>0</v>
      </c>
      <c r="M282">
        <v>1</v>
      </c>
      <c r="N282">
        <v>1</v>
      </c>
      <c r="O282">
        <v>1</v>
      </c>
      <c r="P282">
        <v>0</v>
      </c>
      <c r="Q282">
        <v>0</v>
      </c>
      <c r="R282">
        <v>0</v>
      </c>
      <c r="S282">
        <v>0</v>
      </c>
      <c r="T282">
        <v>1</v>
      </c>
      <c r="U282">
        <v>0</v>
      </c>
      <c r="V282">
        <v>1</v>
      </c>
      <c r="W282">
        <v>0</v>
      </c>
      <c r="X282">
        <v>0</v>
      </c>
      <c r="Y282">
        <v>1</v>
      </c>
      <c r="Z282">
        <v>1</v>
      </c>
      <c r="AA282">
        <v>1</v>
      </c>
      <c r="AB282">
        <v>1</v>
      </c>
      <c r="AC282">
        <v>1</v>
      </c>
      <c r="AD282">
        <v>1</v>
      </c>
      <c r="AE282">
        <v>1</v>
      </c>
      <c r="AF282">
        <v>1</v>
      </c>
      <c r="AG282">
        <v>0</v>
      </c>
      <c r="AH282">
        <v>0</v>
      </c>
      <c r="AI282">
        <v>0</v>
      </c>
      <c r="AJ282">
        <v>0</v>
      </c>
      <c r="AK282">
        <v>0</v>
      </c>
      <c r="AL282">
        <v>1</v>
      </c>
      <c r="AM282">
        <v>0</v>
      </c>
      <c r="AN282">
        <v>1</v>
      </c>
      <c r="AO282">
        <v>0</v>
      </c>
      <c r="AP282" t="s">
        <v>1809</v>
      </c>
      <c r="AQ282" t="s">
        <v>1809</v>
      </c>
      <c r="AR282" t="s">
        <v>1809</v>
      </c>
      <c r="AS282" t="s">
        <v>1809</v>
      </c>
      <c r="AT282" t="s">
        <v>1809</v>
      </c>
      <c r="AU282" t="s">
        <v>1809</v>
      </c>
      <c r="AV282" t="s">
        <v>1809</v>
      </c>
      <c r="AW282" t="s">
        <v>1809</v>
      </c>
      <c r="AX282" t="s">
        <v>1809</v>
      </c>
      <c r="AY282" t="s">
        <v>1809</v>
      </c>
      <c r="AZ282">
        <v>1</v>
      </c>
      <c r="BA282">
        <v>0</v>
      </c>
      <c r="BB282">
        <v>0</v>
      </c>
      <c r="BC282">
        <v>1</v>
      </c>
      <c r="BD282">
        <v>0</v>
      </c>
      <c r="BE282">
        <v>0</v>
      </c>
      <c r="BF282">
        <v>0</v>
      </c>
      <c r="BG282">
        <v>0</v>
      </c>
      <c r="BH282">
        <v>0</v>
      </c>
      <c r="BI282">
        <v>0</v>
      </c>
      <c r="BJ282">
        <v>0</v>
      </c>
      <c r="BK282">
        <v>0</v>
      </c>
      <c r="BL282">
        <v>0</v>
      </c>
      <c r="BM282">
        <v>1</v>
      </c>
      <c r="BN282">
        <v>0</v>
      </c>
      <c r="BO282">
        <v>0</v>
      </c>
      <c r="BP282">
        <v>0</v>
      </c>
      <c r="BQ282">
        <v>0</v>
      </c>
      <c r="BR282">
        <v>1</v>
      </c>
      <c r="BS282">
        <v>0</v>
      </c>
      <c r="BT282">
        <v>1</v>
      </c>
      <c r="BU282">
        <v>0</v>
      </c>
      <c r="BV282">
        <v>1</v>
      </c>
      <c r="BW282">
        <v>1</v>
      </c>
      <c r="BX282">
        <v>0</v>
      </c>
      <c r="BY282">
        <v>0</v>
      </c>
      <c r="BZ282">
        <v>1</v>
      </c>
      <c r="CA282">
        <v>0</v>
      </c>
      <c r="CB282">
        <v>0</v>
      </c>
      <c r="CC282">
        <v>0</v>
      </c>
      <c r="CD282">
        <v>1</v>
      </c>
      <c r="CE282">
        <v>0</v>
      </c>
      <c r="CF282">
        <v>1</v>
      </c>
      <c r="CG282">
        <v>0</v>
      </c>
      <c r="CH282">
        <v>0</v>
      </c>
      <c r="CI282" t="s">
        <v>1809</v>
      </c>
      <c r="CJ282" t="s">
        <v>1809</v>
      </c>
      <c r="CK282" t="s">
        <v>1809</v>
      </c>
      <c r="CL282" t="s">
        <v>1809</v>
      </c>
      <c r="CM282" t="s">
        <v>1809</v>
      </c>
      <c r="CN282" t="s">
        <v>1809</v>
      </c>
      <c r="CO282" t="s">
        <v>1809</v>
      </c>
      <c r="CP282" t="s">
        <v>1809</v>
      </c>
      <c r="CQ282" t="s">
        <v>1809</v>
      </c>
      <c r="CR282" t="s">
        <v>1809</v>
      </c>
      <c r="CS282" t="s">
        <v>1809</v>
      </c>
      <c r="CT282" t="s">
        <v>1809</v>
      </c>
      <c r="CU282" t="s">
        <v>1809</v>
      </c>
      <c r="CV282" t="s">
        <v>1809</v>
      </c>
      <c r="CW282" t="s">
        <v>1809</v>
      </c>
      <c r="CX282" t="s">
        <v>1809</v>
      </c>
      <c r="CY282" t="s">
        <v>1809</v>
      </c>
      <c r="CZ282" t="s">
        <v>1809</v>
      </c>
      <c r="DA282" t="s">
        <v>1809</v>
      </c>
      <c r="DB282" t="s">
        <v>1809</v>
      </c>
      <c r="DC282" t="s">
        <v>1809</v>
      </c>
      <c r="DD282" t="s">
        <v>1809</v>
      </c>
      <c r="DE282" t="s">
        <v>1809</v>
      </c>
      <c r="DF282" t="s">
        <v>1809</v>
      </c>
      <c r="DG282" t="s">
        <v>1809</v>
      </c>
      <c r="DH282" t="s">
        <v>1809</v>
      </c>
      <c r="DI282" t="s">
        <v>1809</v>
      </c>
      <c r="DJ282" t="s">
        <v>1809</v>
      </c>
      <c r="DK282" t="s">
        <v>1809</v>
      </c>
      <c r="DL282" t="s">
        <v>1809</v>
      </c>
      <c r="DM282" t="s">
        <v>1809</v>
      </c>
      <c r="DN282" t="s">
        <v>1809</v>
      </c>
      <c r="DO282" t="s">
        <v>1809</v>
      </c>
      <c r="DP282" t="s">
        <v>1809</v>
      </c>
      <c r="DQ282" t="s">
        <v>1809</v>
      </c>
      <c r="DR282" t="s">
        <v>1809</v>
      </c>
      <c r="DS282" t="s">
        <v>1809</v>
      </c>
      <c r="DT282" t="s">
        <v>1809</v>
      </c>
      <c r="DU282" t="s">
        <v>1809</v>
      </c>
      <c r="DV282" t="s">
        <v>1809</v>
      </c>
      <c r="DW282">
        <v>1</v>
      </c>
      <c r="DX282">
        <v>0</v>
      </c>
      <c r="DY282">
        <v>1</v>
      </c>
      <c r="DZ282">
        <v>1</v>
      </c>
      <c r="EA282">
        <v>1</v>
      </c>
      <c r="EB282">
        <v>0</v>
      </c>
      <c r="EC282">
        <v>0</v>
      </c>
      <c r="ED282">
        <v>0</v>
      </c>
      <c r="EE282">
        <v>0</v>
      </c>
      <c r="EF282">
        <v>0</v>
      </c>
      <c r="EG282">
        <v>1</v>
      </c>
      <c r="EH282">
        <v>0</v>
      </c>
      <c r="EI282">
        <v>1</v>
      </c>
      <c r="EJ282">
        <v>0</v>
      </c>
      <c r="EK282">
        <v>0</v>
      </c>
      <c r="EL282">
        <v>1</v>
      </c>
      <c r="EM282">
        <v>0</v>
      </c>
      <c r="EN282">
        <v>1</v>
      </c>
      <c r="EO282">
        <v>1</v>
      </c>
      <c r="EP282">
        <v>0</v>
      </c>
      <c r="EQ282">
        <v>0</v>
      </c>
      <c r="ER282">
        <v>0</v>
      </c>
      <c r="ES282" t="s">
        <v>1809</v>
      </c>
      <c r="ET282" t="s">
        <v>1809</v>
      </c>
      <c r="EU282" t="s">
        <v>1809</v>
      </c>
      <c r="EV282" t="s">
        <v>1809</v>
      </c>
      <c r="EW282" t="s">
        <v>1809</v>
      </c>
    </row>
    <row r="283" spans="1:153" x14ac:dyDescent="0.35">
      <c r="A283" t="s">
        <v>723</v>
      </c>
      <c r="B283" s="1">
        <v>41640</v>
      </c>
      <c r="C283" s="1">
        <v>41820</v>
      </c>
      <c r="D283">
        <v>1</v>
      </c>
      <c r="E283">
        <v>0</v>
      </c>
      <c r="F283">
        <v>1</v>
      </c>
      <c r="G283">
        <v>0</v>
      </c>
      <c r="H283">
        <v>0</v>
      </c>
      <c r="I283">
        <v>0</v>
      </c>
      <c r="J283">
        <v>0</v>
      </c>
      <c r="K283" t="s">
        <v>1809</v>
      </c>
      <c r="L283">
        <v>0</v>
      </c>
      <c r="M283">
        <v>0</v>
      </c>
      <c r="N283">
        <v>0</v>
      </c>
      <c r="O283">
        <v>0</v>
      </c>
      <c r="P283">
        <v>0</v>
      </c>
      <c r="Q283">
        <v>1</v>
      </c>
      <c r="R283">
        <v>0</v>
      </c>
      <c r="S283">
        <v>0</v>
      </c>
      <c r="T283">
        <v>0</v>
      </c>
      <c r="U283">
        <v>0</v>
      </c>
      <c r="V283">
        <v>0</v>
      </c>
      <c r="W283">
        <v>0</v>
      </c>
      <c r="X283">
        <v>1</v>
      </c>
      <c r="Y283">
        <v>0</v>
      </c>
      <c r="Z283" t="s">
        <v>1809</v>
      </c>
      <c r="AA283" t="s">
        <v>1809</v>
      </c>
      <c r="AB283" t="s">
        <v>1809</v>
      </c>
      <c r="AC283" t="s">
        <v>1809</v>
      </c>
      <c r="AD283" t="s">
        <v>1809</v>
      </c>
      <c r="AE283" t="s">
        <v>1809</v>
      </c>
      <c r="AF283" t="s">
        <v>1809</v>
      </c>
      <c r="AG283" t="s">
        <v>1809</v>
      </c>
      <c r="AH283" t="s">
        <v>1809</v>
      </c>
      <c r="AI283" t="s">
        <v>1809</v>
      </c>
      <c r="AJ283" t="s">
        <v>1809</v>
      </c>
      <c r="AK283" t="s">
        <v>1809</v>
      </c>
      <c r="AL283" t="s">
        <v>1809</v>
      </c>
      <c r="AM283" t="s">
        <v>1809</v>
      </c>
      <c r="AN283">
        <v>0</v>
      </c>
      <c r="AO283">
        <v>0</v>
      </c>
      <c r="AP283" t="s">
        <v>1809</v>
      </c>
      <c r="AQ283" t="s">
        <v>1809</v>
      </c>
      <c r="AR283" t="s">
        <v>1809</v>
      </c>
      <c r="AS283" t="s">
        <v>1809</v>
      </c>
      <c r="AT283" t="s">
        <v>1809</v>
      </c>
      <c r="AU283" t="s">
        <v>1809</v>
      </c>
      <c r="AV283" t="s">
        <v>1809</v>
      </c>
      <c r="AW283" t="s">
        <v>1809</v>
      </c>
      <c r="AX283" t="s">
        <v>1809</v>
      </c>
      <c r="AY283" t="s">
        <v>1809</v>
      </c>
      <c r="AZ283">
        <v>0</v>
      </c>
      <c r="BA283" t="s">
        <v>1809</v>
      </c>
      <c r="BB283" t="s">
        <v>1809</v>
      </c>
      <c r="BC283" t="s">
        <v>1809</v>
      </c>
      <c r="BD283" t="s">
        <v>1809</v>
      </c>
      <c r="BE283" t="s">
        <v>1809</v>
      </c>
      <c r="BF283" t="s">
        <v>1809</v>
      </c>
      <c r="BG283" t="s">
        <v>1809</v>
      </c>
      <c r="BH283" t="s">
        <v>1809</v>
      </c>
      <c r="BI283" t="s">
        <v>1809</v>
      </c>
      <c r="BJ283" t="s">
        <v>1809</v>
      </c>
      <c r="BK283" t="s">
        <v>1809</v>
      </c>
      <c r="BL283" t="s">
        <v>1809</v>
      </c>
      <c r="BM283" t="s">
        <v>1809</v>
      </c>
      <c r="BN283" t="s">
        <v>1809</v>
      </c>
      <c r="BO283" t="s">
        <v>1809</v>
      </c>
      <c r="BP283" t="s">
        <v>1809</v>
      </c>
      <c r="BQ283" t="s">
        <v>1809</v>
      </c>
      <c r="BR283" t="s">
        <v>1809</v>
      </c>
      <c r="BS283" t="s">
        <v>1809</v>
      </c>
      <c r="BT283" t="s">
        <v>1809</v>
      </c>
      <c r="BU283" t="s">
        <v>1809</v>
      </c>
      <c r="BV283">
        <v>0</v>
      </c>
      <c r="BW283" t="s">
        <v>1809</v>
      </c>
      <c r="BX283" t="s">
        <v>1809</v>
      </c>
      <c r="BY283" t="s">
        <v>1809</v>
      </c>
      <c r="BZ283" t="s">
        <v>1809</v>
      </c>
      <c r="CA283" t="s">
        <v>1809</v>
      </c>
      <c r="CB283" t="s">
        <v>1809</v>
      </c>
      <c r="CC283" t="s">
        <v>1809</v>
      </c>
      <c r="CD283" t="s">
        <v>1809</v>
      </c>
      <c r="CE283" t="s">
        <v>1809</v>
      </c>
      <c r="CF283" t="s">
        <v>1809</v>
      </c>
      <c r="CG283" t="s">
        <v>1809</v>
      </c>
      <c r="CH283">
        <v>0</v>
      </c>
      <c r="CI283" t="s">
        <v>1809</v>
      </c>
      <c r="CJ283" t="s">
        <v>1809</v>
      </c>
      <c r="CK283" t="s">
        <v>1809</v>
      </c>
      <c r="CL283" t="s">
        <v>1809</v>
      </c>
      <c r="CM283" t="s">
        <v>1809</v>
      </c>
      <c r="CN283" t="s">
        <v>1809</v>
      </c>
      <c r="CO283" t="s">
        <v>1809</v>
      </c>
      <c r="CP283" t="s">
        <v>1809</v>
      </c>
      <c r="CQ283" t="s">
        <v>1809</v>
      </c>
      <c r="CR283" t="s">
        <v>1809</v>
      </c>
      <c r="CS283" t="s">
        <v>1809</v>
      </c>
      <c r="CT283" t="s">
        <v>1809</v>
      </c>
      <c r="CU283" t="s">
        <v>1809</v>
      </c>
      <c r="CV283" t="s">
        <v>1809</v>
      </c>
      <c r="CW283" t="s">
        <v>1809</v>
      </c>
      <c r="CX283" t="s">
        <v>1809</v>
      </c>
      <c r="CY283" t="s">
        <v>1809</v>
      </c>
      <c r="CZ283" t="s">
        <v>1809</v>
      </c>
      <c r="DA283" t="s">
        <v>1809</v>
      </c>
      <c r="DB283" t="s">
        <v>1809</v>
      </c>
      <c r="DC283" t="s">
        <v>1809</v>
      </c>
      <c r="DD283" t="s">
        <v>1809</v>
      </c>
      <c r="DE283" t="s">
        <v>1809</v>
      </c>
      <c r="DF283" t="s">
        <v>1809</v>
      </c>
      <c r="DG283" t="s">
        <v>1809</v>
      </c>
      <c r="DH283" t="s">
        <v>1809</v>
      </c>
      <c r="DI283" t="s">
        <v>1809</v>
      </c>
      <c r="DJ283" t="s">
        <v>1809</v>
      </c>
      <c r="DK283" t="s">
        <v>1809</v>
      </c>
      <c r="DL283" t="s">
        <v>1809</v>
      </c>
      <c r="DM283" t="s">
        <v>1809</v>
      </c>
      <c r="DN283" t="s">
        <v>1809</v>
      </c>
      <c r="DO283" t="s">
        <v>1809</v>
      </c>
      <c r="DP283" t="s">
        <v>1809</v>
      </c>
      <c r="DQ283" t="s">
        <v>1809</v>
      </c>
      <c r="DR283" t="s">
        <v>1809</v>
      </c>
      <c r="DS283" t="s">
        <v>1809</v>
      </c>
      <c r="DT283" t="s">
        <v>1809</v>
      </c>
      <c r="DU283" t="s">
        <v>1809</v>
      </c>
      <c r="DV283" t="s">
        <v>1809</v>
      </c>
      <c r="DW283">
        <v>0</v>
      </c>
      <c r="DX283">
        <v>1</v>
      </c>
      <c r="DY283">
        <v>0</v>
      </c>
      <c r="DZ283" t="s">
        <v>1809</v>
      </c>
      <c r="EA283">
        <v>0</v>
      </c>
      <c r="EB283" t="s">
        <v>1809</v>
      </c>
      <c r="EC283" t="s">
        <v>1809</v>
      </c>
      <c r="ED283" t="s">
        <v>1809</v>
      </c>
      <c r="EE283" t="s">
        <v>1809</v>
      </c>
      <c r="EF283" t="s">
        <v>1809</v>
      </c>
      <c r="EG283" t="s">
        <v>1809</v>
      </c>
      <c r="EH283" t="s">
        <v>1809</v>
      </c>
      <c r="EI283">
        <v>1</v>
      </c>
      <c r="EJ283">
        <v>1</v>
      </c>
      <c r="EK283">
        <v>0</v>
      </c>
      <c r="EL283">
        <v>1</v>
      </c>
      <c r="EM283">
        <v>0</v>
      </c>
      <c r="EN283">
        <v>0</v>
      </c>
      <c r="EO283">
        <v>1</v>
      </c>
      <c r="EP283">
        <v>0</v>
      </c>
      <c r="EQ283">
        <v>0</v>
      </c>
      <c r="ER283">
        <v>1</v>
      </c>
      <c r="ES283">
        <v>0</v>
      </c>
      <c r="ET283">
        <v>1</v>
      </c>
      <c r="EU283">
        <v>0</v>
      </c>
      <c r="EV283">
        <v>0</v>
      </c>
      <c r="EW283">
        <v>0</v>
      </c>
    </row>
    <row r="284" spans="1:153" x14ac:dyDescent="0.35">
      <c r="A284" t="s">
        <v>723</v>
      </c>
      <c r="B284" s="1">
        <v>41821</v>
      </c>
      <c r="C284" s="1">
        <v>41912</v>
      </c>
      <c r="D284">
        <v>1</v>
      </c>
      <c r="E284">
        <v>0</v>
      </c>
      <c r="F284">
        <v>1</v>
      </c>
      <c r="G284">
        <v>0</v>
      </c>
      <c r="H284">
        <v>0</v>
      </c>
      <c r="I284">
        <v>0</v>
      </c>
      <c r="J284">
        <v>0</v>
      </c>
      <c r="K284" t="s">
        <v>1809</v>
      </c>
      <c r="L284">
        <v>0</v>
      </c>
      <c r="M284">
        <v>0</v>
      </c>
      <c r="N284">
        <v>0</v>
      </c>
      <c r="O284">
        <v>0</v>
      </c>
      <c r="P284">
        <v>0</v>
      </c>
      <c r="Q284">
        <v>1</v>
      </c>
      <c r="R284">
        <v>0</v>
      </c>
      <c r="S284">
        <v>0</v>
      </c>
      <c r="T284">
        <v>0</v>
      </c>
      <c r="U284">
        <v>0</v>
      </c>
      <c r="V284">
        <v>0</v>
      </c>
      <c r="W284">
        <v>0</v>
      </c>
      <c r="X284">
        <v>1</v>
      </c>
      <c r="Y284">
        <v>0</v>
      </c>
      <c r="Z284" t="s">
        <v>1809</v>
      </c>
      <c r="AA284" t="s">
        <v>1809</v>
      </c>
      <c r="AB284" t="s">
        <v>1809</v>
      </c>
      <c r="AC284" t="s">
        <v>1809</v>
      </c>
      <c r="AD284" t="s">
        <v>1809</v>
      </c>
      <c r="AE284" t="s">
        <v>1809</v>
      </c>
      <c r="AF284" t="s">
        <v>1809</v>
      </c>
      <c r="AG284" t="s">
        <v>1809</v>
      </c>
      <c r="AH284" t="s">
        <v>1809</v>
      </c>
      <c r="AI284" t="s">
        <v>1809</v>
      </c>
      <c r="AJ284" t="s">
        <v>1809</v>
      </c>
      <c r="AK284" t="s">
        <v>1809</v>
      </c>
      <c r="AL284" t="s">
        <v>1809</v>
      </c>
      <c r="AM284" t="s">
        <v>1809</v>
      </c>
      <c r="AN284">
        <v>0</v>
      </c>
      <c r="AO284">
        <v>0</v>
      </c>
      <c r="AP284" t="s">
        <v>1809</v>
      </c>
      <c r="AQ284" t="s">
        <v>1809</v>
      </c>
      <c r="AR284" t="s">
        <v>1809</v>
      </c>
      <c r="AS284" t="s">
        <v>1809</v>
      </c>
      <c r="AT284" t="s">
        <v>1809</v>
      </c>
      <c r="AU284" t="s">
        <v>1809</v>
      </c>
      <c r="AV284" t="s">
        <v>1809</v>
      </c>
      <c r="AW284" t="s">
        <v>1809</v>
      </c>
      <c r="AX284" t="s">
        <v>1809</v>
      </c>
      <c r="AY284" t="s">
        <v>1809</v>
      </c>
      <c r="AZ284">
        <v>0</v>
      </c>
      <c r="BA284" t="s">
        <v>1809</v>
      </c>
      <c r="BB284" t="s">
        <v>1809</v>
      </c>
      <c r="BC284" t="s">
        <v>1809</v>
      </c>
      <c r="BD284" t="s">
        <v>1809</v>
      </c>
      <c r="BE284" t="s">
        <v>1809</v>
      </c>
      <c r="BF284" t="s">
        <v>1809</v>
      </c>
      <c r="BG284" t="s">
        <v>1809</v>
      </c>
      <c r="BH284" t="s">
        <v>1809</v>
      </c>
      <c r="BI284" t="s">
        <v>1809</v>
      </c>
      <c r="BJ284" t="s">
        <v>1809</v>
      </c>
      <c r="BK284" t="s">
        <v>1809</v>
      </c>
      <c r="BL284" t="s">
        <v>1809</v>
      </c>
      <c r="BM284" t="s">
        <v>1809</v>
      </c>
      <c r="BN284" t="s">
        <v>1809</v>
      </c>
      <c r="BO284" t="s">
        <v>1809</v>
      </c>
      <c r="BP284" t="s">
        <v>1809</v>
      </c>
      <c r="BQ284" t="s">
        <v>1809</v>
      </c>
      <c r="BR284" t="s">
        <v>1809</v>
      </c>
      <c r="BS284" t="s">
        <v>1809</v>
      </c>
      <c r="BT284" t="s">
        <v>1809</v>
      </c>
      <c r="BU284" t="s">
        <v>1809</v>
      </c>
      <c r="BV284">
        <v>0</v>
      </c>
      <c r="BW284" t="s">
        <v>1809</v>
      </c>
      <c r="BX284" t="s">
        <v>1809</v>
      </c>
      <c r="BY284" t="s">
        <v>1809</v>
      </c>
      <c r="BZ284" t="s">
        <v>1809</v>
      </c>
      <c r="CA284" t="s">
        <v>1809</v>
      </c>
      <c r="CB284" t="s">
        <v>1809</v>
      </c>
      <c r="CC284" t="s">
        <v>1809</v>
      </c>
      <c r="CD284" t="s">
        <v>1809</v>
      </c>
      <c r="CE284" t="s">
        <v>1809</v>
      </c>
      <c r="CF284" t="s">
        <v>1809</v>
      </c>
      <c r="CG284" t="s">
        <v>1809</v>
      </c>
      <c r="CH284">
        <v>0</v>
      </c>
      <c r="CI284" t="s">
        <v>1809</v>
      </c>
      <c r="CJ284" t="s">
        <v>1809</v>
      </c>
      <c r="CK284" t="s">
        <v>1809</v>
      </c>
      <c r="CL284" t="s">
        <v>1809</v>
      </c>
      <c r="CM284" t="s">
        <v>1809</v>
      </c>
      <c r="CN284" t="s">
        <v>1809</v>
      </c>
      <c r="CO284" t="s">
        <v>1809</v>
      </c>
      <c r="CP284" t="s">
        <v>1809</v>
      </c>
      <c r="CQ284" t="s">
        <v>1809</v>
      </c>
      <c r="CR284" t="s">
        <v>1809</v>
      </c>
      <c r="CS284" t="s">
        <v>1809</v>
      </c>
      <c r="CT284" t="s">
        <v>1809</v>
      </c>
      <c r="CU284" t="s">
        <v>1809</v>
      </c>
      <c r="CV284" t="s">
        <v>1809</v>
      </c>
      <c r="CW284" t="s">
        <v>1809</v>
      </c>
      <c r="CX284" t="s">
        <v>1809</v>
      </c>
      <c r="CY284" t="s">
        <v>1809</v>
      </c>
      <c r="CZ284" t="s">
        <v>1809</v>
      </c>
      <c r="DA284" t="s">
        <v>1809</v>
      </c>
      <c r="DB284" t="s">
        <v>1809</v>
      </c>
      <c r="DC284" t="s">
        <v>1809</v>
      </c>
      <c r="DD284" t="s">
        <v>1809</v>
      </c>
      <c r="DE284" t="s">
        <v>1809</v>
      </c>
      <c r="DF284" t="s">
        <v>1809</v>
      </c>
      <c r="DG284" t="s">
        <v>1809</v>
      </c>
      <c r="DH284" t="s">
        <v>1809</v>
      </c>
      <c r="DI284" t="s">
        <v>1809</v>
      </c>
      <c r="DJ284" t="s">
        <v>1809</v>
      </c>
      <c r="DK284" t="s">
        <v>1809</v>
      </c>
      <c r="DL284" t="s">
        <v>1809</v>
      </c>
      <c r="DM284" t="s">
        <v>1809</v>
      </c>
      <c r="DN284" t="s">
        <v>1809</v>
      </c>
      <c r="DO284" t="s">
        <v>1809</v>
      </c>
      <c r="DP284" t="s">
        <v>1809</v>
      </c>
      <c r="DQ284" t="s">
        <v>1809</v>
      </c>
      <c r="DR284" t="s">
        <v>1809</v>
      </c>
      <c r="DS284" t="s">
        <v>1809</v>
      </c>
      <c r="DT284" t="s">
        <v>1809</v>
      </c>
      <c r="DU284" t="s">
        <v>1809</v>
      </c>
      <c r="DV284" t="s">
        <v>1809</v>
      </c>
      <c r="DW284">
        <v>0</v>
      </c>
      <c r="DX284">
        <v>1</v>
      </c>
      <c r="DY284">
        <v>0</v>
      </c>
      <c r="DZ284" t="s">
        <v>1809</v>
      </c>
      <c r="EA284">
        <v>0</v>
      </c>
      <c r="EB284" t="s">
        <v>1809</v>
      </c>
      <c r="EC284" t="s">
        <v>1809</v>
      </c>
      <c r="ED284" t="s">
        <v>1809</v>
      </c>
      <c r="EE284" t="s">
        <v>1809</v>
      </c>
      <c r="EF284" t="s">
        <v>1809</v>
      </c>
      <c r="EG284" t="s">
        <v>1809</v>
      </c>
      <c r="EH284" t="s">
        <v>1809</v>
      </c>
      <c r="EI284">
        <v>1</v>
      </c>
      <c r="EJ284">
        <v>1</v>
      </c>
      <c r="EK284">
        <v>0</v>
      </c>
      <c r="EL284">
        <v>1</v>
      </c>
      <c r="EM284">
        <v>0</v>
      </c>
      <c r="EN284">
        <v>0</v>
      </c>
      <c r="EO284">
        <v>1</v>
      </c>
      <c r="EP284">
        <v>0</v>
      </c>
      <c r="EQ284">
        <v>0</v>
      </c>
      <c r="ER284">
        <v>1</v>
      </c>
      <c r="ES284">
        <v>0</v>
      </c>
      <c r="ET284">
        <v>1</v>
      </c>
      <c r="EU284">
        <v>0</v>
      </c>
      <c r="EV284">
        <v>0</v>
      </c>
      <c r="EW284">
        <v>0</v>
      </c>
    </row>
    <row r="285" spans="1:153" x14ac:dyDescent="0.35">
      <c r="A285" t="s">
        <v>723</v>
      </c>
      <c r="B285" s="1">
        <v>41913</v>
      </c>
      <c r="C285" s="1">
        <v>42162</v>
      </c>
      <c r="D285">
        <v>1</v>
      </c>
      <c r="E285">
        <v>0</v>
      </c>
      <c r="F285">
        <v>1</v>
      </c>
      <c r="G285">
        <v>0</v>
      </c>
      <c r="H285">
        <v>0</v>
      </c>
      <c r="I285">
        <v>0</v>
      </c>
      <c r="J285">
        <v>0</v>
      </c>
      <c r="K285" t="s">
        <v>1809</v>
      </c>
      <c r="L285">
        <v>0</v>
      </c>
      <c r="M285">
        <v>0</v>
      </c>
      <c r="N285">
        <v>0</v>
      </c>
      <c r="O285">
        <v>0</v>
      </c>
      <c r="P285">
        <v>0</v>
      </c>
      <c r="Q285">
        <v>1</v>
      </c>
      <c r="R285">
        <v>0</v>
      </c>
      <c r="S285">
        <v>0</v>
      </c>
      <c r="T285">
        <v>0</v>
      </c>
      <c r="U285">
        <v>0</v>
      </c>
      <c r="V285">
        <v>0</v>
      </c>
      <c r="W285">
        <v>0</v>
      </c>
      <c r="X285">
        <v>1</v>
      </c>
      <c r="Y285">
        <v>0</v>
      </c>
      <c r="Z285" t="s">
        <v>1809</v>
      </c>
      <c r="AA285" t="s">
        <v>1809</v>
      </c>
      <c r="AB285" t="s">
        <v>1809</v>
      </c>
      <c r="AC285" t="s">
        <v>1809</v>
      </c>
      <c r="AD285" t="s">
        <v>1809</v>
      </c>
      <c r="AE285" t="s">
        <v>1809</v>
      </c>
      <c r="AF285" t="s">
        <v>1809</v>
      </c>
      <c r="AG285" t="s">
        <v>1809</v>
      </c>
      <c r="AH285" t="s">
        <v>1809</v>
      </c>
      <c r="AI285" t="s">
        <v>1809</v>
      </c>
      <c r="AJ285" t="s">
        <v>1809</v>
      </c>
      <c r="AK285" t="s">
        <v>1809</v>
      </c>
      <c r="AL285" t="s">
        <v>1809</v>
      </c>
      <c r="AM285" t="s">
        <v>1809</v>
      </c>
      <c r="AN285">
        <v>0</v>
      </c>
      <c r="AO285">
        <v>0</v>
      </c>
      <c r="AP285" t="s">
        <v>1809</v>
      </c>
      <c r="AQ285" t="s">
        <v>1809</v>
      </c>
      <c r="AR285" t="s">
        <v>1809</v>
      </c>
      <c r="AS285" t="s">
        <v>1809</v>
      </c>
      <c r="AT285" t="s">
        <v>1809</v>
      </c>
      <c r="AU285" t="s">
        <v>1809</v>
      </c>
      <c r="AV285" t="s">
        <v>1809</v>
      </c>
      <c r="AW285" t="s">
        <v>1809</v>
      </c>
      <c r="AX285" t="s">
        <v>1809</v>
      </c>
      <c r="AY285" t="s">
        <v>1809</v>
      </c>
      <c r="AZ285">
        <v>0</v>
      </c>
      <c r="BA285" t="s">
        <v>1809</v>
      </c>
      <c r="BB285" t="s">
        <v>1809</v>
      </c>
      <c r="BC285" t="s">
        <v>1809</v>
      </c>
      <c r="BD285" t="s">
        <v>1809</v>
      </c>
      <c r="BE285" t="s">
        <v>1809</v>
      </c>
      <c r="BF285" t="s">
        <v>1809</v>
      </c>
      <c r="BG285" t="s">
        <v>1809</v>
      </c>
      <c r="BH285" t="s">
        <v>1809</v>
      </c>
      <c r="BI285" t="s">
        <v>1809</v>
      </c>
      <c r="BJ285" t="s">
        <v>1809</v>
      </c>
      <c r="BK285" t="s">
        <v>1809</v>
      </c>
      <c r="BL285" t="s">
        <v>1809</v>
      </c>
      <c r="BM285" t="s">
        <v>1809</v>
      </c>
      <c r="BN285" t="s">
        <v>1809</v>
      </c>
      <c r="BO285" t="s">
        <v>1809</v>
      </c>
      <c r="BP285" t="s">
        <v>1809</v>
      </c>
      <c r="BQ285" t="s">
        <v>1809</v>
      </c>
      <c r="BR285" t="s">
        <v>1809</v>
      </c>
      <c r="BS285" t="s">
        <v>1809</v>
      </c>
      <c r="BT285" t="s">
        <v>1809</v>
      </c>
      <c r="BU285" t="s">
        <v>1809</v>
      </c>
      <c r="BV285">
        <v>0</v>
      </c>
      <c r="BW285" t="s">
        <v>1809</v>
      </c>
      <c r="BX285" t="s">
        <v>1809</v>
      </c>
      <c r="BY285" t="s">
        <v>1809</v>
      </c>
      <c r="BZ285" t="s">
        <v>1809</v>
      </c>
      <c r="CA285" t="s">
        <v>1809</v>
      </c>
      <c r="CB285" t="s">
        <v>1809</v>
      </c>
      <c r="CC285" t="s">
        <v>1809</v>
      </c>
      <c r="CD285" t="s">
        <v>1809</v>
      </c>
      <c r="CE285" t="s">
        <v>1809</v>
      </c>
      <c r="CF285" t="s">
        <v>1809</v>
      </c>
      <c r="CG285" t="s">
        <v>1809</v>
      </c>
      <c r="CH285">
        <v>0</v>
      </c>
      <c r="CI285" t="s">
        <v>1809</v>
      </c>
      <c r="CJ285" t="s">
        <v>1809</v>
      </c>
      <c r="CK285" t="s">
        <v>1809</v>
      </c>
      <c r="CL285" t="s">
        <v>1809</v>
      </c>
      <c r="CM285" t="s">
        <v>1809</v>
      </c>
      <c r="CN285" t="s">
        <v>1809</v>
      </c>
      <c r="CO285" t="s">
        <v>1809</v>
      </c>
      <c r="CP285" t="s">
        <v>1809</v>
      </c>
      <c r="CQ285" t="s">
        <v>1809</v>
      </c>
      <c r="CR285" t="s">
        <v>1809</v>
      </c>
      <c r="CS285" t="s">
        <v>1809</v>
      </c>
      <c r="CT285" t="s">
        <v>1809</v>
      </c>
      <c r="CU285" t="s">
        <v>1809</v>
      </c>
      <c r="CV285" t="s">
        <v>1809</v>
      </c>
      <c r="CW285" t="s">
        <v>1809</v>
      </c>
      <c r="CX285" t="s">
        <v>1809</v>
      </c>
      <c r="CY285" t="s">
        <v>1809</v>
      </c>
      <c r="CZ285" t="s">
        <v>1809</v>
      </c>
      <c r="DA285" t="s">
        <v>1809</v>
      </c>
      <c r="DB285" t="s">
        <v>1809</v>
      </c>
      <c r="DC285" t="s">
        <v>1809</v>
      </c>
      <c r="DD285" t="s">
        <v>1809</v>
      </c>
      <c r="DE285" t="s">
        <v>1809</v>
      </c>
      <c r="DF285" t="s">
        <v>1809</v>
      </c>
      <c r="DG285" t="s">
        <v>1809</v>
      </c>
      <c r="DH285" t="s">
        <v>1809</v>
      </c>
      <c r="DI285" t="s">
        <v>1809</v>
      </c>
      <c r="DJ285" t="s">
        <v>1809</v>
      </c>
      <c r="DK285" t="s">
        <v>1809</v>
      </c>
      <c r="DL285" t="s">
        <v>1809</v>
      </c>
      <c r="DM285" t="s">
        <v>1809</v>
      </c>
      <c r="DN285" t="s">
        <v>1809</v>
      </c>
      <c r="DO285" t="s">
        <v>1809</v>
      </c>
      <c r="DP285" t="s">
        <v>1809</v>
      </c>
      <c r="DQ285" t="s">
        <v>1809</v>
      </c>
      <c r="DR285" t="s">
        <v>1809</v>
      </c>
      <c r="DS285" t="s">
        <v>1809</v>
      </c>
      <c r="DT285" t="s">
        <v>1809</v>
      </c>
      <c r="DU285" t="s">
        <v>1809</v>
      </c>
      <c r="DV285" t="s">
        <v>1809</v>
      </c>
      <c r="DW285">
        <v>0</v>
      </c>
      <c r="DX285">
        <v>1</v>
      </c>
      <c r="DY285">
        <v>0</v>
      </c>
      <c r="DZ285" t="s">
        <v>1809</v>
      </c>
      <c r="EA285">
        <v>0</v>
      </c>
      <c r="EB285" t="s">
        <v>1809</v>
      </c>
      <c r="EC285" t="s">
        <v>1809</v>
      </c>
      <c r="ED285" t="s">
        <v>1809</v>
      </c>
      <c r="EE285" t="s">
        <v>1809</v>
      </c>
      <c r="EF285" t="s">
        <v>1809</v>
      </c>
      <c r="EG285" t="s">
        <v>1809</v>
      </c>
      <c r="EH285" t="s">
        <v>1809</v>
      </c>
      <c r="EI285">
        <v>1</v>
      </c>
      <c r="EJ285">
        <v>1</v>
      </c>
      <c r="EK285">
        <v>0</v>
      </c>
      <c r="EL285">
        <v>1</v>
      </c>
      <c r="EM285">
        <v>0</v>
      </c>
      <c r="EN285">
        <v>0</v>
      </c>
      <c r="EO285">
        <v>1</v>
      </c>
      <c r="EP285">
        <v>0</v>
      </c>
      <c r="EQ285">
        <v>0</v>
      </c>
      <c r="ER285">
        <v>1</v>
      </c>
      <c r="ES285">
        <v>0</v>
      </c>
      <c r="ET285">
        <v>1</v>
      </c>
      <c r="EU285">
        <v>0</v>
      </c>
      <c r="EV285">
        <v>0</v>
      </c>
      <c r="EW285">
        <v>0</v>
      </c>
    </row>
    <row r="286" spans="1:153" x14ac:dyDescent="0.35">
      <c r="A286" t="s">
        <v>723</v>
      </c>
      <c r="B286" s="1">
        <v>42163</v>
      </c>
      <c r="C286" s="1">
        <v>42277</v>
      </c>
      <c r="D286">
        <v>1</v>
      </c>
      <c r="E286">
        <v>0</v>
      </c>
      <c r="F286">
        <v>1</v>
      </c>
      <c r="G286">
        <v>0</v>
      </c>
      <c r="H286">
        <v>0</v>
      </c>
      <c r="I286">
        <v>0</v>
      </c>
      <c r="J286">
        <v>1</v>
      </c>
      <c r="K286">
        <v>3</v>
      </c>
      <c r="L286">
        <v>0</v>
      </c>
      <c r="M286">
        <v>1</v>
      </c>
      <c r="N286">
        <v>1</v>
      </c>
      <c r="O286">
        <v>1</v>
      </c>
      <c r="P286">
        <v>1</v>
      </c>
      <c r="Q286">
        <v>0</v>
      </c>
      <c r="R286">
        <v>0</v>
      </c>
      <c r="S286">
        <v>0</v>
      </c>
      <c r="T286">
        <v>0</v>
      </c>
      <c r="U286">
        <v>0</v>
      </c>
      <c r="V286">
        <v>0</v>
      </c>
      <c r="W286">
        <v>1</v>
      </c>
      <c r="X286">
        <v>0</v>
      </c>
      <c r="Y286">
        <v>1</v>
      </c>
      <c r="Z286">
        <v>1</v>
      </c>
      <c r="AA286">
        <v>1</v>
      </c>
      <c r="AB286">
        <v>1</v>
      </c>
      <c r="AC286">
        <v>0</v>
      </c>
      <c r="AD286">
        <v>0</v>
      </c>
      <c r="AE286">
        <v>0</v>
      </c>
      <c r="AF286">
        <v>1</v>
      </c>
      <c r="AG286">
        <v>0</v>
      </c>
      <c r="AH286">
        <v>0</v>
      </c>
      <c r="AI286">
        <v>0</v>
      </c>
      <c r="AJ286">
        <v>0</v>
      </c>
      <c r="AK286">
        <v>0</v>
      </c>
      <c r="AL286">
        <v>1</v>
      </c>
      <c r="AM286">
        <v>0</v>
      </c>
      <c r="AN286">
        <v>0</v>
      </c>
      <c r="AO286">
        <v>0</v>
      </c>
      <c r="AP286" t="s">
        <v>1809</v>
      </c>
      <c r="AQ286" t="s">
        <v>1809</v>
      </c>
      <c r="AR286" t="s">
        <v>1809</v>
      </c>
      <c r="AS286" t="s">
        <v>1809</v>
      </c>
      <c r="AT286" t="s">
        <v>1809</v>
      </c>
      <c r="AU286" t="s">
        <v>1809</v>
      </c>
      <c r="AV286" t="s">
        <v>1809</v>
      </c>
      <c r="AW286" t="s">
        <v>1809</v>
      </c>
      <c r="AX286" t="s">
        <v>1809</v>
      </c>
      <c r="AY286" t="s">
        <v>1809</v>
      </c>
      <c r="AZ286">
        <v>0</v>
      </c>
      <c r="BA286" t="s">
        <v>1809</v>
      </c>
      <c r="BB286" t="s">
        <v>1809</v>
      </c>
      <c r="BC286" t="s">
        <v>1809</v>
      </c>
      <c r="BD286" t="s">
        <v>1809</v>
      </c>
      <c r="BE286" t="s">
        <v>1809</v>
      </c>
      <c r="BF286" t="s">
        <v>1809</v>
      </c>
      <c r="BG286" t="s">
        <v>1809</v>
      </c>
      <c r="BH286" t="s">
        <v>1809</v>
      </c>
      <c r="BI286" t="s">
        <v>1809</v>
      </c>
      <c r="BJ286" t="s">
        <v>1809</v>
      </c>
      <c r="BK286" t="s">
        <v>1809</v>
      </c>
      <c r="BL286" t="s">
        <v>1809</v>
      </c>
      <c r="BM286" t="s">
        <v>1809</v>
      </c>
      <c r="BN286" t="s">
        <v>1809</v>
      </c>
      <c r="BO286" t="s">
        <v>1809</v>
      </c>
      <c r="BP286" t="s">
        <v>1809</v>
      </c>
      <c r="BQ286" t="s">
        <v>1809</v>
      </c>
      <c r="BR286" t="s">
        <v>1809</v>
      </c>
      <c r="BS286" t="s">
        <v>1809</v>
      </c>
      <c r="BT286" t="s">
        <v>1809</v>
      </c>
      <c r="BU286" t="s">
        <v>1809</v>
      </c>
      <c r="BV286">
        <v>0</v>
      </c>
      <c r="BW286" t="s">
        <v>1809</v>
      </c>
      <c r="BX286" t="s">
        <v>1809</v>
      </c>
      <c r="BY286" t="s">
        <v>1809</v>
      </c>
      <c r="BZ286" t="s">
        <v>1809</v>
      </c>
      <c r="CA286" t="s">
        <v>1809</v>
      </c>
      <c r="CB286" t="s">
        <v>1809</v>
      </c>
      <c r="CC286" t="s">
        <v>1809</v>
      </c>
      <c r="CD286" t="s">
        <v>1809</v>
      </c>
      <c r="CE286" t="s">
        <v>1809</v>
      </c>
      <c r="CF286" t="s">
        <v>1809</v>
      </c>
      <c r="CG286" t="s">
        <v>1809</v>
      </c>
      <c r="CH286">
        <v>0</v>
      </c>
      <c r="CI286" t="s">
        <v>1809</v>
      </c>
      <c r="CJ286" t="s">
        <v>1809</v>
      </c>
      <c r="CK286" t="s">
        <v>1809</v>
      </c>
      <c r="CL286" t="s">
        <v>1809</v>
      </c>
      <c r="CM286" t="s">
        <v>1809</v>
      </c>
      <c r="CN286" t="s">
        <v>1809</v>
      </c>
      <c r="CO286" t="s">
        <v>1809</v>
      </c>
      <c r="CP286" t="s">
        <v>1809</v>
      </c>
      <c r="CQ286" t="s">
        <v>1809</v>
      </c>
      <c r="CR286" t="s">
        <v>1809</v>
      </c>
      <c r="CS286" t="s">
        <v>1809</v>
      </c>
      <c r="CT286" t="s">
        <v>1809</v>
      </c>
      <c r="CU286" t="s">
        <v>1809</v>
      </c>
      <c r="CV286" t="s">
        <v>1809</v>
      </c>
      <c r="CW286" t="s">
        <v>1809</v>
      </c>
      <c r="CX286" t="s">
        <v>1809</v>
      </c>
      <c r="CY286" t="s">
        <v>1809</v>
      </c>
      <c r="CZ286" t="s">
        <v>1809</v>
      </c>
      <c r="DA286" t="s">
        <v>1809</v>
      </c>
      <c r="DB286" t="s">
        <v>1809</v>
      </c>
      <c r="DC286" t="s">
        <v>1809</v>
      </c>
      <c r="DD286" t="s">
        <v>1809</v>
      </c>
      <c r="DE286" t="s">
        <v>1809</v>
      </c>
      <c r="DF286" t="s">
        <v>1809</v>
      </c>
      <c r="DG286" t="s">
        <v>1809</v>
      </c>
      <c r="DH286" t="s">
        <v>1809</v>
      </c>
      <c r="DI286" t="s">
        <v>1809</v>
      </c>
      <c r="DJ286" t="s">
        <v>1809</v>
      </c>
      <c r="DK286" t="s">
        <v>1809</v>
      </c>
      <c r="DL286" t="s">
        <v>1809</v>
      </c>
      <c r="DM286" t="s">
        <v>1809</v>
      </c>
      <c r="DN286" t="s">
        <v>1809</v>
      </c>
      <c r="DO286" t="s">
        <v>1809</v>
      </c>
      <c r="DP286" t="s">
        <v>1809</v>
      </c>
      <c r="DQ286" t="s">
        <v>1809</v>
      </c>
      <c r="DR286" t="s">
        <v>1809</v>
      </c>
      <c r="DS286" t="s">
        <v>1809</v>
      </c>
      <c r="DT286" t="s">
        <v>1809</v>
      </c>
      <c r="DU286" t="s">
        <v>1809</v>
      </c>
      <c r="DV286" t="s">
        <v>1809</v>
      </c>
      <c r="DW286">
        <v>0</v>
      </c>
      <c r="DX286">
        <v>1</v>
      </c>
      <c r="DY286">
        <v>0</v>
      </c>
      <c r="DZ286" t="s">
        <v>1809</v>
      </c>
      <c r="EA286">
        <v>0</v>
      </c>
      <c r="EB286" t="s">
        <v>1809</v>
      </c>
      <c r="EC286" t="s">
        <v>1809</v>
      </c>
      <c r="ED286" t="s">
        <v>1809</v>
      </c>
      <c r="EE286" t="s">
        <v>1809</v>
      </c>
      <c r="EF286" t="s">
        <v>1809</v>
      </c>
      <c r="EG286" t="s">
        <v>1809</v>
      </c>
      <c r="EH286" t="s">
        <v>1809</v>
      </c>
      <c r="EI286">
        <v>1</v>
      </c>
      <c r="EJ286">
        <v>1</v>
      </c>
      <c r="EK286">
        <v>0</v>
      </c>
      <c r="EL286">
        <v>1</v>
      </c>
      <c r="EM286">
        <v>0</v>
      </c>
      <c r="EN286">
        <v>0</v>
      </c>
      <c r="EO286">
        <v>1</v>
      </c>
      <c r="EP286">
        <v>0</v>
      </c>
      <c r="EQ286">
        <v>0</v>
      </c>
      <c r="ER286">
        <v>1</v>
      </c>
      <c r="ES286">
        <v>0</v>
      </c>
      <c r="ET286">
        <v>1</v>
      </c>
      <c r="EU286">
        <v>0</v>
      </c>
      <c r="EV286">
        <v>0</v>
      </c>
      <c r="EW286">
        <v>0</v>
      </c>
    </row>
    <row r="287" spans="1:153" x14ac:dyDescent="0.35">
      <c r="A287" t="s">
        <v>723</v>
      </c>
      <c r="B287" s="1">
        <v>42278</v>
      </c>
      <c r="C287" s="1">
        <v>42428</v>
      </c>
      <c r="D287">
        <v>1</v>
      </c>
      <c r="E287">
        <v>0</v>
      </c>
      <c r="F287">
        <v>1</v>
      </c>
      <c r="G287">
        <v>0</v>
      </c>
      <c r="H287">
        <v>0</v>
      </c>
      <c r="I287">
        <v>0</v>
      </c>
      <c r="J287">
        <v>1</v>
      </c>
      <c r="K287">
        <v>3</v>
      </c>
      <c r="L287">
        <v>0</v>
      </c>
      <c r="M287">
        <v>1</v>
      </c>
      <c r="N287">
        <v>1</v>
      </c>
      <c r="O287">
        <v>1</v>
      </c>
      <c r="P287">
        <v>1</v>
      </c>
      <c r="Q287">
        <v>0</v>
      </c>
      <c r="R287">
        <v>0</v>
      </c>
      <c r="S287">
        <v>0</v>
      </c>
      <c r="T287">
        <v>0</v>
      </c>
      <c r="U287">
        <v>0</v>
      </c>
      <c r="V287">
        <v>0</v>
      </c>
      <c r="W287">
        <v>1</v>
      </c>
      <c r="X287">
        <v>0</v>
      </c>
      <c r="Y287">
        <v>1</v>
      </c>
      <c r="Z287">
        <v>1</v>
      </c>
      <c r="AA287">
        <v>1</v>
      </c>
      <c r="AB287">
        <v>1</v>
      </c>
      <c r="AC287">
        <v>0</v>
      </c>
      <c r="AD287">
        <v>0</v>
      </c>
      <c r="AE287">
        <v>0</v>
      </c>
      <c r="AF287">
        <v>1</v>
      </c>
      <c r="AG287">
        <v>0</v>
      </c>
      <c r="AH287">
        <v>0</v>
      </c>
      <c r="AI287">
        <v>0</v>
      </c>
      <c r="AJ287">
        <v>0</v>
      </c>
      <c r="AK287">
        <v>0</v>
      </c>
      <c r="AL287">
        <v>1</v>
      </c>
      <c r="AM287">
        <v>0</v>
      </c>
      <c r="AN287">
        <v>0</v>
      </c>
      <c r="AO287">
        <v>0</v>
      </c>
      <c r="AP287" t="s">
        <v>1809</v>
      </c>
      <c r="AQ287" t="s">
        <v>1809</v>
      </c>
      <c r="AR287" t="s">
        <v>1809</v>
      </c>
      <c r="AS287" t="s">
        <v>1809</v>
      </c>
      <c r="AT287" t="s">
        <v>1809</v>
      </c>
      <c r="AU287" t="s">
        <v>1809</v>
      </c>
      <c r="AV287" t="s">
        <v>1809</v>
      </c>
      <c r="AW287" t="s">
        <v>1809</v>
      </c>
      <c r="AX287" t="s">
        <v>1809</v>
      </c>
      <c r="AY287" t="s">
        <v>1809</v>
      </c>
      <c r="AZ287">
        <v>0</v>
      </c>
      <c r="BA287" t="s">
        <v>1809</v>
      </c>
      <c r="BB287" t="s">
        <v>1809</v>
      </c>
      <c r="BC287" t="s">
        <v>1809</v>
      </c>
      <c r="BD287" t="s">
        <v>1809</v>
      </c>
      <c r="BE287" t="s">
        <v>1809</v>
      </c>
      <c r="BF287" t="s">
        <v>1809</v>
      </c>
      <c r="BG287" t="s">
        <v>1809</v>
      </c>
      <c r="BH287" t="s">
        <v>1809</v>
      </c>
      <c r="BI287" t="s">
        <v>1809</v>
      </c>
      <c r="BJ287" t="s">
        <v>1809</v>
      </c>
      <c r="BK287" t="s">
        <v>1809</v>
      </c>
      <c r="BL287" t="s">
        <v>1809</v>
      </c>
      <c r="BM287" t="s">
        <v>1809</v>
      </c>
      <c r="BN287" t="s">
        <v>1809</v>
      </c>
      <c r="BO287" t="s">
        <v>1809</v>
      </c>
      <c r="BP287" t="s">
        <v>1809</v>
      </c>
      <c r="BQ287" t="s">
        <v>1809</v>
      </c>
      <c r="BR287" t="s">
        <v>1809</v>
      </c>
      <c r="BS287" t="s">
        <v>1809</v>
      </c>
      <c r="BT287" t="s">
        <v>1809</v>
      </c>
      <c r="BU287" t="s">
        <v>1809</v>
      </c>
      <c r="BV287">
        <v>0</v>
      </c>
      <c r="BW287" t="s">
        <v>1809</v>
      </c>
      <c r="BX287" t="s">
        <v>1809</v>
      </c>
      <c r="BY287" t="s">
        <v>1809</v>
      </c>
      <c r="BZ287" t="s">
        <v>1809</v>
      </c>
      <c r="CA287" t="s">
        <v>1809</v>
      </c>
      <c r="CB287" t="s">
        <v>1809</v>
      </c>
      <c r="CC287" t="s">
        <v>1809</v>
      </c>
      <c r="CD287" t="s">
        <v>1809</v>
      </c>
      <c r="CE287" t="s">
        <v>1809</v>
      </c>
      <c r="CF287" t="s">
        <v>1809</v>
      </c>
      <c r="CG287" t="s">
        <v>1809</v>
      </c>
      <c r="CH287">
        <v>0</v>
      </c>
      <c r="CI287" t="s">
        <v>1809</v>
      </c>
      <c r="CJ287" t="s">
        <v>1809</v>
      </c>
      <c r="CK287" t="s">
        <v>1809</v>
      </c>
      <c r="CL287" t="s">
        <v>1809</v>
      </c>
      <c r="CM287" t="s">
        <v>1809</v>
      </c>
      <c r="CN287" t="s">
        <v>1809</v>
      </c>
      <c r="CO287" t="s">
        <v>1809</v>
      </c>
      <c r="CP287" t="s">
        <v>1809</v>
      </c>
      <c r="CQ287" t="s">
        <v>1809</v>
      </c>
      <c r="CR287" t="s">
        <v>1809</v>
      </c>
      <c r="CS287" t="s">
        <v>1809</v>
      </c>
      <c r="CT287" t="s">
        <v>1809</v>
      </c>
      <c r="CU287" t="s">
        <v>1809</v>
      </c>
      <c r="CV287" t="s">
        <v>1809</v>
      </c>
      <c r="CW287" t="s">
        <v>1809</v>
      </c>
      <c r="CX287" t="s">
        <v>1809</v>
      </c>
      <c r="CY287" t="s">
        <v>1809</v>
      </c>
      <c r="CZ287" t="s">
        <v>1809</v>
      </c>
      <c r="DA287" t="s">
        <v>1809</v>
      </c>
      <c r="DB287" t="s">
        <v>1809</v>
      </c>
      <c r="DC287" t="s">
        <v>1809</v>
      </c>
      <c r="DD287" t="s">
        <v>1809</v>
      </c>
      <c r="DE287" t="s">
        <v>1809</v>
      </c>
      <c r="DF287" t="s">
        <v>1809</v>
      </c>
      <c r="DG287" t="s">
        <v>1809</v>
      </c>
      <c r="DH287" t="s">
        <v>1809</v>
      </c>
      <c r="DI287" t="s">
        <v>1809</v>
      </c>
      <c r="DJ287" t="s">
        <v>1809</v>
      </c>
      <c r="DK287" t="s">
        <v>1809</v>
      </c>
      <c r="DL287" t="s">
        <v>1809</v>
      </c>
      <c r="DM287" t="s">
        <v>1809</v>
      </c>
      <c r="DN287" t="s">
        <v>1809</v>
      </c>
      <c r="DO287" t="s">
        <v>1809</v>
      </c>
      <c r="DP287" t="s">
        <v>1809</v>
      </c>
      <c r="DQ287" t="s">
        <v>1809</v>
      </c>
      <c r="DR287" t="s">
        <v>1809</v>
      </c>
      <c r="DS287" t="s">
        <v>1809</v>
      </c>
      <c r="DT287" t="s">
        <v>1809</v>
      </c>
      <c r="DU287" t="s">
        <v>1809</v>
      </c>
      <c r="DV287" t="s">
        <v>1809</v>
      </c>
      <c r="DW287">
        <v>0</v>
      </c>
      <c r="DX287">
        <v>1</v>
      </c>
      <c r="DY287">
        <v>0</v>
      </c>
      <c r="DZ287" t="s">
        <v>1809</v>
      </c>
      <c r="EA287">
        <v>0</v>
      </c>
      <c r="EB287" t="s">
        <v>1809</v>
      </c>
      <c r="EC287" t="s">
        <v>1809</v>
      </c>
      <c r="ED287" t="s">
        <v>1809</v>
      </c>
      <c r="EE287" t="s">
        <v>1809</v>
      </c>
      <c r="EF287" t="s">
        <v>1809</v>
      </c>
      <c r="EG287" t="s">
        <v>1809</v>
      </c>
      <c r="EH287" t="s">
        <v>1809</v>
      </c>
      <c r="EI287">
        <v>1</v>
      </c>
      <c r="EJ287">
        <v>1</v>
      </c>
      <c r="EK287">
        <v>0</v>
      </c>
      <c r="EL287">
        <v>1</v>
      </c>
      <c r="EM287">
        <v>0</v>
      </c>
      <c r="EN287">
        <v>0</v>
      </c>
      <c r="EO287">
        <v>1</v>
      </c>
      <c r="EP287">
        <v>0</v>
      </c>
      <c r="EQ287">
        <v>0</v>
      </c>
      <c r="ER287">
        <v>1</v>
      </c>
      <c r="ES287">
        <v>0</v>
      </c>
      <c r="ET287">
        <v>1</v>
      </c>
      <c r="EU287">
        <v>0</v>
      </c>
      <c r="EV287">
        <v>0</v>
      </c>
      <c r="EW287">
        <v>0</v>
      </c>
    </row>
    <row r="288" spans="1:153" x14ac:dyDescent="0.35">
      <c r="A288" t="s">
        <v>723</v>
      </c>
      <c r="B288" s="1">
        <v>42429</v>
      </c>
      <c r="C288" s="1">
        <v>42442</v>
      </c>
      <c r="D288">
        <v>1</v>
      </c>
      <c r="E288">
        <v>0</v>
      </c>
      <c r="F288">
        <v>1</v>
      </c>
      <c r="G288">
        <v>0</v>
      </c>
      <c r="H288">
        <v>0</v>
      </c>
      <c r="I288">
        <v>0</v>
      </c>
      <c r="J288">
        <v>1</v>
      </c>
      <c r="K288">
        <v>3</v>
      </c>
      <c r="L288">
        <v>0</v>
      </c>
      <c r="M288">
        <v>1</v>
      </c>
      <c r="N288">
        <v>1</v>
      </c>
      <c r="O288">
        <v>1</v>
      </c>
      <c r="P288">
        <v>1</v>
      </c>
      <c r="Q288">
        <v>0</v>
      </c>
      <c r="R288">
        <v>0</v>
      </c>
      <c r="S288">
        <v>0</v>
      </c>
      <c r="T288">
        <v>0</v>
      </c>
      <c r="U288">
        <v>0</v>
      </c>
      <c r="V288">
        <v>0</v>
      </c>
      <c r="W288">
        <v>1</v>
      </c>
      <c r="X288">
        <v>0</v>
      </c>
      <c r="Y288">
        <v>1</v>
      </c>
      <c r="Z288">
        <v>1</v>
      </c>
      <c r="AA288">
        <v>1</v>
      </c>
      <c r="AB288">
        <v>1</v>
      </c>
      <c r="AC288">
        <v>0</v>
      </c>
      <c r="AD288">
        <v>0</v>
      </c>
      <c r="AE288">
        <v>0</v>
      </c>
      <c r="AF288">
        <v>1</v>
      </c>
      <c r="AG288">
        <v>0</v>
      </c>
      <c r="AH288">
        <v>0</v>
      </c>
      <c r="AI288">
        <v>0</v>
      </c>
      <c r="AJ288">
        <v>0</v>
      </c>
      <c r="AK288">
        <v>0</v>
      </c>
      <c r="AL288">
        <v>1</v>
      </c>
      <c r="AM288">
        <v>0</v>
      </c>
      <c r="AN288">
        <v>0</v>
      </c>
      <c r="AO288">
        <v>0</v>
      </c>
      <c r="AP288" t="s">
        <v>1809</v>
      </c>
      <c r="AQ288" t="s">
        <v>1809</v>
      </c>
      <c r="AR288" t="s">
        <v>1809</v>
      </c>
      <c r="AS288" t="s">
        <v>1809</v>
      </c>
      <c r="AT288" t="s">
        <v>1809</v>
      </c>
      <c r="AU288" t="s">
        <v>1809</v>
      </c>
      <c r="AV288" t="s">
        <v>1809</v>
      </c>
      <c r="AW288" t="s">
        <v>1809</v>
      </c>
      <c r="AX288" t="s">
        <v>1809</v>
      </c>
      <c r="AY288" t="s">
        <v>1809</v>
      </c>
      <c r="AZ288">
        <v>0</v>
      </c>
      <c r="BA288" t="s">
        <v>1809</v>
      </c>
      <c r="BB288" t="s">
        <v>1809</v>
      </c>
      <c r="BC288" t="s">
        <v>1809</v>
      </c>
      <c r="BD288" t="s">
        <v>1809</v>
      </c>
      <c r="BE288" t="s">
        <v>1809</v>
      </c>
      <c r="BF288" t="s">
        <v>1809</v>
      </c>
      <c r="BG288" t="s">
        <v>1809</v>
      </c>
      <c r="BH288" t="s">
        <v>1809</v>
      </c>
      <c r="BI288" t="s">
        <v>1809</v>
      </c>
      <c r="BJ288" t="s">
        <v>1809</v>
      </c>
      <c r="BK288" t="s">
        <v>1809</v>
      </c>
      <c r="BL288" t="s">
        <v>1809</v>
      </c>
      <c r="BM288" t="s">
        <v>1809</v>
      </c>
      <c r="BN288" t="s">
        <v>1809</v>
      </c>
      <c r="BO288" t="s">
        <v>1809</v>
      </c>
      <c r="BP288" t="s">
        <v>1809</v>
      </c>
      <c r="BQ288" t="s">
        <v>1809</v>
      </c>
      <c r="BR288" t="s">
        <v>1809</v>
      </c>
      <c r="BS288" t="s">
        <v>1809</v>
      </c>
      <c r="BT288" t="s">
        <v>1809</v>
      </c>
      <c r="BU288" t="s">
        <v>1809</v>
      </c>
      <c r="BV288">
        <v>0</v>
      </c>
      <c r="BW288" t="s">
        <v>1809</v>
      </c>
      <c r="BX288" t="s">
        <v>1809</v>
      </c>
      <c r="BY288" t="s">
        <v>1809</v>
      </c>
      <c r="BZ288" t="s">
        <v>1809</v>
      </c>
      <c r="CA288" t="s">
        <v>1809</v>
      </c>
      <c r="CB288" t="s">
        <v>1809</v>
      </c>
      <c r="CC288" t="s">
        <v>1809</v>
      </c>
      <c r="CD288" t="s">
        <v>1809</v>
      </c>
      <c r="CE288" t="s">
        <v>1809</v>
      </c>
      <c r="CF288" t="s">
        <v>1809</v>
      </c>
      <c r="CG288" t="s">
        <v>1809</v>
      </c>
      <c r="CH288">
        <v>0</v>
      </c>
      <c r="CI288" t="s">
        <v>1809</v>
      </c>
      <c r="CJ288" t="s">
        <v>1809</v>
      </c>
      <c r="CK288" t="s">
        <v>1809</v>
      </c>
      <c r="CL288" t="s">
        <v>1809</v>
      </c>
      <c r="CM288" t="s">
        <v>1809</v>
      </c>
      <c r="CN288" t="s">
        <v>1809</v>
      </c>
      <c r="CO288" t="s">
        <v>1809</v>
      </c>
      <c r="CP288" t="s">
        <v>1809</v>
      </c>
      <c r="CQ288" t="s">
        <v>1809</v>
      </c>
      <c r="CR288" t="s">
        <v>1809</v>
      </c>
      <c r="CS288" t="s">
        <v>1809</v>
      </c>
      <c r="CT288" t="s">
        <v>1809</v>
      </c>
      <c r="CU288" t="s">
        <v>1809</v>
      </c>
      <c r="CV288" t="s">
        <v>1809</v>
      </c>
      <c r="CW288" t="s">
        <v>1809</v>
      </c>
      <c r="CX288" t="s">
        <v>1809</v>
      </c>
      <c r="CY288" t="s">
        <v>1809</v>
      </c>
      <c r="CZ288" t="s">
        <v>1809</v>
      </c>
      <c r="DA288" t="s">
        <v>1809</v>
      </c>
      <c r="DB288" t="s">
        <v>1809</v>
      </c>
      <c r="DC288" t="s">
        <v>1809</v>
      </c>
      <c r="DD288" t="s">
        <v>1809</v>
      </c>
      <c r="DE288" t="s">
        <v>1809</v>
      </c>
      <c r="DF288" t="s">
        <v>1809</v>
      </c>
      <c r="DG288" t="s">
        <v>1809</v>
      </c>
      <c r="DH288" t="s">
        <v>1809</v>
      </c>
      <c r="DI288" t="s">
        <v>1809</v>
      </c>
      <c r="DJ288" t="s">
        <v>1809</v>
      </c>
      <c r="DK288" t="s">
        <v>1809</v>
      </c>
      <c r="DL288" t="s">
        <v>1809</v>
      </c>
      <c r="DM288" t="s">
        <v>1809</v>
      </c>
      <c r="DN288" t="s">
        <v>1809</v>
      </c>
      <c r="DO288" t="s">
        <v>1809</v>
      </c>
      <c r="DP288" t="s">
        <v>1809</v>
      </c>
      <c r="DQ288" t="s">
        <v>1809</v>
      </c>
      <c r="DR288" t="s">
        <v>1809</v>
      </c>
      <c r="DS288" t="s">
        <v>1809</v>
      </c>
      <c r="DT288" t="s">
        <v>1809</v>
      </c>
      <c r="DU288" t="s">
        <v>1809</v>
      </c>
      <c r="DV288" t="s">
        <v>1809</v>
      </c>
      <c r="DW288">
        <v>0</v>
      </c>
      <c r="DX288">
        <v>1</v>
      </c>
      <c r="DY288">
        <v>0</v>
      </c>
      <c r="DZ288" t="s">
        <v>1809</v>
      </c>
      <c r="EA288">
        <v>0</v>
      </c>
      <c r="EB288" t="s">
        <v>1809</v>
      </c>
      <c r="EC288" t="s">
        <v>1809</v>
      </c>
      <c r="ED288" t="s">
        <v>1809</v>
      </c>
      <c r="EE288" t="s">
        <v>1809</v>
      </c>
      <c r="EF288" t="s">
        <v>1809</v>
      </c>
      <c r="EG288" t="s">
        <v>1809</v>
      </c>
      <c r="EH288" t="s">
        <v>1809</v>
      </c>
      <c r="EI288">
        <v>1</v>
      </c>
      <c r="EJ288">
        <v>1</v>
      </c>
      <c r="EK288">
        <v>0</v>
      </c>
      <c r="EL288">
        <v>1</v>
      </c>
      <c r="EM288">
        <v>0</v>
      </c>
      <c r="EN288">
        <v>0</v>
      </c>
      <c r="EO288">
        <v>1</v>
      </c>
      <c r="EP288">
        <v>0</v>
      </c>
      <c r="EQ288">
        <v>0</v>
      </c>
      <c r="ER288">
        <v>1</v>
      </c>
      <c r="ES288">
        <v>0</v>
      </c>
      <c r="ET288">
        <v>1</v>
      </c>
      <c r="EU288">
        <v>0</v>
      </c>
      <c r="EV288">
        <v>0</v>
      </c>
      <c r="EW288">
        <v>0</v>
      </c>
    </row>
    <row r="289" spans="1:153" x14ac:dyDescent="0.35">
      <c r="A289" t="s">
        <v>723</v>
      </c>
      <c r="B289" s="1">
        <v>42443</v>
      </c>
      <c r="C289" s="1">
        <v>42643</v>
      </c>
      <c r="D289">
        <v>1</v>
      </c>
      <c r="E289">
        <v>0</v>
      </c>
      <c r="F289">
        <v>1</v>
      </c>
      <c r="G289">
        <v>0</v>
      </c>
      <c r="H289">
        <v>0</v>
      </c>
      <c r="I289">
        <v>0</v>
      </c>
      <c r="J289">
        <v>1</v>
      </c>
      <c r="K289">
        <v>3</v>
      </c>
      <c r="L289">
        <v>0</v>
      </c>
      <c r="M289">
        <v>1</v>
      </c>
      <c r="N289">
        <v>1</v>
      </c>
      <c r="O289">
        <v>1</v>
      </c>
      <c r="P289">
        <v>1</v>
      </c>
      <c r="Q289">
        <v>0</v>
      </c>
      <c r="R289">
        <v>0</v>
      </c>
      <c r="S289">
        <v>0</v>
      </c>
      <c r="T289">
        <v>0</v>
      </c>
      <c r="U289">
        <v>0</v>
      </c>
      <c r="V289">
        <v>0</v>
      </c>
      <c r="W289">
        <v>1</v>
      </c>
      <c r="X289">
        <v>0</v>
      </c>
      <c r="Y289">
        <v>1</v>
      </c>
      <c r="Z289">
        <v>1</v>
      </c>
      <c r="AA289">
        <v>1</v>
      </c>
      <c r="AB289">
        <v>1</v>
      </c>
      <c r="AC289">
        <v>0</v>
      </c>
      <c r="AD289">
        <v>0</v>
      </c>
      <c r="AE289">
        <v>0</v>
      </c>
      <c r="AF289">
        <v>1</v>
      </c>
      <c r="AG289">
        <v>0</v>
      </c>
      <c r="AH289">
        <v>0</v>
      </c>
      <c r="AI289">
        <v>0</v>
      </c>
      <c r="AJ289">
        <v>0</v>
      </c>
      <c r="AK289">
        <v>0</v>
      </c>
      <c r="AL289">
        <v>1</v>
      </c>
      <c r="AM289">
        <v>0</v>
      </c>
      <c r="AN289">
        <v>0</v>
      </c>
      <c r="AO289">
        <v>0</v>
      </c>
      <c r="AP289" t="s">
        <v>1809</v>
      </c>
      <c r="AQ289" t="s">
        <v>1809</v>
      </c>
      <c r="AR289" t="s">
        <v>1809</v>
      </c>
      <c r="AS289" t="s">
        <v>1809</v>
      </c>
      <c r="AT289" t="s">
        <v>1809</v>
      </c>
      <c r="AU289" t="s">
        <v>1809</v>
      </c>
      <c r="AV289" t="s">
        <v>1809</v>
      </c>
      <c r="AW289" t="s">
        <v>1809</v>
      </c>
      <c r="AX289" t="s">
        <v>1809</v>
      </c>
      <c r="AY289" t="s">
        <v>1809</v>
      </c>
      <c r="AZ289">
        <v>0</v>
      </c>
      <c r="BA289" t="s">
        <v>1809</v>
      </c>
      <c r="BB289" t="s">
        <v>1809</v>
      </c>
      <c r="BC289" t="s">
        <v>1809</v>
      </c>
      <c r="BD289" t="s">
        <v>1809</v>
      </c>
      <c r="BE289" t="s">
        <v>1809</v>
      </c>
      <c r="BF289" t="s">
        <v>1809</v>
      </c>
      <c r="BG289" t="s">
        <v>1809</v>
      </c>
      <c r="BH289" t="s">
        <v>1809</v>
      </c>
      <c r="BI289" t="s">
        <v>1809</v>
      </c>
      <c r="BJ289" t="s">
        <v>1809</v>
      </c>
      <c r="BK289" t="s">
        <v>1809</v>
      </c>
      <c r="BL289" t="s">
        <v>1809</v>
      </c>
      <c r="BM289" t="s">
        <v>1809</v>
      </c>
      <c r="BN289" t="s">
        <v>1809</v>
      </c>
      <c r="BO289" t="s">
        <v>1809</v>
      </c>
      <c r="BP289" t="s">
        <v>1809</v>
      </c>
      <c r="BQ289" t="s">
        <v>1809</v>
      </c>
      <c r="BR289" t="s">
        <v>1809</v>
      </c>
      <c r="BS289" t="s">
        <v>1809</v>
      </c>
      <c r="BT289" t="s">
        <v>1809</v>
      </c>
      <c r="BU289" t="s">
        <v>1809</v>
      </c>
      <c r="BV289">
        <v>0</v>
      </c>
      <c r="BW289" t="s">
        <v>1809</v>
      </c>
      <c r="BX289" t="s">
        <v>1809</v>
      </c>
      <c r="BY289" t="s">
        <v>1809</v>
      </c>
      <c r="BZ289" t="s">
        <v>1809</v>
      </c>
      <c r="CA289" t="s">
        <v>1809</v>
      </c>
      <c r="CB289" t="s">
        <v>1809</v>
      </c>
      <c r="CC289" t="s">
        <v>1809</v>
      </c>
      <c r="CD289" t="s">
        <v>1809</v>
      </c>
      <c r="CE289" t="s">
        <v>1809</v>
      </c>
      <c r="CF289" t="s">
        <v>1809</v>
      </c>
      <c r="CG289" t="s">
        <v>1809</v>
      </c>
      <c r="CH289">
        <v>0</v>
      </c>
      <c r="CI289" t="s">
        <v>1809</v>
      </c>
      <c r="CJ289" t="s">
        <v>1809</v>
      </c>
      <c r="CK289" t="s">
        <v>1809</v>
      </c>
      <c r="CL289" t="s">
        <v>1809</v>
      </c>
      <c r="CM289" t="s">
        <v>1809</v>
      </c>
      <c r="CN289" t="s">
        <v>1809</v>
      </c>
      <c r="CO289" t="s">
        <v>1809</v>
      </c>
      <c r="CP289" t="s">
        <v>1809</v>
      </c>
      <c r="CQ289" t="s">
        <v>1809</v>
      </c>
      <c r="CR289" t="s">
        <v>1809</v>
      </c>
      <c r="CS289" t="s">
        <v>1809</v>
      </c>
      <c r="CT289" t="s">
        <v>1809</v>
      </c>
      <c r="CU289" t="s">
        <v>1809</v>
      </c>
      <c r="CV289" t="s">
        <v>1809</v>
      </c>
      <c r="CW289" t="s">
        <v>1809</v>
      </c>
      <c r="CX289" t="s">
        <v>1809</v>
      </c>
      <c r="CY289" t="s">
        <v>1809</v>
      </c>
      <c r="CZ289" t="s">
        <v>1809</v>
      </c>
      <c r="DA289" t="s">
        <v>1809</v>
      </c>
      <c r="DB289" t="s">
        <v>1809</v>
      </c>
      <c r="DC289" t="s">
        <v>1809</v>
      </c>
      <c r="DD289" t="s">
        <v>1809</v>
      </c>
      <c r="DE289" t="s">
        <v>1809</v>
      </c>
      <c r="DF289" t="s">
        <v>1809</v>
      </c>
      <c r="DG289" t="s">
        <v>1809</v>
      </c>
      <c r="DH289" t="s">
        <v>1809</v>
      </c>
      <c r="DI289" t="s">
        <v>1809</v>
      </c>
      <c r="DJ289" t="s">
        <v>1809</v>
      </c>
      <c r="DK289" t="s">
        <v>1809</v>
      </c>
      <c r="DL289" t="s">
        <v>1809</v>
      </c>
      <c r="DM289" t="s">
        <v>1809</v>
      </c>
      <c r="DN289" t="s">
        <v>1809</v>
      </c>
      <c r="DO289" t="s">
        <v>1809</v>
      </c>
      <c r="DP289" t="s">
        <v>1809</v>
      </c>
      <c r="DQ289" t="s">
        <v>1809</v>
      </c>
      <c r="DR289" t="s">
        <v>1809</v>
      </c>
      <c r="DS289" t="s">
        <v>1809</v>
      </c>
      <c r="DT289" t="s">
        <v>1809</v>
      </c>
      <c r="DU289" t="s">
        <v>1809</v>
      </c>
      <c r="DV289" t="s">
        <v>1809</v>
      </c>
      <c r="DW289">
        <v>0</v>
      </c>
      <c r="DX289">
        <v>1</v>
      </c>
      <c r="DY289">
        <v>0</v>
      </c>
      <c r="DZ289" t="s">
        <v>1809</v>
      </c>
      <c r="EA289">
        <v>0</v>
      </c>
      <c r="EB289" t="s">
        <v>1809</v>
      </c>
      <c r="EC289" t="s">
        <v>1809</v>
      </c>
      <c r="ED289" t="s">
        <v>1809</v>
      </c>
      <c r="EE289" t="s">
        <v>1809</v>
      </c>
      <c r="EF289" t="s">
        <v>1809</v>
      </c>
      <c r="EG289" t="s">
        <v>1809</v>
      </c>
      <c r="EH289" t="s">
        <v>1809</v>
      </c>
      <c r="EI289">
        <v>1</v>
      </c>
      <c r="EJ289">
        <v>1</v>
      </c>
      <c r="EK289">
        <v>0</v>
      </c>
      <c r="EL289">
        <v>1</v>
      </c>
      <c r="EM289">
        <v>0</v>
      </c>
      <c r="EN289">
        <v>0</v>
      </c>
      <c r="EO289">
        <v>1</v>
      </c>
      <c r="EP289">
        <v>0</v>
      </c>
      <c r="EQ289">
        <v>0</v>
      </c>
      <c r="ER289">
        <v>1</v>
      </c>
      <c r="ES289">
        <v>0</v>
      </c>
      <c r="ET289">
        <v>1</v>
      </c>
      <c r="EU289">
        <v>0</v>
      </c>
      <c r="EV289">
        <v>0</v>
      </c>
      <c r="EW289">
        <v>0</v>
      </c>
    </row>
    <row r="290" spans="1:153" x14ac:dyDescent="0.35">
      <c r="A290" t="s">
        <v>723</v>
      </c>
      <c r="B290" s="1">
        <v>42644</v>
      </c>
      <c r="C290" s="1">
        <v>42835</v>
      </c>
      <c r="D290">
        <v>1</v>
      </c>
      <c r="E290">
        <v>0</v>
      </c>
      <c r="F290">
        <v>1</v>
      </c>
      <c r="G290">
        <v>0</v>
      </c>
      <c r="H290">
        <v>0</v>
      </c>
      <c r="I290">
        <v>0</v>
      </c>
      <c r="J290">
        <v>1</v>
      </c>
      <c r="K290">
        <v>3</v>
      </c>
      <c r="L290">
        <v>0</v>
      </c>
      <c r="M290">
        <v>1</v>
      </c>
      <c r="N290">
        <v>1</v>
      </c>
      <c r="O290">
        <v>1</v>
      </c>
      <c r="P290">
        <v>1</v>
      </c>
      <c r="Q290">
        <v>0</v>
      </c>
      <c r="R290">
        <v>0</v>
      </c>
      <c r="S290">
        <v>0</v>
      </c>
      <c r="T290">
        <v>0</v>
      </c>
      <c r="U290">
        <v>0</v>
      </c>
      <c r="V290">
        <v>0</v>
      </c>
      <c r="W290">
        <v>1</v>
      </c>
      <c r="X290">
        <v>0</v>
      </c>
      <c r="Y290">
        <v>1</v>
      </c>
      <c r="Z290">
        <v>1</v>
      </c>
      <c r="AA290">
        <v>1</v>
      </c>
      <c r="AB290">
        <v>1</v>
      </c>
      <c r="AC290">
        <v>0</v>
      </c>
      <c r="AD290">
        <v>0</v>
      </c>
      <c r="AE290">
        <v>0</v>
      </c>
      <c r="AF290">
        <v>1</v>
      </c>
      <c r="AG290">
        <v>0</v>
      </c>
      <c r="AH290">
        <v>1</v>
      </c>
      <c r="AI290">
        <v>1</v>
      </c>
      <c r="AJ290">
        <v>1</v>
      </c>
      <c r="AK290">
        <v>0</v>
      </c>
      <c r="AL290">
        <v>0</v>
      </c>
      <c r="AM290">
        <v>0</v>
      </c>
      <c r="AN290">
        <v>0</v>
      </c>
      <c r="AO290">
        <v>0</v>
      </c>
      <c r="AP290" t="s">
        <v>1809</v>
      </c>
      <c r="AQ290" t="s">
        <v>1809</v>
      </c>
      <c r="AR290" t="s">
        <v>1809</v>
      </c>
      <c r="AS290" t="s">
        <v>1809</v>
      </c>
      <c r="AT290" t="s">
        <v>1809</v>
      </c>
      <c r="AU290" t="s">
        <v>1809</v>
      </c>
      <c r="AV290" t="s">
        <v>1809</v>
      </c>
      <c r="AW290" t="s">
        <v>1809</v>
      </c>
      <c r="AX290" t="s">
        <v>1809</v>
      </c>
      <c r="AY290" t="s">
        <v>1809</v>
      </c>
      <c r="AZ290">
        <v>0</v>
      </c>
      <c r="BA290" t="s">
        <v>1809</v>
      </c>
      <c r="BB290" t="s">
        <v>1809</v>
      </c>
      <c r="BC290" t="s">
        <v>1809</v>
      </c>
      <c r="BD290" t="s">
        <v>1809</v>
      </c>
      <c r="BE290" t="s">
        <v>1809</v>
      </c>
      <c r="BF290" t="s">
        <v>1809</v>
      </c>
      <c r="BG290" t="s">
        <v>1809</v>
      </c>
      <c r="BH290" t="s">
        <v>1809</v>
      </c>
      <c r="BI290" t="s">
        <v>1809</v>
      </c>
      <c r="BJ290" t="s">
        <v>1809</v>
      </c>
      <c r="BK290" t="s">
        <v>1809</v>
      </c>
      <c r="BL290" t="s">
        <v>1809</v>
      </c>
      <c r="BM290" t="s">
        <v>1809</v>
      </c>
      <c r="BN290" t="s">
        <v>1809</v>
      </c>
      <c r="BO290" t="s">
        <v>1809</v>
      </c>
      <c r="BP290" t="s">
        <v>1809</v>
      </c>
      <c r="BQ290" t="s">
        <v>1809</v>
      </c>
      <c r="BR290" t="s">
        <v>1809</v>
      </c>
      <c r="BS290" t="s">
        <v>1809</v>
      </c>
      <c r="BT290" t="s">
        <v>1809</v>
      </c>
      <c r="BU290" t="s">
        <v>1809</v>
      </c>
      <c r="BV290">
        <v>0</v>
      </c>
      <c r="BW290" t="s">
        <v>1809</v>
      </c>
      <c r="BX290" t="s">
        <v>1809</v>
      </c>
      <c r="BY290" t="s">
        <v>1809</v>
      </c>
      <c r="BZ290" t="s">
        <v>1809</v>
      </c>
      <c r="CA290" t="s">
        <v>1809</v>
      </c>
      <c r="CB290" t="s">
        <v>1809</v>
      </c>
      <c r="CC290" t="s">
        <v>1809</v>
      </c>
      <c r="CD290" t="s">
        <v>1809</v>
      </c>
      <c r="CE290" t="s">
        <v>1809</v>
      </c>
      <c r="CF290" t="s">
        <v>1809</v>
      </c>
      <c r="CG290" t="s">
        <v>1809</v>
      </c>
      <c r="CH290">
        <v>0</v>
      </c>
      <c r="CI290" t="s">
        <v>1809</v>
      </c>
      <c r="CJ290" t="s">
        <v>1809</v>
      </c>
      <c r="CK290" t="s">
        <v>1809</v>
      </c>
      <c r="CL290" t="s">
        <v>1809</v>
      </c>
      <c r="CM290" t="s">
        <v>1809</v>
      </c>
      <c r="CN290" t="s">
        <v>1809</v>
      </c>
      <c r="CO290" t="s">
        <v>1809</v>
      </c>
      <c r="CP290" t="s">
        <v>1809</v>
      </c>
      <c r="CQ290" t="s">
        <v>1809</v>
      </c>
      <c r="CR290" t="s">
        <v>1809</v>
      </c>
      <c r="CS290" t="s">
        <v>1809</v>
      </c>
      <c r="CT290" t="s">
        <v>1809</v>
      </c>
      <c r="CU290" t="s">
        <v>1809</v>
      </c>
      <c r="CV290" t="s">
        <v>1809</v>
      </c>
      <c r="CW290" t="s">
        <v>1809</v>
      </c>
      <c r="CX290" t="s">
        <v>1809</v>
      </c>
      <c r="CY290" t="s">
        <v>1809</v>
      </c>
      <c r="CZ290" t="s">
        <v>1809</v>
      </c>
      <c r="DA290" t="s">
        <v>1809</v>
      </c>
      <c r="DB290" t="s">
        <v>1809</v>
      </c>
      <c r="DC290" t="s">
        <v>1809</v>
      </c>
      <c r="DD290" t="s">
        <v>1809</v>
      </c>
      <c r="DE290" t="s">
        <v>1809</v>
      </c>
      <c r="DF290" t="s">
        <v>1809</v>
      </c>
      <c r="DG290" t="s">
        <v>1809</v>
      </c>
      <c r="DH290" t="s">
        <v>1809</v>
      </c>
      <c r="DI290" t="s">
        <v>1809</v>
      </c>
      <c r="DJ290" t="s">
        <v>1809</v>
      </c>
      <c r="DK290" t="s">
        <v>1809</v>
      </c>
      <c r="DL290" t="s">
        <v>1809</v>
      </c>
      <c r="DM290" t="s">
        <v>1809</v>
      </c>
      <c r="DN290" t="s">
        <v>1809</v>
      </c>
      <c r="DO290" t="s">
        <v>1809</v>
      </c>
      <c r="DP290" t="s">
        <v>1809</v>
      </c>
      <c r="DQ290" t="s">
        <v>1809</v>
      </c>
      <c r="DR290" t="s">
        <v>1809</v>
      </c>
      <c r="DS290" t="s">
        <v>1809</v>
      </c>
      <c r="DT290" t="s">
        <v>1809</v>
      </c>
      <c r="DU290" t="s">
        <v>1809</v>
      </c>
      <c r="DV290" t="s">
        <v>1809</v>
      </c>
      <c r="DW290">
        <v>0</v>
      </c>
      <c r="DX290">
        <v>1</v>
      </c>
      <c r="DY290">
        <v>0</v>
      </c>
      <c r="DZ290" t="s">
        <v>1809</v>
      </c>
      <c r="EA290">
        <v>1</v>
      </c>
      <c r="EB290">
        <v>0</v>
      </c>
      <c r="EC290">
        <v>0</v>
      </c>
      <c r="ED290">
        <v>0</v>
      </c>
      <c r="EE290">
        <v>0</v>
      </c>
      <c r="EF290">
        <v>0</v>
      </c>
      <c r="EG290">
        <v>1</v>
      </c>
      <c r="EH290">
        <v>0</v>
      </c>
      <c r="EI290">
        <v>1</v>
      </c>
      <c r="EJ290">
        <v>1</v>
      </c>
      <c r="EK290">
        <v>0</v>
      </c>
      <c r="EL290">
        <v>1</v>
      </c>
      <c r="EM290">
        <v>0</v>
      </c>
      <c r="EN290">
        <v>0</v>
      </c>
      <c r="EO290">
        <v>1</v>
      </c>
      <c r="EP290">
        <v>0</v>
      </c>
      <c r="EQ290">
        <v>0</v>
      </c>
      <c r="ER290">
        <v>1</v>
      </c>
      <c r="ES290">
        <v>0</v>
      </c>
      <c r="ET290">
        <v>1</v>
      </c>
      <c r="EU290">
        <v>0</v>
      </c>
      <c r="EV290">
        <v>0</v>
      </c>
      <c r="EW290">
        <v>0</v>
      </c>
    </row>
    <row r="291" spans="1:153" x14ac:dyDescent="0.35">
      <c r="A291" t="s">
        <v>723</v>
      </c>
      <c r="B291" s="1">
        <v>42836</v>
      </c>
      <c r="C291" s="1">
        <v>42916</v>
      </c>
      <c r="D291">
        <v>1</v>
      </c>
      <c r="E291">
        <v>0</v>
      </c>
      <c r="F291">
        <v>1</v>
      </c>
      <c r="G291">
        <v>0</v>
      </c>
      <c r="H291">
        <v>0</v>
      </c>
      <c r="I291">
        <v>0</v>
      </c>
      <c r="J291">
        <v>1</v>
      </c>
      <c r="K291">
        <v>3</v>
      </c>
      <c r="L291">
        <v>0</v>
      </c>
      <c r="M291">
        <v>1</v>
      </c>
      <c r="N291">
        <v>1</v>
      </c>
      <c r="O291">
        <v>1</v>
      </c>
      <c r="P291">
        <v>1</v>
      </c>
      <c r="Q291">
        <v>0</v>
      </c>
      <c r="R291">
        <v>0</v>
      </c>
      <c r="S291">
        <v>0</v>
      </c>
      <c r="T291">
        <v>0</v>
      </c>
      <c r="U291">
        <v>0</v>
      </c>
      <c r="V291">
        <v>0</v>
      </c>
      <c r="W291">
        <v>1</v>
      </c>
      <c r="X291">
        <v>0</v>
      </c>
      <c r="Y291">
        <v>1</v>
      </c>
      <c r="Z291">
        <v>1</v>
      </c>
      <c r="AA291">
        <v>1</v>
      </c>
      <c r="AB291">
        <v>1</v>
      </c>
      <c r="AC291">
        <v>0</v>
      </c>
      <c r="AD291">
        <v>0</v>
      </c>
      <c r="AE291">
        <v>0</v>
      </c>
      <c r="AF291">
        <v>1</v>
      </c>
      <c r="AG291">
        <v>0</v>
      </c>
      <c r="AH291">
        <v>1</v>
      </c>
      <c r="AI291">
        <v>1</v>
      </c>
      <c r="AJ291">
        <v>1</v>
      </c>
      <c r="AK291">
        <v>0</v>
      </c>
      <c r="AL291">
        <v>0</v>
      </c>
      <c r="AM291">
        <v>0</v>
      </c>
      <c r="AN291">
        <v>0</v>
      </c>
      <c r="AO291">
        <v>0</v>
      </c>
      <c r="AP291" t="s">
        <v>1809</v>
      </c>
      <c r="AQ291" t="s">
        <v>1809</v>
      </c>
      <c r="AR291" t="s">
        <v>1809</v>
      </c>
      <c r="AS291" t="s">
        <v>1809</v>
      </c>
      <c r="AT291" t="s">
        <v>1809</v>
      </c>
      <c r="AU291" t="s">
        <v>1809</v>
      </c>
      <c r="AV291" t="s">
        <v>1809</v>
      </c>
      <c r="AW291" t="s">
        <v>1809</v>
      </c>
      <c r="AX291" t="s">
        <v>1809</v>
      </c>
      <c r="AY291" t="s">
        <v>1809</v>
      </c>
      <c r="AZ291">
        <v>0</v>
      </c>
      <c r="BA291" t="s">
        <v>1809</v>
      </c>
      <c r="BB291" t="s">
        <v>1809</v>
      </c>
      <c r="BC291" t="s">
        <v>1809</v>
      </c>
      <c r="BD291" t="s">
        <v>1809</v>
      </c>
      <c r="BE291" t="s">
        <v>1809</v>
      </c>
      <c r="BF291" t="s">
        <v>1809</v>
      </c>
      <c r="BG291" t="s">
        <v>1809</v>
      </c>
      <c r="BH291" t="s">
        <v>1809</v>
      </c>
      <c r="BI291" t="s">
        <v>1809</v>
      </c>
      <c r="BJ291" t="s">
        <v>1809</v>
      </c>
      <c r="BK291" t="s">
        <v>1809</v>
      </c>
      <c r="BL291" t="s">
        <v>1809</v>
      </c>
      <c r="BM291" t="s">
        <v>1809</v>
      </c>
      <c r="BN291" t="s">
        <v>1809</v>
      </c>
      <c r="BO291" t="s">
        <v>1809</v>
      </c>
      <c r="BP291" t="s">
        <v>1809</v>
      </c>
      <c r="BQ291" t="s">
        <v>1809</v>
      </c>
      <c r="BR291" t="s">
        <v>1809</v>
      </c>
      <c r="BS291" t="s">
        <v>1809</v>
      </c>
      <c r="BT291" t="s">
        <v>1809</v>
      </c>
      <c r="BU291" t="s">
        <v>1809</v>
      </c>
      <c r="BV291">
        <v>0</v>
      </c>
      <c r="BW291" t="s">
        <v>1809</v>
      </c>
      <c r="BX291" t="s">
        <v>1809</v>
      </c>
      <c r="BY291" t="s">
        <v>1809</v>
      </c>
      <c r="BZ291" t="s">
        <v>1809</v>
      </c>
      <c r="CA291" t="s">
        <v>1809</v>
      </c>
      <c r="CB291" t="s">
        <v>1809</v>
      </c>
      <c r="CC291" t="s">
        <v>1809</v>
      </c>
      <c r="CD291" t="s">
        <v>1809</v>
      </c>
      <c r="CE291" t="s">
        <v>1809</v>
      </c>
      <c r="CF291" t="s">
        <v>1809</v>
      </c>
      <c r="CG291" t="s">
        <v>1809</v>
      </c>
      <c r="CH291">
        <v>0</v>
      </c>
      <c r="CI291" t="s">
        <v>1809</v>
      </c>
      <c r="CJ291" t="s">
        <v>1809</v>
      </c>
      <c r="CK291" t="s">
        <v>1809</v>
      </c>
      <c r="CL291" t="s">
        <v>1809</v>
      </c>
      <c r="CM291" t="s">
        <v>1809</v>
      </c>
      <c r="CN291" t="s">
        <v>1809</v>
      </c>
      <c r="CO291" t="s">
        <v>1809</v>
      </c>
      <c r="CP291" t="s">
        <v>1809</v>
      </c>
      <c r="CQ291" t="s">
        <v>1809</v>
      </c>
      <c r="CR291" t="s">
        <v>1809</v>
      </c>
      <c r="CS291" t="s">
        <v>1809</v>
      </c>
      <c r="CT291" t="s">
        <v>1809</v>
      </c>
      <c r="CU291" t="s">
        <v>1809</v>
      </c>
      <c r="CV291" t="s">
        <v>1809</v>
      </c>
      <c r="CW291" t="s">
        <v>1809</v>
      </c>
      <c r="CX291" t="s">
        <v>1809</v>
      </c>
      <c r="CY291" t="s">
        <v>1809</v>
      </c>
      <c r="CZ291" t="s">
        <v>1809</v>
      </c>
      <c r="DA291" t="s">
        <v>1809</v>
      </c>
      <c r="DB291" t="s">
        <v>1809</v>
      </c>
      <c r="DC291" t="s">
        <v>1809</v>
      </c>
      <c r="DD291" t="s">
        <v>1809</v>
      </c>
      <c r="DE291" t="s">
        <v>1809</v>
      </c>
      <c r="DF291" t="s">
        <v>1809</v>
      </c>
      <c r="DG291" t="s">
        <v>1809</v>
      </c>
      <c r="DH291" t="s">
        <v>1809</v>
      </c>
      <c r="DI291" t="s">
        <v>1809</v>
      </c>
      <c r="DJ291" t="s">
        <v>1809</v>
      </c>
      <c r="DK291" t="s">
        <v>1809</v>
      </c>
      <c r="DL291" t="s">
        <v>1809</v>
      </c>
      <c r="DM291" t="s">
        <v>1809</v>
      </c>
      <c r="DN291" t="s">
        <v>1809</v>
      </c>
      <c r="DO291" t="s">
        <v>1809</v>
      </c>
      <c r="DP291" t="s">
        <v>1809</v>
      </c>
      <c r="DQ291" t="s">
        <v>1809</v>
      </c>
      <c r="DR291" t="s">
        <v>1809</v>
      </c>
      <c r="DS291" t="s">
        <v>1809</v>
      </c>
      <c r="DT291" t="s">
        <v>1809</v>
      </c>
      <c r="DU291" t="s">
        <v>1809</v>
      </c>
      <c r="DV291" t="s">
        <v>1809</v>
      </c>
      <c r="DW291">
        <v>0</v>
      </c>
      <c r="DX291">
        <v>1</v>
      </c>
      <c r="DY291">
        <v>0</v>
      </c>
      <c r="DZ291" t="s">
        <v>1809</v>
      </c>
      <c r="EA291">
        <v>1</v>
      </c>
      <c r="EB291">
        <v>0</v>
      </c>
      <c r="EC291">
        <v>0</v>
      </c>
      <c r="ED291">
        <v>0</v>
      </c>
      <c r="EE291">
        <v>0</v>
      </c>
      <c r="EF291">
        <v>0</v>
      </c>
      <c r="EG291">
        <v>1</v>
      </c>
      <c r="EH291">
        <v>0</v>
      </c>
      <c r="EI291">
        <v>1</v>
      </c>
      <c r="EJ291">
        <v>1</v>
      </c>
      <c r="EK291">
        <v>0</v>
      </c>
      <c r="EL291">
        <v>1</v>
      </c>
      <c r="EM291">
        <v>0</v>
      </c>
      <c r="EN291">
        <v>0</v>
      </c>
      <c r="EO291">
        <v>1</v>
      </c>
      <c r="EP291">
        <v>0</v>
      </c>
      <c r="EQ291">
        <v>0</v>
      </c>
      <c r="ER291">
        <v>1</v>
      </c>
      <c r="ES291">
        <v>0</v>
      </c>
      <c r="ET291">
        <v>1</v>
      </c>
      <c r="EU291">
        <v>0</v>
      </c>
      <c r="EV291">
        <v>0</v>
      </c>
      <c r="EW291">
        <v>0</v>
      </c>
    </row>
    <row r="292" spans="1:153" x14ac:dyDescent="0.35">
      <c r="A292" t="s">
        <v>723</v>
      </c>
      <c r="B292" s="1">
        <v>42917</v>
      </c>
      <c r="C292" s="1">
        <v>43257</v>
      </c>
      <c r="D292">
        <v>1</v>
      </c>
      <c r="E292">
        <v>0</v>
      </c>
      <c r="F292">
        <v>1</v>
      </c>
      <c r="G292">
        <v>0</v>
      </c>
      <c r="H292">
        <v>0</v>
      </c>
      <c r="I292">
        <v>0</v>
      </c>
      <c r="J292">
        <v>1</v>
      </c>
      <c r="K292">
        <v>3</v>
      </c>
      <c r="L292">
        <v>0</v>
      </c>
      <c r="M292">
        <v>1</v>
      </c>
      <c r="N292">
        <v>1</v>
      </c>
      <c r="O292">
        <v>1</v>
      </c>
      <c r="P292">
        <v>1</v>
      </c>
      <c r="Q292">
        <v>0</v>
      </c>
      <c r="R292">
        <v>0</v>
      </c>
      <c r="S292">
        <v>0</v>
      </c>
      <c r="T292">
        <v>0</v>
      </c>
      <c r="U292">
        <v>0</v>
      </c>
      <c r="V292">
        <v>0</v>
      </c>
      <c r="W292">
        <v>1</v>
      </c>
      <c r="X292">
        <v>0</v>
      </c>
      <c r="Y292">
        <v>1</v>
      </c>
      <c r="Z292">
        <v>1</v>
      </c>
      <c r="AA292">
        <v>1</v>
      </c>
      <c r="AB292">
        <v>1</v>
      </c>
      <c r="AC292">
        <v>0</v>
      </c>
      <c r="AD292">
        <v>0</v>
      </c>
      <c r="AE292">
        <v>0</v>
      </c>
      <c r="AF292">
        <v>1</v>
      </c>
      <c r="AG292">
        <v>0</v>
      </c>
      <c r="AH292">
        <v>1</v>
      </c>
      <c r="AI292">
        <v>1</v>
      </c>
      <c r="AJ292">
        <v>1</v>
      </c>
      <c r="AK292">
        <v>0</v>
      </c>
      <c r="AL292">
        <v>0</v>
      </c>
      <c r="AM292">
        <v>0</v>
      </c>
      <c r="AN292">
        <v>0</v>
      </c>
      <c r="AO292">
        <v>0</v>
      </c>
      <c r="AP292" t="s">
        <v>1809</v>
      </c>
      <c r="AQ292" t="s">
        <v>1809</v>
      </c>
      <c r="AR292" t="s">
        <v>1809</v>
      </c>
      <c r="AS292" t="s">
        <v>1809</v>
      </c>
      <c r="AT292" t="s">
        <v>1809</v>
      </c>
      <c r="AU292" t="s">
        <v>1809</v>
      </c>
      <c r="AV292" t="s">
        <v>1809</v>
      </c>
      <c r="AW292" t="s">
        <v>1809</v>
      </c>
      <c r="AX292" t="s">
        <v>1809</v>
      </c>
      <c r="AY292" t="s">
        <v>1809</v>
      </c>
      <c r="AZ292">
        <v>0</v>
      </c>
      <c r="BA292" t="s">
        <v>1809</v>
      </c>
      <c r="BB292" t="s">
        <v>1809</v>
      </c>
      <c r="BC292" t="s">
        <v>1809</v>
      </c>
      <c r="BD292" t="s">
        <v>1809</v>
      </c>
      <c r="BE292" t="s">
        <v>1809</v>
      </c>
      <c r="BF292" t="s">
        <v>1809</v>
      </c>
      <c r="BG292" t="s">
        <v>1809</v>
      </c>
      <c r="BH292" t="s">
        <v>1809</v>
      </c>
      <c r="BI292" t="s">
        <v>1809</v>
      </c>
      <c r="BJ292" t="s">
        <v>1809</v>
      </c>
      <c r="BK292" t="s">
        <v>1809</v>
      </c>
      <c r="BL292" t="s">
        <v>1809</v>
      </c>
      <c r="BM292" t="s">
        <v>1809</v>
      </c>
      <c r="BN292" t="s">
        <v>1809</v>
      </c>
      <c r="BO292" t="s">
        <v>1809</v>
      </c>
      <c r="BP292" t="s">
        <v>1809</v>
      </c>
      <c r="BQ292" t="s">
        <v>1809</v>
      </c>
      <c r="BR292" t="s">
        <v>1809</v>
      </c>
      <c r="BS292" t="s">
        <v>1809</v>
      </c>
      <c r="BT292" t="s">
        <v>1809</v>
      </c>
      <c r="BU292" t="s">
        <v>1809</v>
      </c>
      <c r="BV292">
        <v>0</v>
      </c>
      <c r="BW292" t="s">
        <v>1809</v>
      </c>
      <c r="BX292" t="s">
        <v>1809</v>
      </c>
      <c r="BY292" t="s">
        <v>1809</v>
      </c>
      <c r="BZ292" t="s">
        <v>1809</v>
      </c>
      <c r="CA292" t="s">
        <v>1809</v>
      </c>
      <c r="CB292" t="s">
        <v>1809</v>
      </c>
      <c r="CC292" t="s">
        <v>1809</v>
      </c>
      <c r="CD292" t="s">
        <v>1809</v>
      </c>
      <c r="CE292" t="s">
        <v>1809</v>
      </c>
      <c r="CF292" t="s">
        <v>1809</v>
      </c>
      <c r="CG292" t="s">
        <v>1809</v>
      </c>
      <c r="CH292">
        <v>0</v>
      </c>
      <c r="CI292" t="s">
        <v>1809</v>
      </c>
      <c r="CJ292" t="s">
        <v>1809</v>
      </c>
      <c r="CK292" t="s">
        <v>1809</v>
      </c>
      <c r="CL292" t="s">
        <v>1809</v>
      </c>
      <c r="CM292" t="s">
        <v>1809</v>
      </c>
      <c r="CN292" t="s">
        <v>1809</v>
      </c>
      <c r="CO292" t="s">
        <v>1809</v>
      </c>
      <c r="CP292" t="s">
        <v>1809</v>
      </c>
      <c r="CQ292" t="s">
        <v>1809</v>
      </c>
      <c r="CR292" t="s">
        <v>1809</v>
      </c>
      <c r="CS292" t="s">
        <v>1809</v>
      </c>
      <c r="CT292" t="s">
        <v>1809</v>
      </c>
      <c r="CU292" t="s">
        <v>1809</v>
      </c>
      <c r="CV292" t="s">
        <v>1809</v>
      </c>
      <c r="CW292" t="s">
        <v>1809</v>
      </c>
      <c r="CX292" t="s">
        <v>1809</v>
      </c>
      <c r="CY292" t="s">
        <v>1809</v>
      </c>
      <c r="CZ292" t="s">
        <v>1809</v>
      </c>
      <c r="DA292" t="s">
        <v>1809</v>
      </c>
      <c r="DB292" t="s">
        <v>1809</v>
      </c>
      <c r="DC292" t="s">
        <v>1809</v>
      </c>
      <c r="DD292" t="s">
        <v>1809</v>
      </c>
      <c r="DE292" t="s">
        <v>1809</v>
      </c>
      <c r="DF292" t="s">
        <v>1809</v>
      </c>
      <c r="DG292" t="s">
        <v>1809</v>
      </c>
      <c r="DH292" t="s">
        <v>1809</v>
      </c>
      <c r="DI292" t="s">
        <v>1809</v>
      </c>
      <c r="DJ292" t="s">
        <v>1809</v>
      </c>
      <c r="DK292" t="s">
        <v>1809</v>
      </c>
      <c r="DL292" t="s">
        <v>1809</v>
      </c>
      <c r="DM292" t="s">
        <v>1809</v>
      </c>
      <c r="DN292" t="s">
        <v>1809</v>
      </c>
      <c r="DO292" t="s">
        <v>1809</v>
      </c>
      <c r="DP292" t="s">
        <v>1809</v>
      </c>
      <c r="DQ292" t="s">
        <v>1809</v>
      </c>
      <c r="DR292" t="s">
        <v>1809</v>
      </c>
      <c r="DS292" t="s">
        <v>1809</v>
      </c>
      <c r="DT292" t="s">
        <v>1809</v>
      </c>
      <c r="DU292" t="s">
        <v>1809</v>
      </c>
      <c r="DV292" t="s">
        <v>1809</v>
      </c>
      <c r="DW292">
        <v>0</v>
      </c>
      <c r="DX292">
        <v>1</v>
      </c>
      <c r="DY292">
        <v>0</v>
      </c>
      <c r="DZ292" t="s">
        <v>1809</v>
      </c>
      <c r="EA292">
        <v>1</v>
      </c>
      <c r="EB292">
        <v>0</v>
      </c>
      <c r="EC292">
        <v>0</v>
      </c>
      <c r="ED292">
        <v>0</v>
      </c>
      <c r="EE292">
        <v>0</v>
      </c>
      <c r="EF292">
        <v>0</v>
      </c>
      <c r="EG292">
        <v>1</v>
      </c>
      <c r="EH292">
        <v>0</v>
      </c>
      <c r="EI292">
        <v>1</v>
      </c>
      <c r="EJ292">
        <v>1</v>
      </c>
      <c r="EK292">
        <v>0</v>
      </c>
      <c r="EL292">
        <v>1</v>
      </c>
      <c r="EM292">
        <v>0</v>
      </c>
      <c r="EN292">
        <v>0</v>
      </c>
      <c r="EO292">
        <v>1</v>
      </c>
      <c r="EP292">
        <v>0</v>
      </c>
      <c r="EQ292">
        <v>0</v>
      </c>
      <c r="ER292">
        <v>1</v>
      </c>
      <c r="ES292">
        <v>0</v>
      </c>
      <c r="ET292">
        <v>1</v>
      </c>
      <c r="EU292">
        <v>0</v>
      </c>
      <c r="EV292">
        <v>0</v>
      </c>
      <c r="EW292">
        <v>0</v>
      </c>
    </row>
    <row r="293" spans="1:153" x14ac:dyDescent="0.35">
      <c r="A293" t="s">
        <v>723</v>
      </c>
      <c r="B293" s="1">
        <v>43258</v>
      </c>
      <c r="C293" s="1">
        <v>43281</v>
      </c>
      <c r="D293">
        <v>1</v>
      </c>
      <c r="E293">
        <v>0</v>
      </c>
      <c r="F293">
        <v>1</v>
      </c>
      <c r="G293">
        <v>0</v>
      </c>
      <c r="H293">
        <v>0</v>
      </c>
      <c r="I293">
        <v>0</v>
      </c>
      <c r="J293">
        <v>1</v>
      </c>
      <c r="K293">
        <v>3</v>
      </c>
      <c r="L293">
        <v>0</v>
      </c>
      <c r="M293">
        <v>1</v>
      </c>
      <c r="N293">
        <v>1</v>
      </c>
      <c r="O293">
        <v>1</v>
      </c>
      <c r="P293">
        <v>1</v>
      </c>
      <c r="Q293">
        <v>0</v>
      </c>
      <c r="R293">
        <v>0</v>
      </c>
      <c r="S293">
        <v>0</v>
      </c>
      <c r="T293">
        <v>0</v>
      </c>
      <c r="U293">
        <v>0</v>
      </c>
      <c r="V293">
        <v>0</v>
      </c>
      <c r="W293">
        <v>1</v>
      </c>
      <c r="X293">
        <v>0</v>
      </c>
      <c r="Y293">
        <v>1</v>
      </c>
      <c r="Z293">
        <v>1</v>
      </c>
      <c r="AA293">
        <v>1</v>
      </c>
      <c r="AB293">
        <v>1</v>
      </c>
      <c r="AC293">
        <v>0</v>
      </c>
      <c r="AD293">
        <v>0</v>
      </c>
      <c r="AE293">
        <v>0</v>
      </c>
      <c r="AF293">
        <v>1</v>
      </c>
      <c r="AG293">
        <v>0</v>
      </c>
      <c r="AH293">
        <v>1</v>
      </c>
      <c r="AI293">
        <v>1</v>
      </c>
      <c r="AJ293">
        <v>1</v>
      </c>
      <c r="AK293">
        <v>0</v>
      </c>
      <c r="AL293">
        <v>0</v>
      </c>
      <c r="AM293">
        <v>0</v>
      </c>
      <c r="AN293">
        <v>1</v>
      </c>
      <c r="AO293">
        <v>0</v>
      </c>
      <c r="AP293" t="s">
        <v>1809</v>
      </c>
      <c r="AQ293" t="s">
        <v>1809</v>
      </c>
      <c r="AR293" t="s">
        <v>1809</v>
      </c>
      <c r="AS293" t="s">
        <v>1809</v>
      </c>
      <c r="AT293" t="s">
        <v>1809</v>
      </c>
      <c r="AU293" t="s">
        <v>1809</v>
      </c>
      <c r="AV293" t="s">
        <v>1809</v>
      </c>
      <c r="AW293" t="s">
        <v>1809</v>
      </c>
      <c r="AX293" t="s">
        <v>1809</v>
      </c>
      <c r="AY293" t="s">
        <v>1809</v>
      </c>
      <c r="AZ293">
        <v>0</v>
      </c>
      <c r="BA293" t="s">
        <v>1809</v>
      </c>
      <c r="BB293" t="s">
        <v>1809</v>
      </c>
      <c r="BC293" t="s">
        <v>1809</v>
      </c>
      <c r="BD293" t="s">
        <v>1809</v>
      </c>
      <c r="BE293" t="s">
        <v>1809</v>
      </c>
      <c r="BF293" t="s">
        <v>1809</v>
      </c>
      <c r="BG293" t="s">
        <v>1809</v>
      </c>
      <c r="BH293" t="s">
        <v>1809</v>
      </c>
      <c r="BI293" t="s">
        <v>1809</v>
      </c>
      <c r="BJ293" t="s">
        <v>1809</v>
      </c>
      <c r="BK293" t="s">
        <v>1809</v>
      </c>
      <c r="BL293" t="s">
        <v>1809</v>
      </c>
      <c r="BM293" t="s">
        <v>1809</v>
      </c>
      <c r="BN293" t="s">
        <v>1809</v>
      </c>
      <c r="BO293" t="s">
        <v>1809</v>
      </c>
      <c r="BP293" t="s">
        <v>1809</v>
      </c>
      <c r="BQ293" t="s">
        <v>1809</v>
      </c>
      <c r="BR293" t="s">
        <v>1809</v>
      </c>
      <c r="BS293" t="s">
        <v>1809</v>
      </c>
      <c r="BT293" t="s">
        <v>1809</v>
      </c>
      <c r="BU293" t="s">
        <v>1809</v>
      </c>
      <c r="BV293">
        <v>0</v>
      </c>
      <c r="BW293" t="s">
        <v>1809</v>
      </c>
      <c r="BX293" t="s">
        <v>1809</v>
      </c>
      <c r="BY293" t="s">
        <v>1809</v>
      </c>
      <c r="BZ293" t="s">
        <v>1809</v>
      </c>
      <c r="CA293" t="s">
        <v>1809</v>
      </c>
      <c r="CB293" t="s">
        <v>1809</v>
      </c>
      <c r="CC293" t="s">
        <v>1809</v>
      </c>
      <c r="CD293" t="s">
        <v>1809</v>
      </c>
      <c r="CE293" t="s">
        <v>1809</v>
      </c>
      <c r="CF293" t="s">
        <v>1809</v>
      </c>
      <c r="CG293" t="s">
        <v>1809</v>
      </c>
      <c r="CH293">
        <v>0</v>
      </c>
      <c r="CI293" t="s">
        <v>1809</v>
      </c>
      <c r="CJ293" t="s">
        <v>1809</v>
      </c>
      <c r="CK293" t="s">
        <v>1809</v>
      </c>
      <c r="CL293" t="s">
        <v>1809</v>
      </c>
      <c r="CM293" t="s">
        <v>1809</v>
      </c>
      <c r="CN293" t="s">
        <v>1809</v>
      </c>
      <c r="CO293" t="s">
        <v>1809</v>
      </c>
      <c r="CP293" t="s">
        <v>1809</v>
      </c>
      <c r="CQ293" t="s">
        <v>1809</v>
      </c>
      <c r="CR293" t="s">
        <v>1809</v>
      </c>
      <c r="CS293" t="s">
        <v>1809</v>
      </c>
      <c r="CT293" t="s">
        <v>1809</v>
      </c>
      <c r="CU293" t="s">
        <v>1809</v>
      </c>
      <c r="CV293" t="s">
        <v>1809</v>
      </c>
      <c r="CW293" t="s">
        <v>1809</v>
      </c>
      <c r="CX293" t="s">
        <v>1809</v>
      </c>
      <c r="CY293" t="s">
        <v>1809</v>
      </c>
      <c r="CZ293" t="s">
        <v>1809</v>
      </c>
      <c r="DA293" t="s">
        <v>1809</v>
      </c>
      <c r="DB293" t="s">
        <v>1809</v>
      </c>
      <c r="DC293" t="s">
        <v>1809</v>
      </c>
      <c r="DD293" t="s">
        <v>1809</v>
      </c>
      <c r="DE293" t="s">
        <v>1809</v>
      </c>
      <c r="DF293" t="s">
        <v>1809</v>
      </c>
      <c r="DG293" t="s">
        <v>1809</v>
      </c>
      <c r="DH293" t="s">
        <v>1809</v>
      </c>
      <c r="DI293" t="s">
        <v>1809</v>
      </c>
      <c r="DJ293" t="s">
        <v>1809</v>
      </c>
      <c r="DK293" t="s">
        <v>1809</v>
      </c>
      <c r="DL293" t="s">
        <v>1809</v>
      </c>
      <c r="DM293" t="s">
        <v>1809</v>
      </c>
      <c r="DN293" t="s">
        <v>1809</v>
      </c>
      <c r="DO293" t="s">
        <v>1809</v>
      </c>
      <c r="DP293" t="s">
        <v>1809</v>
      </c>
      <c r="DQ293" t="s">
        <v>1809</v>
      </c>
      <c r="DR293" t="s">
        <v>1809</v>
      </c>
      <c r="DS293" t="s">
        <v>1809</v>
      </c>
      <c r="DT293" t="s">
        <v>1809</v>
      </c>
      <c r="DU293" t="s">
        <v>1809</v>
      </c>
      <c r="DV293" t="s">
        <v>1809</v>
      </c>
      <c r="DW293">
        <v>1</v>
      </c>
      <c r="DX293">
        <v>1</v>
      </c>
      <c r="DY293">
        <v>0</v>
      </c>
      <c r="DZ293" t="s">
        <v>1809</v>
      </c>
      <c r="EA293">
        <v>1</v>
      </c>
      <c r="EB293">
        <v>0</v>
      </c>
      <c r="EC293">
        <v>0</v>
      </c>
      <c r="ED293">
        <v>0</v>
      </c>
      <c r="EE293">
        <v>0</v>
      </c>
      <c r="EF293">
        <v>0</v>
      </c>
      <c r="EG293">
        <v>1</v>
      </c>
      <c r="EH293">
        <v>0</v>
      </c>
      <c r="EI293">
        <v>1</v>
      </c>
      <c r="EJ293">
        <v>1</v>
      </c>
      <c r="EK293">
        <v>0</v>
      </c>
      <c r="EL293">
        <v>1</v>
      </c>
      <c r="EM293">
        <v>0</v>
      </c>
      <c r="EN293">
        <v>0</v>
      </c>
      <c r="EO293">
        <v>1</v>
      </c>
      <c r="EP293">
        <v>0</v>
      </c>
      <c r="EQ293">
        <v>0</v>
      </c>
      <c r="ER293">
        <v>1</v>
      </c>
      <c r="ES293">
        <v>0</v>
      </c>
      <c r="ET293">
        <v>1</v>
      </c>
      <c r="EU293">
        <v>0</v>
      </c>
      <c r="EV293">
        <v>0</v>
      </c>
      <c r="EW293">
        <v>0</v>
      </c>
    </row>
    <row r="294" spans="1:153" x14ac:dyDescent="0.35">
      <c r="A294" t="s">
        <v>723</v>
      </c>
      <c r="B294" s="1">
        <v>43282</v>
      </c>
      <c r="C294" s="1">
        <v>43373</v>
      </c>
      <c r="D294">
        <v>1</v>
      </c>
      <c r="E294">
        <v>0</v>
      </c>
      <c r="F294">
        <v>1</v>
      </c>
      <c r="G294">
        <v>0</v>
      </c>
      <c r="H294">
        <v>0</v>
      </c>
      <c r="I294">
        <v>0</v>
      </c>
      <c r="J294">
        <v>1</v>
      </c>
      <c r="K294">
        <v>3</v>
      </c>
      <c r="L294">
        <v>0</v>
      </c>
      <c r="M294">
        <v>1</v>
      </c>
      <c r="N294">
        <v>1</v>
      </c>
      <c r="O294">
        <v>1</v>
      </c>
      <c r="P294">
        <v>1</v>
      </c>
      <c r="Q294">
        <v>0</v>
      </c>
      <c r="R294">
        <v>0</v>
      </c>
      <c r="S294">
        <v>0</v>
      </c>
      <c r="T294">
        <v>0</v>
      </c>
      <c r="U294">
        <v>0</v>
      </c>
      <c r="V294">
        <v>0</v>
      </c>
      <c r="W294">
        <v>1</v>
      </c>
      <c r="X294">
        <v>0</v>
      </c>
      <c r="Y294">
        <v>1</v>
      </c>
      <c r="Z294">
        <v>1</v>
      </c>
      <c r="AA294">
        <v>1</v>
      </c>
      <c r="AB294">
        <v>1</v>
      </c>
      <c r="AC294">
        <v>0</v>
      </c>
      <c r="AD294">
        <v>0</v>
      </c>
      <c r="AE294">
        <v>0</v>
      </c>
      <c r="AF294">
        <v>1</v>
      </c>
      <c r="AG294">
        <v>0</v>
      </c>
      <c r="AH294">
        <v>1</v>
      </c>
      <c r="AI294">
        <v>1</v>
      </c>
      <c r="AJ294">
        <v>1</v>
      </c>
      <c r="AK294">
        <v>0</v>
      </c>
      <c r="AL294">
        <v>0</v>
      </c>
      <c r="AM294">
        <v>0</v>
      </c>
      <c r="AN294">
        <v>1</v>
      </c>
      <c r="AO294">
        <v>0</v>
      </c>
      <c r="AP294" t="s">
        <v>1809</v>
      </c>
      <c r="AQ294" t="s">
        <v>1809</v>
      </c>
      <c r="AR294" t="s">
        <v>1809</v>
      </c>
      <c r="AS294" t="s">
        <v>1809</v>
      </c>
      <c r="AT294" t="s">
        <v>1809</v>
      </c>
      <c r="AU294" t="s">
        <v>1809</v>
      </c>
      <c r="AV294" t="s">
        <v>1809</v>
      </c>
      <c r="AW294" t="s">
        <v>1809</v>
      </c>
      <c r="AX294" t="s">
        <v>1809</v>
      </c>
      <c r="AY294" t="s">
        <v>1809</v>
      </c>
      <c r="AZ294">
        <v>1</v>
      </c>
      <c r="BA294">
        <v>0</v>
      </c>
      <c r="BB294">
        <v>0</v>
      </c>
      <c r="BC294">
        <v>1</v>
      </c>
      <c r="BD294">
        <v>0</v>
      </c>
      <c r="BE294">
        <v>0</v>
      </c>
      <c r="BF294">
        <v>0</v>
      </c>
      <c r="BG294">
        <v>0</v>
      </c>
      <c r="BH294">
        <v>0</v>
      </c>
      <c r="BI294">
        <v>0</v>
      </c>
      <c r="BJ294">
        <v>0</v>
      </c>
      <c r="BK294">
        <v>0</v>
      </c>
      <c r="BL294">
        <v>0</v>
      </c>
      <c r="BM294">
        <v>1</v>
      </c>
      <c r="BN294">
        <v>0</v>
      </c>
      <c r="BO294">
        <v>0</v>
      </c>
      <c r="BP294">
        <v>0</v>
      </c>
      <c r="BQ294">
        <v>0</v>
      </c>
      <c r="BR294">
        <v>1</v>
      </c>
      <c r="BS294">
        <v>1</v>
      </c>
      <c r="BT294">
        <v>1</v>
      </c>
      <c r="BU294">
        <v>0</v>
      </c>
      <c r="BV294">
        <v>1</v>
      </c>
      <c r="BW294">
        <v>1</v>
      </c>
      <c r="BX294">
        <v>0</v>
      </c>
      <c r="BY294">
        <v>0</v>
      </c>
      <c r="BZ294">
        <v>1</v>
      </c>
      <c r="CA294">
        <v>0</v>
      </c>
      <c r="CB294">
        <v>0</v>
      </c>
      <c r="CC294">
        <v>0</v>
      </c>
      <c r="CD294">
        <v>1</v>
      </c>
      <c r="CE294">
        <v>1</v>
      </c>
      <c r="CF294">
        <v>1</v>
      </c>
      <c r="CG294">
        <v>0</v>
      </c>
      <c r="CH294">
        <v>0</v>
      </c>
      <c r="CI294" t="s">
        <v>1809</v>
      </c>
      <c r="CJ294" t="s">
        <v>1809</v>
      </c>
      <c r="CK294" t="s">
        <v>1809</v>
      </c>
      <c r="CL294" t="s">
        <v>1809</v>
      </c>
      <c r="CM294" t="s">
        <v>1809</v>
      </c>
      <c r="CN294" t="s">
        <v>1809</v>
      </c>
      <c r="CO294" t="s">
        <v>1809</v>
      </c>
      <c r="CP294" t="s">
        <v>1809</v>
      </c>
      <c r="CQ294" t="s">
        <v>1809</v>
      </c>
      <c r="CR294" t="s">
        <v>1809</v>
      </c>
      <c r="CS294" t="s">
        <v>1809</v>
      </c>
      <c r="CT294" t="s">
        <v>1809</v>
      </c>
      <c r="CU294" t="s">
        <v>1809</v>
      </c>
      <c r="CV294" t="s">
        <v>1809</v>
      </c>
      <c r="CW294" t="s">
        <v>1809</v>
      </c>
      <c r="CX294" t="s">
        <v>1809</v>
      </c>
      <c r="CY294" t="s">
        <v>1809</v>
      </c>
      <c r="CZ294" t="s">
        <v>1809</v>
      </c>
      <c r="DA294" t="s">
        <v>1809</v>
      </c>
      <c r="DB294" t="s">
        <v>1809</v>
      </c>
      <c r="DC294" t="s">
        <v>1809</v>
      </c>
      <c r="DD294" t="s">
        <v>1809</v>
      </c>
      <c r="DE294" t="s">
        <v>1809</v>
      </c>
      <c r="DF294" t="s">
        <v>1809</v>
      </c>
      <c r="DG294" t="s">
        <v>1809</v>
      </c>
      <c r="DH294" t="s">
        <v>1809</v>
      </c>
      <c r="DI294" t="s">
        <v>1809</v>
      </c>
      <c r="DJ294" t="s">
        <v>1809</v>
      </c>
      <c r="DK294" t="s">
        <v>1809</v>
      </c>
      <c r="DL294" t="s">
        <v>1809</v>
      </c>
      <c r="DM294" t="s">
        <v>1809</v>
      </c>
      <c r="DN294" t="s">
        <v>1809</v>
      </c>
      <c r="DO294" t="s">
        <v>1809</v>
      </c>
      <c r="DP294" t="s">
        <v>1809</v>
      </c>
      <c r="DQ294" t="s">
        <v>1809</v>
      </c>
      <c r="DR294" t="s">
        <v>1809</v>
      </c>
      <c r="DS294" t="s">
        <v>1809</v>
      </c>
      <c r="DT294" t="s">
        <v>1809</v>
      </c>
      <c r="DU294" t="s">
        <v>1809</v>
      </c>
      <c r="DV294" t="s">
        <v>1809</v>
      </c>
      <c r="DW294">
        <v>1</v>
      </c>
      <c r="DX294">
        <v>1</v>
      </c>
      <c r="DY294">
        <v>0</v>
      </c>
      <c r="DZ294" t="s">
        <v>1809</v>
      </c>
      <c r="EA294">
        <v>1</v>
      </c>
      <c r="EB294">
        <v>0</v>
      </c>
      <c r="EC294">
        <v>0</v>
      </c>
      <c r="ED294">
        <v>0</v>
      </c>
      <c r="EE294">
        <v>0</v>
      </c>
      <c r="EF294">
        <v>0</v>
      </c>
      <c r="EG294">
        <v>1</v>
      </c>
      <c r="EH294">
        <v>0</v>
      </c>
      <c r="EI294">
        <v>1</v>
      </c>
      <c r="EJ294">
        <v>1</v>
      </c>
      <c r="EK294">
        <v>0</v>
      </c>
      <c r="EL294">
        <v>1</v>
      </c>
      <c r="EM294">
        <v>0</v>
      </c>
      <c r="EN294">
        <v>0</v>
      </c>
      <c r="EO294">
        <v>1</v>
      </c>
      <c r="EP294">
        <v>0</v>
      </c>
      <c r="EQ294">
        <v>0</v>
      </c>
      <c r="ER294">
        <v>1</v>
      </c>
      <c r="ES294">
        <v>0</v>
      </c>
      <c r="ET294">
        <v>1</v>
      </c>
      <c r="EU294">
        <v>0</v>
      </c>
      <c r="EV294">
        <v>0</v>
      </c>
      <c r="EW294">
        <v>0</v>
      </c>
    </row>
    <row r="295" spans="1:153" x14ac:dyDescent="0.35">
      <c r="A295" t="s">
        <v>723</v>
      </c>
      <c r="B295" s="1">
        <v>43374</v>
      </c>
      <c r="C295" s="1">
        <v>43380</v>
      </c>
      <c r="D295">
        <v>1</v>
      </c>
      <c r="E295">
        <v>0</v>
      </c>
      <c r="F295">
        <v>1</v>
      </c>
      <c r="G295">
        <v>0</v>
      </c>
      <c r="H295">
        <v>0</v>
      </c>
      <c r="I295">
        <v>0</v>
      </c>
      <c r="J295">
        <v>1</v>
      </c>
      <c r="K295">
        <v>3</v>
      </c>
      <c r="L295">
        <v>0</v>
      </c>
      <c r="M295">
        <v>1</v>
      </c>
      <c r="N295">
        <v>1</v>
      </c>
      <c r="O295">
        <v>1</v>
      </c>
      <c r="P295">
        <v>1</v>
      </c>
      <c r="Q295">
        <v>0</v>
      </c>
      <c r="R295">
        <v>0</v>
      </c>
      <c r="S295">
        <v>0</v>
      </c>
      <c r="T295">
        <v>0</v>
      </c>
      <c r="U295">
        <v>0</v>
      </c>
      <c r="V295">
        <v>0</v>
      </c>
      <c r="W295">
        <v>1</v>
      </c>
      <c r="X295">
        <v>0</v>
      </c>
      <c r="Y295">
        <v>1</v>
      </c>
      <c r="Z295">
        <v>1</v>
      </c>
      <c r="AA295">
        <v>1</v>
      </c>
      <c r="AB295">
        <v>1</v>
      </c>
      <c r="AC295">
        <v>0</v>
      </c>
      <c r="AD295">
        <v>0</v>
      </c>
      <c r="AE295">
        <v>0</v>
      </c>
      <c r="AF295">
        <v>1</v>
      </c>
      <c r="AG295">
        <v>0</v>
      </c>
      <c r="AH295">
        <v>1</v>
      </c>
      <c r="AI295">
        <v>1</v>
      </c>
      <c r="AJ295">
        <v>1</v>
      </c>
      <c r="AK295">
        <v>0</v>
      </c>
      <c r="AL295">
        <v>0</v>
      </c>
      <c r="AM295">
        <v>0</v>
      </c>
      <c r="AN295">
        <v>1</v>
      </c>
      <c r="AO295">
        <v>0</v>
      </c>
      <c r="AP295" t="s">
        <v>1809</v>
      </c>
      <c r="AQ295" t="s">
        <v>1809</v>
      </c>
      <c r="AR295" t="s">
        <v>1809</v>
      </c>
      <c r="AS295" t="s">
        <v>1809</v>
      </c>
      <c r="AT295" t="s">
        <v>1809</v>
      </c>
      <c r="AU295" t="s">
        <v>1809</v>
      </c>
      <c r="AV295" t="s">
        <v>1809</v>
      </c>
      <c r="AW295" t="s">
        <v>1809</v>
      </c>
      <c r="AX295" t="s">
        <v>1809</v>
      </c>
      <c r="AY295" t="s">
        <v>1809</v>
      </c>
      <c r="AZ295">
        <v>1</v>
      </c>
      <c r="BA295">
        <v>0</v>
      </c>
      <c r="BB295">
        <v>0</v>
      </c>
      <c r="BC295">
        <v>1</v>
      </c>
      <c r="BD295">
        <v>0</v>
      </c>
      <c r="BE295">
        <v>0</v>
      </c>
      <c r="BF295">
        <v>0</v>
      </c>
      <c r="BG295">
        <v>0</v>
      </c>
      <c r="BH295">
        <v>0</v>
      </c>
      <c r="BI295">
        <v>0</v>
      </c>
      <c r="BJ295">
        <v>0</v>
      </c>
      <c r="BK295">
        <v>0</v>
      </c>
      <c r="BL295">
        <v>0</v>
      </c>
      <c r="BM295">
        <v>1</v>
      </c>
      <c r="BN295">
        <v>0</v>
      </c>
      <c r="BO295">
        <v>0</v>
      </c>
      <c r="BP295">
        <v>0</v>
      </c>
      <c r="BQ295">
        <v>0</v>
      </c>
      <c r="BR295">
        <v>1</v>
      </c>
      <c r="BS295">
        <v>1</v>
      </c>
      <c r="BT295">
        <v>1</v>
      </c>
      <c r="BU295">
        <v>0</v>
      </c>
      <c r="BV295">
        <v>1</v>
      </c>
      <c r="BW295">
        <v>1</v>
      </c>
      <c r="BX295">
        <v>0</v>
      </c>
      <c r="BY295">
        <v>0</v>
      </c>
      <c r="BZ295">
        <v>1</v>
      </c>
      <c r="CA295">
        <v>0</v>
      </c>
      <c r="CB295">
        <v>0</v>
      </c>
      <c r="CC295">
        <v>0</v>
      </c>
      <c r="CD295">
        <v>1</v>
      </c>
      <c r="CE295">
        <v>1</v>
      </c>
      <c r="CF295">
        <v>1</v>
      </c>
      <c r="CG295">
        <v>0</v>
      </c>
      <c r="CH295">
        <v>0</v>
      </c>
      <c r="CI295" t="s">
        <v>1809</v>
      </c>
      <c r="CJ295" t="s">
        <v>1809</v>
      </c>
      <c r="CK295" t="s">
        <v>1809</v>
      </c>
      <c r="CL295" t="s">
        <v>1809</v>
      </c>
      <c r="CM295" t="s">
        <v>1809</v>
      </c>
      <c r="CN295" t="s">
        <v>1809</v>
      </c>
      <c r="CO295" t="s">
        <v>1809</v>
      </c>
      <c r="CP295" t="s">
        <v>1809</v>
      </c>
      <c r="CQ295" t="s">
        <v>1809</v>
      </c>
      <c r="CR295" t="s">
        <v>1809</v>
      </c>
      <c r="CS295" t="s">
        <v>1809</v>
      </c>
      <c r="CT295" t="s">
        <v>1809</v>
      </c>
      <c r="CU295" t="s">
        <v>1809</v>
      </c>
      <c r="CV295" t="s">
        <v>1809</v>
      </c>
      <c r="CW295" t="s">
        <v>1809</v>
      </c>
      <c r="CX295" t="s">
        <v>1809</v>
      </c>
      <c r="CY295" t="s">
        <v>1809</v>
      </c>
      <c r="CZ295" t="s">
        <v>1809</v>
      </c>
      <c r="DA295" t="s">
        <v>1809</v>
      </c>
      <c r="DB295" t="s">
        <v>1809</v>
      </c>
      <c r="DC295" t="s">
        <v>1809</v>
      </c>
      <c r="DD295" t="s">
        <v>1809</v>
      </c>
      <c r="DE295" t="s">
        <v>1809</v>
      </c>
      <c r="DF295" t="s">
        <v>1809</v>
      </c>
      <c r="DG295" t="s">
        <v>1809</v>
      </c>
      <c r="DH295" t="s">
        <v>1809</v>
      </c>
      <c r="DI295" t="s">
        <v>1809</v>
      </c>
      <c r="DJ295" t="s">
        <v>1809</v>
      </c>
      <c r="DK295" t="s">
        <v>1809</v>
      </c>
      <c r="DL295" t="s">
        <v>1809</v>
      </c>
      <c r="DM295" t="s">
        <v>1809</v>
      </c>
      <c r="DN295" t="s">
        <v>1809</v>
      </c>
      <c r="DO295" t="s">
        <v>1809</v>
      </c>
      <c r="DP295" t="s">
        <v>1809</v>
      </c>
      <c r="DQ295" t="s">
        <v>1809</v>
      </c>
      <c r="DR295" t="s">
        <v>1809</v>
      </c>
      <c r="DS295" t="s">
        <v>1809</v>
      </c>
      <c r="DT295" t="s">
        <v>1809</v>
      </c>
      <c r="DU295" t="s">
        <v>1809</v>
      </c>
      <c r="DV295" t="s">
        <v>1809</v>
      </c>
      <c r="DW295">
        <v>1</v>
      </c>
      <c r="DX295">
        <v>1</v>
      </c>
      <c r="DY295">
        <v>0</v>
      </c>
      <c r="DZ295" t="s">
        <v>1809</v>
      </c>
      <c r="EA295">
        <v>1</v>
      </c>
      <c r="EB295">
        <v>0</v>
      </c>
      <c r="EC295">
        <v>0</v>
      </c>
      <c r="ED295">
        <v>0</v>
      </c>
      <c r="EE295">
        <v>0</v>
      </c>
      <c r="EF295">
        <v>0</v>
      </c>
      <c r="EG295">
        <v>1</v>
      </c>
      <c r="EH295">
        <v>0</v>
      </c>
      <c r="EI295">
        <v>1</v>
      </c>
      <c r="EJ295">
        <v>1</v>
      </c>
      <c r="EK295">
        <v>0</v>
      </c>
      <c r="EL295">
        <v>1</v>
      </c>
      <c r="EM295">
        <v>0</v>
      </c>
      <c r="EN295">
        <v>0</v>
      </c>
      <c r="EO295">
        <v>1</v>
      </c>
      <c r="EP295">
        <v>0</v>
      </c>
      <c r="EQ295">
        <v>0</v>
      </c>
      <c r="ER295">
        <v>1</v>
      </c>
      <c r="ES295">
        <v>0</v>
      </c>
      <c r="ET295">
        <v>1</v>
      </c>
      <c r="EU295">
        <v>0</v>
      </c>
      <c r="EV295">
        <v>0</v>
      </c>
      <c r="EW295">
        <v>0</v>
      </c>
    </row>
    <row r="296" spans="1:153" x14ac:dyDescent="0.35">
      <c r="A296" t="s">
        <v>723</v>
      </c>
      <c r="B296" s="1">
        <v>43381</v>
      </c>
      <c r="C296" s="1">
        <v>43616</v>
      </c>
      <c r="D296">
        <v>1</v>
      </c>
      <c r="E296">
        <v>0</v>
      </c>
      <c r="F296">
        <v>1</v>
      </c>
      <c r="G296">
        <v>0</v>
      </c>
      <c r="H296">
        <v>0</v>
      </c>
      <c r="I296">
        <v>0</v>
      </c>
      <c r="J296">
        <v>1</v>
      </c>
      <c r="K296">
        <v>1</v>
      </c>
      <c r="L296">
        <v>0</v>
      </c>
      <c r="M296">
        <v>1</v>
      </c>
      <c r="N296">
        <v>1</v>
      </c>
      <c r="O296">
        <v>1</v>
      </c>
      <c r="P296">
        <v>1</v>
      </c>
      <c r="Q296">
        <v>0</v>
      </c>
      <c r="R296">
        <v>0</v>
      </c>
      <c r="S296">
        <v>0</v>
      </c>
      <c r="T296">
        <v>0</v>
      </c>
      <c r="U296">
        <v>0</v>
      </c>
      <c r="V296">
        <v>0</v>
      </c>
      <c r="W296">
        <v>1</v>
      </c>
      <c r="X296">
        <v>0</v>
      </c>
      <c r="Y296">
        <v>1</v>
      </c>
      <c r="Z296">
        <v>1</v>
      </c>
      <c r="AA296">
        <v>1</v>
      </c>
      <c r="AB296">
        <v>1</v>
      </c>
      <c r="AC296">
        <v>0</v>
      </c>
      <c r="AD296">
        <v>0</v>
      </c>
      <c r="AE296">
        <v>0</v>
      </c>
      <c r="AF296">
        <v>1</v>
      </c>
      <c r="AG296">
        <v>0</v>
      </c>
      <c r="AH296">
        <v>1</v>
      </c>
      <c r="AI296">
        <v>1</v>
      </c>
      <c r="AJ296">
        <v>1</v>
      </c>
      <c r="AK296">
        <v>0</v>
      </c>
      <c r="AL296">
        <v>0</v>
      </c>
      <c r="AM296">
        <v>0</v>
      </c>
      <c r="AN296">
        <v>1</v>
      </c>
      <c r="AO296">
        <v>0</v>
      </c>
      <c r="AP296" t="s">
        <v>1809</v>
      </c>
      <c r="AQ296" t="s">
        <v>1809</v>
      </c>
      <c r="AR296" t="s">
        <v>1809</v>
      </c>
      <c r="AS296" t="s">
        <v>1809</v>
      </c>
      <c r="AT296" t="s">
        <v>1809</v>
      </c>
      <c r="AU296" t="s">
        <v>1809</v>
      </c>
      <c r="AV296" t="s">
        <v>1809</v>
      </c>
      <c r="AW296" t="s">
        <v>1809</v>
      </c>
      <c r="AX296" t="s">
        <v>1809</v>
      </c>
      <c r="AY296" t="s">
        <v>1809</v>
      </c>
      <c r="AZ296">
        <v>1</v>
      </c>
      <c r="BA296">
        <v>0</v>
      </c>
      <c r="BB296">
        <v>0</v>
      </c>
      <c r="BC296">
        <v>1</v>
      </c>
      <c r="BD296">
        <v>0</v>
      </c>
      <c r="BE296">
        <v>0</v>
      </c>
      <c r="BF296">
        <v>0</v>
      </c>
      <c r="BG296">
        <v>0</v>
      </c>
      <c r="BH296">
        <v>0</v>
      </c>
      <c r="BI296">
        <v>0</v>
      </c>
      <c r="BJ296">
        <v>0</v>
      </c>
      <c r="BK296">
        <v>0</v>
      </c>
      <c r="BL296">
        <v>0</v>
      </c>
      <c r="BM296">
        <v>1</v>
      </c>
      <c r="BN296">
        <v>0</v>
      </c>
      <c r="BO296">
        <v>0</v>
      </c>
      <c r="BP296">
        <v>0</v>
      </c>
      <c r="BQ296">
        <v>0</v>
      </c>
      <c r="BR296">
        <v>1</v>
      </c>
      <c r="BS296">
        <v>1</v>
      </c>
      <c r="BT296">
        <v>1</v>
      </c>
      <c r="BU296">
        <v>0</v>
      </c>
      <c r="BV296">
        <v>1</v>
      </c>
      <c r="BW296">
        <v>1</v>
      </c>
      <c r="BX296">
        <v>0</v>
      </c>
      <c r="BY296">
        <v>0</v>
      </c>
      <c r="BZ296">
        <v>1</v>
      </c>
      <c r="CA296">
        <v>0</v>
      </c>
      <c r="CB296">
        <v>0</v>
      </c>
      <c r="CC296">
        <v>0</v>
      </c>
      <c r="CD296">
        <v>1</v>
      </c>
      <c r="CE296">
        <v>1</v>
      </c>
      <c r="CF296">
        <v>1</v>
      </c>
      <c r="CG296">
        <v>0</v>
      </c>
      <c r="CH296">
        <v>0</v>
      </c>
      <c r="CI296" t="s">
        <v>1809</v>
      </c>
      <c r="CJ296" t="s">
        <v>1809</v>
      </c>
      <c r="CK296" t="s">
        <v>1809</v>
      </c>
      <c r="CL296" t="s">
        <v>1809</v>
      </c>
      <c r="CM296" t="s">
        <v>1809</v>
      </c>
      <c r="CN296" t="s">
        <v>1809</v>
      </c>
      <c r="CO296" t="s">
        <v>1809</v>
      </c>
      <c r="CP296" t="s">
        <v>1809</v>
      </c>
      <c r="CQ296" t="s">
        <v>1809</v>
      </c>
      <c r="CR296" t="s">
        <v>1809</v>
      </c>
      <c r="CS296" t="s">
        <v>1809</v>
      </c>
      <c r="CT296" t="s">
        <v>1809</v>
      </c>
      <c r="CU296" t="s">
        <v>1809</v>
      </c>
      <c r="CV296" t="s">
        <v>1809</v>
      </c>
      <c r="CW296" t="s">
        <v>1809</v>
      </c>
      <c r="CX296" t="s">
        <v>1809</v>
      </c>
      <c r="CY296" t="s">
        <v>1809</v>
      </c>
      <c r="CZ296" t="s">
        <v>1809</v>
      </c>
      <c r="DA296" t="s">
        <v>1809</v>
      </c>
      <c r="DB296" t="s">
        <v>1809</v>
      </c>
      <c r="DC296" t="s">
        <v>1809</v>
      </c>
      <c r="DD296" t="s">
        <v>1809</v>
      </c>
      <c r="DE296" t="s">
        <v>1809</v>
      </c>
      <c r="DF296" t="s">
        <v>1809</v>
      </c>
      <c r="DG296" t="s">
        <v>1809</v>
      </c>
      <c r="DH296" t="s">
        <v>1809</v>
      </c>
      <c r="DI296" t="s">
        <v>1809</v>
      </c>
      <c r="DJ296" t="s">
        <v>1809</v>
      </c>
      <c r="DK296" t="s">
        <v>1809</v>
      </c>
      <c r="DL296" t="s">
        <v>1809</v>
      </c>
      <c r="DM296" t="s">
        <v>1809</v>
      </c>
      <c r="DN296" t="s">
        <v>1809</v>
      </c>
      <c r="DO296" t="s">
        <v>1809</v>
      </c>
      <c r="DP296" t="s">
        <v>1809</v>
      </c>
      <c r="DQ296" t="s">
        <v>1809</v>
      </c>
      <c r="DR296" t="s">
        <v>1809</v>
      </c>
      <c r="DS296" t="s">
        <v>1809</v>
      </c>
      <c r="DT296" t="s">
        <v>1809</v>
      </c>
      <c r="DU296" t="s">
        <v>1809</v>
      </c>
      <c r="DV296" t="s">
        <v>1809</v>
      </c>
      <c r="DW296">
        <v>1</v>
      </c>
      <c r="DX296">
        <v>1</v>
      </c>
      <c r="DY296">
        <v>0</v>
      </c>
      <c r="DZ296" t="s">
        <v>1809</v>
      </c>
      <c r="EA296">
        <v>1</v>
      </c>
      <c r="EB296">
        <v>0</v>
      </c>
      <c r="EC296">
        <v>0</v>
      </c>
      <c r="ED296">
        <v>0</v>
      </c>
      <c r="EE296">
        <v>0</v>
      </c>
      <c r="EF296">
        <v>0</v>
      </c>
      <c r="EG296">
        <v>1</v>
      </c>
      <c r="EH296">
        <v>0</v>
      </c>
      <c r="EI296">
        <v>1</v>
      </c>
      <c r="EJ296">
        <v>1</v>
      </c>
      <c r="EK296">
        <v>0</v>
      </c>
      <c r="EL296">
        <v>1</v>
      </c>
      <c r="EM296">
        <v>0</v>
      </c>
      <c r="EN296">
        <v>0</v>
      </c>
      <c r="EO296">
        <v>1</v>
      </c>
      <c r="EP296">
        <v>0</v>
      </c>
      <c r="EQ296">
        <v>0</v>
      </c>
      <c r="ER296">
        <v>1</v>
      </c>
      <c r="ES296">
        <v>0</v>
      </c>
      <c r="ET296">
        <v>1</v>
      </c>
      <c r="EU296">
        <v>0</v>
      </c>
      <c r="EV296">
        <v>0</v>
      </c>
      <c r="EW296">
        <v>0</v>
      </c>
    </row>
    <row r="297" spans="1:153" x14ac:dyDescent="0.35">
      <c r="A297" t="s">
        <v>723</v>
      </c>
      <c r="B297" s="1">
        <v>43617</v>
      </c>
      <c r="C297" s="1">
        <v>43738</v>
      </c>
      <c r="D297">
        <v>1</v>
      </c>
      <c r="E297">
        <v>0</v>
      </c>
      <c r="F297">
        <v>1</v>
      </c>
      <c r="G297">
        <v>0</v>
      </c>
      <c r="H297">
        <v>0</v>
      </c>
      <c r="I297">
        <v>0</v>
      </c>
      <c r="J297">
        <v>1</v>
      </c>
      <c r="K297">
        <v>1</v>
      </c>
      <c r="L297">
        <v>0</v>
      </c>
      <c r="M297">
        <v>1</v>
      </c>
      <c r="N297">
        <v>1</v>
      </c>
      <c r="O297">
        <v>1</v>
      </c>
      <c r="P297">
        <v>1</v>
      </c>
      <c r="Q297">
        <v>0</v>
      </c>
      <c r="R297">
        <v>0</v>
      </c>
      <c r="S297">
        <v>0</v>
      </c>
      <c r="T297">
        <v>0</v>
      </c>
      <c r="U297">
        <v>0</v>
      </c>
      <c r="V297">
        <v>0</v>
      </c>
      <c r="W297">
        <v>1</v>
      </c>
      <c r="X297">
        <v>0</v>
      </c>
      <c r="Y297">
        <v>1</v>
      </c>
      <c r="Z297">
        <v>1</v>
      </c>
      <c r="AA297">
        <v>1</v>
      </c>
      <c r="AB297">
        <v>1</v>
      </c>
      <c r="AC297">
        <v>0</v>
      </c>
      <c r="AD297">
        <v>0</v>
      </c>
      <c r="AE297">
        <v>0</v>
      </c>
      <c r="AF297">
        <v>1</v>
      </c>
      <c r="AG297">
        <v>0</v>
      </c>
      <c r="AH297">
        <v>1</v>
      </c>
      <c r="AI297">
        <v>1</v>
      </c>
      <c r="AJ297">
        <v>1</v>
      </c>
      <c r="AK297">
        <v>0</v>
      </c>
      <c r="AL297">
        <v>0</v>
      </c>
      <c r="AM297">
        <v>0</v>
      </c>
      <c r="AN297">
        <v>1</v>
      </c>
      <c r="AO297">
        <v>0</v>
      </c>
      <c r="AP297" t="s">
        <v>1809</v>
      </c>
      <c r="AQ297" t="s">
        <v>1809</v>
      </c>
      <c r="AR297" t="s">
        <v>1809</v>
      </c>
      <c r="AS297" t="s">
        <v>1809</v>
      </c>
      <c r="AT297" t="s">
        <v>1809</v>
      </c>
      <c r="AU297" t="s">
        <v>1809</v>
      </c>
      <c r="AV297" t="s">
        <v>1809</v>
      </c>
      <c r="AW297" t="s">
        <v>1809</v>
      </c>
      <c r="AX297" t="s">
        <v>1809</v>
      </c>
      <c r="AY297" t="s">
        <v>1809</v>
      </c>
      <c r="AZ297">
        <v>1</v>
      </c>
      <c r="BA297">
        <v>0</v>
      </c>
      <c r="BB297">
        <v>0</v>
      </c>
      <c r="BC297">
        <v>1</v>
      </c>
      <c r="BD297">
        <v>0</v>
      </c>
      <c r="BE297">
        <v>0</v>
      </c>
      <c r="BF297">
        <v>0</v>
      </c>
      <c r="BG297">
        <v>0</v>
      </c>
      <c r="BH297">
        <v>0</v>
      </c>
      <c r="BI297">
        <v>0</v>
      </c>
      <c r="BJ297">
        <v>0</v>
      </c>
      <c r="BK297">
        <v>0</v>
      </c>
      <c r="BL297">
        <v>0</v>
      </c>
      <c r="BM297">
        <v>1</v>
      </c>
      <c r="BN297">
        <v>0</v>
      </c>
      <c r="BO297">
        <v>0</v>
      </c>
      <c r="BP297">
        <v>0</v>
      </c>
      <c r="BQ297">
        <v>0</v>
      </c>
      <c r="BR297">
        <v>1</v>
      </c>
      <c r="BS297">
        <v>1</v>
      </c>
      <c r="BT297">
        <v>1</v>
      </c>
      <c r="BU297">
        <v>0</v>
      </c>
      <c r="BV297">
        <v>1</v>
      </c>
      <c r="BW297">
        <v>1</v>
      </c>
      <c r="BX297">
        <v>0</v>
      </c>
      <c r="BY297">
        <v>0</v>
      </c>
      <c r="BZ297">
        <v>1</v>
      </c>
      <c r="CA297">
        <v>0</v>
      </c>
      <c r="CB297">
        <v>0</v>
      </c>
      <c r="CC297">
        <v>0</v>
      </c>
      <c r="CD297">
        <v>1</v>
      </c>
      <c r="CE297">
        <v>1</v>
      </c>
      <c r="CF297">
        <v>1</v>
      </c>
      <c r="CG297">
        <v>0</v>
      </c>
      <c r="CH297">
        <v>0</v>
      </c>
      <c r="CI297" t="s">
        <v>1809</v>
      </c>
      <c r="CJ297" t="s">
        <v>1809</v>
      </c>
      <c r="CK297" t="s">
        <v>1809</v>
      </c>
      <c r="CL297" t="s">
        <v>1809</v>
      </c>
      <c r="CM297" t="s">
        <v>1809</v>
      </c>
      <c r="CN297" t="s">
        <v>1809</v>
      </c>
      <c r="CO297" t="s">
        <v>1809</v>
      </c>
      <c r="CP297" t="s">
        <v>1809</v>
      </c>
      <c r="CQ297" t="s">
        <v>1809</v>
      </c>
      <c r="CR297" t="s">
        <v>1809</v>
      </c>
      <c r="CS297" t="s">
        <v>1809</v>
      </c>
      <c r="CT297" t="s">
        <v>1809</v>
      </c>
      <c r="CU297" t="s">
        <v>1809</v>
      </c>
      <c r="CV297" t="s">
        <v>1809</v>
      </c>
      <c r="CW297" t="s">
        <v>1809</v>
      </c>
      <c r="CX297" t="s">
        <v>1809</v>
      </c>
      <c r="CY297" t="s">
        <v>1809</v>
      </c>
      <c r="CZ297" t="s">
        <v>1809</v>
      </c>
      <c r="DA297" t="s">
        <v>1809</v>
      </c>
      <c r="DB297" t="s">
        <v>1809</v>
      </c>
      <c r="DC297" t="s">
        <v>1809</v>
      </c>
      <c r="DD297" t="s">
        <v>1809</v>
      </c>
      <c r="DE297" t="s">
        <v>1809</v>
      </c>
      <c r="DF297" t="s">
        <v>1809</v>
      </c>
      <c r="DG297" t="s">
        <v>1809</v>
      </c>
      <c r="DH297" t="s">
        <v>1809</v>
      </c>
      <c r="DI297" t="s">
        <v>1809</v>
      </c>
      <c r="DJ297" t="s">
        <v>1809</v>
      </c>
      <c r="DK297" t="s">
        <v>1809</v>
      </c>
      <c r="DL297" t="s">
        <v>1809</v>
      </c>
      <c r="DM297" t="s">
        <v>1809</v>
      </c>
      <c r="DN297" t="s">
        <v>1809</v>
      </c>
      <c r="DO297" t="s">
        <v>1809</v>
      </c>
      <c r="DP297" t="s">
        <v>1809</v>
      </c>
      <c r="DQ297" t="s">
        <v>1809</v>
      </c>
      <c r="DR297" t="s">
        <v>1809</v>
      </c>
      <c r="DS297" t="s">
        <v>1809</v>
      </c>
      <c r="DT297" t="s">
        <v>1809</v>
      </c>
      <c r="DU297" t="s">
        <v>1809</v>
      </c>
      <c r="DV297" t="s">
        <v>1809</v>
      </c>
      <c r="DW297">
        <v>1</v>
      </c>
      <c r="DX297">
        <v>1</v>
      </c>
      <c r="DY297">
        <v>0</v>
      </c>
      <c r="DZ297" t="s">
        <v>1809</v>
      </c>
      <c r="EA297">
        <v>1</v>
      </c>
      <c r="EB297">
        <v>0</v>
      </c>
      <c r="EC297">
        <v>0</v>
      </c>
      <c r="ED297">
        <v>0</v>
      </c>
      <c r="EE297">
        <v>0</v>
      </c>
      <c r="EF297">
        <v>0</v>
      </c>
      <c r="EG297">
        <v>1</v>
      </c>
      <c r="EH297">
        <v>0</v>
      </c>
      <c r="EI297">
        <v>1</v>
      </c>
      <c r="EJ297">
        <v>1</v>
      </c>
      <c r="EK297">
        <v>0</v>
      </c>
      <c r="EL297">
        <v>1</v>
      </c>
      <c r="EM297">
        <v>0</v>
      </c>
      <c r="EN297">
        <v>0</v>
      </c>
      <c r="EO297">
        <v>1</v>
      </c>
      <c r="EP297">
        <v>0</v>
      </c>
      <c r="EQ297">
        <v>0</v>
      </c>
      <c r="ER297">
        <v>1</v>
      </c>
      <c r="ES297">
        <v>0</v>
      </c>
      <c r="ET297">
        <v>1</v>
      </c>
      <c r="EU297">
        <v>0</v>
      </c>
      <c r="EV297">
        <v>0</v>
      </c>
      <c r="EW297">
        <v>0</v>
      </c>
    </row>
    <row r="298" spans="1:153" x14ac:dyDescent="0.35">
      <c r="A298" t="s">
        <v>723</v>
      </c>
      <c r="B298" s="1">
        <v>43739</v>
      </c>
      <c r="C298" s="1">
        <v>43830</v>
      </c>
      <c r="D298">
        <v>1</v>
      </c>
      <c r="E298">
        <v>0</v>
      </c>
      <c r="F298">
        <v>1</v>
      </c>
      <c r="G298">
        <v>0</v>
      </c>
      <c r="H298">
        <v>0</v>
      </c>
      <c r="I298">
        <v>0</v>
      </c>
      <c r="J298">
        <v>1</v>
      </c>
      <c r="K298">
        <v>1</v>
      </c>
      <c r="L298">
        <v>0</v>
      </c>
      <c r="M298">
        <v>1</v>
      </c>
      <c r="N298">
        <v>1</v>
      </c>
      <c r="O298">
        <v>1</v>
      </c>
      <c r="P298">
        <v>1</v>
      </c>
      <c r="Q298">
        <v>0</v>
      </c>
      <c r="R298">
        <v>0</v>
      </c>
      <c r="S298">
        <v>0</v>
      </c>
      <c r="T298">
        <v>1</v>
      </c>
      <c r="U298">
        <v>0</v>
      </c>
      <c r="V298">
        <v>0</v>
      </c>
      <c r="W298">
        <v>0</v>
      </c>
      <c r="X298">
        <v>0</v>
      </c>
      <c r="Y298">
        <v>1</v>
      </c>
      <c r="Z298">
        <v>1</v>
      </c>
      <c r="AA298">
        <v>1</v>
      </c>
      <c r="AB298">
        <v>1</v>
      </c>
      <c r="AC298">
        <v>0</v>
      </c>
      <c r="AD298">
        <v>0</v>
      </c>
      <c r="AE298">
        <v>0</v>
      </c>
      <c r="AF298">
        <v>1</v>
      </c>
      <c r="AG298">
        <v>0</v>
      </c>
      <c r="AH298">
        <v>1</v>
      </c>
      <c r="AI298">
        <v>1</v>
      </c>
      <c r="AJ298">
        <v>1</v>
      </c>
      <c r="AK298">
        <v>0</v>
      </c>
      <c r="AL298">
        <v>0</v>
      </c>
      <c r="AM298">
        <v>0</v>
      </c>
      <c r="AN298">
        <v>1</v>
      </c>
      <c r="AO298">
        <v>0</v>
      </c>
      <c r="AP298" t="s">
        <v>1809</v>
      </c>
      <c r="AQ298" t="s">
        <v>1809</v>
      </c>
      <c r="AR298" t="s">
        <v>1809</v>
      </c>
      <c r="AS298" t="s">
        <v>1809</v>
      </c>
      <c r="AT298" t="s">
        <v>1809</v>
      </c>
      <c r="AU298" t="s">
        <v>1809</v>
      </c>
      <c r="AV298" t="s">
        <v>1809</v>
      </c>
      <c r="AW298" t="s">
        <v>1809</v>
      </c>
      <c r="AX298" t="s">
        <v>1809</v>
      </c>
      <c r="AY298" t="s">
        <v>1809</v>
      </c>
      <c r="AZ298">
        <v>1</v>
      </c>
      <c r="BA298">
        <v>0</v>
      </c>
      <c r="BB298">
        <v>0</v>
      </c>
      <c r="BC298">
        <v>1</v>
      </c>
      <c r="BD298">
        <v>0</v>
      </c>
      <c r="BE298">
        <v>0</v>
      </c>
      <c r="BF298">
        <v>0</v>
      </c>
      <c r="BG298">
        <v>0</v>
      </c>
      <c r="BH298">
        <v>0</v>
      </c>
      <c r="BI298">
        <v>0</v>
      </c>
      <c r="BJ298">
        <v>0</v>
      </c>
      <c r="BK298">
        <v>0</v>
      </c>
      <c r="BL298">
        <v>0</v>
      </c>
      <c r="BM298">
        <v>1</v>
      </c>
      <c r="BN298">
        <v>0</v>
      </c>
      <c r="BO298">
        <v>0</v>
      </c>
      <c r="BP298">
        <v>0</v>
      </c>
      <c r="BQ298">
        <v>0</v>
      </c>
      <c r="BR298">
        <v>1</v>
      </c>
      <c r="BS298">
        <v>1</v>
      </c>
      <c r="BT298">
        <v>1</v>
      </c>
      <c r="BU298">
        <v>0</v>
      </c>
      <c r="BV298">
        <v>1</v>
      </c>
      <c r="BW298">
        <v>1</v>
      </c>
      <c r="BX298">
        <v>0</v>
      </c>
      <c r="BY298">
        <v>0</v>
      </c>
      <c r="BZ298">
        <v>1</v>
      </c>
      <c r="CA298">
        <v>0</v>
      </c>
      <c r="CB298">
        <v>0</v>
      </c>
      <c r="CC298">
        <v>0</v>
      </c>
      <c r="CD298">
        <v>1</v>
      </c>
      <c r="CE298">
        <v>1</v>
      </c>
      <c r="CF298">
        <v>1</v>
      </c>
      <c r="CG298">
        <v>0</v>
      </c>
      <c r="CH298">
        <v>0</v>
      </c>
      <c r="CI298" t="s">
        <v>1809</v>
      </c>
      <c r="CJ298" t="s">
        <v>1809</v>
      </c>
      <c r="CK298" t="s">
        <v>1809</v>
      </c>
      <c r="CL298" t="s">
        <v>1809</v>
      </c>
      <c r="CM298" t="s">
        <v>1809</v>
      </c>
      <c r="CN298" t="s">
        <v>1809</v>
      </c>
      <c r="CO298" t="s">
        <v>1809</v>
      </c>
      <c r="CP298" t="s">
        <v>1809</v>
      </c>
      <c r="CQ298" t="s">
        <v>1809</v>
      </c>
      <c r="CR298" t="s">
        <v>1809</v>
      </c>
      <c r="CS298" t="s">
        <v>1809</v>
      </c>
      <c r="CT298" t="s">
        <v>1809</v>
      </c>
      <c r="CU298" t="s">
        <v>1809</v>
      </c>
      <c r="CV298" t="s">
        <v>1809</v>
      </c>
      <c r="CW298" t="s">
        <v>1809</v>
      </c>
      <c r="CX298" t="s">
        <v>1809</v>
      </c>
      <c r="CY298" t="s">
        <v>1809</v>
      </c>
      <c r="CZ298" t="s">
        <v>1809</v>
      </c>
      <c r="DA298" t="s">
        <v>1809</v>
      </c>
      <c r="DB298" t="s">
        <v>1809</v>
      </c>
      <c r="DC298" t="s">
        <v>1809</v>
      </c>
      <c r="DD298" t="s">
        <v>1809</v>
      </c>
      <c r="DE298" t="s">
        <v>1809</v>
      </c>
      <c r="DF298" t="s">
        <v>1809</v>
      </c>
      <c r="DG298" t="s">
        <v>1809</v>
      </c>
      <c r="DH298" t="s">
        <v>1809</v>
      </c>
      <c r="DI298" t="s">
        <v>1809</v>
      </c>
      <c r="DJ298" t="s">
        <v>1809</v>
      </c>
      <c r="DK298" t="s">
        <v>1809</v>
      </c>
      <c r="DL298" t="s">
        <v>1809</v>
      </c>
      <c r="DM298" t="s">
        <v>1809</v>
      </c>
      <c r="DN298" t="s">
        <v>1809</v>
      </c>
      <c r="DO298" t="s">
        <v>1809</v>
      </c>
      <c r="DP298" t="s">
        <v>1809</v>
      </c>
      <c r="DQ298" t="s">
        <v>1809</v>
      </c>
      <c r="DR298" t="s">
        <v>1809</v>
      </c>
      <c r="DS298" t="s">
        <v>1809</v>
      </c>
      <c r="DT298" t="s">
        <v>1809</v>
      </c>
      <c r="DU298" t="s">
        <v>1809</v>
      </c>
      <c r="DV298" t="s">
        <v>1809</v>
      </c>
      <c r="DW298">
        <v>1</v>
      </c>
      <c r="DX298">
        <v>1</v>
      </c>
      <c r="DY298">
        <v>0</v>
      </c>
      <c r="DZ298" t="s">
        <v>1809</v>
      </c>
      <c r="EA298">
        <v>1</v>
      </c>
      <c r="EB298">
        <v>0</v>
      </c>
      <c r="EC298">
        <v>0</v>
      </c>
      <c r="ED298">
        <v>0</v>
      </c>
      <c r="EE298">
        <v>0</v>
      </c>
      <c r="EF298">
        <v>0</v>
      </c>
      <c r="EG298">
        <v>1</v>
      </c>
      <c r="EH298">
        <v>0</v>
      </c>
      <c r="EI298">
        <v>1</v>
      </c>
      <c r="EJ298">
        <v>1</v>
      </c>
      <c r="EK298">
        <v>0</v>
      </c>
      <c r="EL298">
        <v>1</v>
      </c>
      <c r="EM298">
        <v>0</v>
      </c>
      <c r="EN298">
        <v>0</v>
      </c>
      <c r="EO298">
        <v>1</v>
      </c>
      <c r="EP298">
        <v>0</v>
      </c>
      <c r="EQ298">
        <v>0</v>
      </c>
      <c r="ER298">
        <v>1</v>
      </c>
      <c r="ES298">
        <v>0</v>
      </c>
      <c r="ET298">
        <v>1</v>
      </c>
      <c r="EU298">
        <v>0</v>
      </c>
      <c r="EV298">
        <v>0</v>
      </c>
      <c r="EW298">
        <v>0</v>
      </c>
    </row>
    <row r="299" spans="1:153" x14ac:dyDescent="0.35">
      <c r="A299" t="s">
        <v>752</v>
      </c>
      <c r="B299" s="1">
        <v>41640</v>
      </c>
      <c r="C299" s="1">
        <v>41764</v>
      </c>
      <c r="D299">
        <v>1</v>
      </c>
      <c r="E299">
        <v>0</v>
      </c>
      <c r="F299">
        <v>1</v>
      </c>
      <c r="G299">
        <v>0</v>
      </c>
      <c r="H299">
        <v>0</v>
      </c>
      <c r="I299">
        <v>0</v>
      </c>
      <c r="J299">
        <v>1</v>
      </c>
      <c r="K299">
        <v>2</v>
      </c>
      <c r="L299">
        <v>0</v>
      </c>
      <c r="M299">
        <v>1</v>
      </c>
      <c r="N299">
        <v>1</v>
      </c>
      <c r="O299">
        <v>1</v>
      </c>
      <c r="P299">
        <v>1</v>
      </c>
      <c r="Q299">
        <v>0</v>
      </c>
      <c r="R299">
        <v>1</v>
      </c>
      <c r="S299">
        <v>1</v>
      </c>
      <c r="T299">
        <v>0</v>
      </c>
      <c r="U299">
        <v>0</v>
      </c>
      <c r="V299">
        <v>0</v>
      </c>
      <c r="W299">
        <v>0</v>
      </c>
      <c r="X299">
        <v>0</v>
      </c>
      <c r="Y299">
        <v>1</v>
      </c>
      <c r="Z299">
        <v>1</v>
      </c>
      <c r="AA299">
        <v>1</v>
      </c>
      <c r="AB299">
        <v>1</v>
      </c>
      <c r="AC299">
        <v>1</v>
      </c>
      <c r="AD299">
        <v>1</v>
      </c>
      <c r="AE299">
        <v>1</v>
      </c>
      <c r="AF299">
        <v>1</v>
      </c>
      <c r="AG299">
        <v>0</v>
      </c>
      <c r="AH299">
        <v>1</v>
      </c>
      <c r="AI299">
        <v>1</v>
      </c>
      <c r="AJ299">
        <v>0</v>
      </c>
      <c r="AK299">
        <v>0</v>
      </c>
      <c r="AL299">
        <v>0</v>
      </c>
      <c r="AM299">
        <v>0</v>
      </c>
      <c r="AN299">
        <v>0</v>
      </c>
      <c r="AO299">
        <v>0</v>
      </c>
      <c r="AP299" t="s">
        <v>1809</v>
      </c>
      <c r="AQ299" t="s">
        <v>1809</v>
      </c>
      <c r="AR299" t="s">
        <v>1809</v>
      </c>
      <c r="AS299" t="s">
        <v>1809</v>
      </c>
      <c r="AT299" t="s">
        <v>1809</v>
      </c>
      <c r="AU299" t="s">
        <v>1809</v>
      </c>
      <c r="AV299" t="s">
        <v>1809</v>
      </c>
      <c r="AW299" t="s">
        <v>1809</v>
      </c>
      <c r="AX299" t="s">
        <v>1809</v>
      </c>
      <c r="AY299" t="s">
        <v>1809</v>
      </c>
      <c r="AZ299">
        <v>0</v>
      </c>
      <c r="BA299" t="s">
        <v>1809</v>
      </c>
      <c r="BB299" t="s">
        <v>1809</v>
      </c>
      <c r="BC299" t="s">
        <v>1809</v>
      </c>
      <c r="BD299" t="s">
        <v>1809</v>
      </c>
      <c r="BE299" t="s">
        <v>1809</v>
      </c>
      <c r="BF299" t="s">
        <v>1809</v>
      </c>
      <c r="BG299" t="s">
        <v>1809</v>
      </c>
      <c r="BH299" t="s">
        <v>1809</v>
      </c>
      <c r="BI299" t="s">
        <v>1809</v>
      </c>
      <c r="BJ299" t="s">
        <v>1809</v>
      </c>
      <c r="BK299" t="s">
        <v>1809</v>
      </c>
      <c r="BL299" t="s">
        <v>1809</v>
      </c>
      <c r="BM299" t="s">
        <v>1809</v>
      </c>
      <c r="BN299" t="s">
        <v>1809</v>
      </c>
      <c r="BO299" t="s">
        <v>1809</v>
      </c>
      <c r="BP299" t="s">
        <v>1809</v>
      </c>
      <c r="BQ299" t="s">
        <v>1809</v>
      </c>
      <c r="BR299" t="s">
        <v>1809</v>
      </c>
      <c r="BS299" t="s">
        <v>1809</v>
      </c>
      <c r="BT299" t="s">
        <v>1809</v>
      </c>
      <c r="BU299" t="s">
        <v>1809</v>
      </c>
      <c r="BV299">
        <v>0</v>
      </c>
      <c r="BW299" t="s">
        <v>1809</v>
      </c>
      <c r="BX299" t="s">
        <v>1809</v>
      </c>
      <c r="BY299" t="s">
        <v>1809</v>
      </c>
      <c r="BZ299" t="s">
        <v>1809</v>
      </c>
      <c r="CA299" t="s">
        <v>1809</v>
      </c>
      <c r="CB299" t="s">
        <v>1809</v>
      </c>
      <c r="CC299" t="s">
        <v>1809</v>
      </c>
      <c r="CD299" t="s">
        <v>1809</v>
      </c>
      <c r="CE299" t="s">
        <v>1809</v>
      </c>
      <c r="CF299" t="s">
        <v>1809</v>
      </c>
      <c r="CG299" t="s">
        <v>1809</v>
      </c>
      <c r="CH299">
        <v>0</v>
      </c>
      <c r="CI299" t="s">
        <v>1809</v>
      </c>
      <c r="CJ299" t="s">
        <v>1809</v>
      </c>
      <c r="CK299" t="s">
        <v>1809</v>
      </c>
      <c r="CL299" t="s">
        <v>1809</v>
      </c>
      <c r="CM299" t="s">
        <v>1809</v>
      </c>
      <c r="CN299" t="s">
        <v>1809</v>
      </c>
      <c r="CO299" t="s">
        <v>1809</v>
      </c>
      <c r="CP299" t="s">
        <v>1809</v>
      </c>
      <c r="CQ299" t="s">
        <v>1809</v>
      </c>
      <c r="CR299" t="s">
        <v>1809</v>
      </c>
      <c r="CS299" t="s">
        <v>1809</v>
      </c>
      <c r="CT299" t="s">
        <v>1809</v>
      </c>
      <c r="CU299" t="s">
        <v>1809</v>
      </c>
      <c r="CV299" t="s">
        <v>1809</v>
      </c>
      <c r="CW299" t="s">
        <v>1809</v>
      </c>
      <c r="CX299" t="s">
        <v>1809</v>
      </c>
      <c r="CY299" t="s">
        <v>1809</v>
      </c>
      <c r="CZ299" t="s">
        <v>1809</v>
      </c>
      <c r="DA299" t="s">
        <v>1809</v>
      </c>
      <c r="DB299" t="s">
        <v>1809</v>
      </c>
      <c r="DC299" t="s">
        <v>1809</v>
      </c>
      <c r="DD299" t="s">
        <v>1809</v>
      </c>
      <c r="DE299" t="s">
        <v>1809</v>
      </c>
      <c r="DF299" t="s">
        <v>1809</v>
      </c>
      <c r="DG299" t="s">
        <v>1809</v>
      </c>
      <c r="DH299" t="s">
        <v>1809</v>
      </c>
      <c r="DI299" t="s">
        <v>1809</v>
      </c>
      <c r="DJ299" t="s">
        <v>1809</v>
      </c>
      <c r="DK299" t="s">
        <v>1809</v>
      </c>
      <c r="DL299" t="s">
        <v>1809</v>
      </c>
      <c r="DM299" t="s">
        <v>1809</v>
      </c>
      <c r="DN299" t="s">
        <v>1809</v>
      </c>
      <c r="DO299" t="s">
        <v>1809</v>
      </c>
      <c r="DP299" t="s">
        <v>1809</v>
      </c>
      <c r="DQ299" t="s">
        <v>1809</v>
      </c>
      <c r="DR299" t="s">
        <v>1809</v>
      </c>
      <c r="DS299" t="s">
        <v>1809</v>
      </c>
      <c r="DT299" t="s">
        <v>1809</v>
      </c>
      <c r="DU299" t="s">
        <v>1809</v>
      </c>
      <c r="DV299" t="s">
        <v>1809</v>
      </c>
      <c r="DW299">
        <v>0</v>
      </c>
      <c r="DX299">
        <v>0</v>
      </c>
      <c r="DY299">
        <v>0</v>
      </c>
      <c r="DZ299" t="s">
        <v>1809</v>
      </c>
      <c r="EA299">
        <v>0</v>
      </c>
      <c r="EB299" t="s">
        <v>1809</v>
      </c>
      <c r="EC299" t="s">
        <v>1809</v>
      </c>
      <c r="ED299" t="s">
        <v>1809</v>
      </c>
      <c r="EE299" t="s">
        <v>1809</v>
      </c>
      <c r="EF299" t="s">
        <v>1809</v>
      </c>
      <c r="EG299" t="s">
        <v>1809</v>
      </c>
      <c r="EH299" t="s">
        <v>1809</v>
      </c>
      <c r="EI299">
        <v>1</v>
      </c>
      <c r="EJ299">
        <v>0</v>
      </c>
      <c r="EK299">
        <v>0</v>
      </c>
      <c r="EL299">
        <v>1</v>
      </c>
      <c r="EM299">
        <v>1</v>
      </c>
      <c r="EN299">
        <v>1</v>
      </c>
      <c r="EO299">
        <v>1</v>
      </c>
      <c r="EP299">
        <v>0</v>
      </c>
      <c r="EQ299">
        <v>0</v>
      </c>
      <c r="ER299">
        <v>1</v>
      </c>
      <c r="ES299">
        <v>1</v>
      </c>
      <c r="ET299">
        <v>0</v>
      </c>
      <c r="EU299">
        <v>0</v>
      </c>
      <c r="EV299">
        <v>0</v>
      </c>
      <c r="EW299">
        <v>0</v>
      </c>
    </row>
    <row r="300" spans="1:153" x14ac:dyDescent="0.35">
      <c r="A300" t="s">
        <v>752</v>
      </c>
      <c r="B300" s="1">
        <v>41765</v>
      </c>
      <c r="C300" s="1">
        <v>41820</v>
      </c>
      <c r="D300">
        <v>1</v>
      </c>
      <c r="E300">
        <v>0</v>
      </c>
      <c r="F300">
        <v>1</v>
      </c>
      <c r="G300">
        <v>0</v>
      </c>
      <c r="H300">
        <v>0</v>
      </c>
      <c r="I300">
        <v>0</v>
      </c>
      <c r="J300">
        <v>1</v>
      </c>
      <c r="K300">
        <v>2</v>
      </c>
      <c r="L300">
        <v>0</v>
      </c>
      <c r="M300">
        <v>1</v>
      </c>
      <c r="N300">
        <v>1</v>
      </c>
      <c r="O300">
        <v>1</v>
      </c>
      <c r="P300">
        <v>1</v>
      </c>
      <c r="Q300">
        <v>0</v>
      </c>
      <c r="R300">
        <v>1</v>
      </c>
      <c r="S300">
        <v>1</v>
      </c>
      <c r="T300">
        <v>0</v>
      </c>
      <c r="U300">
        <v>0</v>
      </c>
      <c r="V300">
        <v>0</v>
      </c>
      <c r="W300">
        <v>0</v>
      </c>
      <c r="X300">
        <v>0</v>
      </c>
      <c r="Y300">
        <v>1</v>
      </c>
      <c r="Z300">
        <v>1</v>
      </c>
      <c r="AA300">
        <v>1</v>
      </c>
      <c r="AB300">
        <v>1</v>
      </c>
      <c r="AC300">
        <v>1</v>
      </c>
      <c r="AD300">
        <v>1</v>
      </c>
      <c r="AE300">
        <v>1</v>
      </c>
      <c r="AF300">
        <v>1</v>
      </c>
      <c r="AG300">
        <v>0</v>
      </c>
      <c r="AH300">
        <v>1</v>
      </c>
      <c r="AI300">
        <v>1</v>
      </c>
      <c r="AJ300">
        <v>0</v>
      </c>
      <c r="AK300">
        <v>0</v>
      </c>
      <c r="AL300">
        <v>0</v>
      </c>
      <c r="AM300">
        <v>0</v>
      </c>
      <c r="AN300">
        <v>0</v>
      </c>
      <c r="AO300">
        <v>0</v>
      </c>
      <c r="AP300" t="s">
        <v>1809</v>
      </c>
      <c r="AQ300" t="s">
        <v>1809</v>
      </c>
      <c r="AR300" t="s">
        <v>1809</v>
      </c>
      <c r="AS300" t="s">
        <v>1809</v>
      </c>
      <c r="AT300" t="s">
        <v>1809</v>
      </c>
      <c r="AU300" t="s">
        <v>1809</v>
      </c>
      <c r="AV300" t="s">
        <v>1809</v>
      </c>
      <c r="AW300" t="s">
        <v>1809</v>
      </c>
      <c r="AX300" t="s">
        <v>1809</v>
      </c>
      <c r="AY300" t="s">
        <v>1809</v>
      </c>
      <c r="AZ300">
        <v>0</v>
      </c>
      <c r="BA300" t="s">
        <v>1809</v>
      </c>
      <c r="BB300" t="s">
        <v>1809</v>
      </c>
      <c r="BC300" t="s">
        <v>1809</v>
      </c>
      <c r="BD300" t="s">
        <v>1809</v>
      </c>
      <c r="BE300" t="s">
        <v>1809</v>
      </c>
      <c r="BF300" t="s">
        <v>1809</v>
      </c>
      <c r="BG300" t="s">
        <v>1809</v>
      </c>
      <c r="BH300" t="s">
        <v>1809</v>
      </c>
      <c r="BI300" t="s">
        <v>1809</v>
      </c>
      <c r="BJ300" t="s">
        <v>1809</v>
      </c>
      <c r="BK300" t="s">
        <v>1809</v>
      </c>
      <c r="BL300" t="s">
        <v>1809</v>
      </c>
      <c r="BM300" t="s">
        <v>1809</v>
      </c>
      <c r="BN300" t="s">
        <v>1809</v>
      </c>
      <c r="BO300" t="s">
        <v>1809</v>
      </c>
      <c r="BP300" t="s">
        <v>1809</v>
      </c>
      <c r="BQ300" t="s">
        <v>1809</v>
      </c>
      <c r="BR300" t="s">
        <v>1809</v>
      </c>
      <c r="BS300" t="s">
        <v>1809</v>
      </c>
      <c r="BT300" t="s">
        <v>1809</v>
      </c>
      <c r="BU300" t="s">
        <v>1809</v>
      </c>
      <c r="BV300">
        <v>0</v>
      </c>
      <c r="BW300" t="s">
        <v>1809</v>
      </c>
      <c r="BX300" t="s">
        <v>1809</v>
      </c>
      <c r="BY300" t="s">
        <v>1809</v>
      </c>
      <c r="BZ300" t="s">
        <v>1809</v>
      </c>
      <c r="CA300" t="s">
        <v>1809</v>
      </c>
      <c r="CB300" t="s">
        <v>1809</v>
      </c>
      <c r="CC300" t="s">
        <v>1809</v>
      </c>
      <c r="CD300" t="s">
        <v>1809</v>
      </c>
      <c r="CE300" t="s">
        <v>1809</v>
      </c>
      <c r="CF300" t="s">
        <v>1809</v>
      </c>
      <c r="CG300" t="s">
        <v>1809</v>
      </c>
      <c r="CH300">
        <v>0</v>
      </c>
      <c r="CI300" t="s">
        <v>1809</v>
      </c>
      <c r="CJ300" t="s">
        <v>1809</v>
      </c>
      <c r="CK300" t="s">
        <v>1809</v>
      </c>
      <c r="CL300" t="s">
        <v>1809</v>
      </c>
      <c r="CM300" t="s">
        <v>1809</v>
      </c>
      <c r="CN300" t="s">
        <v>1809</v>
      </c>
      <c r="CO300" t="s">
        <v>1809</v>
      </c>
      <c r="CP300" t="s">
        <v>1809</v>
      </c>
      <c r="CQ300" t="s">
        <v>1809</v>
      </c>
      <c r="CR300" t="s">
        <v>1809</v>
      </c>
      <c r="CS300" t="s">
        <v>1809</v>
      </c>
      <c r="CT300" t="s">
        <v>1809</v>
      </c>
      <c r="CU300" t="s">
        <v>1809</v>
      </c>
      <c r="CV300" t="s">
        <v>1809</v>
      </c>
      <c r="CW300" t="s">
        <v>1809</v>
      </c>
      <c r="CX300" t="s">
        <v>1809</v>
      </c>
      <c r="CY300" t="s">
        <v>1809</v>
      </c>
      <c r="CZ300" t="s">
        <v>1809</v>
      </c>
      <c r="DA300" t="s">
        <v>1809</v>
      </c>
      <c r="DB300" t="s">
        <v>1809</v>
      </c>
      <c r="DC300" t="s">
        <v>1809</v>
      </c>
      <c r="DD300" t="s">
        <v>1809</v>
      </c>
      <c r="DE300" t="s">
        <v>1809</v>
      </c>
      <c r="DF300" t="s">
        <v>1809</v>
      </c>
      <c r="DG300" t="s">
        <v>1809</v>
      </c>
      <c r="DH300" t="s">
        <v>1809</v>
      </c>
      <c r="DI300" t="s">
        <v>1809</v>
      </c>
      <c r="DJ300" t="s">
        <v>1809</v>
      </c>
      <c r="DK300" t="s">
        <v>1809</v>
      </c>
      <c r="DL300" t="s">
        <v>1809</v>
      </c>
      <c r="DM300" t="s">
        <v>1809</v>
      </c>
      <c r="DN300" t="s">
        <v>1809</v>
      </c>
      <c r="DO300" t="s">
        <v>1809</v>
      </c>
      <c r="DP300" t="s">
        <v>1809</v>
      </c>
      <c r="DQ300" t="s">
        <v>1809</v>
      </c>
      <c r="DR300" t="s">
        <v>1809</v>
      </c>
      <c r="DS300" t="s">
        <v>1809</v>
      </c>
      <c r="DT300" t="s">
        <v>1809</v>
      </c>
      <c r="DU300" t="s">
        <v>1809</v>
      </c>
      <c r="DV300" t="s">
        <v>1809</v>
      </c>
      <c r="DW300">
        <v>0</v>
      </c>
      <c r="DX300">
        <v>0</v>
      </c>
      <c r="DY300">
        <v>0</v>
      </c>
      <c r="DZ300" t="s">
        <v>1809</v>
      </c>
      <c r="EA300">
        <v>0</v>
      </c>
      <c r="EB300" t="s">
        <v>1809</v>
      </c>
      <c r="EC300" t="s">
        <v>1809</v>
      </c>
      <c r="ED300" t="s">
        <v>1809</v>
      </c>
      <c r="EE300" t="s">
        <v>1809</v>
      </c>
      <c r="EF300" t="s">
        <v>1809</v>
      </c>
      <c r="EG300" t="s">
        <v>1809</v>
      </c>
      <c r="EH300" t="s">
        <v>1809</v>
      </c>
      <c r="EI300">
        <v>1</v>
      </c>
      <c r="EJ300">
        <v>0</v>
      </c>
      <c r="EK300">
        <v>0</v>
      </c>
      <c r="EL300">
        <v>1</v>
      </c>
      <c r="EM300">
        <v>1</v>
      </c>
      <c r="EN300">
        <v>1</v>
      </c>
      <c r="EO300">
        <v>1</v>
      </c>
      <c r="EP300">
        <v>0</v>
      </c>
      <c r="EQ300">
        <v>0</v>
      </c>
      <c r="ER300">
        <v>1</v>
      </c>
      <c r="ES300">
        <v>1</v>
      </c>
      <c r="ET300">
        <v>0</v>
      </c>
      <c r="EU300">
        <v>0</v>
      </c>
      <c r="EV300">
        <v>0</v>
      </c>
      <c r="EW300">
        <v>0</v>
      </c>
    </row>
    <row r="301" spans="1:153" x14ac:dyDescent="0.35">
      <c r="A301" t="s">
        <v>752</v>
      </c>
      <c r="B301" s="1">
        <v>41821</v>
      </c>
      <c r="C301" s="1">
        <v>41837</v>
      </c>
      <c r="D301">
        <v>1</v>
      </c>
      <c r="E301">
        <v>0</v>
      </c>
      <c r="F301">
        <v>1</v>
      </c>
      <c r="G301">
        <v>0</v>
      </c>
      <c r="H301">
        <v>0</v>
      </c>
      <c r="I301">
        <v>0</v>
      </c>
      <c r="J301">
        <v>1</v>
      </c>
      <c r="K301">
        <v>2</v>
      </c>
      <c r="L301">
        <v>0</v>
      </c>
      <c r="M301">
        <v>1</v>
      </c>
      <c r="N301">
        <v>1</v>
      </c>
      <c r="O301">
        <v>1</v>
      </c>
      <c r="P301">
        <v>1</v>
      </c>
      <c r="Q301">
        <v>0</v>
      </c>
      <c r="R301">
        <v>1</v>
      </c>
      <c r="S301">
        <v>1</v>
      </c>
      <c r="T301">
        <v>0</v>
      </c>
      <c r="U301">
        <v>0</v>
      </c>
      <c r="V301">
        <v>0</v>
      </c>
      <c r="W301">
        <v>0</v>
      </c>
      <c r="X301">
        <v>0</v>
      </c>
      <c r="Y301">
        <v>1</v>
      </c>
      <c r="Z301">
        <v>1</v>
      </c>
      <c r="AA301">
        <v>1</v>
      </c>
      <c r="AB301">
        <v>1</v>
      </c>
      <c r="AC301">
        <v>1</v>
      </c>
      <c r="AD301">
        <v>1</v>
      </c>
      <c r="AE301">
        <v>1</v>
      </c>
      <c r="AF301">
        <v>1</v>
      </c>
      <c r="AG301">
        <v>0</v>
      </c>
      <c r="AH301">
        <v>1</v>
      </c>
      <c r="AI301">
        <v>1</v>
      </c>
      <c r="AJ301">
        <v>0</v>
      </c>
      <c r="AK301">
        <v>0</v>
      </c>
      <c r="AL301">
        <v>0</v>
      </c>
      <c r="AM301">
        <v>0</v>
      </c>
      <c r="AN301">
        <v>0</v>
      </c>
      <c r="AO301">
        <v>0</v>
      </c>
      <c r="AP301" t="s">
        <v>1809</v>
      </c>
      <c r="AQ301" t="s">
        <v>1809</v>
      </c>
      <c r="AR301" t="s">
        <v>1809</v>
      </c>
      <c r="AS301" t="s">
        <v>1809</v>
      </c>
      <c r="AT301" t="s">
        <v>1809</v>
      </c>
      <c r="AU301" t="s">
        <v>1809</v>
      </c>
      <c r="AV301" t="s">
        <v>1809</v>
      </c>
      <c r="AW301" t="s">
        <v>1809</v>
      </c>
      <c r="AX301" t="s">
        <v>1809</v>
      </c>
      <c r="AY301" t="s">
        <v>1809</v>
      </c>
      <c r="AZ301">
        <v>0</v>
      </c>
      <c r="BA301" t="s">
        <v>1809</v>
      </c>
      <c r="BB301" t="s">
        <v>1809</v>
      </c>
      <c r="BC301" t="s">
        <v>1809</v>
      </c>
      <c r="BD301" t="s">
        <v>1809</v>
      </c>
      <c r="BE301" t="s">
        <v>1809</v>
      </c>
      <c r="BF301" t="s">
        <v>1809</v>
      </c>
      <c r="BG301" t="s">
        <v>1809</v>
      </c>
      <c r="BH301" t="s">
        <v>1809</v>
      </c>
      <c r="BI301" t="s">
        <v>1809</v>
      </c>
      <c r="BJ301" t="s">
        <v>1809</v>
      </c>
      <c r="BK301" t="s">
        <v>1809</v>
      </c>
      <c r="BL301" t="s">
        <v>1809</v>
      </c>
      <c r="BM301" t="s">
        <v>1809</v>
      </c>
      <c r="BN301" t="s">
        <v>1809</v>
      </c>
      <c r="BO301" t="s">
        <v>1809</v>
      </c>
      <c r="BP301" t="s">
        <v>1809</v>
      </c>
      <c r="BQ301" t="s">
        <v>1809</v>
      </c>
      <c r="BR301" t="s">
        <v>1809</v>
      </c>
      <c r="BS301" t="s">
        <v>1809</v>
      </c>
      <c r="BT301" t="s">
        <v>1809</v>
      </c>
      <c r="BU301" t="s">
        <v>1809</v>
      </c>
      <c r="BV301">
        <v>0</v>
      </c>
      <c r="BW301" t="s">
        <v>1809</v>
      </c>
      <c r="BX301" t="s">
        <v>1809</v>
      </c>
      <c r="BY301" t="s">
        <v>1809</v>
      </c>
      <c r="BZ301" t="s">
        <v>1809</v>
      </c>
      <c r="CA301" t="s">
        <v>1809</v>
      </c>
      <c r="CB301" t="s">
        <v>1809</v>
      </c>
      <c r="CC301" t="s">
        <v>1809</v>
      </c>
      <c r="CD301" t="s">
        <v>1809</v>
      </c>
      <c r="CE301" t="s">
        <v>1809</v>
      </c>
      <c r="CF301" t="s">
        <v>1809</v>
      </c>
      <c r="CG301" t="s">
        <v>1809</v>
      </c>
      <c r="CH301">
        <v>0</v>
      </c>
      <c r="CI301" t="s">
        <v>1809</v>
      </c>
      <c r="CJ301" t="s">
        <v>1809</v>
      </c>
      <c r="CK301" t="s">
        <v>1809</v>
      </c>
      <c r="CL301" t="s">
        <v>1809</v>
      </c>
      <c r="CM301" t="s">
        <v>1809</v>
      </c>
      <c r="CN301" t="s">
        <v>1809</v>
      </c>
      <c r="CO301" t="s">
        <v>1809</v>
      </c>
      <c r="CP301" t="s">
        <v>1809</v>
      </c>
      <c r="CQ301" t="s">
        <v>1809</v>
      </c>
      <c r="CR301" t="s">
        <v>1809</v>
      </c>
      <c r="CS301" t="s">
        <v>1809</v>
      </c>
      <c r="CT301" t="s">
        <v>1809</v>
      </c>
      <c r="CU301" t="s">
        <v>1809</v>
      </c>
      <c r="CV301" t="s">
        <v>1809</v>
      </c>
      <c r="CW301" t="s">
        <v>1809</v>
      </c>
      <c r="CX301" t="s">
        <v>1809</v>
      </c>
      <c r="CY301" t="s">
        <v>1809</v>
      </c>
      <c r="CZ301" t="s">
        <v>1809</v>
      </c>
      <c r="DA301" t="s">
        <v>1809</v>
      </c>
      <c r="DB301" t="s">
        <v>1809</v>
      </c>
      <c r="DC301" t="s">
        <v>1809</v>
      </c>
      <c r="DD301" t="s">
        <v>1809</v>
      </c>
      <c r="DE301" t="s">
        <v>1809</v>
      </c>
      <c r="DF301" t="s">
        <v>1809</v>
      </c>
      <c r="DG301" t="s">
        <v>1809</v>
      </c>
      <c r="DH301" t="s">
        <v>1809</v>
      </c>
      <c r="DI301" t="s">
        <v>1809</v>
      </c>
      <c r="DJ301" t="s">
        <v>1809</v>
      </c>
      <c r="DK301" t="s">
        <v>1809</v>
      </c>
      <c r="DL301" t="s">
        <v>1809</v>
      </c>
      <c r="DM301" t="s">
        <v>1809</v>
      </c>
      <c r="DN301" t="s">
        <v>1809</v>
      </c>
      <c r="DO301" t="s">
        <v>1809</v>
      </c>
      <c r="DP301" t="s">
        <v>1809</v>
      </c>
      <c r="DQ301" t="s">
        <v>1809</v>
      </c>
      <c r="DR301" t="s">
        <v>1809</v>
      </c>
      <c r="DS301" t="s">
        <v>1809</v>
      </c>
      <c r="DT301" t="s">
        <v>1809</v>
      </c>
      <c r="DU301" t="s">
        <v>1809</v>
      </c>
      <c r="DV301" t="s">
        <v>1809</v>
      </c>
      <c r="DW301">
        <v>0</v>
      </c>
      <c r="DX301">
        <v>0</v>
      </c>
      <c r="DY301">
        <v>0</v>
      </c>
      <c r="DZ301" t="s">
        <v>1809</v>
      </c>
      <c r="EA301">
        <v>0</v>
      </c>
      <c r="EB301" t="s">
        <v>1809</v>
      </c>
      <c r="EC301" t="s">
        <v>1809</v>
      </c>
      <c r="ED301" t="s">
        <v>1809</v>
      </c>
      <c r="EE301" t="s">
        <v>1809</v>
      </c>
      <c r="EF301" t="s">
        <v>1809</v>
      </c>
      <c r="EG301" t="s">
        <v>1809</v>
      </c>
      <c r="EH301" t="s">
        <v>1809</v>
      </c>
      <c r="EI301">
        <v>1</v>
      </c>
      <c r="EJ301">
        <v>0</v>
      </c>
      <c r="EK301">
        <v>0</v>
      </c>
      <c r="EL301">
        <v>1</v>
      </c>
      <c r="EM301">
        <v>1</v>
      </c>
      <c r="EN301">
        <v>1</v>
      </c>
      <c r="EO301">
        <v>1</v>
      </c>
      <c r="EP301">
        <v>0</v>
      </c>
      <c r="EQ301">
        <v>0</v>
      </c>
      <c r="ER301">
        <v>1</v>
      </c>
      <c r="ES301">
        <v>1</v>
      </c>
      <c r="ET301">
        <v>0</v>
      </c>
      <c r="EU301">
        <v>0</v>
      </c>
      <c r="EV301">
        <v>0</v>
      </c>
      <c r="EW301">
        <v>0</v>
      </c>
    </row>
    <row r="302" spans="1:153" x14ac:dyDescent="0.35">
      <c r="A302" t="s">
        <v>752</v>
      </c>
      <c r="B302" s="1">
        <v>41838</v>
      </c>
      <c r="C302" s="1">
        <v>41856</v>
      </c>
      <c r="D302">
        <v>1</v>
      </c>
      <c r="E302">
        <v>0</v>
      </c>
      <c r="F302">
        <v>1</v>
      </c>
      <c r="G302">
        <v>0</v>
      </c>
      <c r="H302">
        <v>0</v>
      </c>
      <c r="I302">
        <v>0</v>
      </c>
      <c r="J302">
        <v>1</v>
      </c>
      <c r="K302">
        <v>2</v>
      </c>
      <c r="L302">
        <v>0</v>
      </c>
      <c r="M302">
        <v>1</v>
      </c>
      <c r="N302">
        <v>1</v>
      </c>
      <c r="O302">
        <v>1</v>
      </c>
      <c r="P302">
        <v>1</v>
      </c>
      <c r="Q302">
        <v>0</v>
      </c>
      <c r="R302">
        <v>1</v>
      </c>
      <c r="S302">
        <v>1</v>
      </c>
      <c r="T302">
        <v>0</v>
      </c>
      <c r="U302">
        <v>0</v>
      </c>
      <c r="V302">
        <v>0</v>
      </c>
      <c r="W302">
        <v>0</v>
      </c>
      <c r="X302">
        <v>0</v>
      </c>
      <c r="Y302">
        <v>1</v>
      </c>
      <c r="Z302">
        <v>1</v>
      </c>
      <c r="AA302">
        <v>1</v>
      </c>
      <c r="AB302">
        <v>1</v>
      </c>
      <c r="AC302">
        <v>1</v>
      </c>
      <c r="AD302">
        <v>1</v>
      </c>
      <c r="AE302">
        <v>1</v>
      </c>
      <c r="AF302">
        <v>1</v>
      </c>
      <c r="AG302">
        <v>0</v>
      </c>
      <c r="AH302">
        <v>1</v>
      </c>
      <c r="AI302">
        <v>1</v>
      </c>
      <c r="AJ302">
        <v>0</v>
      </c>
      <c r="AK302">
        <v>0</v>
      </c>
      <c r="AL302">
        <v>0</v>
      </c>
      <c r="AM302">
        <v>0</v>
      </c>
      <c r="AN302">
        <v>0</v>
      </c>
      <c r="AO302">
        <v>0</v>
      </c>
      <c r="AP302" t="s">
        <v>1809</v>
      </c>
      <c r="AQ302" t="s">
        <v>1809</v>
      </c>
      <c r="AR302" t="s">
        <v>1809</v>
      </c>
      <c r="AS302" t="s">
        <v>1809</v>
      </c>
      <c r="AT302" t="s">
        <v>1809</v>
      </c>
      <c r="AU302" t="s">
        <v>1809</v>
      </c>
      <c r="AV302" t="s">
        <v>1809</v>
      </c>
      <c r="AW302" t="s">
        <v>1809</v>
      </c>
      <c r="AX302" t="s">
        <v>1809</v>
      </c>
      <c r="AY302" t="s">
        <v>1809</v>
      </c>
      <c r="AZ302">
        <v>0</v>
      </c>
      <c r="BA302" t="s">
        <v>1809</v>
      </c>
      <c r="BB302" t="s">
        <v>1809</v>
      </c>
      <c r="BC302" t="s">
        <v>1809</v>
      </c>
      <c r="BD302" t="s">
        <v>1809</v>
      </c>
      <c r="BE302" t="s">
        <v>1809</v>
      </c>
      <c r="BF302" t="s">
        <v>1809</v>
      </c>
      <c r="BG302" t="s">
        <v>1809</v>
      </c>
      <c r="BH302" t="s">
        <v>1809</v>
      </c>
      <c r="BI302" t="s">
        <v>1809</v>
      </c>
      <c r="BJ302" t="s">
        <v>1809</v>
      </c>
      <c r="BK302" t="s">
        <v>1809</v>
      </c>
      <c r="BL302" t="s">
        <v>1809</v>
      </c>
      <c r="BM302" t="s">
        <v>1809</v>
      </c>
      <c r="BN302" t="s">
        <v>1809</v>
      </c>
      <c r="BO302" t="s">
        <v>1809</v>
      </c>
      <c r="BP302" t="s">
        <v>1809</v>
      </c>
      <c r="BQ302" t="s">
        <v>1809</v>
      </c>
      <c r="BR302" t="s">
        <v>1809</v>
      </c>
      <c r="BS302" t="s">
        <v>1809</v>
      </c>
      <c r="BT302" t="s">
        <v>1809</v>
      </c>
      <c r="BU302" t="s">
        <v>1809</v>
      </c>
      <c r="BV302">
        <v>0</v>
      </c>
      <c r="BW302" t="s">
        <v>1809</v>
      </c>
      <c r="BX302" t="s">
        <v>1809</v>
      </c>
      <c r="BY302" t="s">
        <v>1809</v>
      </c>
      <c r="BZ302" t="s">
        <v>1809</v>
      </c>
      <c r="CA302" t="s">
        <v>1809</v>
      </c>
      <c r="CB302" t="s">
        <v>1809</v>
      </c>
      <c r="CC302" t="s">
        <v>1809</v>
      </c>
      <c r="CD302" t="s">
        <v>1809</v>
      </c>
      <c r="CE302" t="s">
        <v>1809</v>
      </c>
      <c r="CF302" t="s">
        <v>1809</v>
      </c>
      <c r="CG302" t="s">
        <v>1809</v>
      </c>
      <c r="CH302">
        <v>0</v>
      </c>
      <c r="CI302" t="s">
        <v>1809</v>
      </c>
      <c r="CJ302" t="s">
        <v>1809</v>
      </c>
      <c r="CK302" t="s">
        <v>1809</v>
      </c>
      <c r="CL302" t="s">
        <v>1809</v>
      </c>
      <c r="CM302" t="s">
        <v>1809</v>
      </c>
      <c r="CN302" t="s">
        <v>1809</v>
      </c>
      <c r="CO302" t="s">
        <v>1809</v>
      </c>
      <c r="CP302" t="s">
        <v>1809</v>
      </c>
      <c r="CQ302" t="s">
        <v>1809</v>
      </c>
      <c r="CR302" t="s">
        <v>1809</v>
      </c>
      <c r="CS302" t="s">
        <v>1809</v>
      </c>
      <c r="CT302" t="s">
        <v>1809</v>
      </c>
      <c r="CU302" t="s">
        <v>1809</v>
      </c>
      <c r="CV302" t="s">
        <v>1809</v>
      </c>
      <c r="CW302" t="s">
        <v>1809</v>
      </c>
      <c r="CX302" t="s">
        <v>1809</v>
      </c>
      <c r="CY302" t="s">
        <v>1809</v>
      </c>
      <c r="CZ302" t="s">
        <v>1809</v>
      </c>
      <c r="DA302" t="s">
        <v>1809</v>
      </c>
      <c r="DB302" t="s">
        <v>1809</v>
      </c>
      <c r="DC302" t="s">
        <v>1809</v>
      </c>
      <c r="DD302" t="s">
        <v>1809</v>
      </c>
      <c r="DE302" t="s">
        <v>1809</v>
      </c>
      <c r="DF302" t="s">
        <v>1809</v>
      </c>
      <c r="DG302" t="s">
        <v>1809</v>
      </c>
      <c r="DH302" t="s">
        <v>1809</v>
      </c>
      <c r="DI302" t="s">
        <v>1809</v>
      </c>
      <c r="DJ302" t="s">
        <v>1809</v>
      </c>
      <c r="DK302" t="s">
        <v>1809</v>
      </c>
      <c r="DL302" t="s">
        <v>1809</v>
      </c>
      <c r="DM302" t="s">
        <v>1809</v>
      </c>
      <c r="DN302" t="s">
        <v>1809</v>
      </c>
      <c r="DO302" t="s">
        <v>1809</v>
      </c>
      <c r="DP302" t="s">
        <v>1809</v>
      </c>
      <c r="DQ302" t="s">
        <v>1809</v>
      </c>
      <c r="DR302" t="s">
        <v>1809</v>
      </c>
      <c r="DS302" t="s">
        <v>1809</v>
      </c>
      <c r="DT302" t="s">
        <v>1809</v>
      </c>
      <c r="DU302" t="s">
        <v>1809</v>
      </c>
      <c r="DV302" t="s">
        <v>1809</v>
      </c>
      <c r="DW302">
        <v>0</v>
      </c>
      <c r="DX302">
        <v>0</v>
      </c>
      <c r="DY302">
        <v>0</v>
      </c>
      <c r="DZ302" t="s">
        <v>1809</v>
      </c>
      <c r="EA302">
        <v>0</v>
      </c>
      <c r="EB302" t="s">
        <v>1809</v>
      </c>
      <c r="EC302" t="s">
        <v>1809</v>
      </c>
      <c r="ED302" t="s">
        <v>1809</v>
      </c>
      <c r="EE302" t="s">
        <v>1809</v>
      </c>
      <c r="EF302" t="s">
        <v>1809</v>
      </c>
      <c r="EG302" t="s">
        <v>1809</v>
      </c>
      <c r="EH302" t="s">
        <v>1809</v>
      </c>
      <c r="EI302">
        <v>1</v>
      </c>
      <c r="EJ302">
        <v>0</v>
      </c>
      <c r="EK302">
        <v>0</v>
      </c>
      <c r="EL302">
        <v>1</v>
      </c>
      <c r="EM302">
        <v>1</v>
      </c>
      <c r="EN302">
        <v>1</v>
      </c>
      <c r="EO302">
        <v>1</v>
      </c>
      <c r="EP302">
        <v>0</v>
      </c>
      <c r="EQ302">
        <v>0</v>
      </c>
      <c r="ER302">
        <v>1</v>
      </c>
      <c r="ES302">
        <v>1</v>
      </c>
      <c r="ET302">
        <v>0</v>
      </c>
      <c r="EU302">
        <v>0</v>
      </c>
      <c r="EV302">
        <v>0</v>
      </c>
      <c r="EW302">
        <v>0</v>
      </c>
    </row>
    <row r="303" spans="1:153" x14ac:dyDescent="0.35">
      <c r="A303" t="s">
        <v>752</v>
      </c>
      <c r="B303" s="1">
        <v>41857</v>
      </c>
      <c r="C303" s="1">
        <v>41977</v>
      </c>
      <c r="D303">
        <v>1</v>
      </c>
      <c r="E303">
        <v>0</v>
      </c>
      <c r="F303">
        <v>1</v>
      </c>
      <c r="G303">
        <v>0</v>
      </c>
      <c r="H303">
        <v>0</v>
      </c>
      <c r="I303">
        <v>0</v>
      </c>
      <c r="J303">
        <v>1</v>
      </c>
      <c r="K303">
        <v>2</v>
      </c>
      <c r="L303">
        <v>0</v>
      </c>
      <c r="M303">
        <v>1</v>
      </c>
      <c r="N303">
        <v>1</v>
      </c>
      <c r="O303">
        <v>1</v>
      </c>
      <c r="P303">
        <v>1</v>
      </c>
      <c r="Q303">
        <v>0</v>
      </c>
      <c r="R303">
        <v>1</v>
      </c>
      <c r="S303">
        <v>1</v>
      </c>
      <c r="T303">
        <v>0</v>
      </c>
      <c r="U303">
        <v>0</v>
      </c>
      <c r="V303">
        <v>0</v>
      </c>
      <c r="W303">
        <v>0</v>
      </c>
      <c r="X303">
        <v>0</v>
      </c>
      <c r="Y303">
        <v>1</v>
      </c>
      <c r="Z303">
        <v>1</v>
      </c>
      <c r="AA303">
        <v>1</v>
      </c>
      <c r="AB303">
        <v>1</v>
      </c>
      <c r="AC303">
        <v>1</v>
      </c>
      <c r="AD303">
        <v>1</v>
      </c>
      <c r="AE303">
        <v>1</v>
      </c>
      <c r="AF303">
        <v>1</v>
      </c>
      <c r="AG303">
        <v>0</v>
      </c>
      <c r="AH303">
        <v>1</v>
      </c>
      <c r="AI303">
        <v>1</v>
      </c>
      <c r="AJ303">
        <v>0</v>
      </c>
      <c r="AK303">
        <v>0</v>
      </c>
      <c r="AL303">
        <v>0</v>
      </c>
      <c r="AM303">
        <v>0</v>
      </c>
      <c r="AN303">
        <v>0</v>
      </c>
      <c r="AO303">
        <v>0</v>
      </c>
      <c r="AP303" t="s">
        <v>1809</v>
      </c>
      <c r="AQ303" t="s">
        <v>1809</v>
      </c>
      <c r="AR303" t="s">
        <v>1809</v>
      </c>
      <c r="AS303" t="s">
        <v>1809</v>
      </c>
      <c r="AT303" t="s">
        <v>1809</v>
      </c>
      <c r="AU303" t="s">
        <v>1809</v>
      </c>
      <c r="AV303" t="s">
        <v>1809</v>
      </c>
      <c r="AW303" t="s">
        <v>1809</v>
      </c>
      <c r="AX303" t="s">
        <v>1809</v>
      </c>
      <c r="AY303" t="s">
        <v>1809</v>
      </c>
      <c r="AZ303">
        <v>0</v>
      </c>
      <c r="BA303" t="s">
        <v>1809</v>
      </c>
      <c r="BB303" t="s">
        <v>1809</v>
      </c>
      <c r="BC303" t="s">
        <v>1809</v>
      </c>
      <c r="BD303" t="s">
        <v>1809</v>
      </c>
      <c r="BE303" t="s">
        <v>1809</v>
      </c>
      <c r="BF303" t="s">
        <v>1809</v>
      </c>
      <c r="BG303" t="s">
        <v>1809</v>
      </c>
      <c r="BH303" t="s">
        <v>1809</v>
      </c>
      <c r="BI303" t="s">
        <v>1809</v>
      </c>
      <c r="BJ303" t="s">
        <v>1809</v>
      </c>
      <c r="BK303" t="s">
        <v>1809</v>
      </c>
      <c r="BL303" t="s">
        <v>1809</v>
      </c>
      <c r="BM303" t="s">
        <v>1809</v>
      </c>
      <c r="BN303" t="s">
        <v>1809</v>
      </c>
      <c r="BO303" t="s">
        <v>1809</v>
      </c>
      <c r="BP303" t="s">
        <v>1809</v>
      </c>
      <c r="BQ303" t="s">
        <v>1809</v>
      </c>
      <c r="BR303" t="s">
        <v>1809</v>
      </c>
      <c r="BS303" t="s">
        <v>1809</v>
      </c>
      <c r="BT303" t="s">
        <v>1809</v>
      </c>
      <c r="BU303" t="s">
        <v>1809</v>
      </c>
      <c r="BV303">
        <v>0</v>
      </c>
      <c r="BW303" t="s">
        <v>1809</v>
      </c>
      <c r="BX303" t="s">
        <v>1809</v>
      </c>
      <c r="BY303" t="s">
        <v>1809</v>
      </c>
      <c r="BZ303" t="s">
        <v>1809</v>
      </c>
      <c r="CA303" t="s">
        <v>1809</v>
      </c>
      <c r="CB303" t="s">
        <v>1809</v>
      </c>
      <c r="CC303" t="s">
        <v>1809</v>
      </c>
      <c r="CD303" t="s">
        <v>1809</v>
      </c>
      <c r="CE303" t="s">
        <v>1809</v>
      </c>
      <c r="CF303" t="s">
        <v>1809</v>
      </c>
      <c r="CG303" t="s">
        <v>1809</v>
      </c>
      <c r="CH303">
        <v>0</v>
      </c>
      <c r="CI303" t="s">
        <v>1809</v>
      </c>
      <c r="CJ303" t="s">
        <v>1809</v>
      </c>
      <c r="CK303" t="s">
        <v>1809</v>
      </c>
      <c r="CL303" t="s">
        <v>1809</v>
      </c>
      <c r="CM303" t="s">
        <v>1809</v>
      </c>
      <c r="CN303" t="s">
        <v>1809</v>
      </c>
      <c r="CO303" t="s">
        <v>1809</v>
      </c>
      <c r="CP303" t="s">
        <v>1809</v>
      </c>
      <c r="CQ303" t="s">
        <v>1809</v>
      </c>
      <c r="CR303" t="s">
        <v>1809</v>
      </c>
      <c r="CS303" t="s">
        <v>1809</v>
      </c>
      <c r="CT303" t="s">
        <v>1809</v>
      </c>
      <c r="CU303" t="s">
        <v>1809</v>
      </c>
      <c r="CV303" t="s">
        <v>1809</v>
      </c>
      <c r="CW303" t="s">
        <v>1809</v>
      </c>
      <c r="CX303" t="s">
        <v>1809</v>
      </c>
      <c r="CY303" t="s">
        <v>1809</v>
      </c>
      <c r="CZ303" t="s">
        <v>1809</v>
      </c>
      <c r="DA303" t="s">
        <v>1809</v>
      </c>
      <c r="DB303" t="s">
        <v>1809</v>
      </c>
      <c r="DC303" t="s">
        <v>1809</v>
      </c>
      <c r="DD303" t="s">
        <v>1809</v>
      </c>
      <c r="DE303" t="s">
        <v>1809</v>
      </c>
      <c r="DF303" t="s">
        <v>1809</v>
      </c>
      <c r="DG303" t="s">
        <v>1809</v>
      </c>
      <c r="DH303" t="s">
        <v>1809</v>
      </c>
      <c r="DI303" t="s">
        <v>1809</v>
      </c>
      <c r="DJ303" t="s">
        <v>1809</v>
      </c>
      <c r="DK303" t="s">
        <v>1809</v>
      </c>
      <c r="DL303" t="s">
        <v>1809</v>
      </c>
      <c r="DM303" t="s">
        <v>1809</v>
      </c>
      <c r="DN303" t="s">
        <v>1809</v>
      </c>
      <c r="DO303" t="s">
        <v>1809</v>
      </c>
      <c r="DP303" t="s">
        <v>1809</v>
      </c>
      <c r="DQ303" t="s">
        <v>1809</v>
      </c>
      <c r="DR303" t="s">
        <v>1809</v>
      </c>
      <c r="DS303" t="s">
        <v>1809</v>
      </c>
      <c r="DT303" t="s">
        <v>1809</v>
      </c>
      <c r="DU303" t="s">
        <v>1809</v>
      </c>
      <c r="DV303" t="s">
        <v>1809</v>
      </c>
      <c r="DW303">
        <v>0</v>
      </c>
      <c r="DX303">
        <v>0</v>
      </c>
      <c r="DY303">
        <v>0</v>
      </c>
      <c r="DZ303" t="s">
        <v>1809</v>
      </c>
      <c r="EA303">
        <v>0</v>
      </c>
      <c r="EB303" t="s">
        <v>1809</v>
      </c>
      <c r="EC303" t="s">
        <v>1809</v>
      </c>
      <c r="ED303" t="s">
        <v>1809</v>
      </c>
      <c r="EE303" t="s">
        <v>1809</v>
      </c>
      <c r="EF303" t="s">
        <v>1809</v>
      </c>
      <c r="EG303" t="s">
        <v>1809</v>
      </c>
      <c r="EH303" t="s">
        <v>1809</v>
      </c>
      <c r="EI303">
        <v>1</v>
      </c>
      <c r="EJ303">
        <v>0</v>
      </c>
      <c r="EK303">
        <v>0</v>
      </c>
      <c r="EL303">
        <v>1</v>
      </c>
      <c r="EM303">
        <v>1</v>
      </c>
      <c r="EN303">
        <v>1</v>
      </c>
      <c r="EO303">
        <v>1</v>
      </c>
      <c r="EP303">
        <v>0</v>
      </c>
      <c r="EQ303">
        <v>0</v>
      </c>
      <c r="ER303">
        <v>1</v>
      </c>
      <c r="ES303">
        <v>1</v>
      </c>
      <c r="ET303">
        <v>0</v>
      </c>
      <c r="EU303">
        <v>0</v>
      </c>
      <c r="EV303">
        <v>0</v>
      </c>
      <c r="EW303">
        <v>0</v>
      </c>
    </row>
    <row r="304" spans="1:153" x14ac:dyDescent="0.35">
      <c r="A304" t="s">
        <v>752</v>
      </c>
      <c r="B304" s="1">
        <v>41978</v>
      </c>
      <c r="C304" s="1">
        <v>42004</v>
      </c>
      <c r="D304">
        <v>1</v>
      </c>
      <c r="E304">
        <v>0</v>
      </c>
      <c r="F304">
        <v>1</v>
      </c>
      <c r="G304">
        <v>0</v>
      </c>
      <c r="H304">
        <v>0</v>
      </c>
      <c r="I304">
        <v>0</v>
      </c>
      <c r="J304">
        <v>1</v>
      </c>
      <c r="K304">
        <v>2</v>
      </c>
      <c r="L304">
        <v>0</v>
      </c>
      <c r="M304">
        <v>1</v>
      </c>
      <c r="N304">
        <v>1</v>
      </c>
      <c r="O304">
        <v>1</v>
      </c>
      <c r="P304">
        <v>1</v>
      </c>
      <c r="Q304">
        <v>0</v>
      </c>
      <c r="R304">
        <v>1</v>
      </c>
      <c r="S304">
        <v>1</v>
      </c>
      <c r="T304">
        <v>0</v>
      </c>
      <c r="U304">
        <v>0</v>
      </c>
      <c r="V304">
        <v>0</v>
      </c>
      <c r="W304">
        <v>0</v>
      </c>
      <c r="X304">
        <v>0</v>
      </c>
      <c r="Y304">
        <v>1</v>
      </c>
      <c r="Z304">
        <v>1</v>
      </c>
      <c r="AA304">
        <v>1</v>
      </c>
      <c r="AB304">
        <v>1</v>
      </c>
      <c r="AC304">
        <v>1</v>
      </c>
      <c r="AD304">
        <v>1</v>
      </c>
      <c r="AE304">
        <v>1</v>
      </c>
      <c r="AF304">
        <v>1</v>
      </c>
      <c r="AG304">
        <v>0</v>
      </c>
      <c r="AH304">
        <v>1</v>
      </c>
      <c r="AI304">
        <v>1</v>
      </c>
      <c r="AJ304">
        <v>0</v>
      </c>
      <c r="AK304">
        <v>0</v>
      </c>
      <c r="AL304">
        <v>0</v>
      </c>
      <c r="AM304">
        <v>0</v>
      </c>
      <c r="AN304">
        <v>1</v>
      </c>
      <c r="AO304">
        <v>0</v>
      </c>
      <c r="AP304" t="s">
        <v>1809</v>
      </c>
      <c r="AQ304" t="s">
        <v>1809</v>
      </c>
      <c r="AR304" t="s">
        <v>1809</v>
      </c>
      <c r="AS304" t="s">
        <v>1809</v>
      </c>
      <c r="AT304" t="s">
        <v>1809</v>
      </c>
      <c r="AU304" t="s">
        <v>1809</v>
      </c>
      <c r="AV304" t="s">
        <v>1809</v>
      </c>
      <c r="AW304" t="s">
        <v>1809</v>
      </c>
      <c r="AX304" t="s">
        <v>1809</v>
      </c>
      <c r="AY304" t="s">
        <v>1809</v>
      </c>
      <c r="AZ304">
        <v>1</v>
      </c>
      <c r="BA304">
        <v>0</v>
      </c>
      <c r="BB304">
        <v>0</v>
      </c>
      <c r="BC304">
        <v>1</v>
      </c>
      <c r="BD304">
        <v>0</v>
      </c>
      <c r="BE304">
        <v>0</v>
      </c>
      <c r="BF304">
        <v>0</v>
      </c>
      <c r="BG304">
        <v>0</v>
      </c>
      <c r="BH304">
        <v>0</v>
      </c>
      <c r="BI304">
        <v>0</v>
      </c>
      <c r="BJ304">
        <v>0</v>
      </c>
      <c r="BK304">
        <v>0</v>
      </c>
      <c r="BL304">
        <v>0</v>
      </c>
      <c r="BM304">
        <v>0</v>
      </c>
      <c r="BN304">
        <v>0</v>
      </c>
      <c r="BO304">
        <v>0</v>
      </c>
      <c r="BP304">
        <v>0</v>
      </c>
      <c r="BQ304">
        <v>1</v>
      </c>
      <c r="BR304">
        <v>1</v>
      </c>
      <c r="BS304">
        <v>0</v>
      </c>
      <c r="BT304">
        <v>0</v>
      </c>
      <c r="BU304">
        <v>0</v>
      </c>
      <c r="BV304">
        <v>1</v>
      </c>
      <c r="BW304">
        <v>1</v>
      </c>
      <c r="BX304">
        <v>0</v>
      </c>
      <c r="BY304">
        <v>0</v>
      </c>
      <c r="BZ304">
        <v>0</v>
      </c>
      <c r="CA304">
        <v>0</v>
      </c>
      <c r="CB304">
        <v>0</v>
      </c>
      <c r="CC304">
        <v>0</v>
      </c>
      <c r="CD304">
        <v>1</v>
      </c>
      <c r="CE304">
        <v>0</v>
      </c>
      <c r="CF304">
        <v>0</v>
      </c>
      <c r="CG304">
        <v>0</v>
      </c>
      <c r="CH304">
        <v>1</v>
      </c>
      <c r="CI304">
        <v>0</v>
      </c>
      <c r="CJ304">
        <v>0</v>
      </c>
      <c r="CK304">
        <v>1</v>
      </c>
      <c r="CL304">
        <v>1</v>
      </c>
      <c r="CM304">
        <v>0</v>
      </c>
      <c r="CN304">
        <v>0</v>
      </c>
      <c r="CO304">
        <v>0</v>
      </c>
      <c r="CP304">
        <v>0</v>
      </c>
      <c r="CQ304">
        <v>0</v>
      </c>
      <c r="CR304">
        <v>0</v>
      </c>
      <c r="CS304">
        <v>0</v>
      </c>
      <c r="CT304">
        <v>0</v>
      </c>
      <c r="CU304">
        <v>1</v>
      </c>
      <c r="CV304">
        <v>0</v>
      </c>
      <c r="CW304">
        <v>0</v>
      </c>
      <c r="CX304">
        <v>0</v>
      </c>
      <c r="CY304">
        <v>0</v>
      </c>
      <c r="CZ304">
        <v>0</v>
      </c>
      <c r="DA304">
        <v>0</v>
      </c>
      <c r="DB304">
        <v>0</v>
      </c>
      <c r="DC304">
        <v>0</v>
      </c>
      <c r="DD304">
        <v>1</v>
      </c>
      <c r="DE304">
        <v>0</v>
      </c>
      <c r="DF304">
        <v>1</v>
      </c>
      <c r="DG304">
        <v>0</v>
      </c>
      <c r="DH304">
        <v>0</v>
      </c>
      <c r="DI304">
        <v>0</v>
      </c>
      <c r="DJ304">
        <v>0</v>
      </c>
      <c r="DK304">
        <v>0</v>
      </c>
      <c r="DL304">
        <v>0</v>
      </c>
      <c r="DM304">
        <v>1</v>
      </c>
      <c r="DN304">
        <v>0</v>
      </c>
      <c r="DO304">
        <v>0</v>
      </c>
      <c r="DP304">
        <v>0</v>
      </c>
      <c r="DQ304">
        <v>0</v>
      </c>
      <c r="DR304">
        <v>0</v>
      </c>
      <c r="DS304">
        <v>1</v>
      </c>
      <c r="DT304">
        <v>0</v>
      </c>
      <c r="DU304">
        <v>0</v>
      </c>
      <c r="DV304">
        <v>0</v>
      </c>
      <c r="DW304">
        <v>0</v>
      </c>
      <c r="DX304">
        <v>0</v>
      </c>
      <c r="DY304">
        <v>0</v>
      </c>
      <c r="DZ304" t="s">
        <v>1809</v>
      </c>
      <c r="EA304">
        <v>1</v>
      </c>
      <c r="EB304">
        <v>0</v>
      </c>
      <c r="EC304">
        <v>0</v>
      </c>
      <c r="ED304">
        <v>0</v>
      </c>
      <c r="EE304">
        <v>0</v>
      </c>
      <c r="EF304">
        <v>0</v>
      </c>
      <c r="EG304">
        <v>1</v>
      </c>
      <c r="EH304">
        <v>0</v>
      </c>
      <c r="EI304">
        <v>1</v>
      </c>
      <c r="EJ304">
        <v>0</v>
      </c>
      <c r="EK304">
        <v>0</v>
      </c>
      <c r="EL304">
        <v>1</v>
      </c>
      <c r="EM304">
        <v>1</v>
      </c>
      <c r="EN304">
        <v>1</v>
      </c>
      <c r="EO304">
        <v>1</v>
      </c>
      <c r="EP304">
        <v>0</v>
      </c>
      <c r="EQ304">
        <v>0</v>
      </c>
      <c r="ER304">
        <v>1</v>
      </c>
      <c r="ES304">
        <v>1</v>
      </c>
      <c r="ET304">
        <v>0</v>
      </c>
      <c r="EU304">
        <v>0</v>
      </c>
      <c r="EV304">
        <v>0</v>
      </c>
      <c r="EW304">
        <v>0</v>
      </c>
    </row>
    <row r="305" spans="1:153" x14ac:dyDescent="0.35">
      <c r="A305" t="s">
        <v>752</v>
      </c>
      <c r="B305" s="1">
        <v>42005</v>
      </c>
      <c r="C305" s="1">
        <v>42026</v>
      </c>
      <c r="D305">
        <v>1</v>
      </c>
      <c r="E305">
        <v>0</v>
      </c>
      <c r="F305">
        <v>1</v>
      </c>
      <c r="G305">
        <v>0</v>
      </c>
      <c r="H305">
        <v>0</v>
      </c>
      <c r="I305">
        <v>0</v>
      </c>
      <c r="J305">
        <v>1</v>
      </c>
      <c r="K305">
        <v>2</v>
      </c>
      <c r="L305">
        <v>0</v>
      </c>
      <c r="M305">
        <v>1</v>
      </c>
      <c r="N305">
        <v>1</v>
      </c>
      <c r="O305">
        <v>1</v>
      </c>
      <c r="P305">
        <v>1</v>
      </c>
      <c r="Q305">
        <v>0</v>
      </c>
      <c r="R305">
        <v>1</v>
      </c>
      <c r="S305">
        <v>1</v>
      </c>
      <c r="T305">
        <v>0</v>
      </c>
      <c r="U305">
        <v>0</v>
      </c>
      <c r="V305">
        <v>0</v>
      </c>
      <c r="W305">
        <v>0</v>
      </c>
      <c r="X305">
        <v>0</v>
      </c>
      <c r="Y305">
        <v>1</v>
      </c>
      <c r="Z305">
        <v>1</v>
      </c>
      <c r="AA305">
        <v>1</v>
      </c>
      <c r="AB305">
        <v>1</v>
      </c>
      <c r="AC305">
        <v>1</v>
      </c>
      <c r="AD305">
        <v>1</v>
      </c>
      <c r="AE305">
        <v>1</v>
      </c>
      <c r="AF305">
        <v>1</v>
      </c>
      <c r="AG305">
        <v>0</v>
      </c>
      <c r="AH305">
        <v>1</v>
      </c>
      <c r="AI305">
        <v>1</v>
      </c>
      <c r="AJ305">
        <v>0</v>
      </c>
      <c r="AK305">
        <v>0</v>
      </c>
      <c r="AL305">
        <v>0</v>
      </c>
      <c r="AM305">
        <v>0</v>
      </c>
      <c r="AN305">
        <v>1</v>
      </c>
      <c r="AO305">
        <v>0</v>
      </c>
      <c r="AP305" t="s">
        <v>1809</v>
      </c>
      <c r="AQ305" t="s">
        <v>1809</v>
      </c>
      <c r="AR305" t="s">
        <v>1809</v>
      </c>
      <c r="AS305" t="s">
        <v>1809</v>
      </c>
      <c r="AT305" t="s">
        <v>1809</v>
      </c>
      <c r="AU305" t="s">
        <v>1809</v>
      </c>
      <c r="AV305" t="s">
        <v>1809</v>
      </c>
      <c r="AW305" t="s">
        <v>1809</v>
      </c>
      <c r="AX305" t="s">
        <v>1809</v>
      </c>
      <c r="AY305" t="s">
        <v>1809</v>
      </c>
      <c r="AZ305">
        <v>1</v>
      </c>
      <c r="BA305">
        <v>0</v>
      </c>
      <c r="BB305">
        <v>0</v>
      </c>
      <c r="BC305">
        <v>1</v>
      </c>
      <c r="BD305">
        <v>0</v>
      </c>
      <c r="BE305">
        <v>0</v>
      </c>
      <c r="BF305">
        <v>0</v>
      </c>
      <c r="BG305">
        <v>0</v>
      </c>
      <c r="BH305">
        <v>0</v>
      </c>
      <c r="BI305">
        <v>0</v>
      </c>
      <c r="BJ305">
        <v>0</v>
      </c>
      <c r="BK305">
        <v>0</v>
      </c>
      <c r="BL305">
        <v>0</v>
      </c>
      <c r="BM305">
        <v>0</v>
      </c>
      <c r="BN305">
        <v>0</v>
      </c>
      <c r="BO305">
        <v>0</v>
      </c>
      <c r="BP305">
        <v>0</v>
      </c>
      <c r="BQ305">
        <v>1</v>
      </c>
      <c r="BR305">
        <v>1</v>
      </c>
      <c r="BS305">
        <v>0</v>
      </c>
      <c r="BT305">
        <v>0</v>
      </c>
      <c r="BU305">
        <v>0</v>
      </c>
      <c r="BV305">
        <v>1</v>
      </c>
      <c r="BW305">
        <v>1</v>
      </c>
      <c r="BX305">
        <v>0</v>
      </c>
      <c r="BY305">
        <v>0</v>
      </c>
      <c r="BZ305">
        <v>0</v>
      </c>
      <c r="CA305">
        <v>0</v>
      </c>
      <c r="CB305">
        <v>0</v>
      </c>
      <c r="CC305">
        <v>0</v>
      </c>
      <c r="CD305">
        <v>1</v>
      </c>
      <c r="CE305">
        <v>0</v>
      </c>
      <c r="CF305">
        <v>0</v>
      </c>
      <c r="CG305">
        <v>0</v>
      </c>
      <c r="CH305">
        <v>1</v>
      </c>
      <c r="CI305">
        <v>0</v>
      </c>
      <c r="CJ305">
        <v>0</v>
      </c>
      <c r="CK305">
        <v>1</v>
      </c>
      <c r="CL305">
        <v>1</v>
      </c>
      <c r="CM305">
        <v>0</v>
      </c>
      <c r="CN305">
        <v>0</v>
      </c>
      <c r="CO305">
        <v>0</v>
      </c>
      <c r="CP305">
        <v>0</v>
      </c>
      <c r="CQ305">
        <v>0</v>
      </c>
      <c r="CR305">
        <v>0</v>
      </c>
      <c r="CS305">
        <v>0</v>
      </c>
      <c r="CT305">
        <v>0</v>
      </c>
      <c r="CU305">
        <v>1</v>
      </c>
      <c r="CV305">
        <v>0</v>
      </c>
      <c r="CW305">
        <v>0</v>
      </c>
      <c r="CX305">
        <v>0</v>
      </c>
      <c r="CY305">
        <v>0</v>
      </c>
      <c r="CZ305">
        <v>0</v>
      </c>
      <c r="DA305">
        <v>0</v>
      </c>
      <c r="DB305">
        <v>0</v>
      </c>
      <c r="DC305">
        <v>0</v>
      </c>
      <c r="DD305">
        <v>1</v>
      </c>
      <c r="DE305">
        <v>0</v>
      </c>
      <c r="DF305">
        <v>1</v>
      </c>
      <c r="DG305">
        <v>0</v>
      </c>
      <c r="DH305">
        <v>0</v>
      </c>
      <c r="DI305">
        <v>0</v>
      </c>
      <c r="DJ305">
        <v>0</v>
      </c>
      <c r="DK305">
        <v>0</v>
      </c>
      <c r="DL305">
        <v>0</v>
      </c>
      <c r="DM305">
        <v>1</v>
      </c>
      <c r="DN305">
        <v>0</v>
      </c>
      <c r="DO305">
        <v>0</v>
      </c>
      <c r="DP305">
        <v>0</v>
      </c>
      <c r="DQ305">
        <v>0</v>
      </c>
      <c r="DR305">
        <v>0</v>
      </c>
      <c r="DS305">
        <v>1</v>
      </c>
      <c r="DT305">
        <v>0</v>
      </c>
      <c r="DU305">
        <v>0</v>
      </c>
      <c r="DV305">
        <v>0</v>
      </c>
      <c r="DW305">
        <v>0</v>
      </c>
      <c r="DX305">
        <v>0</v>
      </c>
      <c r="DY305">
        <v>0</v>
      </c>
      <c r="DZ305" t="s">
        <v>1809</v>
      </c>
      <c r="EA305">
        <v>1</v>
      </c>
      <c r="EB305">
        <v>0</v>
      </c>
      <c r="EC305">
        <v>0</v>
      </c>
      <c r="ED305">
        <v>0</v>
      </c>
      <c r="EE305">
        <v>0</v>
      </c>
      <c r="EF305">
        <v>0</v>
      </c>
      <c r="EG305">
        <v>1</v>
      </c>
      <c r="EH305">
        <v>0</v>
      </c>
      <c r="EI305">
        <v>1</v>
      </c>
      <c r="EJ305">
        <v>0</v>
      </c>
      <c r="EK305">
        <v>0</v>
      </c>
      <c r="EL305">
        <v>1</v>
      </c>
      <c r="EM305">
        <v>1</v>
      </c>
      <c r="EN305">
        <v>1</v>
      </c>
      <c r="EO305">
        <v>1</v>
      </c>
      <c r="EP305">
        <v>0</v>
      </c>
      <c r="EQ305">
        <v>0</v>
      </c>
      <c r="ER305">
        <v>1</v>
      </c>
      <c r="ES305">
        <v>1</v>
      </c>
      <c r="ET305">
        <v>0</v>
      </c>
      <c r="EU305">
        <v>0</v>
      </c>
      <c r="EV305">
        <v>0</v>
      </c>
      <c r="EW305">
        <v>0</v>
      </c>
    </row>
    <row r="306" spans="1:153" x14ac:dyDescent="0.35">
      <c r="A306" t="s">
        <v>752</v>
      </c>
      <c r="B306" s="1">
        <v>42027</v>
      </c>
      <c r="C306" s="1">
        <v>42185</v>
      </c>
      <c r="D306">
        <v>1</v>
      </c>
      <c r="E306">
        <v>0</v>
      </c>
      <c r="F306">
        <v>1</v>
      </c>
      <c r="G306">
        <v>0</v>
      </c>
      <c r="H306">
        <v>0</v>
      </c>
      <c r="I306">
        <v>0</v>
      </c>
      <c r="J306">
        <v>1</v>
      </c>
      <c r="K306">
        <v>2</v>
      </c>
      <c r="L306">
        <v>0</v>
      </c>
      <c r="M306">
        <v>1</v>
      </c>
      <c r="N306">
        <v>1</v>
      </c>
      <c r="O306">
        <v>1</v>
      </c>
      <c r="P306">
        <v>1</v>
      </c>
      <c r="Q306">
        <v>0</v>
      </c>
      <c r="R306">
        <v>1</v>
      </c>
      <c r="S306">
        <v>1</v>
      </c>
      <c r="T306">
        <v>0</v>
      </c>
      <c r="U306">
        <v>0</v>
      </c>
      <c r="V306">
        <v>0</v>
      </c>
      <c r="W306">
        <v>0</v>
      </c>
      <c r="X306">
        <v>0</v>
      </c>
      <c r="Y306">
        <v>1</v>
      </c>
      <c r="Z306">
        <v>1</v>
      </c>
      <c r="AA306">
        <v>1</v>
      </c>
      <c r="AB306">
        <v>1</v>
      </c>
      <c r="AC306">
        <v>1</v>
      </c>
      <c r="AD306">
        <v>1</v>
      </c>
      <c r="AE306">
        <v>1</v>
      </c>
      <c r="AF306">
        <v>1</v>
      </c>
      <c r="AG306">
        <v>0</v>
      </c>
      <c r="AH306">
        <v>1</v>
      </c>
      <c r="AI306">
        <v>1</v>
      </c>
      <c r="AJ306">
        <v>0</v>
      </c>
      <c r="AK306">
        <v>0</v>
      </c>
      <c r="AL306">
        <v>0</v>
      </c>
      <c r="AM306">
        <v>0</v>
      </c>
      <c r="AN306">
        <v>1</v>
      </c>
      <c r="AO306">
        <v>0</v>
      </c>
      <c r="AP306" t="s">
        <v>1809</v>
      </c>
      <c r="AQ306" t="s">
        <v>1809</v>
      </c>
      <c r="AR306" t="s">
        <v>1809</v>
      </c>
      <c r="AS306" t="s">
        <v>1809</v>
      </c>
      <c r="AT306" t="s">
        <v>1809</v>
      </c>
      <c r="AU306" t="s">
        <v>1809</v>
      </c>
      <c r="AV306" t="s">
        <v>1809</v>
      </c>
      <c r="AW306" t="s">
        <v>1809</v>
      </c>
      <c r="AX306" t="s">
        <v>1809</v>
      </c>
      <c r="AY306" t="s">
        <v>1809</v>
      </c>
      <c r="AZ306">
        <v>1</v>
      </c>
      <c r="BA306">
        <v>0</v>
      </c>
      <c r="BB306">
        <v>0</v>
      </c>
      <c r="BC306">
        <v>1</v>
      </c>
      <c r="BD306">
        <v>0</v>
      </c>
      <c r="BE306">
        <v>0</v>
      </c>
      <c r="BF306">
        <v>0</v>
      </c>
      <c r="BG306">
        <v>0</v>
      </c>
      <c r="BH306">
        <v>0</v>
      </c>
      <c r="BI306">
        <v>0</v>
      </c>
      <c r="BJ306">
        <v>0</v>
      </c>
      <c r="BK306">
        <v>0</v>
      </c>
      <c r="BL306">
        <v>0</v>
      </c>
      <c r="BM306">
        <v>0</v>
      </c>
      <c r="BN306">
        <v>0</v>
      </c>
      <c r="BO306">
        <v>0</v>
      </c>
      <c r="BP306">
        <v>0</v>
      </c>
      <c r="BQ306">
        <v>1</v>
      </c>
      <c r="BR306">
        <v>1</v>
      </c>
      <c r="BS306">
        <v>0</v>
      </c>
      <c r="BT306">
        <v>0</v>
      </c>
      <c r="BU306">
        <v>0</v>
      </c>
      <c r="BV306">
        <v>1</v>
      </c>
      <c r="BW306">
        <v>1</v>
      </c>
      <c r="BX306">
        <v>0</v>
      </c>
      <c r="BY306">
        <v>0</v>
      </c>
      <c r="BZ306">
        <v>0</v>
      </c>
      <c r="CA306">
        <v>0</v>
      </c>
      <c r="CB306">
        <v>0</v>
      </c>
      <c r="CC306">
        <v>0</v>
      </c>
      <c r="CD306">
        <v>1</v>
      </c>
      <c r="CE306">
        <v>0</v>
      </c>
      <c r="CF306">
        <v>0</v>
      </c>
      <c r="CG306">
        <v>0</v>
      </c>
      <c r="CH306">
        <v>1</v>
      </c>
      <c r="CI306">
        <v>0</v>
      </c>
      <c r="CJ306">
        <v>0</v>
      </c>
      <c r="CK306">
        <v>1</v>
      </c>
      <c r="CL306">
        <v>1</v>
      </c>
      <c r="CM306">
        <v>0</v>
      </c>
      <c r="CN306">
        <v>0</v>
      </c>
      <c r="CO306">
        <v>0</v>
      </c>
      <c r="CP306">
        <v>0</v>
      </c>
      <c r="CQ306">
        <v>0</v>
      </c>
      <c r="CR306">
        <v>0</v>
      </c>
      <c r="CS306">
        <v>0</v>
      </c>
      <c r="CT306">
        <v>0</v>
      </c>
      <c r="CU306">
        <v>1</v>
      </c>
      <c r="CV306">
        <v>0</v>
      </c>
      <c r="CW306">
        <v>0</v>
      </c>
      <c r="CX306">
        <v>0</v>
      </c>
      <c r="CY306">
        <v>0</v>
      </c>
      <c r="CZ306">
        <v>0</v>
      </c>
      <c r="DA306">
        <v>0</v>
      </c>
      <c r="DB306">
        <v>0</v>
      </c>
      <c r="DC306">
        <v>0</v>
      </c>
      <c r="DD306">
        <v>1</v>
      </c>
      <c r="DE306">
        <v>0</v>
      </c>
      <c r="DF306">
        <v>1</v>
      </c>
      <c r="DG306">
        <v>0</v>
      </c>
      <c r="DH306">
        <v>0</v>
      </c>
      <c r="DI306">
        <v>0</v>
      </c>
      <c r="DJ306">
        <v>0</v>
      </c>
      <c r="DK306">
        <v>0</v>
      </c>
      <c r="DL306">
        <v>0</v>
      </c>
      <c r="DM306">
        <v>1</v>
      </c>
      <c r="DN306">
        <v>0</v>
      </c>
      <c r="DO306">
        <v>0</v>
      </c>
      <c r="DP306">
        <v>0</v>
      </c>
      <c r="DQ306">
        <v>0</v>
      </c>
      <c r="DR306">
        <v>0</v>
      </c>
      <c r="DS306">
        <v>1</v>
      </c>
      <c r="DT306">
        <v>0</v>
      </c>
      <c r="DU306">
        <v>0</v>
      </c>
      <c r="DV306">
        <v>0</v>
      </c>
      <c r="DW306">
        <v>0</v>
      </c>
      <c r="DX306">
        <v>0</v>
      </c>
      <c r="DY306">
        <v>0</v>
      </c>
      <c r="DZ306" t="s">
        <v>1809</v>
      </c>
      <c r="EA306">
        <v>1</v>
      </c>
      <c r="EB306">
        <v>0</v>
      </c>
      <c r="EC306">
        <v>0</v>
      </c>
      <c r="ED306">
        <v>0</v>
      </c>
      <c r="EE306">
        <v>0</v>
      </c>
      <c r="EF306">
        <v>0</v>
      </c>
      <c r="EG306">
        <v>1</v>
      </c>
      <c r="EH306">
        <v>0</v>
      </c>
      <c r="EI306">
        <v>1</v>
      </c>
      <c r="EJ306">
        <v>0</v>
      </c>
      <c r="EK306">
        <v>0</v>
      </c>
      <c r="EL306">
        <v>1</v>
      </c>
      <c r="EM306">
        <v>1</v>
      </c>
      <c r="EN306">
        <v>1</v>
      </c>
      <c r="EO306">
        <v>1</v>
      </c>
      <c r="EP306">
        <v>0</v>
      </c>
      <c r="EQ306">
        <v>0</v>
      </c>
      <c r="ER306">
        <v>1</v>
      </c>
      <c r="ES306">
        <v>1</v>
      </c>
      <c r="ET306">
        <v>0</v>
      </c>
      <c r="EU306">
        <v>0</v>
      </c>
      <c r="EV306">
        <v>0</v>
      </c>
      <c r="EW306">
        <v>0</v>
      </c>
    </row>
    <row r="307" spans="1:153" x14ac:dyDescent="0.35">
      <c r="A307" t="s">
        <v>752</v>
      </c>
      <c r="B307" s="1">
        <v>42186</v>
      </c>
      <c r="C307" s="1">
        <v>42257</v>
      </c>
      <c r="D307">
        <v>1</v>
      </c>
      <c r="E307">
        <v>0</v>
      </c>
      <c r="F307">
        <v>1</v>
      </c>
      <c r="G307">
        <v>0</v>
      </c>
      <c r="H307">
        <v>0</v>
      </c>
      <c r="I307">
        <v>0</v>
      </c>
      <c r="J307">
        <v>1</v>
      </c>
      <c r="K307">
        <v>2</v>
      </c>
      <c r="L307">
        <v>0</v>
      </c>
      <c r="M307">
        <v>1</v>
      </c>
      <c r="N307">
        <v>1</v>
      </c>
      <c r="O307">
        <v>1</v>
      </c>
      <c r="P307">
        <v>1</v>
      </c>
      <c r="Q307">
        <v>0</v>
      </c>
      <c r="R307">
        <v>1</v>
      </c>
      <c r="S307">
        <v>1</v>
      </c>
      <c r="T307">
        <v>0</v>
      </c>
      <c r="U307">
        <v>0</v>
      </c>
      <c r="V307">
        <v>0</v>
      </c>
      <c r="W307">
        <v>0</v>
      </c>
      <c r="X307">
        <v>0</v>
      </c>
      <c r="Y307">
        <v>1</v>
      </c>
      <c r="Z307">
        <v>1</v>
      </c>
      <c r="AA307">
        <v>1</v>
      </c>
      <c r="AB307">
        <v>1</v>
      </c>
      <c r="AC307">
        <v>1</v>
      </c>
      <c r="AD307">
        <v>1</v>
      </c>
      <c r="AE307">
        <v>1</v>
      </c>
      <c r="AF307">
        <v>1</v>
      </c>
      <c r="AG307">
        <v>0</v>
      </c>
      <c r="AH307">
        <v>1</v>
      </c>
      <c r="AI307">
        <v>1</v>
      </c>
      <c r="AJ307">
        <v>0</v>
      </c>
      <c r="AK307">
        <v>0</v>
      </c>
      <c r="AL307">
        <v>0</v>
      </c>
      <c r="AM307">
        <v>0</v>
      </c>
      <c r="AN307">
        <v>1</v>
      </c>
      <c r="AO307">
        <v>0</v>
      </c>
      <c r="AP307" t="s">
        <v>1809</v>
      </c>
      <c r="AQ307" t="s">
        <v>1809</v>
      </c>
      <c r="AR307" t="s">
        <v>1809</v>
      </c>
      <c r="AS307" t="s">
        <v>1809</v>
      </c>
      <c r="AT307" t="s">
        <v>1809</v>
      </c>
      <c r="AU307" t="s">
        <v>1809</v>
      </c>
      <c r="AV307" t="s">
        <v>1809</v>
      </c>
      <c r="AW307" t="s">
        <v>1809</v>
      </c>
      <c r="AX307" t="s">
        <v>1809</v>
      </c>
      <c r="AY307" t="s">
        <v>1809</v>
      </c>
      <c r="AZ307">
        <v>1</v>
      </c>
      <c r="BA307">
        <v>0</v>
      </c>
      <c r="BB307">
        <v>0</v>
      </c>
      <c r="BC307">
        <v>1</v>
      </c>
      <c r="BD307">
        <v>0</v>
      </c>
      <c r="BE307">
        <v>0</v>
      </c>
      <c r="BF307">
        <v>0</v>
      </c>
      <c r="BG307">
        <v>0</v>
      </c>
      <c r="BH307">
        <v>0</v>
      </c>
      <c r="BI307">
        <v>0</v>
      </c>
      <c r="BJ307">
        <v>0</v>
      </c>
      <c r="BK307">
        <v>0</v>
      </c>
      <c r="BL307">
        <v>0</v>
      </c>
      <c r="BM307">
        <v>0</v>
      </c>
      <c r="BN307">
        <v>0</v>
      </c>
      <c r="BO307">
        <v>0</v>
      </c>
      <c r="BP307">
        <v>0</v>
      </c>
      <c r="BQ307">
        <v>1</v>
      </c>
      <c r="BR307">
        <v>1</v>
      </c>
      <c r="BS307">
        <v>0</v>
      </c>
      <c r="BT307">
        <v>0</v>
      </c>
      <c r="BU307">
        <v>0</v>
      </c>
      <c r="BV307">
        <v>1</v>
      </c>
      <c r="BW307">
        <v>1</v>
      </c>
      <c r="BX307">
        <v>0</v>
      </c>
      <c r="BY307">
        <v>0</v>
      </c>
      <c r="BZ307">
        <v>0</v>
      </c>
      <c r="CA307">
        <v>0</v>
      </c>
      <c r="CB307">
        <v>0</v>
      </c>
      <c r="CC307">
        <v>0</v>
      </c>
      <c r="CD307">
        <v>1</v>
      </c>
      <c r="CE307">
        <v>0</v>
      </c>
      <c r="CF307">
        <v>0</v>
      </c>
      <c r="CG307">
        <v>0</v>
      </c>
      <c r="CH307">
        <v>1</v>
      </c>
      <c r="CI307">
        <v>0</v>
      </c>
      <c r="CJ307">
        <v>0</v>
      </c>
      <c r="CK307">
        <v>1</v>
      </c>
      <c r="CL307">
        <v>1</v>
      </c>
      <c r="CM307">
        <v>0</v>
      </c>
      <c r="CN307">
        <v>0</v>
      </c>
      <c r="CO307">
        <v>0</v>
      </c>
      <c r="CP307">
        <v>0</v>
      </c>
      <c r="CQ307">
        <v>0</v>
      </c>
      <c r="CR307">
        <v>0</v>
      </c>
      <c r="CS307">
        <v>0</v>
      </c>
      <c r="CT307">
        <v>0</v>
      </c>
      <c r="CU307">
        <v>1</v>
      </c>
      <c r="CV307">
        <v>0</v>
      </c>
      <c r="CW307">
        <v>0</v>
      </c>
      <c r="CX307">
        <v>0</v>
      </c>
      <c r="CY307">
        <v>0</v>
      </c>
      <c r="CZ307">
        <v>0</v>
      </c>
      <c r="DA307">
        <v>0</v>
      </c>
      <c r="DB307">
        <v>0</v>
      </c>
      <c r="DC307">
        <v>0</v>
      </c>
      <c r="DD307">
        <v>1</v>
      </c>
      <c r="DE307">
        <v>0</v>
      </c>
      <c r="DF307">
        <v>1</v>
      </c>
      <c r="DG307">
        <v>0</v>
      </c>
      <c r="DH307">
        <v>0</v>
      </c>
      <c r="DI307">
        <v>0</v>
      </c>
      <c r="DJ307">
        <v>0</v>
      </c>
      <c r="DK307">
        <v>0</v>
      </c>
      <c r="DL307">
        <v>0</v>
      </c>
      <c r="DM307">
        <v>1</v>
      </c>
      <c r="DN307">
        <v>0</v>
      </c>
      <c r="DO307">
        <v>0</v>
      </c>
      <c r="DP307">
        <v>0</v>
      </c>
      <c r="DQ307">
        <v>0</v>
      </c>
      <c r="DR307">
        <v>0</v>
      </c>
      <c r="DS307">
        <v>1</v>
      </c>
      <c r="DT307">
        <v>0</v>
      </c>
      <c r="DU307">
        <v>0</v>
      </c>
      <c r="DV307">
        <v>0</v>
      </c>
      <c r="DW307">
        <v>0</v>
      </c>
      <c r="DX307">
        <v>0</v>
      </c>
      <c r="DY307">
        <v>0</v>
      </c>
      <c r="DZ307" t="s">
        <v>1809</v>
      </c>
      <c r="EA307">
        <v>1</v>
      </c>
      <c r="EB307">
        <v>0</v>
      </c>
      <c r="EC307">
        <v>0</v>
      </c>
      <c r="ED307">
        <v>0</v>
      </c>
      <c r="EE307">
        <v>0</v>
      </c>
      <c r="EF307">
        <v>0</v>
      </c>
      <c r="EG307">
        <v>1</v>
      </c>
      <c r="EH307">
        <v>0</v>
      </c>
      <c r="EI307">
        <v>1</v>
      </c>
      <c r="EJ307">
        <v>0</v>
      </c>
      <c r="EK307">
        <v>0</v>
      </c>
      <c r="EL307">
        <v>1</v>
      </c>
      <c r="EM307">
        <v>1</v>
      </c>
      <c r="EN307">
        <v>1</v>
      </c>
      <c r="EO307">
        <v>1</v>
      </c>
      <c r="EP307">
        <v>0</v>
      </c>
      <c r="EQ307">
        <v>0</v>
      </c>
      <c r="ER307">
        <v>1</v>
      </c>
      <c r="ES307">
        <v>1</v>
      </c>
      <c r="ET307">
        <v>0</v>
      </c>
      <c r="EU307">
        <v>0</v>
      </c>
      <c r="EV307">
        <v>0</v>
      </c>
      <c r="EW307">
        <v>0</v>
      </c>
    </row>
    <row r="308" spans="1:153" x14ac:dyDescent="0.35">
      <c r="A308" t="s">
        <v>752</v>
      </c>
      <c r="B308" s="1">
        <v>42258</v>
      </c>
      <c r="C308" s="1">
        <v>42313</v>
      </c>
      <c r="D308">
        <v>1</v>
      </c>
      <c r="E308">
        <v>0</v>
      </c>
      <c r="F308">
        <v>1</v>
      </c>
      <c r="G308">
        <v>0</v>
      </c>
      <c r="H308">
        <v>0</v>
      </c>
      <c r="I308">
        <v>0</v>
      </c>
      <c r="J308">
        <v>1</v>
      </c>
      <c r="K308">
        <v>2</v>
      </c>
      <c r="L308">
        <v>0</v>
      </c>
      <c r="M308">
        <v>1</v>
      </c>
      <c r="N308">
        <v>1</v>
      </c>
      <c r="O308">
        <v>1</v>
      </c>
      <c r="P308">
        <v>1</v>
      </c>
      <c r="Q308">
        <v>0</v>
      </c>
      <c r="R308">
        <v>1</v>
      </c>
      <c r="S308">
        <v>1</v>
      </c>
      <c r="T308">
        <v>0</v>
      </c>
      <c r="U308">
        <v>0</v>
      </c>
      <c r="V308">
        <v>0</v>
      </c>
      <c r="W308">
        <v>0</v>
      </c>
      <c r="X308">
        <v>0</v>
      </c>
      <c r="Y308">
        <v>1</v>
      </c>
      <c r="Z308">
        <v>1</v>
      </c>
      <c r="AA308">
        <v>1</v>
      </c>
      <c r="AB308">
        <v>1</v>
      </c>
      <c r="AC308">
        <v>1</v>
      </c>
      <c r="AD308">
        <v>1</v>
      </c>
      <c r="AE308">
        <v>1</v>
      </c>
      <c r="AF308">
        <v>1</v>
      </c>
      <c r="AG308">
        <v>0</v>
      </c>
      <c r="AH308">
        <v>1</v>
      </c>
      <c r="AI308">
        <v>1</v>
      </c>
      <c r="AJ308">
        <v>0</v>
      </c>
      <c r="AK308">
        <v>0</v>
      </c>
      <c r="AL308">
        <v>0</v>
      </c>
      <c r="AM308">
        <v>0</v>
      </c>
      <c r="AN308">
        <v>1</v>
      </c>
      <c r="AO308">
        <v>0</v>
      </c>
      <c r="AP308" t="s">
        <v>1809</v>
      </c>
      <c r="AQ308" t="s">
        <v>1809</v>
      </c>
      <c r="AR308" t="s">
        <v>1809</v>
      </c>
      <c r="AS308" t="s">
        <v>1809</v>
      </c>
      <c r="AT308" t="s">
        <v>1809</v>
      </c>
      <c r="AU308" t="s">
        <v>1809</v>
      </c>
      <c r="AV308" t="s">
        <v>1809</v>
      </c>
      <c r="AW308" t="s">
        <v>1809</v>
      </c>
      <c r="AX308" t="s">
        <v>1809</v>
      </c>
      <c r="AY308" t="s">
        <v>1809</v>
      </c>
      <c r="AZ308">
        <v>1</v>
      </c>
      <c r="BA308">
        <v>0</v>
      </c>
      <c r="BB308">
        <v>0</v>
      </c>
      <c r="BC308">
        <v>1</v>
      </c>
      <c r="BD308">
        <v>0</v>
      </c>
      <c r="BE308">
        <v>0</v>
      </c>
      <c r="BF308">
        <v>0</v>
      </c>
      <c r="BG308">
        <v>0</v>
      </c>
      <c r="BH308">
        <v>0</v>
      </c>
      <c r="BI308">
        <v>0</v>
      </c>
      <c r="BJ308">
        <v>0</v>
      </c>
      <c r="BK308">
        <v>0</v>
      </c>
      <c r="BL308">
        <v>0</v>
      </c>
      <c r="BM308">
        <v>0</v>
      </c>
      <c r="BN308">
        <v>0</v>
      </c>
      <c r="BO308">
        <v>0</v>
      </c>
      <c r="BP308">
        <v>0</v>
      </c>
      <c r="BQ308">
        <v>1</v>
      </c>
      <c r="BR308">
        <v>1</v>
      </c>
      <c r="BS308">
        <v>0</v>
      </c>
      <c r="BT308">
        <v>0</v>
      </c>
      <c r="BU308">
        <v>0</v>
      </c>
      <c r="BV308">
        <v>1</v>
      </c>
      <c r="BW308">
        <v>1</v>
      </c>
      <c r="BX308">
        <v>0</v>
      </c>
      <c r="BY308">
        <v>0</v>
      </c>
      <c r="BZ308">
        <v>0</v>
      </c>
      <c r="CA308">
        <v>0</v>
      </c>
      <c r="CB308">
        <v>0</v>
      </c>
      <c r="CC308">
        <v>0</v>
      </c>
      <c r="CD308">
        <v>1</v>
      </c>
      <c r="CE308">
        <v>0</v>
      </c>
      <c r="CF308">
        <v>0</v>
      </c>
      <c r="CG308">
        <v>0</v>
      </c>
      <c r="CH308">
        <v>1</v>
      </c>
      <c r="CI308">
        <v>0</v>
      </c>
      <c r="CJ308">
        <v>0</v>
      </c>
      <c r="CK308">
        <v>1</v>
      </c>
      <c r="CL308">
        <v>1</v>
      </c>
      <c r="CM308">
        <v>0</v>
      </c>
      <c r="CN308">
        <v>0</v>
      </c>
      <c r="CO308">
        <v>0</v>
      </c>
      <c r="CP308">
        <v>0</v>
      </c>
      <c r="CQ308">
        <v>0</v>
      </c>
      <c r="CR308">
        <v>0</v>
      </c>
      <c r="CS308">
        <v>0</v>
      </c>
      <c r="CT308">
        <v>0</v>
      </c>
      <c r="CU308">
        <v>1</v>
      </c>
      <c r="CV308">
        <v>0</v>
      </c>
      <c r="CW308">
        <v>0</v>
      </c>
      <c r="CX308">
        <v>0</v>
      </c>
      <c r="CY308">
        <v>0</v>
      </c>
      <c r="CZ308">
        <v>0</v>
      </c>
      <c r="DA308">
        <v>0</v>
      </c>
      <c r="DB308">
        <v>0</v>
      </c>
      <c r="DC308">
        <v>0</v>
      </c>
      <c r="DD308">
        <v>1</v>
      </c>
      <c r="DE308">
        <v>0</v>
      </c>
      <c r="DF308">
        <v>1</v>
      </c>
      <c r="DG308">
        <v>0</v>
      </c>
      <c r="DH308">
        <v>0</v>
      </c>
      <c r="DI308">
        <v>0</v>
      </c>
      <c r="DJ308">
        <v>0</v>
      </c>
      <c r="DK308">
        <v>0</v>
      </c>
      <c r="DL308">
        <v>0</v>
      </c>
      <c r="DM308">
        <v>1</v>
      </c>
      <c r="DN308">
        <v>0</v>
      </c>
      <c r="DO308">
        <v>0</v>
      </c>
      <c r="DP308">
        <v>0</v>
      </c>
      <c r="DQ308">
        <v>0</v>
      </c>
      <c r="DR308">
        <v>0</v>
      </c>
      <c r="DS308">
        <v>1</v>
      </c>
      <c r="DT308">
        <v>0</v>
      </c>
      <c r="DU308">
        <v>0</v>
      </c>
      <c r="DV308">
        <v>0</v>
      </c>
      <c r="DW308">
        <v>0</v>
      </c>
      <c r="DX308">
        <v>0</v>
      </c>
      <c r="DY308">
        <v>0</v>
      </c>
      <c r="DZ308" t="s">
        <v>1809</v>
      </c>
      <c r="EA308">
        <v>1</v>
      </c>
      <c r="EB308">
        <v>0</v>
      </c>
      <c r="EC308">
        <v>0</v>
      </c>
      <c r="ED308">
        <v>0</v>
      </c>
      <c r="EE308">
        <v>0</v>
      </c>
      <c r="EF308">
        <v>0</v>
      </c>
      <c r="EG308">
        <v>1</v>
      </c>
      <c r="EH308">
        <v>0</v>
      </c>
      <c r="EI308">
        <v>1</v>
      </c>
      <c r="EJ308">
        <v>0</v>
      </c>
      <c r="EK308">
        <v>0</v>
      </c>
      <c r="EL308">
        <v>1</v>
      </c>
      <c r="EM308">
        <v>1</v>
      </c>
      <c r="EN308">
        <v>1</v>
      </c>
      <c r="EO308">
        <v>1</v>
      </c>
      <c r="EP308">
        <v>0</v>
      </c>
      <c r="EQ308">
        <v>0</v>
      </c>
      <c r="ER308">
        <v>1</v>
      </c>
      <c r="ES308">
        <v>1</v>
      </c>
      <c r="ET308">
        <v>0</v>
      </c>
      <c r="EU308">
        <v>0</v>
      </c>
      <c r="EV308">
        <v>0</v>
      </c>
      <c r="EW308">
        <v>0</v>
      </c>
    </row>
    <row r="309" spans="1:153" x14ac:dyDescent="0.35">
      <c r="A309" t="s">
        <v>752</v>
      </c>
      <c r="B309" s="1">
        <v>42314</v>
      </c>
      <c r="C309" s="1">
        <v>42351</v>
      </c>
      <c r="D309">
        <v>1</v>
      </c>
      <c r="E309">
        <v>0</v>
      </c>
      <c r="F309">
        <v>1</v>
      </c>
      <c r="G309">
        <v>0</v>
      </c>
      <c r="H309">
        <v>0</v>
      </c>
      <c r="I309">
        <v>0</v>
      </c>
      <c r="J309">
        <v>1</v>
      </c>
      <c r="K309">
        <v>2</v>
      </c>
      <c r="L309">
        <v>0</v>
      </c>
      <c r="M309">
        <v>1</v>
      </c>
      <c r="N309">
        <v>1</v>
      </c>
      <c r="O309">
        <v>1</v>
      </c>
      <c r="P309">
        <v>1</v>
      </c>
      <c r="Q309">
        <v>0</v>
      </c>
      <c r="R309">
        <v>1</v>
      </c>
      <c r="S309">
        <v>1</v>
      </c>
      <c r="T309">
        <v>0</v>
      </c>
      <c r="U309">
        <v>0</v>
      </c>
      <c r="V309">
        <v>0</v>
      </c>
      <c r="W309">
        <v>0</v>
      </c>
      <c r="X309">
        <v>0</v>
      </c>
      <c r="Y309">
        <v>1</v>
      </c>
      <c r="Z309">
        <v>1</v>
      </c>
      <c r="AA309">
        <v>1</v>
      </c>
      <c r="AB309">
        <v>1</v>
      </c>
      <c r="AC309">
        <v>1</v>
      </c>
      <c r="AD309">
        <v>1</v>
      </c>
      <c r="AE309">
        <v>1</v>
      </c>
      <c r="AF309">
        <v>1</v>
      </c>
      <c r="AG309">
        <v>0</v>
      </c>
      <c r="AH309">
        <v>1</v>
      </c>
      <c r="AI309">
        <v>1</v>
      </c>
      <c r="AJ309">
        <v>0</v>
      </c>
      <c r="AK309">
        <v>0</v>
      </c>
      <c r="AL309">
        <v>0</v>
      </c>
      <c r="AM309">
        <v>0</v>
      </c>
      <c r="AN309">
        <v>1</v>
      </c>
      <c r="AO309">
        <v>0</v>
      </c>
      <c r="AP309" t="s">
        <v>1809</v>
      </c>
      <c r="AQ309" t="s">
        <v>1809</v>
      </c>
      <c r="AR309" t="s">
        <v>1809</v>
      </c>
      <c r="AS309" t="s">
        <v>1809</v>
      </c>
      <c r="AT309" t="s">
        <v>1809</v>
      </c>
      <c r="AU309" t="s">
        <v>1809</v>
      </c>
      <c r="AV309" t="s">
        <v>1809</v>
      </c>
      <c r="AW309" t="s">
        <v>1809</v>
      </c>
      <c r="AX309" t="s">
        <v>1809</v>
      </c>
      <c r="AY309" t="s">
        <v>1809</v>
      </c>
      <c r="AZ309">
        <v>1</v>
      </c>
      <c r="BA309">
        <v>0</v>
      </c>
      <c r="BB309">
        <v>0</v>
      </c>
      <c r="BC309">
        <v>1</v>
      </c>
      <c r="BD309">
        <v>0</v>
      </c>
      <c r="BE309">
        <v>0</v>
      </c>
      <c r="BF309">
        <v>0</v>
      </c>
      <c r="BG309">
        <v>0</v>
      </c>
      <c r="BH309">
        <v>0</v>
      </c>
      <c r="BI309">
        <v>0</v>
      </c>
      <c r="BJ309">
        <v>0</v>
      </c>
      <c r="BK309">
        <v>0</v>
      </c>
      <c r="BL309">
        <v>0</v>
      </c>
      <c r="BM309">
        <v>0</v>
      </c>
      <c r="BN309">
        <v>0</v>
      </c>
      <c r="BO309">
        <v>0</v>
      </c>
      <c r="BP309">
        <v>0</v>
      </c>
      <c r="BQ309">
        <v>1</v>
      </c>
      <c r="BR309">
        <v>1</v>
      </c>
      <c r="BS309">
        <v>0</v>
      </c>
      <c r="BT309">
        <v>0</v>
      </c>
      <c r="BU309">
        <v>0</v>
      </c>
      <c r="BV309">
        <v>1</v>
      </c>
      <c r="BW309">
        <v>1</v>
      </c>
      <c r="BX309">
        <v>0</v>
      </c>
      <c r="BY309">
        <v>0</v>
      </c>
      <c r="BZ309">
        <v>0</v>
      </c>
      <c r="CA309">
        <v>0</v>
      </c>
      <c r="CB309">
        <v>0</v>
      </c>
      <c r="CC309">
        <v>0</v>
      </c>
      <c r="CD309">
        <v>1</v>
      </c>
      <c r="CE309">
        <v>0</v>
      </c>
      <c r="CF309">
        <v>0</v>
      </c>
      <c r="CG309">
        <v>0</v>
      </c>
      <c r="CH309">
        <v>1</v>
      </c>
      <c r="CI309">
        <v>0</v>
      </c>
      <c r="CJ309">
        <v>0</v>
      </c>
      <c r="CK309">
        <v>1</v>
      </c>
      <c r="CL309">
        <v>1</v>
      </c>
      <c r="CM309">
        <v>0</v>
      </c>
      <c r="CN309">
        <v>0</v>
      </c>
      <c r="CO309">
        <v>0</v>
      </c>
      <c r="CP309">
        <v>0</v>
      </c>
      <c r="CQ309">
        <v>0</v>
      </c>
      <c r="CR309">
        <v>0</v>
      </c>
      <c r="CS309">
        <v>0</v>
      </c>
      <c r="CT309">
        <v>0</v>
      </c>
      <c r="CU309">
        <v>1</v>
      </c>
      <c r="CV309">
        <v>0</v>
      </c>
      <c r="CW309">
        <v>0</v>
      </c>
      <c r="CX309">
        <v>0</v>
      </c>
      <c r="CY309">
        <v>0</v>
      </c>
      <c r="CZ309">
        <v>0</v>
      </c>
      <c r="DA309">
        <v>0</v>
      </c>
      <c r="DB309">
        <v>0</v>
      </c>
      <c r="DC309">
        <v>0</v>
      </c>
      <c r="DD309">
        <v>1</v>
      </c>
      <c r="DE309">
        <v>0</v>
      </c>
      <c r="DF309">
        <v>1</v>
      </c>
      <c r="DG309">
        <v>0</v>
      </c>
      <c r="DH309">
        <v>0</v>
      </c>
      <c r="DI309">
        <v>0</v>
      </c>
      <c r="DJ309">
        <v>0</v>
      </c>
      <c r="DK309">
        <v>0</v>
      </c>
      <c r="DL309">
        <v>0</v>
      </c>
      <c r="DM309">
        <v>1</v>
      </c>
      <c r="DN309">
        <v>0</v>
      </c>
      <c r="DO309">
        <v>0</v>
      </c>
      <c r="DP309">
        <v>0</v>
      </c>
      <c r="DQ309">
        <v>0</v>
      </c>
      <c r="DR309">
        <v>0</v>
      </c>
      <c r="DS309">
        <v>1</v>
      </c>
      <c r="DT309">
        <v>0</v>
      </c>
      <c r="DU309">
        <v>0</v>
      </c>
      <c r="DV309">
        <v>0</v>
      </c>
      <c r="DW309">
        <v>0</v>
      </c>
      <c r="DX309">
        <v>0</v>
      </c>
      <c r="DY309">
        <v>0</v>
      </c>
      <c r="DZ309" t="s">
        <v>1809</v>
      </c>
      <c r="EA309">
        <v>1</v>
      </c>
      <c r="EB309">
        <v>0</v>
      </c>
      <c r="EC309">
        <v>0</v>
      </c>
      <c r="ED309">
        <v>0</v>
      </c>
      <c r="EE309">
        <v>0</v>
      </c>
      <c r="EF309">
        <v>0</v>
      </c>
      <c r="EG309">
        <v>1</v>
      </c>
      <c r="EH309">
        <v>0</v>
      </c>
      <c r="EI309">
        <v>1</v>
      </c>
      <c r="EJ309">
        <v>0</v>
      </c>
      <c r="EK309">
        <v>0</v>
      </c>
      <c r="EL309">
        <v>1</v>
      </c>
      <c r="EM309">
        <v>1</v>
      </c>
      <c r="EN309">
        <v>1</v>
      </c>
      <c r="EO309">
        <v>1</v>
      </c>
      <c r="EP309">
        <v>0</v>
      </c>
      <c r="EQ309">
        <v>0</v>
      </c>
      <c r="ER309">
        <v>1</v>
      </c>
      <c r="ES309">
        <v>1</v>
      </c>
      <c r="ET309">
        <v>0</v>
      </c>
      <c r="EU309">
        <v>0</v>
      </c>
      <c r="EV309">
        <v>0</v>
      </c>
      <c r="EW309">
        <v>0</v>
      </c>
    </row>
    <row r="310" spans="1:153" x14ac:dyDescent="0.35">
      <c r="A310" t="s">
        <v>752</v>
      </c>
      <c r="B310" s="1">
        <v>42352</v>
      </c>
      <c r="C310" s="1">
        <v>42442</v>
      </c>
      <c r="D310">
        <v>1</v>
      </c>
      <c r="E310">
        <v>0</v>
      </c>
      <c r="F310">
        <v>1</v>
      </c>
      <c r="G310">
        <v>0</v>
      </c>
      <c r="H310">
        <v>0</v>
      </c>
      <c r="I310">
        <v>0</v>
      </c>
      <c r="J310">
        <v>1</v>
      </c>
      <c r="K310">
        <v>2</v>
      </c>
      <c r="L310">
        <v>0</v>
      </c>
      <c r="M310">
        <v>1</v>
      </c>
      <c r="N310">
        <v>1</v>
      </c>
      <c r="O310">
        <v>1</v>
      </c>
      <c r="P310">
        <v>1</v>
      </c>
      <c r="Q310">
        <v>0</v>
      </c>
      <c r="R310">
        <v>1</v>
      </c>
      <c r="S310">
        <v>1</v>
      </c>
      <c r="T310">
        <v>0</v>
      </c>
      <c r="U310">
        <v>0</v>
      </c>
      <c r="V310">
        <v>0</v>
      </c>
      <c r="W310">
        <v>0</v>
      </c>
      <c r="X310">
        <v>0</v>
      </c>
      <c r="Y310">
        <v>1</v>
      </c>
      <c r="Z310">
        <v>1</v>
      </c>
      <c r="AA310">
        <v>1</v>
      </c>
      <c r="AB310">
        <v>1</v>
      </c>
      <c r="AC310">
        <v>1</v>
      </c>
      <c r="AD310">
        <v>1</v>
      </c>
      <c r="AE310">
        <v>1</v>
      </c>
      <c r="AF310">
        <v>1</v>
      </c>
      <c r="AG310">
        <v>0</v>
      </c>
      <c r="AH310">
        <v>1</v>
      </c>
      <c r="AI310">
        <v>1</v>
      </c>
      <c r="AJ310">
        <v>0</v>
      </c>
      <c r="AK310">
        <v>0</v>
      </c>
      <c r="AL310">
        <v>0</v>
      </c>
      <c r="AM310">
        <v>0</v>
      </c>
      <c r="AN310">
        <v>1</v>
      </c>
      <c r="AO310">
        <v>0</v>
      </c>
      <c r="AP310" t="s">
        <v>1809</v>
      </c>
      <c r="AQ310" t="s">
        <v>1809</v>
      </c>
      <c r="AR310" t="s">
        <v>1809</v>
      </c>
      <c r="AS310" t="s">
        <v>1809</v>
      </c>
      <c r="AT310" t="s">
        <v>1809</v>
      </c>
      <c r="AU310" t="s">
        <v>1809</v>
      </c>
      <c r="AV310" t="s">
        <v>1809</v>
      </c>
      <c r="AW310" t="s">
        <v>1809</v>
      </c>
      <c r="AX310" t="s">
        <v>1809</v>
      </c>
      <c r="AY310" t="s">
        <v>1809</v>
      </c>
      <c r="AZ310">
        <v>1</v>
      </c>
      <c r="BA310">
        <v>0</v>
      </c>
      <c r="BB310">
        <v>0</v>
      </c>
      <c r="BC310">
        <v>1</v>
      </c>
      <c r="BD310">
        <v>0</v>
      </c>
      <c r="BE310">
        <v>0</v>
      </c>
      <c r="BF310">
        <v>0</v>
      </c>
      <c r="BG310">
        <v>0</v>
      </c>
      <c r="BH310">
        <v>0</v>
      </c>
      <c r="BI310">
        <v>0</v>
      </c>
      <c r="BJ310">
        <v>0</v>
      </c>
      <c r="BK310">
        <v>0</v>
      </c>
      <c r="BL310">
        <v>0</v>
      </c>
      <c r="BM310">
        <v>0</v>
      </c>
      <c r="BN310">
        <v>0</v>
      </c>
      <c r="BO310">
        <v>0</v>
      </c>
      <c r="BP310">
        <v>0</v>
      </c>
      <c r="BQ310">
        <v>1</v>
      </c>
      <c r="BR310">
        <v>1</v>
      </c>
      <c r="BS310">
        <v>0</v>
      </c>
      <c r="BT310">
        <v>0</v>
      </c>
      <c r="BU310">
        <v>0</v>
      </c>
      <c r="BV310">
        <v>1</v>
      </c>
      <c r="BW310">
        <v>1</v>
      </c>
      <c r="BX310">
        <v>0</v>
      </c>
      <c r="BY310">
        <v>0</v>
      </c>
      <c r="BZ310">
        <v>0</v>
      </c>
      <c r="CA310">
        <v>0</v>
      </c>
      <c r="CB310">
        <v>0</v>
      </c>
      <c r="CC310">
        <v>0</v>
      </c>
      <c r="CD310">
        <v>1</v>
      </c>
      <c r="CE310">
        <v>0</v>
      </c>
      <c r="CF310">
        <v>0</v>
      </c>
      <c r="CG310">
        <v>0</v>
      </c>
      <c r="CH310">
        <v>1</v>
      </c>
      <c r="CI310">
        <v>0</v>
      </c>
      <c r="CJ310">
        <v>0</v>
      </c>
      <c r="CK310">
        <v>1</v>
      </c>
      <c r="CL310">
        <v>1</v>
      </c>
      <c r="CM310">
        <v>0</v>
      </c>
      <c r="CN310">
        <v>0</v>
      </c>
      <c r="CO310">
        <v>0</v>
      </c>
      <c r="CP310">
        <v>0</v>
      </c>
      <c r="CQ310">
        <v>0</v>
      </c>
      <c r="CR310">
        <v>0</v>
      </c>
      <c r="CS310">
        <v>0</v>
      </c>
      <c r="CT310">
        <v>0</v>
      </c>
      <c r="CU310">
        <v>1</v>
      </c>
      <c r="CV310">
        <v>0</v>
      </c>
      <c r="CW310">
        <v>0</v>
      </c>
      <c r="CX310">
        <v>0</v>
      </c>
      <c r="CY310">
        <v>0</v>
      </c>
      <c r="CZ310">
        <v>0</v>
      </c>
      <c r="DA310">
        <v>0</v>
      </c>
      <c r="DB310">
        <v>0</v>
      </c>
      <c r="DC310">
        <v>0</v>
      </c>
      <c r="DD310">
        <v>1</v>
      </c>
      <c r="DE310">
        <v>0</v>
      </c>
      <c r="DF310">
        <v>1</v>
      </c>
      <c r="DG310">
        <v>0</v>
      </c>
      <c r="DH310">
        <v>0</v>
      </c>
      <c r="DI310">
        <v>0</v>
      </c>
      <c r="DJ310">
        <v>0</v>
      </c>
      <c r="DK310">
        <v>0</v>
      </c>
      <c r="DL310">
        <v>0</v>
      </c>
      <c r="DM310">
        <v>1</v>
      </c>
      <c r="DN310">
        <v>0</v>
      </c>
      <c r="DO310">
        <v>0</v>
      </c>
      <c r="DP310">
        <v>0</v>
      </c>
      <c r="DQ310">
        <v>0</v>
      </c>
      <c r="DR310">
        <v>0</v>
      </c>
      <c r="DS310">
        <v>1</v>
      </c>
      <c r="DT310">
        <v>0</v>
      </c>
      <c r="DU310">
        <v>0</v>
      </c>
      <c r="DV310">
        <v>0</v>
      </c>
      <c r="DW310">
        <v>0</v>
      </c>
      <c r="DX310">
        <v>0</v>
      </c>
      <c r="DY310">
        <v>0</v>
      </c>
      <c r="DZ310" t="s">
        <v>1809</v>
      </c>
      <c r="EA310">
        <v>1</v>
      </c>
      <c r="EB310">
        <v>0</v>
      </c>
      <c r="EC310">
        <v>0</v>
      </c>
      <c r="ED310">
        <v>0</v>
      </c>
      <c r="EE310">
        <v>0</v>
      </c>
      <c r="EF310">
        <v>0</v>
      </c>
      <c r="EG310">
        <v>1</v>
      </c>
      <c r="EH310">
        <v>0</v>
      </c>
      <c r="EI310">
        <v>1</v>
      </c>
      <c r="EJ310">
        <v>0</v>
      </c>
      <c r="EK310">
        <v>0</v>
      </c>
      <c r="EL310">
        <v>1</v>
      </c>
      <c r="EM310">
        <v>1</v>
      </c>
      <c r="EN310">
        <v>1</v>
      </c>
      <c r="EO310">
        <v>1</v>
      </c>
      <c r="EP310">
        <v>0</v>
      </c>
      <c r="EQ310">
        <v>0</v>
      </c>
      <c r="ER310">
        <v>1</v>
      </c>
      <c r="ES310">
        <v>1</v>
      </c>
      <c r="ET310">
        <v>0</v>
      </c>
      <c r="EU310">
        <v>0</v>
      </c>
      <c r="EV310">
        <v>0</v>
      </c>
      <c r="EW310">
        <v>0</v>
      </c>
    </row>
    <row r="311" spans="1:153" x14ac:dyDescent="0.35">
      <c r="A311" t="s">
        <v>752</v>
      </c>
      <c r="B311" s="1">
        <v>42443</v>
      </c>
      <c r="C311" s="1">
        <v>42501</v>
      </c>
      <c r="D311">
        <v>1</v>
      </c>
      <c r="E311">
        <v>0</v>
      </c>
      <c r="F311">
        <v>1</v>
      </c>
      <c r="G311">
        <v>0</v>
      </c>
      <c r="H311">
        <v>0</v>
      </c>
      <c r="I311">
        <v>0</v>
      </c>
      <c r="J311">
        <v>1</v>
      </c>
      <c r="K311">
        <v>2</v>
      </c>
      <c r="L311">
        <v>0</v>
      </c>
      <c r="M311">
        <v>1</v>
      </c>
      <c r="N311">
        <v>1</v>
      </c>
      <c r="O311">
        <v>1</v>
      </c>
      <c r="P311">
        <v>1</v>
      </c>
      <c r="Q311">
        <v>0</v>
      </c>
      <c r="R311">
        <v>1</v>
      </c>
      <c r="S311">
        <v>1</v>
      </c>
      <c r="T311">
        <v>0</v>
      </c>
      <c r="U311">
        <v>0</v>
      </c>
      <c r="V311">
        <v>0</v>
      </c>
      <c r="W311">
        <v>0</v>
      </c>
      <c r="X311">
        <v>0</v>
      </c>
      <c r="Y311">
        <v>1</v>
      </c>
      <c r="Z311">
        <v>1</v>
      </c>
      <c r="AA311">
        <v>1</v>
      </c>
      <c r="AB311">
        <v>1</v>
      </c>
      <c r="AC311">
        <v>1</v>
      </c>
      <c r="AD311">
        <v>1</v>
      </c>
      <c r="AE311">
        <v>1</v>
      </c>
      <c r="AF311">
        <v>1</v>
      </c>
      <c r="AG311">
        <v>0</v>
      </c>
      <c r="AH311">
        <v>1</v>
      </c>
      <c r="AI311">
        <v>1</v>
      </c>
      <c r="AJ311">
        <v>0</v>
      </c>
      <c r="AK311">
        <v>0</v>
      </c>
      <c r="AL311">
        <v>0</v>
      </c>
      <c r="AM311">
        <v>0</v>
      </c>
      <c r="AN311">
        <v>1</v>
      </c>
      <c r="AO311">
        <v>0</v>
      </c>
      <c r="AP311" t="s">
        <v>1809</v>
      </c>
      <c r="AQ311" t="s">
        <v>1809</v>
      </c>
      <c r="AR311" t="s">
        <v>1809</v>
      </c>
      <c r="AS311" t="s">
        <v>1809</v>
      </c>
      <c r="AT311" t="s">
        <v>1809</v>
      </c>
      <c r="AU311" t="s">
        <v>1809</v>
      </c>
      <c r="AV311" t="s">
        <v>1809</v>
      </c>
      <c r="AW311" t="s">
        <v>1809</v>
      </c>
      <c r="AX311" t="s">
        <v>1809</v>
      </c>
      <c r="AY311" t="s">
        <v>1809</v>
      </c>
      <c r="AZ311">
        <v>1</v>
      </c>
      <c r="BA311">
        <v>0</v>
      </c>
      <c r="BB311">
        <v>0</v>
      </c>
      <c r="BC311">
        <v>1</v>
      </c>
      <c r="BD311">
        <v>0</v>
      </c>
      <c r="BE311">
        <v>0</v>
      </c>
      <c r="BF311">
        <v>0</v>
      </c>
      <c r="BG311">
        <v>0</v>
      </c>
      <c r="BH311">
        <v>0</v>
      </c>
      <c r="BI311">
        <v>0</v>
      </c>
      <c r="BJ311">
        <v>0</v>
      </c>
      <c r="BK311">
        <v>0</v>
      </c>
      <c r="BL311">
        <v>0</v>
      </c>
      <c r="BM311">
        <v>0</v>
      </c>
      <c r="BN311">
        <v>0</v>
      </c>
      <c r="BO311">
        <v>0</v>
      </c>
      <c r="BP311">
        <v>0</v>
      </c>
      <c r="BQ311">
        <v>1</v>
      </c>
      <c r="BR311">
        <v>1</v>
      </c>
      <c r="BS311">
        <v>0</v>
      </c>
      <c r="BT311">
        <v>0</v>
      </c>
      <c r="BU311">
        <v>0</v>
      </c>
      <c r="BV311">
        <v>1</v>
      </c>
      <c r="BW311">
        <v>1</v>
      </c>
      <c r="BX311">
        <v>0</v>
      </c>
      <c r="BY311">
        <v>0</v>
      </c>
      <c r="BZ311">
        <v>0</v>
      </c>
      <c r="CA311">
        <v>0</v>
      </c>
      <c r="CB311">
        <v>0</v>
      </c>
      <c r="CC311">
        <v>0</v>
      </c>
      <c r="CD311">
        <v>1</v>
      </c>
      <c r="CE311">
        <v>0</v>
      </c>
      <c r="CF311">
        <v>0</v>
      </c>
      <c r="CG311">
        <v>0</v>
      </c>
      <c r="CH311">
        <v>1</v>
      </c>
      <c r="CI311">
        <v>0</v>
      </c>
      <c r="CJ311">
        <v>0</v>
      </c>
      <c r="CK311">
        <v>1</v>
      </c>
      <c r="CL311">
        <v>1</v>
      </c>
      <c r="CM311">
        <v>0</v>
      </c>
      <c r="CN311">
        <v>0</v>
      </c>
      <c r="CO311">
        <v>0</v>
      </c>
      <c r="CP311">
        <v>0</v>
      </c>
      <c r="CQ311">
        <v>0</v>
      </c>
      <c r="CR311">
        <v>0</v>
      </c>
      <c r="CS311">
        <v>0</v>
      </c>
      <c r="CT311">
        <v>0</v>
      </c>
      <c r="CU311">
        <v>1</v>
      </c>
      <c r="CV311">
        <v>0</v>
      </c>
      <c r="CW311">
        <v>0</v>
      </c>
      <c r="CX311">
        <v>0</v>
      </c>
      <c r="CY311">
        <v>0</v>
      </c>
      <c r="CZ311">
        <v>0</v>
      </c>
      <c r="DA311">
        <v>0</v>
      </c>
      <c r="DB311">
        <v>0</v>
      </c>
      <c r="DC311">
        <v>0</v>
      </c>
      <c r="DD311">
        <v>1</v>
      </c>
      <c r="DE311">
        <v>0</v>
      </c>
      <c r="DF311">
        <v>1</v>
      </c>
      <c r="DG311">
        <v>0</v>
      </c>
      <c r="DH311">
        <v>0</v>
      </c>
      <c r="DI311">
        <v>0</v>
      </c>
      <c r="DJ311">
        <v>0</v>
      </c>
      <c r="DK311">
        <v>0</v>
      </c>
      <c r="DL311">
        <v>0</v>
      </c>
      <c r="DM311">
        <v>1</v>
      </c>
      <c r="DN311">
        <v>0</v>
      </c>
      <c r="DO311">
        <v>0</v>
      </c>
      <c r="DP311">
        <v>0</v>
      </c>
      <c r="DQ311">
        <v>0</v>
      </c>
      <c r="DR311">
        <v>0</v>
      </c>
      <c r="DS311">
        <v>1</v>
      </c>
      <c r="DT311">
        <v>0</v>
      </c>
      <c r="DU311">
        <v>0</v>
      </c>
      <c r="DV311">
        <v>0</v>
      </c>
      <c r="DW311">
        <v>0</v>
      </c>
      <c r="DX311">
        <v>0</v>
      </c>
      <c r="DY311">
        <v>0</v>
      </c>
      <c r="DZ311" t="s">
        <v>1809</v>
      </c>
      <c r="EA311">
        <v>1</v>
      </c>
      <c r="EB311">
        <v>0</v>
      </c>
      <c r="EC311">
        <v>0</v>
      </c>
      <c r="ED311">
        <v>0</v>
      </c>
      <c r="EE311">
        <v>0</v>
      </c>
      <c r="EF311">
        <v>0</v>
      </c>
      <c r="EG311">
        <v>1</v>
      </c>
      <c r="EH311">
        <v>0</v>
      </c>
      <c r="EI311">
        <v>1</v>
      </c>
      <c r="EJ311">
        <v>0</v>
      </c>
      <c r="EK311">
        <v>0</v>
      </c>
      <c r="EL311">
        <v>1</v>
      </c>
      <c r="EM311">
        <v>1</v>
      </c>
      <c r="EN311">
        <v>1</v>
      </c>
      <c r="EO311">
        <v>1</v>
      </c>
      <c r="EP311">
        <v>0</v>
      </c>
      <c r="EQ311">
        <v>0</v>
      </c>
      <c r="ER311">
        <v>1</v>
      </c>
      <c r="ES311">
        <v>1</v>
      </c>
      <c r="ET311">
        <v>0</v>
      </c>
      <c r="EU311">
        <v>0</v>
      </c>
      <c r="EV311">
        <v>0</v>
      </c>
      <c r="EW311">
        <v>0</v>
      </c>
    </row>
    <row r="312" spans="1:153" x14ac:dyDescent="0.35">
      <c r="A312" t="s">
        <v>752</v>
      </c>
      <c r="B312" s="1">
        <v>42502</v>
      </c>
      <c r="C312" s="1">
        <v>42551</v>
      </c>
      <c r="D312">
        <v>1</v>
      </c>
      <c r="E312">
        <v>0</v>
      </c>
      <c r="F312">
        <v>1</v>
      </c>
      <c r="G312">
        <v>0</v>
      </c>
      <c r="H312">
        <v>0</v>
      </c>
      <c r="I312">
        <v>0</v>
      </c>
      <c r="J312">
        <v>1</v>
      </c>
      <c r="K312">
        <v>2</v>
      </c>
      <c r="L312">
        <v>0</v>
      </c>
      <c r="M312">
        <v>1</v>
      </c>
      <c r="N312">
        <v>1</v>
      </c>
      <c r="O312">
        <v>1</v>
      </c>
      <c r="P312">
        <v>1</v>
      </c>
      <c r="Q312">
        <v>0</v>
      </c>
      <c r="R312">
        <v>1</v>
      </c>
      <c r="S312">
        <v>1</v>
      </c>
      <c r="T312">
        <v>0</v>
      </c>
      <c r="U312">
        <v>0</v>
      </c>
      <c r="V312">
        <v>0</v>
      </c>
      <c r="W312">
        <v>0</v>
      </c>
      <c r="X312">
        <v>0</v>
      </c>
      <c r="Y312">
        <v>1</v>
      </c>
      <c r="Z312">
        <v>1</v>
      </c>
      <c r="AA312">
        <v>1</v>
      </c>
      <c r="AB312">
        <v>1</v>
      </c>
      <c r="AC312">
        <v>1</v>
      </c>
      <c r="AD312">
        <v>1</v>
      </c>
      <c r="AE312">
        <v>1</v>
      </c>
      <c r="AF312">
        <v>1</v>
      </c>
      <c r="AG312">
        <v>0</v>
      </c>
      <c r="AH312">
        <v>1</v>
      </c>
      <c r="AI312">
        <v>1</v>
      </c>
      <c r="AJ312">
        <v>0</v>
      </c>
      <c r="AK312">
        <v>0</v>
      </c>
      <c r="AL312">
        <v>0</v>
      </c>
      <c r="AM312">
        <v>0</v>
      </c>
      <c r="AN312">
        <v>1</v>
      </c>
      <c r="AO312">
        <v>0</v>
      </c>
      <c r="AP312" t="s">
        <v>1809</v>
      </c>
      <c r="AQ312" t="s">
        <v>1809</v>
      </c>
      <c r="AR312" t="s">
        <v>1809</v>
      </c>
      <c r="AS312" t="s">
        <v>1809</v>
      </c>
      <c r="AT312" t="s">
        <v>1809</v>
      </c>
      <c r="AU312" t="s">
        <v>1809</v>
      </c>
      <c r="AV312" t="s">
        <v>1809</v>
      </c>
      <c r="AW312" t="s">
        <v>1809</v>
      </c>
      <c r="AX312" t="s">
        <v>1809</v>
      </c>
      <c r="AY312" t="s">
        <v>1809</v>
      </c>
      <c r="AZ312">
        <v>1</v>
      </c>
      <c r="BA312">
        <v>0</v>
      </c>
      <c r="BB312">
        <v>0</v>
      </c>
      <c r="BC312">
        <v>1</v>
      </c>
      <c r="BD312">
        <v>0</v>
      </c>
      <c r="BE312">
        <v>0</v>
      </c>
      <c r="BF312">
        <v>0</v>
      </c>
      <c r="BG312">
        <v>0</v>
      </c>
      <c r="BH312">
        <v>0</v>
      </c>
      <c r="BI312">
        <v>0</v>
      </c>
      <c r="BJ312">
        <v>0</v>
      </c>
      <c r="BK312">
        <v>0</v>
      </c>
      <c r="BL312">
        <v>0</v>
      </c>
      <c r="BM312">
        <v>0</v>
      </c>
      <c r="BN312">
        <v>0</v>
      </c>
      <c r="BO312">
        <v>0</v>
      </c>
      <c r="BP312">
        <v>0</v>
      </c>
      <c r="BQ312">
        <v>1</v>
      </c>
      <c r="BR312">
        <v>1</v>
      </c>
      <c r="BS312">
        <v>0</v>
      </c>
      <c r="BT312">
        <v>0</v>
      </c>
      <c r="BU312">
        <v>0</v>
      </c>
      <c r="BV312">
        <v>1</v>
      </c>
      <c r="BW312">
        <v>1</v>
      </c>
      <c r="BX312">
        <v>0</v>
      </c>
      <c r="BY312">
        <v>0</v>
      </c>
      <c r="BZ312">
        <v>0</v>
      </c>
      <c r="CA312">
        <v>0</v>
      </c>
      <c r="CB312">
        <v>0</v>
      </c>
      <c r="CC312">
        <v>0</v>
      </c>
      <c r="CD312">
        <v>1</v>
      </c>
      <c r="CE312">
        <v>0</v>
      </c>
      <c r="CF312">
        <v>0</v>
      </c>
      <c r="CG312">
        <v>0</v>
      </c>
      <c r="CH312">
        <v>1</v>
      </c>
      <c r="CI312">
        <v>0</v>
      </c>
      <c r="CJ312">
        <v>0</v>
      </c>
      <c r="CK312">
        <v>1</v>
      </c>
      <c r="CL312">
        <v>1</v>
      </c>
      <c r="CM312">
        <v>0</v>
      </c>
      <c r="CN312">
        <v>0</v>
      </c>
      <c r="CO312">
        <v>0</v>
      </c>
      <c r="CP312">
        <v>0</v>
      </c>
      <c r="CQ312">
        <v>0</v>
      </c>
      <c r="CR312">
        <v>0</v>
      </c>
      <c r="CS312">
        <v>0</v>
      </c>
      <c r="CT312">
        <v>0</v>
      </c>
      <c r="CU312">
        <v>1</v>
      </c>
      <c r="CV312">
        <v>0</v>
      </c>
      <c r="CW312">
        <v>0</v>
      </c>
      <c r="CX312">
        <v>0</v>
      </c>
      <c r="CY312">
        <v>0</v>
      </c>
      <c r="CZ312">
        <v>0</v>
      </c>
      <c r="DA312">
        <v>0</v>
      </c>
      <c r="DB312">
        <v>0</v>
      </c>
      <c r="DC312">
        <v>0</v>
      </c>
      <c r="DD312">
        <v>1</v>
      </c>
      <c r="DE312">
        <v>0</v>
      </c>
      <c r="DF312">
        <v>1</v>
      </c>
      <c r="DG312">
        <v>0</v>
      </c>
      <c r="DH312">
        <v>0</v>
      </c>
      <c r="DI312">
        <v>0</v>
      </c>
      <c r="DJ312">
        <v>0</v>
      </c>
      <c r="DK312">
        <v>0</v>
      </c>
      <c r="DL312">
        <v>0</v>
      </c>
      <c r="DM312">
        <v>1</v>
      </c>
      <c r="DN312">
        <v>0</v>
      </c>
      <c r="DO312">
        <v>0</v>
      </c>
      <c r="DP312">
        <v>0</v>
      </c>
      <c r="DQ312">
        <v>0</v>
      </c>
      <c r="DR312">
        <v>0</v>
      </c>
      <c r="DS312">
        <v>1</v>
      </c>
      <c r="DT312">
        <v>0</v>
      </c>
      <c r="DU312">
        <v>0</v>
      </c>
      <c r="DV312">
        <v>0</v>
      </c>
      <c r="DW312">
        <v>0</v>
      </c>
      <c r="DX312">
        <v>0</v>
      </c>
      <c r="DY312">
        <v>0</v>
      </c>
      <c r="DZ312" t="s">
        <v>1809</v>
      </c>
      <c r="EA312">
        <v>1</v>
      </c>
      <c r="EB312">
        <v>0</v>
      </c>
      <c r="EC312">
        <v>0</v>
      </c>
      <c r="ED312">
        <v>0</v>
      </c>
      <c r="EE312">
        <v>0</v>
      </c>
      <c r="EF312">
        <v>0</v>
      </c>
      <c r="EG312">
        <v>1</v>
      </c>
      <c r="EH312">
        <v>0</v>
      </c>
      <c r="EI312">
        <v>1</v>
      </c>
      <c r="EJ312">
        <v>0</v>
      </c>
      <c r="EK312">
        <v>0</v>
      </c>
      <c r="EL312">
        <v>1</v>
      </c>
      <c r="EM312">
        <v>1</v>
      </c>
      <c r="EN312">
        <v>1</v>
      </c>
      <c r="EO312">
        <v>1</v>
      </c>
      <c r="EP312">
        <v>0</v>
      </c>
      <c r="EQ312">
        <v>0</v>
      </c>
      <c r="ER312">
        <v>1</v>
      </c>
      <c r="ES312">
        <v>1</v>
      </c>
      <c r="ET312">
        <v>0</v>
      </c>
      <c r="EU312">
        <v>0</v>
      </c>
      <c r="EV312">
        <v>0</v>
      </c>
      <c r="EW312">
        <v>0</v>
      </c>
    </row>
    <row r="313" spans="1:153" x14ac:dyDescent="0.35">
      <c r="A313" t="s">
        <v>752</v>
      </c>
      <c r="B313" s="1">
        <v>42552</v>
      </c>
      <c r="C313" s="1">
        <v>42607</v>
      </c>
      <c r="D313">
        <v>1</v>
      </c>
      <c r="E313">
        <v>0</v>
      </c>
      <c r="F313">
        <v>1</v>
      </c>
      <c r="G313">
        <v>0</v>
      </c>
      <c r="H313">
        <v>0</v>
      </c>
      <c r="I313">
        <v>0</v>
      </c>
      <c r="J313">
        <v>1</v>
      </c>
      <c r="K313">
        <v>2</v>
      </c>
      <c r="L313">
        <v>0</v>
      </c>
      <c r="M313">
        <v>1</v>
      </c>
      <c r="N313">
        <v>1</v>
      </c>
      <c r="O313">
        <v>1</v>
      </c>
      <c r="P313">
        <v>1</v>
      </c>
      <c r="Q313">
        <v>0</v>
      </c>
      <c r="R313">
        <v>1</v>
      </c>
      <c r="S313">
        <v>1</v>
      </c>
      <c r="T313">
        <v>0</v>
      </c>
      <c r="U313">
        <v>0</v>
      </c>
      <c r="V313">
        <v>0</v>
      </c>
      <c r="W313">
        <v>0</v>
      </c>
      <c r="X313">
        <v>0</v>
      </c>
      <c r="Y313">
        <v>1</v>
      </c>
      <c r="Z313">
        <v>1</v>
      </c>
      <c r="AA313">
        <v>1</v>
      </c>
      <c r="AB313">
        <v>1</v>
      </c>
      <c r="AC313">
        <v>1</v>
      </c>
      <c r="AD313">
        <v>1</v>
      </c>
      <c r="AE313">
        <v>1</v>
      </c>
      <c r="AF313">
        <v>1</v>
      </c>
      <c r="AG313">
        <v>0</v>
      </c>
      <c r="AH313">
        <v>1</v>
      </c>
      <c r="AI313">
        <v>1</v>
      </c>
      <c r="AJ313">
        <v>0</v>
      </c>
      <c r="AK313">
        <v>0</v>
      </c>
      <c r="AL313">
        <v>0</v>
      </c>
      <c r="AM313">
        <v>0</v>
      </c>
      <c r="AN313">
        <v>1</v>
      </c>
      <c r="AO313">
        <v>0</v>
      </c>
      <c r="AP313" t="s">
        <v>1809</v>
      </c>
      <c r="AQ313" t="s">
        <v>1809</v>
      </c>
      <c r="AR313" t="s">
        <v>1809</v>
      </c>
      <c r="AS313" t="s">
        <v>1809</v>
      </c>
      <c r="AT313" t="s">
        <v>1809</v>
      </c>
      <c r="AU313" t="s">
        <v>1809</v>
      </c>
      <c r="AV313" t="s">
        <v>1809</v>
      </c>
      <c r="AW313" t="s">
        <v>1809</v>
      </c>
      <c r="AX313" t="s">
        <v>1809</v>
      </c>
      <c r="AY313" t="s">
        <v>1809</v>
      </c>
      <c r="AZ313">
        <v>1</v>
      </c>
      <c r="BA313">
        <v>0</v>
      </c>
      <c r="BB313">
        <v>0</v>
      </c>
      <c r="BC313">
        <v>1</v>
      </c>
      <c r="BD313">
        <v>0</v>
      </c>
      <c r="BE313">
        <v>0</v>
      </c>
      <c r="BF313">
        <v>0</v>
      </c>
      <c r="BG313">
        <v>0</v>
      </c>
      <c r="BH313">
        <v>0</v>
      </c>
      <c r="BI313">
        <v>0</v>
      </c>
      <c r="BJ313">
        <v>0</v>
      </c>
      <c r="BK313">
        <v>0</v>
      </c>
      <c r="BL313">
        <v>0</v>
      </c>
      <c r="BM313">
        <v>0</v>
      </c>
      <c r="BN313">
        <v>0</v>
      </c>
      <c r="BO313">
        <v>0</v>
      </c>
      <c r="BP313">
        <v>0</v>
      </c>
      <c r="BQ313">
        <v>1</v>
      </c>
      <c r="BR313">
        <v>1</v>
      </c>
      <c r="BS313">
        <v>0</v>
      </c>
      <c r="BT313">
        <v>0</v>
      </c>
      <c r="BU313">
        <v>0</v>
      </c>
      <c r="BV313">
        <v>1</v>
      </c>
      <c r="BW313">
        <v>1</v>
      </c>
      <c r="BX313">
        <v>0</v>
      </c>
      <c r="BY313">
        <v>0</v>
      </c>
      <c r="BZ313">
        <v>0</v>
      </c>
      <c r="CA313">
        <v>0</v>
      </c>
      <c r="CB313">
        <v>0</v>
      </c>
      <c r="CC313">
        <v>0</v>
      </c>
      <c r="CD313">
        <v>1</v>
      </c>
      <c r="CE313">
        <v>0</v>
      </c>
      <c r="CF313">
        <v>0</v>
      </c>
      <c r="CG313">
        <v>0</v>
      </c>
      <c r="CH313">
        <v>1</v>
      </c>
      <c r="CI313">
        <v>0</v>
      </c>
      <c r="CJ313">
        <v>0</v>
      </c>
      <c r="CK313">
        <v>1</v>
      </c>
      <c r="CL313">
        <v>1</v>
      </c>
      <c r="CM313">
        <v>0</v>
      </c>
      <c r="CN313">
        <v>0</v>
      </c>
      <c r="CO313">
        <v>0</v>
      </c>
      <c r="CP313">
        <v>0</v>
      </c>
      <c r="CQ313">
        <v>0</v>
      </c>
      <c r="CR313">
        <v>0</v>
      </c>
      <c r="CS313">
        <v>0</v>
      </c>
      <c r="CT313">
        <v>0</v>
      </c>
      <c r="CU313">
        <v>1</v>
      </c>
      <c r="CV313">
        <v>0</v>
      </c>
      <c r="CW313">
        <v>0</v>
      </c>
      <c r="CX313">
        <v>0</v>
      </c>
      <c r="CY313">
        <v>0</v>
      </c>
      <c r="CZ313">
        <v>0</v>
      </c>
      <c r="DA313">
        <v>0</v>
      </c>
      <c r="DB313">
        <v>0</v>
      </c>
      <c r="DC313">
        <v>0</v>
      </c>
      <c r="DD313">
        <v>1</v>
      </c>
      <c r="DE313">
        <v>0</v>
      </c>
      <c r="DF313">
        <v>1</v>
      </c>
      <c r="DG313">
        <v>0</v>
      </c>
      <c r="DH313">
        <v>0</v>
      </c>
      <c r="DI313">
        <v>0</v>
      </c>
      <c r="DJ313">
        <v>0</v>
      </c>
      <c r="DK313">
        <v>0</v>
      </c>
      <c r="DL313">
        <v>0</v>
      </c>
      <c r="DM313">
        <v>1</v>
      </c>
      <c r="DN313">
        <v>0</v>
      </c>
      <c r="DO313">
        <v>0</v>
      </c>
      <c r="DP313">
        <v>0</v>
      </c>
      <c r="DQ313">
        <v>0</v>
      </c>
      <c r="DR313">
        <v>0</v>
      </c>
      <c r="DS313">
        <v>1</v>
      </c>
      <c r="DT313">
        <v>0</v>
      </c>
      <c r="DU313">
        <v>0</v>
      </c>
      <c r="DV313">
        <v>0</v>
      </c>
      <c r="DW313">
        <v>0</v>
      </c>
      <c r="DX313">
        <v>0</v>
      </c>
      <c r="DY313">
        <v>0</v>
      </c>
      <c r="DZ313" t="s">
        <v>1809</v>
      </c>
      <c r="EA313">
        <v>1</v>
      </c>
      <c r="EB313">
        <v>0</v>
      </c>
      <c r="EC313">
        <v>0</v>
      </c>
      <c r="ED313">
        <v>0</v>
      </c>
      <c r="EE313">
        <v>0</v>
      </c>
      <c r="EF313">
        <v>0</v>
      </c>
      <c r="EG313">
        <v>1</v>
      </c>
      <c r="EH313">
        <v>0</v>
      </c>
      <c r="EI313">
        <v>1</v>
      </c>
      <c r="EJ313">
        <v>0</v>
      </c>
      <c r="EK313">
        <v>0</v>
      </c>
      <c r="EL313">
        <v>1</v>
      </c>
      <c r="EM313">
        <v>1</v>
      </c>
      <c r="EN313">
        <v>1</v>
      </c>
      <c r="EO313">
        <v>1</v>
      </c>
      <c r="EP313">
        <v>0</v>
      </c>
      <c r="EQ313">
        <v>0</v>
      </c>
      <c r="ER313">
        <v>1</v>
      </c>
      <c r="ES313">
        <v>1</v>
      </c>
      <c r="ET313">
        <v>0</v>
      </c>
      <c r="EU313">
        <v>0</v>
      </c>
      <c r="EV313">
        <v>0</v>
      </c>
      <c r="EW313">
        <v>0</v>
      </c>
    </row>
    <row r="314" spans="1:153" x14ac:dyDescent="0.35">
      <c r="A314" t="s">
        <v>752</v>
      </c>
      <c r="B314" s="1">
        <v>42608</v>
      </c>
      <c r="C314" s="1">
        <v>42648</v>
      </c>
      <c r="D314">
        <v>1</v>
      </c>
      <c r="E314">
        <v>0</v>
      </c>
      <c r="F314">
        <v>1</v>
      </c>
      <c r="G314">
        <v>0</v>
      </c>
      <c r="H314">
        <v>0</v>
      </c>
      <c r="I314">
        <v>0</v>
      </c>
      <c r="J314">
        <v>1</v>
      </c>
      <c r="K314">
        <v>2</v>
      </c>
      <c r="L314">
        <v>0</v>
      </c>
      <c r="M314">
        <v>1</v>
      </c>
      <c r="N314">
        <v>1</v>
      </c>
      <c r="O314">
        <v>1</v>
      </c>
      <c r="P314">
        <v>1</v>
      </c>
      <c r="Q314">
        <v>0</v>
      </c>
      <c r="R314">
        <v>1</v>
      </c>
      <c r="S314">
        <v>1</v>
      </c>
      <c r="T314">
        <v>0</v>
      </c>
      <c r="U314">
        <v>0</v>
      </c>
      <c r="V314">
        <v>0</v>
      </c>
      <c r="W314">
        <v>0</v>
      </c>
      <c r="X314">
        <v>0</v>
      </c>
      <c r="Y314">
        <v>1</v>
      </c>
      <c r="Z314">
        <v>1</v>
      </c>
      <c r="AA314">
        <v>1</v>
      </c>
      <c r="AB314">
        <v>1</v>
      </c>
      <c r="AC314">
        <v>1</v>
      </c>
      <c r="AD314">
        <v>1</v>
      </c>
      <c r="AE314">
        <v>1</v>
      </c>
      <c r="AF314">
        <v>1</v>
      </c>
      <c r="AG314">
        <v>0</v>
      </c>
      <c r="AH314">
        <v>1</v>
      </c>
      <c r="AI314">
        <v>1</v>
      </c>
      <c r="AJ314">
        <v>0</v>
      </c>
      <c r="AK314">
        <v>0</v>
      </c>
      <c r="AL314">
        <v>0</v>
      </c>
      <c r="AM314">
        <v>0</v>
      </c>
      <c r="AN314">
        <v>1</v>
      </c>
      <c r="AO314">
        <v>0</v>
      </c>
      <c r="AP314" t="s">
        <v>1809</v>
      </c>
      <c r="AQ314" t="s">
        <v>1809</v>
      </c>
      <c r="AR314" t="s">
        <v>1809</v>
      </c>
      <c r="AS314" t="s">
        <v>1809</v>
      </c>
      <c r="AT314" t="s">
        <v>1809</v>
      </c>
      <c r="AU314" t="s">
        <v>1809</v>
      </c>
      <c r="AV314" t="s">
        <v>1809</v>
      </c>
      <c r="AW314" t="s">
        <v>1809</v>
      </c>
      <c r="AX314" t="s">
        <v>1809</v>
      </c>
      <c r="AY314" t="s">
        <v>1809</v>
      </c>
      <c r="AZ314">
        <v>1</v>
      </c>
      <c r="BA314">
        <v>0</v>
      </c>
      <c r="BB314">
        <v>0</v>
      </c>
      <c r="BC314">
        <v>1</v>
      </c>
      <c r="BD314">
        <v>0</v>
      </c>
      <c r="BE314">
        <v>0</v>
      </c>
      <c r="BF314">
        <v>0</v>
      </c>
      <c r="BG314">
        <v>0</v>
      </c>
      <c r="BH314">
        <v>0</v>
      </c>
      <c r="BI314">
        <v>0</v>
      </c>
      <c r="BJ314">
        <v>0</v>
      </c>
      <c r="BK314">
        <v>0</v>
      </c>
      <c r="BL314">
        <v>0</v>
      </c>
      <c r="BM314">
        <v>0</v>
      </c>
      <c r="BN314">
        <v>0</v>
      </c>
      <c r="BO314">
        <v>0</v>
      </c>
      <c r="BP314">
        <v>0</v>
      </c>
      <c r="BQ314">
        <v>1</v>
      </c>
      <c r="BR314">
        <v>1</v>
      </c>
      <c r="BS314">
        <v>0</v>
      </c>
      <c r="BT314">
        <v>0</v>
      </c>
      <c r="BU314">
        <v>0</v>
      </c>
      <c r="BV314">
        <v>1</v>
      </c>
      <c r="BW314">
        <v>1</v>
      </c>
      <c r="BX314">
        <v>0</v>
      </c>
      <c r="BY314">
        <v>0</v>
      </c>
      <c r="BZ314">
        <v>0</v>
      </c>
      <c r="CA314">
        <v>0</v>
      </c>
      <c r="CB314">
        <v>0</v>
      </c>
      <c r="CC314">
        <v>0</v>
      </c>
      <c r="CD314">
        <v>1</v>
      </c>
      <c r="CE314">
        <v>0</v>
      </c>
      <c r="CF314">
        <v>0</v>
      </c>
      <c r="CG314">
        <v>0</v>
      </c>
      <c r="CH314">
        <v>1</v>
      </c>
      <c r="CI314">
        <v>0</v>
      </c>
      <c r="CJ314">
        <v>0</v>
      </c>
      <c r="CK314">
        <v>1</v>
      </c>
      <c r="CL314">
        <v>1</v>
      </c>
      <c r="CM314">
        <v>0</v>
      </c>
      <c r="CN314">
        <v>0</v>
      </c>
      <c r="CO314">
        <v>0</v>
      </c>
      <c r="CP314">
        <v>0</v>
      </c>
      <c r="CQ314">
        <v>0</v>
      </c>
      <c r="CR314">
        <v>0</v>
      </c>
      <c r="CS314">
        <v>0</v>
      </c>
      <c r="CT314">
        <v>0</v>
      </c>
      <c r="CU314">
        <v>1</v>
      </c>
      <c r="CV314">
        <v>0</v>
      </c>
      <c r="CW314">
        <v>0</v>
      </c>
      <c r="CX314">
        <v>0</v>
      </c>
      <c r="CY314">
        <v>0</v>
      </c>
      <c r="CZ314">
        <v>0</v>
      </c>
      <c r="DA314">
        <v>0</v>
      </c>
      <c r="DB314">
        <v>0</v>
      </c>
      <c r="DC314">
        <v>0</v>
      </c>
      <c r="DD314">
        <v>1</v>
      </c>
      <c r="DE314">
        <v>0</v>
      </c>
      <c r="DF314">
        <v>1</v>
      </c>
      <c r="DG314">
        <v>0</v>
      </c>
      <c r="DH314">
        <v>0</v>
      </c>
      <c r="DI314">
        <v>0</v>
      </c>
      <c r="DJ314">
        <v>0</v>
      </c>
      <c r="DK314">
        <v>0</v>
      </c>
      <c r="DL314">
        <v>0</v>
      </c>
      <c r="DM314">
        <v>1</v>
      </c>
      <c r="DN314">
        <v>0</v>
      </c>
      <c r="DO314">
        <v>0</v>
      </c>
      <c r="DP314">
        <v>0</v>
      </c>
      <c r="DQ314">
        <v>0</v>
      </c>
      <c r="DR314">
        <v>0</v>
      </c>
      <c r="DS314">
        <v>1</v>
      </c>
      <c r="DT314">
        <v>0</v>
      </c>
      <c r="DU314">
        <v>0</v>
      </c>
      <c r="DV314">
        <v>0</v>
      </c>
      <c r="DW314">
        <v>0</v>
      </c>
      <c r="DX314">
        <v>0</v>
      </c>
      <c r="DY314">
        <v>0</v>
      </c>
      <c r="DZ314" t="s">
        <v>1809</v>
      </c>
      <c r="EA314">
        <v>1</v>
      </c>
      <c r="EB314">
        <v>0</v>
      </c>
      <c r="EC314">
        <v>0</v>
      </c>
      <c r="ED314">
        <v>0</v>
      </c>
      <c r="EE314">
        <v>0</v>
      </c>
      <c r="EF314">
        <v>0</v>
      </c>
      <c r="EG314">
        <v>1</v>
      </c>
      <c r="EH314">
        <v>0</v>
      </c>
      <c r="EI314">
        <v>1</v>
      </c>
      <c r="EJ314">
        <v>0</v>
      </c>
      <c r="EK314">
        <v>0</v>
      </c>
      <c r="EL314">
        <v>1</v>
      </c>
      <c r="EM314">
        <v>1</v>
      </c>
      <c r="EN314">
        <v>1</v>
      </c>
      <c r="EO314">
        <v>1</v>
      </c>
      <c r="EP314">
        <v>0</v>
      </c>
      <c r="EQ314">
        <v>0</v>
      </c>
      <c r="ER314">
        <v>1</v>
      </c>
      <c r="ES314">
        <v>1</v>
      </c>
      <c r="ET314">
        <v>0</v>
      </c>
      <c r="EU314">
        <v>0</v>
      </c>
      <c r="EV314">
        <v>0</v>
      </c>
      <c r="EW314">
        <v>0</v>
      </c>
    </row>
    <row r="315" spans="1:153" x14ac:dyDescent="0.35">
      <c r="A315" t="s">
        <v>752</v>
      </c>
      <c r="B315" s="1">
        <v>42649</v>
      </c>
      <c r="C315" s="1">
        <v>42657</v>
      </c>
      <c r="D315">
        <v>1</v>
      </c>
      <c r="E315">
        <v>0</v>
      </c>
      <c r="F315">
        <v>1</v>
      </c>
      <c r="G315">
        <v>0</v>
      </c>
      <c r="H315">
        <v>0</v>
      </c>
      <c r="I315">
        <v>0</v>
      </c>
      <c r="J315">
        <v>1</v>
      </c>
      <c r="K315">
        <v>2</v>
      </c>
      <c r="L315">
        <v>0</v>
      </c>
      <c r="M315">
        <v>1</v>
      </c>
      <c r="N315">
        <v>1</v>
      </c>
      <c r="O315">
        <v>1</v>
      </c>
      <c r="P315">
        <v>1</v>
      </c>
      <c r="Q315">
        <v>0</v>
      </c>
      <c r="R315">
        <v>1</v>
      </c>
      <c r="S315">
        <v>1</v>
      </c>
      <c r="T315">
        <v>0</v>
      </c>
      <c r="U315">
        <v>0</v>
      </c>
      <c r="V315">
        <v>0</v>
      </c>
      <c r="W315">
        <v>0</v>
      </c>
      <c r="X315">
        <v>0</v>
      </c>
      <c r="Y315">
        <v>1</v>
      </c>
      <c r="Z315">
        <v>1</v>
      </c>
      <c r="AA315">
        <v>1</v>
      </c>
      <c r="AB315">
        <v>1</v>
      </c>
      <c r="AC315">
        <v>1</v>
      </c>
      <c r="AD315">
        <v>1</v>
      </c>
      <c r="AE315">
        <v>1</v>
      </c>
      <c r="AF315">
        <v>1</v>
      </c>
      <c r="AG315">
        <v>0</v>
      </c>
      <c r="AH315">
        <v>1</v>
      </c>
      <c r="AI315">
        <v>1</v>
      </c>
      <c r="AJ315">
        <v>0</v>
      </c>
      <c r="AK315">
        <v>0</v>
      </c>
      <c r="AL315">
        <v>0</v>
      </c>
      <c r="AM315">
        <v>0</v>
      </c>
      <c r="AN315">
        <v>1</v>
      </c>
      <c r="AO315">
        <v>0</v>
      </c>
      <c r="AP315" t="s">
        <v>1809</v>
      </c>
      <c r="AQ315" t="s">
        <v>1809</v>
      </c>
      <c r="AR315" t="s">
        <v>1809</v>
      </c>
      <c r="AS315" t="s">
        <v>1809</v>
      </c>
      <c r="AT315" t="s">
        <v>1809</v>
      </c>
      <c r="AU315" t="s">
        <v>1809</v>
      </c>
      <c r="AV315" t="s">
        <v>1809</v>
      </c>
      <c r="AW315" t="s">
        <v>1809</v>
      </c>
      <c r="AX315" t="s">
        <v>1809</v>
      </c>
      <c r="AY315" t="s">
        <v>1809</v>
      </c>
      <c r="AZ315">
        <v>1</v>
      </c>
      <c r="BA315">
        <v>0</v>
      </c>
      <c r="BB315">
        <v>0</v>
      </c>
      <c r="BC315">
        <v>1</v>
      </c>
      <c r="BD315">
        <v>0</v>
      </c>
      <c r="BE315">
        <v>0</v>
      </c>
      <c r="BF315">
        <v>0</v>
      </c>
      <c r="BG315">
        <v>0</v>
      </c>
      <c r="BH315">
        <v>0</v>
      </c>
      <c r="BI315">
        <v>0</v>
      </c>
      <c r="BJ315">
        <v>0</v>
      </c>
      <c r="BK315">
        <v>0</v>
      </c>
      <c r="BL315">
        <v>0</v>
      </c>
      <c r="BM315">
        <v>0</v>
      </c>
      <c r="BN315">
        <v>0</v>
      </c>
      <c r="BO315">
        <v>0</v>
      </c>
      <c r="BP315">
        <v>0</v>
      </c>
      <c r="BQ315">
        <v>1</v>
      </c>
      <c r="BR315">
        <v>1</v>
      </c>
      <c r="BS315">
        <v>0</v>
      </c>
      <c r="BT315">
        <v>0</v>
      </c>
      <c r="BU315">
        <v>0</v>
      </c>
      <c r="BV315">
        <v>1</v>
      </c>
      <c r="BW315">
        <v>1</v>
      </c>
      <c r="BX315">
        <v>0</v>
      </c>
      <c r="BY315">
        <v>0</v>
      </c>
      <c r="BZ315">
        <v>0</v>
      </c>
      <c r="CA315">
        <v>0</v>
      </c>
      <c r="CB315">
        <v>0</v>
      </c>
      <c r="CC315">
        <v>0</v>
      </c>
      <c r="CD315">
        <v>1</v>
      </c>
      <c r="CE315">
        <v>0</v>
      </c>
      <c r="CF315">
        <v>0</v>
      </c>
      <c r="CG315">
        <v>0</v>
      </c>
      <c r="CH315">
        <v>1</v>
      </c>
      <c r="CI315">
        <v>0</v>
      </c>
      <c r="CJ315">
        <v>0</v>
      </c>
      <c r="CK315">
        <v>1</v>
      </c>
      <c r="CL315">
        <v>1</v>
      </c>
      <c r="CM315">
        <v>0</v>
      </c>
      <c r="CN315">
        <v>0</v>
      </c>
      <c r="CO315">
        <v>0</v>
      </c>
      <c r="CP315">
        <v>0</v>
      </c>
      <c r="CQ315">
        <v>0</v>
      </c>
      <c r="CR315">
        <v>0</v>
      </c>
      <c r="CS315">
        <v>0</v>
      </c>
      <c r="CT315">
        <v>0</v>
      </c>
      <c r="CU315">
        <v>1</v>
      </c>
      <c r="CV315">
        <v>0</v>
      </c>
      <c r="CW315">
        <v>0</v>
      </c>
      <c r="CX315">
        <v>0</v>
      </c>
      <c r="CY315">
        <v>0</v>
      </c>
      <c r="CZ315">
        <v>0</v>
      </c>
      <c r="DA315">
        <v>0</v>
      </c>
      <c r="DB315">
        <v>0</v>
      </c>
      <c r="DC315">
        <v>0</v>
      </c>
      <c r="DD315">
        <v>1</v>
      </c>
      <c r="DE315">
        <v>0</v>
      </c>
      <c r="DF315">
        <v>1</v>
      </c>
      <c r="DG315">
        <v>0</v>
      </c>
      <c r="DH315">
        <v>0</v>
      </c>
      <c r="DI315">
        <v>0</v>
      </c>
      <c r="DJ315">
        <v>0</v>
      </c>
      <c r="DK315">
        <v>0</v>
      </c>
      <c r="DL315">
        <v>0</v>
      </c>
      <c r="DM315">
        <v>1</v>
      </c>
      <c r="DN315">
        <v>0</v>
      </c>
      <c r="DO315">
        <v>0</v>
      </c>
      <c r="DP315">
        <v>0</v>
      </c>
      <c r="DQ315">
        <v>0</v>
      </c>
      <c r="DR315">
        <v>0</v>
      </c>
      <c r="DS315">
        <v>1</v>
      </c>
      <c r="DT315">
        <v>0</v>
      </c>
      <c r="DU315">
        <v>0</v>
      </c>
      <c r="DV315">
        <v>0</v>
      </c>
      <c r="DW315">
        <v>0</v>
      </c>
      <c r="DX315">
        <v>0</v>
      </c>
      <c r="DY315">
        <v>0</v>
      </c>
      <c r="DZ315" t="s">
        <v>1809</v>
      </c>
      <c r="EA315">
        <v>1</v>
      </c>
      <c r="EB315">
        <v>0</v>
      </c>
      <c r="EC315">
        <v>0</v>
      </c>
      <c r="ED315">
        <v>0</v>
      </c>
      <c r="EE315">
        <v>0</v>
      </c>
      <c r="EF315">
        <v>0</v>
      </c>
      <c r="EG315">
        <v>1</v>
      </c>
      <c r="EH315">
        <v>0</v>
      </c>
      <c r="EI315">
        <v>1</v>
      </c>
      <c r="EJ315">
        <v>0</v>
      </c>
      <c r="EK315">
        <v>0</v>
      </c>
      <c r="EL315">
        <v>1</v>
      </c>
      <c r="EM315">
        <v>1</v>
      </c>
      <c r="EN315">
        <v>1</v>
      </c>
      <c r="EO315">
        <v>1</v>
      </c>
      <c r="EP315">
        <v>0</v>
      </c>
      <c r="EQ315">
        <v>0</v>
      </c>
      <c r="ER315">
        <v>1</v>
      </c>
      <c r="ES315">
        <v>1</v>
      </c>
      <c r="ET315">
        <v>0</v>
      </c>
      <c r="EU315">
        <v>0</v>
      </c>
      <c r="EV315">
        <v>0</v>
      </c>
      <c r="EW315">
        <v>0</v>
      </c>
    </row>
    <row r="316" spans="1:153" x14ac:dyDescent="0.35">
      <c r="A316" t="s">
        <v>752</v>
      </c>
      <c r="B316" s="1">
        <v>42658</v>
      </c>
      <c r="C316" s="1">
        <v>42771</v>
      </c>
      <c r="D316">
        <v>1</v>
      </c>
      <c r="E316">
        <v>0</v>
      </c>
      <c r="F316">
        <v>1</v>
      </c>
      <c r="G316">
        <v>0</v>
      </c>
      <c r="H316">
        <v>0</v>
      </c>
      <c r="I316">
        <v>0</v>
      </c>
      <c r="J316">
        <v>1</v>
      </c>
      <c r="K316">
        <v>2</v>
      </c>
      <c r="L316">
        <v>0</v>
      </c>
      <c r="M316">
        <v>1</v>
      </c>
      <c r="N316">
        <v>1</v>
      </c>
      <c r="O316">
        <v>1</v>
      </c>
      <c r="P316">
        <v>1</v>
      </c>
      <c r="Q316">
        <v>0</v>
      </c>
      <c r="R316">
        <v>1</v>
      </c>
      <c r="S316">
        <v>1</v>
      </c>
      <c r="T316">
        <v>0</v>
      </c>
      <c r="U316">
        <v>0</v>
      </c>
      <c r="V316">
        <v>0</v>
      </c>
      <c r="W316">
        <v>0</v>
      </c>
      <c r="X316">
        <v>0</v>
      </c>
      <c r="Y316">
        <v>1</v>
      </c>
      <c r="Z316">
        <v>1</v>
      </c>
      <c r="AA316">
        <v>1</v>
      </c>
      <c r="AB316">
        <v>1</v>
      </c>
      <c r="AC316">
        <v>1</v>
      </c>
      <c r="AD316">
        <v>1</v>
      </c>
      <c r="AE316">
        <v>1</v>
      </c>
      <c r="AF316">
        <v>1</v>
      </c>
      <c r="AG316">
        <v>0</v>
      </c>
      <c r="AH316">
        <v>1</v>
      </c>
      <c r="AI316">
        <v>1</v>
      </c>
      <c r="AJ316">
        <v>0</v>
      </c>
      <c r="AK316">
        <v>0</v>
      </c>
      <c r="AL316">
        <v>0</v>
      </c>
      <c r="AM316">
        <v>0</v>
      </c>
      <c r="AN316">
        <v>1</v>
      </c>
      <c r="AO316">
        <v>0</v>
      </c>
      <c r="AP316" t="s">
        <v>1809</v>
      </c>
      <c r="AQ316" t="s">
        <v>1809</v>
      </c>
      <c r="AR316" t="s">
        <v>1809</v>
      </c>
      <c r="AS316" t="s">
        <v>1809</v>
      </c>
      <c r="AT316" t="s">
        <v>1809</v>
      </c>
      <c r="AU316" t="s">
        <v>1809</v>
      </c>
      <c r="AV316" t="s">
        <v>1809</v>
      </c>
      <c r="AW316" t="s">
        <v>1809</v>
      </c>
      <c r="AX316" t="s">
        <v>1809</v>
      </c>
      <c r="AY316" t="s">
        <v>1809</v>
      </c>
      <c r="AZ316">
        <v>1</v>
      </c>
      <c r="BA316">
        <v>0</v>
      </c>
      <c r="BB316">
        <v>0</v>
      </c>
      <c r="BC316">
        <v>1</v>
      </c>
      <c r="BD316">
        <v>0</v>
      </c>
      <c r="BE316">
        <v>0</v>
      </c>
      <c r="BF316">
        <v>0</v>
      </c>
      <c r="BG316">
        <v>0</v>
      </c>
      <c r="BH316">
        <v>0</v>
      </c>
      <c r="BI316">
        <v>0</v>
      </c>
      <c r="BJ316">
        <v>0</v>
      </c>
      <c r="BK316">
        <v>0</v>
      </c>
      <c r="BL316">
        <v>0</v>
      </c>
      <c r="BM316">
        <v>0</v>
      </c>
      <c r="BN316">
        <v>0</v>
      </c>
      <c r="BO316">
        <v>0</v>
      </c>
      <c r="BP316">
        <v>0</v>
      </c>
      <c r="BQ316">
        <v>1</v>
      </c>
      <c r="BR316">
        <v>1</v>
      </c>
      <c r="BS316">
        <v>0</v>
      </c>
      <c r="BT316">
        <v>0</v>
      </c>
      <c r="BU316">
        <v>0</v>
      </c>
      <c r="BV316">
        <v>1</v>
      </c>
      <c r="BW316">
        <v>1</v>
      </c>
      <c r="BX316">
        <v>0</v>
      </c>
      <c r="BY316">
        <v>0</v>
      </c>
      <c r="BZ316">
        <v>0</v>
      </c>
      <c r="CA316">
        <v>0</v>
      </c>
      <c r="CB316">
        <v>0</v>
      </c>
      <c r="CC316">
        <v>0</v>
      </c>
      <c r="CD316">
        <v>1</v>
      </c>
      <c r="CE316">
        <v>0</v>
      </c>
      <c r="CF316">
        <v>0</v>
      </c>
      <c r="CG316">
        <v>0</v>
      </c>
      <c r="CH316">
        <v>1</v>
      </c>
      <c r="CI316">
        <v>0</v>
      </c>
      <c r="CJ316">
        <v>0</v>
      </c>
      <c r="CK316">
        <v>1</v>
      </c>
      <c r="CL316">
        <v>1</v>
      </c>
      <c r="CM316">
        <v>0</v>
      </c>
      <c r="CN316">
        <v>0</v>
      </c>
      <c r="CO316">
        <v>0</v>
      </c>
      <c r="CP316">
        <v>0</v>
      </c>
      <c r="CQ316">
        <v>0</v>
      </c>
      <c r="CR316">
        <v>0</v>
      </c>
      <c r="CS316">
        <v>0</v>
      </c>
      <c r="CT316">
        <v>0</v>
      </c>
      <c r="CU316">
        <v>1</v>
      </c>
      <c r="CV316">
        <v>0</v>
      </c>
      <c r="CW316">
        <v>0</v>
      </c>
      <c r="CX316">
        <v>0</v>
      </c>
      <c r="CY316">
        <v>0</v>
      </c>
      <c r="CZ316">
        <v>0</v>
      </c>
      <c r="DA316">
        <v>0</v>
      </c>
      <c r="DB316">
        <v>0</v>
      </c>
      <c r="DC316">
        <v>0</v>
      </c>
      <c r="DD316">
        <v>1</v>
      </c>
      <c r="DE316">
        <v>0</v>
      </c>
      <c r="DF316">
        <v>1</v>
      </c>
      <c r="DG316">
        <v>0</v>
      </c>
      <c r="DH316">
        <v>0</v>
      </c>
      <c r="DI316">
        <v>0</v>
      </c>
      <c r="DJ316">
        <v>0</v>
      </c>
      <c r="DK316">
        <v>0</v>
      </c>
      <c r="DL316">
        <v>0</v>
      </c>
      <c r="DM316">
        <v>1</v>
      </c>
      <c r="DN316">
        <v>0</v>
      </c>
      <c r="DO316">
        <v>0</v>
      </c>
      <c r="DP316">
        <v>0</v>
      </c>
      <c r="DQ316">
        <v>0</v>
      </c>
      <c r="DR316">
        <v>0</v>
      </c>
      <c r="DS316">
        <v>1</v>
      </c>
      <c r="DT316">
        <v>0</v>
      </c>
      <c r="DU316">
        <v>0</v>
      </c>
      <c r="DV316">
        <v>0</v>
      </c>
      <c r="DW316">
        <v>0</v>
      </c>
      <c r="DX316">
        <v>0</v>
      </c>
      <c r="DY316">
        <v>0</v>
      </c>
      <c r="DZ316" t="s">
        <v>1809</v>
      </c>
      <c r="EA316">
        <v>1</v>
      </c>
      <c r="EB316">
        <v>0</v>
      </c>
      <c r="EC316">
        <v>0</v>
      </c>
      <c r="ED316">
        <v>0</v>
      </c>
      <c r="EE316">
        <v>0</v>
      </c>
      <c r="EF316">
        <v>0</v>
      </c>
      <c r="EG316">
        <v>1</v>
      </c>
      <c r="EH316">
        <v>0</v>
      </c>
      <c r="EI316">
        <v>1</v>
      </c>
      <c r="EJ316">
        <v>0</v>
      </c>
      <c r="EK316">
        <v>0</v>
      </c>
      <c r="EL316">
        <v>1</v>
      </c>
      <c r="EM316">
        <v>1</v>
      </c>
      <c r="EN316">
        <v>1</v>
      </c>
      <c r="EO316">
        <v>1</v>
      </c>
      <c r="EP316">
        <v>0</v>
      </c>
      <c r="EQ316">
        <v>0</v>
      </c>
      <c r="ER316">
        <v>1</v>
      </c>
      <c r="ES316">
        <v>1</v>
      </c>
      <c r="ET316">
        <v>0</v>
      </c>
      <c r="EU316">
        <v>0</v>
      </c>
      <c r="EV316">
        <v>0</v>
      </c>
      <c r="EW316">
        <v>0</v>
      </c>
    </row>
    <row r="317" spans="1:153" x14ac:dyDescent="0.35">
      <c r="A317" t="s">
        <v>752</v>
      </c>
      <c r="B317" s="1">
        <v>42772</v>
      </c>
      <c r="C317" s="1">
        <v>42816</v>
      </c>
      <c r="D317">
        <v>1</v>
      </c>
      <c r="E317">
        <v>0</v>
      </c>
      <c r="F317">
        <v>1</v>
      </c>
      <c r="G317">
        <v>0</v>
      </c>
      <c r="H317">
        <v>0</v>
      </c>
      <c r="I317">
        <v>0</v>
      </c>
      <c r="J317">
        <v>1</v>
      </c>
      <c r="K317">
        <v>2</v>
      </c>
      <c r="L317">
        <v>0</v>
      </c>
      <c r="M317">
        <v>1</v>
      </c>
      <c r="N317">
        <v>1</v>
      </c>
      <c r="O317">
        <v>1</v>
      </c>
      <c r="P317">
        <v>1</v>
      </c>
      <c r="Q317">
        <v>0</v>
      </c>
      <c r="R317">
        <v>1</v>
      </c>
      <c r="S317">
        <v>1</v>
      </c>
      <c r="T317">
        <v>0</v>
      </c>
      <c r="U317">
        <v>0</v>
      </c>
      <c r="V317">
        <v>0</v>
      </c>
      <c r="W317">
        <v>0</v>
      </c>
      <c r="X317">
        <v>0</v>
      </c>
      <c r="Y317">
        <v>1</v>
      </c>
      <c r="Z317">
        <v>1</v>
      </c>
      <c r="AA317">
        <v>1</v>
      </c>
      <c r="AB317">
        <v>1</v>
      </c>
      <c r="AC317">
        <v>1</v>
      </c>
      <c r="AD317">
        <v>1</v>
      </c>
      <c r="AE317">
        <v>1</v>
      </c>
      <c r="AF317">
        <v>1</v>
      </c>
      <c r="AG317">
        <v>0</v>
      </c>
      <c r="AH317">
        <v>1</v>
      </c>
      <c r="AI317">
        <v>1</v>
      </c>
      <c r="AJ317">
        <v>0</v>
      </c>
      <c r="AK317">
        <v>0</v>
      </c>
      <c r="AL317">
        <v>0</v>
      </c>
      <c r="AM317">
        <v>0</v>
      </c>
      <c r="AN317">
        <v>1</v>
      </c>
      <c r="AO317">
        <v>0</v>
      </c>
      <c r="AP317" t="s">
        <v>1809</v>
      </c>
      <c r="AQ317" t="s">
        <v>1809</v>
      </c>
      <c r="AR317" t="s">
        <v>1809</v>
      </c>
      <c r="AS317" t="s">
        <v>1809</v>
      </c>
      <c r="AT317" t="s">
        <v>1809</v>
      </c>
      <c r="AU317" t="s">
        <v>1809</v>
      </c>
      <c r="AV317" t="s">
        <v>1809</v>
      </c>
      <c r="AW317" t="s">
        <v>1809</v>
      </c>
      <c r="AX317" t="s">
        <v>1809</v>
      </c>
      <c r="AY317" t="s">
        <v>1809</v>
      </c>
      <c r="AZ317">
        <v>1</v>
      </c>
      <c r="BA317">
        <v>0</v>
      </c>
      <c r="BB317">
        <v>0</v>
      </c>
      <c r="BC317">
        <v>1</v>
      </c>
      <c r="BD317">
        <v>0</v>
      </c>
      <c r="BE317">
        <v>0</v>
      </c>
      <c r="BF317">
        <v>0</v>
      </c>
      <c r="BG317">
        <v>0</v>
      </c>
      <c r="BH317">
        <v>0</v>
      </c>
      <c r="BI317">
        <v>0</v>
      </c>
      <c r="BJ317">
        <v>0</v>
      </c>
      <c r="BK317">
        <v>0</v>
      </c>
      <c r="BL317">
        <v>0</v>
      </c>
      <c r="BM317">
        <v>0</v>
      </c>
      <c r="BN317">
        <v>0</v>
      </c>
      <c r="BO317">
        <v>0</v>
      </c>
      <c r="BP317">
        <v>0</v>
      </c>
      <c r="BQ317">
        <v>1</v>
      </c>
      <c r="BR317">
        <v>1</v>
      </c>
      <c r="BS317">
        <v>0</v>
      </c>
      <c r="BT317">
        <v>0</v>
      </c>
      <c r="BU317">
        <v>0</v>
      </c>
      <c r="BV317">
        <v>1</v>
      </c>
      <c r="BW317">
        <v>1</v>
      </c>
      <c r="BX317">
        <v>0</v>
      </c>
      <c r="BY317">
        <v>0</v>
      </c>
      <c r="BZ317">
        <v>0</v>
      </c>
      <c r="CA317">
        <v>0</v>
      </c>
      <c r="CB317">
        <v>0</v>
      </c>
      <c r="CC317">
        <v>0</v>
      </c>
      <c r="CD317">
        <v>1</v>
      </c>
      <c r="CE317">
        <v>0</v>
      </c>
      <c r="CF317">
        <v>0</v>
      </c>
      <c r="CG317">
        <v>0</v>
      </c>
      <c r="CH317">
        <v>1</v>
      </c>
      <c r="CI317">
        <v>0</v>
      </c>
      <c r="CJ317">
        <v>0</v>
      </c>
      <c r="CK317">
        <v>1</v>
      </c>
      <c r="CL317">
        <v>1</v>
      </c>
      <c r="CM317">
        <v>0</v>
      </c>
      <c r="CN317">
        <v>0</v>
      </c>
      <c r="CO317">
        <v>0</v>
      </c>
      <c r="CP317">
        <v>0</v>
      </c>
      <c r="CQ317">
        <v>0</v>
      </c>
      <c r="CR317">
        <v>0</v>
      </c>
      <c r="CS317">
        <v>0</v>
      </c>
      <c r="CT317">
        <v>0</v>
      </c>
      <c r="CU317">
        <v>1</v>
      </c>
      <c r="CV317">
        <v>0</v>
      </c>
      <c r="CW317">
        <v>0</v>
      </c>
      <c r="CX317">
        <v>0</v>
      </c>
      <c r="CY317">
        <v>0</v>
      </c>
      <c r="CZ317">
        <v>0</v>
      </c>
      <c r="DA317">
        <v>0</v>
      </c>
      <c r="DB317">
        <v>0</v>
      </c>
      <c r="DC317">
        <v>0</v>
      </c>
      <c r="DD317">
        <v>1</v>
      </c>
      <c r="DE317">
        <v>0</v>
      </c>
      <c r="DF317">
        <v>1</v>
      </c>
      <c r="DG317">
        <v>0</v>
      </c>
      <c r="DH317">
        <v>0</v>
      </c>
      <c r="DI317">
        <v>0</v>
      </c>
      <c r="DJ317">
        <v>0</v>
      </c>
      <c r="DK317">
        <v>0</v>
      </c>
      <c r="DL317">
        <v>0</v>
      </c>
      <c r="DM317">
        <v>1</v>
      </c>
      <c r="DN317">
        <v>0</v>
      </c>
      <c r="DO317">
        <v>0</v>
      </c>
      <c r="DP317">
        <v>0</v>
      </c>
      <c r="DQ317">
        <v>0</v>
      </c>
      <c r="DR317">
        <v>0</v>
      </c>
      <c r="DS317">
        <v>1</v>
      </c>
      <c r="DT317">
        <v>0</v>
      </c>
      <c r="DU317">
        <v>0</v>
      </c>
      <c r="DV317">
        <v>0</v>
      </c>
      <c r="DW317">
        <v>0</v>
      </c>
      <c r="DX317">
        <v>0</v>
      </c>
      <c r="DY317">
        <v>0</v>
      </c>
      <c r="DZ317" t="s">
        <v>1809</v>
      </c>
      <c r="EA317">
        <v>1</v>
      </c>
      <c r="EB317">
        <v>0</v>
      </c>
      <c r="EC317">
        <v>0</v>
      </c>
      <c r="ED317">
        <v>0</v>
      </c>
      <c r="EE317">
        <v>0</v>
      </c>
      <c r="EF317">
        <v>0</v>
      </c>
      <c r="EG317">
        <v>1</v>
      </c>
      <c r="EH317">
        <v>0</v>
      </c>
      <c r="EI317">
        <v>1</v>
      </c>
      <c r="EJ317">
        <v>0</v>
      </c>
      <c r="EK317">
        <v>0</v>
      </c>
      <c r="EL317">
        <v>1</v>
      </c>
      <c r="EM317">
        <v>1</v>
      </c>
      <c r="EN317">
        <v>1</v>
      </c>
      <c r="EO317">
        <v>1</v>
      </c>
      <c r="EP317">
        <v>0</v>
      </c>
      <c r="EQ317">
        <v>0</v>
      </c>
      <c r="ER317">
        <v>1</v>
      </c>
      <c r="ES317">
        <v>1</v>
      </c>
      <c r="ET317">
        <v>0</v>
      </c>
      <c r="EU317">
        <v>0</v>
      </c>
      <c r="EV317">
        <v>0</v>
      </c>
      <c r="EW317">
        <v>0</v>
      </c>
    </row>
    <row r="318" spans="1:153" x14ac:dyDescent="0.35">
      <c r="A318" t="s">
        <v>752</v>
      </c>
      <c r="B318" s="1">
        <v>42817</v>
      </c>
      <c r="C318" s="1">
        <v>42859</v>
      </c>
      <c r="D318">
        <v>1</v>
      </c>
      <c r="E318">
        <v>0</v>
      </c>
      <c r="F318">
        <v>1</v>
      </c>
      <c r="G318">
        <v>0</v>
      </c>
      <c r="H318">
        <v>0</v>
      </c>
      <c r="I318">
        <v>0</v>
      </c>
      <c r="J318">
        <v>1</v>
      </c>
      <c r="K318">
        <v>2</v>
      </c>
      <c r="L318">
        <v>0</v>
      </c>
      <c r="M318">
        <v>1</v>
      </c>
      <c r="N318">
        <v>1</v>
      </c>
      <c r="O318">
        <v>1</v>
      </c>
      <c r="P318">
        <v>1</v>
      </c>
      <c r="Q318">
        <v>0</v>
      </c>
      <c r="R318">
        <v>1</v>
      </c>
      <c r="S318">
        <v>1</v>
      </c>
      <c r="T318">
        <v>0</v>
      </c>
      <c r="U318">
        <v>0</v>
      </c>
      <c r="V318">
        <v>0</v>
      </c>
      <c r="W318">
        <v>0</v>
      </c>
      <c r="X318">
        <v>0</v>
      </c>
      <c r="Y318">
        <v>1</v>
      </c>
      <c r="Z318">
        <v>1</v>
      </c>
      <c r="AA318">
        <v>1</v>
      </c>
      <c r="AB318">
        <v>1</v>
      </c>
      <c r="AC318">
        <v>1</v>
      </c>
      <c r="AD318">
        <v>1</v>
      </c>
      <c r="AE318">
        <v>1</v>
      </c>
      <c r="AF318">
        <v>1</v>
      </c>
      <c r="AG318">
        <v>0</v>
      </c>
      <c r="AH318">
        <v>1</v>
      </c>
      <c r="AI318">
        <v>1</v>
      </c>
      <c r="AJ318">
        <v>0</v>
      </c>
      <c r="AK318">
        <v>0</v>
      </c>
      <c r="AL318">
        <v>0</v>
      </c>
      <c r="AM318">
        <v>0</v>
      </c>
      <c r="AN318">
        <v>1</v>
      </c>
      <c r="AO318">
        <v>0</v>
      </c>
      <c r="AP318" t="s">
        <v>1809</v>
      </c>
      <c r="AQ318" t="s">
        <v>1809</v>
      </c>
      <c r="AR318" t="s">
        <v>1809</v>
      </c>
      <c r="AS318" t="s">
        <v>1809</v>
      </c>
      <c r="AT318" t="s">
        <v>1809</v>
      </c>
      <c r="AU318" t="s">
        <v>1809</v>
      </c>
      <c r="AV318" t="s">
        <v>1809</v>
      </c>
      <c r="AW318" t="s">
        <v>1809</v>
      </c>
      <c r="AX318" t="s">
        <v>1809</v>
      </c>
      <c r="AY318" t="s">
        <v>1809</v>
      </c>
      <c r="AZ318">
        <v>1</v>
      </c>
      <c r="BA318">
        <v>0</v>
      </c>
      <c r="BB318">
        <v>0</v>
      </c>
      <c r="BC318">
        <v>1</v>
      </c>
      <c r="BD318">
        <v>0</v>
      </c>
      <c r="BE318">
        <v>0</v>
      </c>
      <c r="BF318">
        <v>0</v>
      </c>
      <c r="BG318">
        <v>0</v>
      </c>
      <c r="BH318">
        <v>0</v>
      </c>
      <c r="BI318">
        <v>0</v>
      </c>
      <c r="BJ318">
        <v>0</v>
      </c>
      <c r="BK318">
        <v>0</v>
      </c>
      <c r="BL318">
        <v>0</v>
      </c>
      <c r="BM318">
        <v>0</v>
      </c>
      <c r="BN318">
        <v>0</v>
      </c>
      <c r="BO318">
        <v>0</v>
      </c>
      <c r="BP318">
        <v>0</v>
      </c>
      <c r="BQ318">
        <v>1</v>
      </c>
      <c r="BR318">
        <v>1</v>
      </c>
      <c r="BS318">
        <v>0</v>
      </c>
      <c r="BT318">
        <v>0</v>
      </c>
      <c r="BU318">
        <v>0</v>
      </c>
      <c r="BV318">
        <v>1</v>
      </c>
      <c r="BW318">
        <v>1</v>
      </c>
      <c r="BX318">
        <v>0</v>
      </c>
      <c r="BY318">
        <v>0</v>
      </c>
      <c r="BZ318">
        <v>0</v>
      </c>
      <c r="CA318">
        <v>0</v>
      </c>
      <c r="CB318">
        <v>0</v>
      </c>
      <c r="CC318">
        <v>0</v>
      </c>
      <c r="CD318">
        <v>1</v>
      </c>
      <c r="CE318">
        <v>0</v>
      </c>
      <c r="CF318">
        <v>0</v>
      </c>
      <c r="CG318">
        <v>0</v>
      </c>
      <c r="CH318">
        <v>1</v>
      </c>
      <c r="CI318">
        <v>0</v>
      </c>
      <c r="CJ318">
        <v>0</v>
      </c>
      <c r="CK318">
        <v>1</v>
      </c>
      <c r="CL318">
        <v>1</v>
      </c>
      <c r="CM318">
        <v>0</v>
      </c>
      <c r="CN318">
        <v>0</v>
      </c>
      <c r="CO318">
        <v>0</v>
      </c>
      <c r="CP318">
        <v>0</v>
      </c>
      <c r="CQ318">
        <v>0</v>
      </c>
      <c r="CR318">
        <v>0</v>
      </c>
      <c r="CS318">
        <v>0</v>
      </c>
      <c r="CT318">
        <v>0</v>
      </c>
      <c r="CU318">
        <v>1</v>
      </c>
      <c r="CV318">
        <v>0</v>
      </c>
      <c r="CW318">
        <v>0</v>
      </c>
      <c r="CX318">
        <v>0</v>
      </c>
      <c r="CY318">
        <v>0</v>
      </c>
      <c r="CZ318">
        <v>0</v>
      </c>
      <c r="DA318">
        <v>0</v>
      </c>
      <c r="DB318">
        <v>0</v>
      </c>
      <c r="DC318">
        <v>0</v>
      </c>
      <c r="DD318">
        <v>1</v>
      </c>
      <c r="DE318">
        <v>0</v>
      </c>
      <c r="DF318">
        <v>1</v>
      </c>
      <c r="DG318">
        <v>0</v>
      </c>
      <c r="DH318">
        <v>0</v>
      </c>
      <c r="DI318">
        <v>0</v>
      </c>
      <c r="DJ318">
        <v>0</v>
      </c>
      <c r="DK318">
        <v>0</v>
      </c>
      <c r="DL318">
        <v>0</v>
      </c>
      <c r="DM318">
        <v>1</v>
      </c>
      <c r="DN318">
        <v>0</v>
      </c>
      <c r="DO318">
        <v>0</v>
      </c>
      <c r="DP318">
        <v>0</v>
      </c>
      <c r="DQ318">
        <v>0</v>
      </c>
      <c r="DR318">
        <v>0</v>
      </c>
      <c r="DS318">
        <v>1</v>
      </c>
      <c r="DT318">
        <v>0</v>
      </c>
      <c r="DU318">
        <v>0</v>
      </c>
      <c r="DV318">
        <v>0</v>
      </c>
      <c r="DW318">
        <v>0</v>
      </c>
      <c r="DX318">
        <v>0</v>
      </c>
      <c r="DY318">
        <v>0</v>
      </c>
      <c r="DZ318" t="s">
        <v>1809</v>
      </c>
      <c r="EA318">
        <v>1</v>
      </c>
      <c r="EB318">
        <v>0</v>
      </c>
      <c r="EC318">
        <v>0</v>
      </c>
      <c r="ED318">
        <v>0</v>
      </c>
      <c r="EE318">
        <v>0</v>
      </c>
      <c r="EF318">
        <v>0</v>
      </c>
      <c r="EG318">
        <v>1</v>
      </c>
      <c r="EH318">
        <v>0</v>
      </c>
      <c r="EI318">
        <v>1</v>
      </c>
      <c r="EJ318">
        <v>0</v>
      </c>
      <c r="EK318">
        <v>0</v>
      </c>
      <c r="EL318">
        <v>1</v>
      </c>
      <c r="EM318">
        <v>1</v>
      </c>
      <c r="EN318">
        <v>1</v>
      </c>
      <c r="EO318">
        <v>1</v>
      </c>
      <c r="EP318">
        <v>0</v>
      </c>
      <c r="EQ318">
        <v>0</v>
      </c>
      <c r="ER318">
        <v>1</v>
      </c>
      <c r="ES318">
        <v>1</v>
      </c>
      <c r="ET318">
        <v>0</v>
      </c>
      <c r="EU318">
        <v>0</v>
      </c>
      <c r="EV318">
        <v>0</v>
      </c>
      <c r="EW318">
        <v>0</v>
      </c>
    </row>
    <row r="319" spans="1:153" x14ac:dyDescent="0.35">
      <c r="A319" t="s">
        <v>752</v>
      </c>
      <c r="B319" s="1">
        <v>42860</v>
      </c>
      <c r="C319" s="1">
        <v>42916</v>
      </c>
      <c r="D319">
        <v>1</v>
      </c>
      <c r="E319">
        <v>0</v>
      </c>
      <c r="F319">
        <v>1</v>
      </c>
      <c r="G319">
        <v>0</v>
      </c>
      <c r="H319">
        <v>0</v>
      </c>
      <c r="I319">
        <v>0</v>
      </c>
      <c r="J319">
        <v>1</v>
      </c>
      <c r="K319">
        <v>2</v>
      </c>
      <c r="L319">
        <v>0</v>
      </c>
      <c r="M319">
        <v>1</v>
      </c>
      <c r="N319">
        <v>1</v>
      </c>
      <c r="O319">
        <v>1</v>
      </c>
      <c r="P319">
        <v>1</v>
      </c>
      <c r="Q319">
        <v>0</v>
      </c>
      <c r="R319">
        <v>1</v>
      </c>
      <c r="S319">
        <v>1</v>
      </c>
      <c r="T319">
        <v>0</v>
      </c>
      <c r="U319">
        <v>0</v>
      </c>
      <c r="V319">
        <v>0</v>
      </c>
      <c r="W319">
        <v>0</v>
      </c>
      <c r="X319">
        <v>0</v>
      </c>
      <c r="Y319">
        <v>1</v>
      </c>
      <c r="Z319">
        <v>1</v>
      </c>
      <c r="AA319">
        <v>1</v>
      </c>
      <c r="AB319">
        <v>1</v>
      </c>
      <c r="AC319">
        <v>1</v>
      </c>
      <c r="AD319">
        <v>1</v>
      </c>
      <c r="AE319">
        <v>1</v>
      </c>
      <c r="AF319">
        <v>1</v>
      </c>
      <c r="AG319">
        <v>0</v>
      </c>
      <c r="AH319">
        <v>1</v>
      </c>
      <c r="AI319">
        <v>1</v>
      </c>
      <c r="AJ319">
        <v>0</v>
      </c>
      <c r="AK319">
        <v>0</v>
      </c>
      <c r="AL319">
        <v>0</v>
      </c>
      <c r="AM319">
        <v>0</v>
      </c>
      <c r="AN319">
        <v>1</v>
      </c>
      <c r="AO319">
        <v>0</v>
      </c>
      <c r="AP319" t="s">
        <v>1809</v>
      </c>
      <c r="AQ319" t="s">
        <v>1809</v>
      </c>
      <c r="AR319" t="s">
        <v>1809</v>
      </c>
      <c r="AS319" t="s">
        <v>1809</v>
      </c>
      <c r="AT319" t="s">
        <v>1809</v>
      </c>
      <c r="AU319" t="s">
        <v>1809</v>
      </c>
      <c r="AV319" t="s">
        <v>1809</v>
      </c>
      <c r="AW319" t="s">
        <v>1809</v>
      </c>
      <c r="AX319" t="s">
        <v>1809</v>
      </c>
      <c r="AY319" t="s">
        <v>1809</v>
      </c>
      <c r="AZ319">
        <v>1</v>
      </c>
      <c r="BA319">
        <v>0</v>
      </c>
      <c r="BB319">
        <v>0</v>
      </c>
      <c r="BC319">
        <v>1</v>
      </c>
      <c r="BD319">
        <v>0</v>
      </c>
      <c r="BE319">
        <v>0</v>
      </c>
      <c r="BF319">
        <v>0</v>
      </c>
      <c r="BG319">
        <v>0</v>
      </c>
      <c r="BH319">
        <v>0</v>
      </c>
      <c r="BI319">
        <v>0</v>
      </c>
      <c r="BJ319">
        <v>0</v>
      </c>
      <c r="BK319">
        <v>0</v>
      </c>
      <c r="BL319">
        <v>0</v>
      </c>
      <c r="BM319">
        <v>0</v>
      </c>
      <c r="BN319">
        <v>0</v>
      </c>
      <c r="BO319">
        <v>0</v>
      </c>
      <c r="BP319">
        <v>0</v>
      </c>
      <c r="BQ319">
        <v>1</v>
      </c>
      <c r="BR319">
        <v>1</v>
      </c>
      <c r="BS319">
        <v>0</v>
      </c>
      <c r="BT319">
        <v>0</v>
      </c>
      <c r="BU319">
        <v>0</v>
      </c>
      <c r="BV319">
        <v>1</v>
      </c>
      <c r="BW319">
        <v>1</v>
      </c>
      <c r="BX319">
        <v>0</v>
      </c>
      <c r="BY319">
        <v>0</v>
      </c>
      <c r="BZ319">
        <v>0</v>
      </c>
      <c r="CA319">
        <v>0</v>
      </c>
      <c r="CB319">
        <v>0</v>
      </c>
      <c r="CC319">
        <v>0</v>
      </c>
      <c r="CD319">
        <v>1</v>
      </c>
      <c r="CE319">
        <v>0</v>
      </c>
      <c r="CF319">
        <v>0</v>
      </c>
      <c r="CG319">
        <v>0</v>
      </c>
      <c r="CH319">
        <v>1</v>
      </c>
      <c r="CI319">
        <v>0</v>
      </c>
      <c r="CJ319">
        <v>0</v>
      </c>
      <c r="CK319">
        <v>1</v>
      </c>
      <c r="CL319">
        <v>1</v>
      </c>
      <c r="CM319">
        <v>0</v>
      </c>
      <c r="CN319">
        <v>0</v>
      </c>
      <c r="CO319">
        <v>0</v>
      </c>
      <c r="CP319">
        <v>0</v>
      </c>
      <c r="CQ319">
        <v>0</v>
      </c>
      <c r="CR319">
        <v>0</v>
      </c>
      <c r="CS319">
        <v>0</v>
      </c>
      <c r="CT319">
        <v>0</v>
      </c>
      <c r="CU319">
        <v>1</v>
      </c>
      <c r="CV319">
        <v>0</v>
      </c>
      <c r="CW319">
        <v>0</v>
      </c>
      <c r="CX319">
        <v>0</v>
      </c>
      <c r="CY319">
        <v>0</v>
      </c>
      <c r="CZ319">
        <v>0</v>
      </c>
      <c r="DA319">
        <v>0</v>
      </c>
      <c r="DB319">
        <v>0</v>
      </c>
      <c r="DC319">
        <v>0</v>
      </c>
      <c r="DD319">
        <v>1</v>
      </c>
      <c r="DE319">
        <v>0</v>
      </c>
      <c r="DF319">
        <v>1</v>
      </c>
      <c r="DG319">
        <v>0</v>
      </c>
      <c r="DH319">
        <v>0</v>
      </c>
      <c r="DI319">
        <v>0</v>
      </c>
      <c r="DJ319">
        <v>0</v>
      </c>
      <c r="DK319">
        <v>0</v>
      </c>
      <c r="DL319">
        <v>0</v>
      </c>
      <c r="DM319">
        <v>1</v>
      </c>
      <c r="DN319">
        <v>0</v>
      </c>
      <c r="DO319">
        <v>0</v>
      </c>
      <c r="DP319">
        <v>0</v>
      </c>
      <c r="DQ319">
        <v>0</v>
      </c>
      <c r="DR319">
        <v>0</v>
      </c>
      <c r="DS319">
        <v>1</v>
      </c>
      <c r="DT319">
        <v>0</v>
      </c>
      <c r="DU319">
        <v>0</v>
      </c>
      <c r="DV319">
        <v>0</v>
      </c>
      <c r="DW319">
        <v>0</v>
      </c>
      <c r="DX319">
        <v>0</v>
      </c>
      <c r="DY319">
        <v>0</v>
      </c>
      <c r="DZ319" t="s">
        <v>1809</v>
      </c>
      <c r="EA319">
        <v>1</v>
      </c>
      <c r="EB319">
        <v>0</v>
      </c>
      <c r="EC319">
        <v>0</v>
      </c>
      <c r="ED319">
        <v>0</v>
      </c>
      <c r="EE319">
        <v>0</v>
      </c>
      <c r="EF319">
        <v>0</v>
      </c>
      <c r="EG319">
        <v>1</v>
      </c>
      <c r="EH319">
        <v>0</v>
      </c>
      <c r="EI319">
        <v>1</v>
      </c>
      <c r="EJ319">
        <v>0</v>
      </c>
      <c r="EK319">
        <v>0</v>
      </c>
      <c r="EL319">
        <v>1</v>
      </c>
      <c r="EM319">
        <v>1</v>
      </c>
      <c r="EN319">
        <v>1</v>
      </c>
      <c r="EO319">
        <v>1</v>
      </c>
      <c r="EP319">
        <v>0</v>
      </c>
      <c r="EQ319">
        <v>0</v>
      </c>
      <c r="ER319">
        <v>1</v>
      </c>
      <c r="ES319">
        <v>1</v>
      </c>
      <c r="ET319">
        <v>0</v>
      </c>
      <c r="EU319">
        <v>0</v>
      </c>
      <c r="EV319">
        <v>0</v>
      </c>
      <c r="EW319">
        <v>0</v>
      </c>
    </row>
    <row r="320" spans="1:153" x14ac:dyDescent="0.35">
      <c r="A320" t="s">
        <v>752</v>
      </c>
      <c r="B320" s="1">
        <v>42917</v>
      </c>
      <c r="C320" s="1">
        <v>42943</v>
      </c>
      <c r="D320">
        <v>1</v>
      </c>
      <c r="E320">
        <v>0</v>
      </c>
      <c r="F320">
        <v>1</v>
      </c>
      <c r="G320">
        <v>0</v>
      </c>
      <c r="H320">
        <v>0</v>
      </c>
      <c r="I320">
        <v>0</v>
      </c>
      <c r="J320">
        <v>1</v>
      </c>
      <c r="K320">
        <v>2</v>
      </c>
      <c r="L320">
        <v>0</v>
      </c>
      <c r="M320">
        <v>1</v>
      </c>
      <c r="N320">
        <v>1</v>
      </c>
      <c r="O320">
        <v>1</v>
      </c>
      <c r="P320">
        <v>1</v>
      </c>
      <c r="Q320">
        <v>0</v>
      </c>
      <c r="R320">
        <v>1</v>
      </c>
      <c r="S320">
        <v>1</v>
      </c>
      <c r="T320">
        <v>0</v>
      </c>
      <c r="U320">
        <v>0</v>
      </c>
      <c r="V320">
        <v>0</v>
      </c>
      <c r="W320">
        <v>0</v>
      </c>
      <c r="X320">
        <v>0</v>
      </c>
      <c r="Y320">
        <v>1</v>
      </c>
      <c r="Z320">
        <v>1</v>
      </c>
      <c r="AA320">
        <v>1</v>
      </c>
      <c r="AB320">
        <v>1</v>
      </c>
      <c r="AC320">
        <v>1</v>
      </c>
      <c r="AD320">
        <v>1</v>
      </c>
      <c r="AE320">
        <v>1</v>
      </c>
      <c r="AF320">
        <v>1</v>
      </c>
      <c r="AG320">
        <v>0</v>
      </c>
      <c r="AH320">
        <v>1</v>
      </c>
      <c r="AI320">
        <v>1</v>
      </c>
      <c r="AJ320">
        <v>0</v>
      </c>
      <c r="AK320">
        <v>0</v>
      </c>
      <c r="AL320">
        <v>0</v>
      </c>
      <c r="AM320">
        <v>0</v>
      </c>
      <c r="AN320">
        <v>1</v>
      </c>
      <c r="AO320">
        <v>0</v>
      </c>
      <c r="AP320" t="s">
        <v>1809</v>
      </c>
      <c r="AQ320" t="s">
        <v>1809</v>
      </c>
      <c r="AR320" t="s">
        <v>1809</v>
      </c>
      <c r="AS320" t="s">
        <v>1809</v>
      </c>
      <c r="AT320" t="s">
        <v>1809</v>
      </c>
      <c r="AU320" t="s">
        <v>1809</v>
      </c>
      <c r="AV320" t="s">
        <v>1809</v>
      </c>
      <c r="AW320" t="s">
        <v>1809</v>
      </c>
      <c r="AX320" t="s">
        <v>1809</v>
      </c>
      <c r="AY320" t="s">
        <v>1809</v>
      </c>
      <c r="AZ320">
        <v>1</v>
      </c>
      <c r="BA320">
        <v>0</v>
      </c>
      <c r="BB320">
        <v>0</v>
      </c>
      <c r="BC320">
        <v>1</v>
      </c>
      <c r="BD320">
        <v>0</v>
      </c>
      <c r="BE320">
        <v>0</v>
      </c>
      <c r="BF320">
        <v>0</v>
      </c>
      <c r="BG320">
        <v>0</v>
      </c>
      <c r="BH320">
        <v>0</v>
      </c>
      <c r="BI320">
        <v>0</v>
      </c>
      <c r="BJ320">
        <v>0</v>
      </c>
      <c r="BK320">
        <v>0</v>
      </c>
      <c r="BL320">
        <v>0</v>
      </c>
      <c r="BM320">
        <v>0</v>
      </c>
      <c r="BN320">
        <v>0</v>
      </c>
      <c r="BO320">
        <v>0</v>
      </c>
      <c r="BP320">
        <v>0</v>
      </c>
      <c r="BQ320">
        <v>1</v>
      </c>
      <c r="BR320">
        <v>1</v>
      </c>
      <c r="BS320">
        <v>0</v>
      </c>
      <c r="BT320">
        <v>0</v>
      </c>
      <c r="BU320">
        <v>0</v>
      </c>
      <c r="BV320">
        <v>1</v>
      </c>
      <c r="BW320">
        <v>1</v>
      </c>
      <c r="BX320">
        <v>0</v>
      </c>
      <c r="BY320">
        <v>0</v>
      </c>
      <c r="BZ320">
        <v>0</v>
      </c>
      <c r="CA320">
        <v>0</v>
      </c>
      <c r="CB320">
        <v>0</v>
      </c>
      <c r="CC320">
        <v>0</v>
      </c>
      <c r="CD320">
        <v>1</v>
      </c>
      <c r="CE320">
        <v>0</v>
      </c>
      <c r="CF320">
        <v>0</v>
      </c>
      <c r="CG320">
        <v>0</v>
      </c>
      <c r="CH320">
        <v>1</v>
      </c>
      <c r="CI320">
        <v>0</v>
      </c>
      <c r="CJ320">
        <v>0</v>
      </c>
      <c r="CK320">
        <v>1</v>
      </c>
      <c r="CL320">
        <v>1</v>
      </c>
      <c r="CM320">
        <v>0</v>
      </c>
      <c r="CN320">
        <v>0</v>
      </c>
      <c r="CO320">
        <v>0</v>
      </c>
      <c r="CP320">
        <v>0</v>
      </c>
      <c r="CQ320">
        <v>0</v>
      </c>
      <c r="CR320">
        <v>0</v>
      </c>
      <c r="CS320">
        <v>0</v>
      </c>
      <c r="CT320">
        <v>0</v>
      </c>
      <c r="CU320">
        <v>1</v>
      </c>
      <c r="CV320">
        <v>0</v>
      </c>
      <c r="CW320">
        <v>0</v>
      </c>
      <c r="CX320">
        <v>0</v>
      </c>
      <c r="CY320">
        <v>0</v>
      </c>
      <c r="CZ320">
        <v>0</v>
      </c>
      <c r="DA320">
        <v>0</v>
      </c>
      <c r="DB320">
        <v>0</v>
      </c>
      <c r="DC320">
        <v>0</v>
      </c>
      <c r="DD320">
        <v>1</v>
      </c>
      <c r="DE320">
        <v>0</v>
      </c>
      <c r="DF320">
        <v>1</v>
      </c>
      <c r="DG320">
        <v>0</v>
      </c>
      <c r="DH320">
        <v>0</v>
      </c>
      <c r="DI320">
        <v>0</v>
      </c>
      <c r="DJ320">
        <v>0</v>
      </c>
      <c r="DK320">
        <v>0</v>
      </c>
      <c r="DL320">
        <v>0</v>
      </c>
      <c r="DM320">
        <v>1</v>
      </c>
      <c r="DN320">
        <v>0</v>
      </c>
      <c r="DO320">
        <v>0</v>
      </c>
      <c r="DP320">
        <v>0</v>
      </c>
      <c r="DQ320">
        <v>0</v>
      </c>
      <c r="DR320">
        <v>0</v>
      </c>
      <c r="DS320">
        <v>1</v>
      </c>
      <c r="DT320">
        <v>0</v>
      </c>
      <c r="DU320">
        <v>0</v>
      </c>
      <c r="DV320">
        <v>0</v>
      </c>
      <c r="DW320">
        <v>0</v>
      </c>
      <c r="DX320">
        <v>0</v>
      </c>
      <c r="DY320">
        <v>0</v>
      </c>
      <c r="DZ320" t="s">
        <v>1809</v>
      </c>
      <c r="EA320">
        <v>1</v>
      </c>
      <c r="EB320">
        <v>0</v>
      </c>
      <c r="EC320">
        <v>0</v>
      </c>
      <c r="ED320">
        <v>0</v>
      </c>
      <c r="EE320">
        <v>0</v>
      </c>
      <c r="EF320">
        <v>0</v>
      </c>
      <c r="EG320">
        <v>1</v>
      </c>
      <c r="EH320">
        <v>0</v>
      </c>
      <c r="EI320">
        <v>1</v>
      </c>
      <c r="EJ320">
        <v>0</v>
      </c>
      <c r="EK320">
        <v>0</v>
      </c>
      <c r="EL320">
        <v>1</v>
      </c>
      <c r="EM320">
        <v>1</v>
      </c>
      <c r="EN320">
        <v>1</v>
      </c>
      <c r="EO320">
        <v>1</v>
      </c>
      <c r="EP320">
        <v>0</v>
      </c>
      <c r="EQ320">
        <v>0</v>
      </c>
      <c r="ER320">
        <v>1</v>
      </c>
      <c r="ES320">
        <v>1</v>
      </c>
      <c r="ET320">
        <v>0</v>
      </c>
      <c r="EU320">
        <v>0</v>
      </c>
      <c r="EV320">
        <v>0</v>
      </c>
      <c r="EW320">
        <v>0</v>
      </c>
    </row>
    <row r="321" spans="1:153" x14ac:dyDescent="0.35">
      <c r="A321" t="s">
        <v>752</v>
      </c>
      <c r="B321" s="1">
        <v>42944</v>
      </c>
      <c r="C321" s="1">
        <v>43006</v>
      </c>
      <c r="D321">
        <v>1</v>
      </c>
      <c r="E321">
        <v>0</v>
      </c>
      <c r="F321">
        <v>1</v>
      </c>
      <c r="G321">
        <v>0</v>
      </c>
      <c r="H321">
        <v>0</v>
      </c>
      <c r="I321">
        <v>0</v>
      </c>
      <c r="J321">
        <v>1</v>
      </c>
      <c r="K321">
        <v>2</v>
      </c>
      <c r="L321">
        <v>0</v>
      </c>
      <c r="M321">
        <v>1</v>
      </c>
      <c r="N321">
        <v>1</v>
      </c>
      <c r="O321">
        <v>1</v>
      </c>
      <c r="P321">
        <v>1</v>
      </c>
      <c r="Q321">
        <v>0</v>
      </c>
      <c r="R321">
        <v>1</v>
      </c>
      <c r="S321">
        <v>1</v>
      </c>
      <c r="T321">
        <v>0</v>
      </c>
      <c r="U321">
        <v>0</v>
      </c>
      <c r="V321">
        <v>0</v>
      </c>
      <c r="W321">
        <v>0</v>
      </c>
      <c r="X321">
        <v>0</v>
      </c>
      <c r="Y321">
        <v>1</v>
      </c>
      <c r="Z321">
        <v>1</v>
      </c>
      <c r="AA321">
        <v>1</v>
      </c>
      <c r="AB321">
        <v>1</v>
      </c>
      <c r="AC321">
        <v>1</v>
      </c>
      <c r="AD321">
        <v>1</v>
      </c>
      <c r="AE321">
        <v>1</v>
      </c>
      <c r="AF321">
        <v>1</v>
      </c>
      <c r="AG321">
        <v>0</v>
      </c>
      <c r="AH321">
        <v>1</v>
      </c>
      <c r="AI321">
        <v>1</v>
      </c>
      <c r="AJ321">
        <v>0</v>
      </c>
      <c r="AK321">
        <v>0</v>
      </c>
      <c r="AL321">
        <v>0</v>
      </c>
      <c r="AM321">
        <v>0</v>
      </c>
      <c r="AN321">
        <v>1</v>
      </c>
      <c r="AO321">
        <v>0</v>
      </c>
      <c r="AP321" t="s">
        <v>1809</v>
      </c>
      <c r="AQ321" t="s">
        <v>1809</v>
      </c>
      <c r="AR321" t="s">
        <v>1809</v>
      </c>
      <c r="AS321" t="s">
        <v>1809</v>
      </c>
      <c r="AT321" t="s">
        <v>1809</v>
      </c>
      <c r="AU321" t="s">
        <v>1809</v>
      </c>
      <c r="AV321" t="s">
        <v>1809</v>
      </c>
      <c r="AW321" t="s">
        <v>1809</v>
      </c>
      <c r="AX321" t="s">
        <v>1809</v>
      </c>
      <c r="AY321" t="s">
        <v>1809</v>
      </c>
      <c r="AZ321">
        <v>1</v>
      </c>
      <c r="BA321">
        <v>0</v>
      </c>
      <c r="BB321">
        <v>0</v>
      </c>
      <c r="BC321">
        <v>1</v>
      </c>
      <c r="BD321">
        <v>0</v>
      </c>
      <c r="BE321">
        <v>0</v>
      </c>
      <c r="BF321">
        <v>0</v>
      </c>
      <c r="BG321">
        <v>0</v>
      </c>
      <c r="BH321">
        <v>0</v>
      </c>
      <c r="BI321">
        <v>0</v>
      </c>
      <c r="BJ321">
        <v>0</v>
      </c>
      <c r="BK321">
        <v>0</v>
      </c>
      <c r="BL321">
        <v>0</v>
      </c>
      <c r="BM321">
        <v>0</v>
      </c>
      <c r="BN321">
        <v>0</v>
      </c>
      <c r="BO321">
        <v>0</v>
      </c>
      <c r="BP321">
        <v>0</v>
      </c>
      <c r="BQ321">
        <v>1</v>
      </c>
      <c r="BR321">
        <v>1</v>
      </c>
      <c r="BS321">
        <v>0</v>
      </c>
      <c r="BT321">
        <v>0</v>
      </c>
      <c r="BU321">
        <v>0</v>
      </c>
      <c r="BV321">
        <v>1</v>
      </c>
      <c r="BW321">
        <v>1</v>
      </c>
      <c r="BX321">
        <v>0</v>
      </c>
      <c r="BY321">
        <v>0</v>
      </c>
      <c r="BZ321">
        <v>0</v>
      </c>
      <c r="CA321">
        <v>0</v>
      </c>
      <c r="CB321">
        <v>0</v>
      </c>
      <c r="CC321">
        <v>0</v>
      </c>
      <c r="CD321">
        <v>1</v>
      </c>
      <c r="CE321">
        <v>0</v>
      </c>
      <c r="CF321">
        <v>0</v>
      </c>
      <c r="CG321">
        <v>0</v>
      </c>
      <c r="CH321">
        <v>1</v>
      </c>
      <c r="CI321">
        <v>0</v>
      </c>
      <c r="CJ321">
        <v>0</v>
      </c>
      <c r="CK321">
        <v>1</v>
      </c>
      <c r="CL321">
        <v>1</v>
      </c>
      <c r="CM321">
        <v>0</v>
      </c>
      <c r="CN321">
        <v>0</v>
      </c>
      <c r="CO321">
        <v>0</v>
      </c>
      <c r="CP321">
        <v>0</v>
      </c>
      <c r="CQ321">
        <v>0</v>
      </c>
      <c r="CR321">
        <v>0</v>
      </c>
      <c r="CS321">
        <v>0</v>
      </c>
      <c r="CT321">
        <v>0</v>
      </c>
      <c r="CU321">
        <v>1</v>
      </c>
      <c r="CV321">
        <v>0</v>
      </c>
      <c r="CW321">
        <v>0</v>
      </c>
      <c r="CX321">
        <v>0</v>
      </c>
      <c r="CY321">
        <v>0</v>
      </c>
      <c r="CZ321">
        <v>0</v>
      </c>
      <c r="DA321">
        <v>0</v>
      </c>
      <c r="DB321">
        <v>0</v>
      </c>
      <c r="DC321">
        <v>0</v>
      </c>
      <c r="DD321">
        <v>1</v>
      </c>
      <c r="DE321">
        <v>0</v>
      </c>
      <c r="DF321">
        <v>1</v>
      </c>
      <c r="DG321">
        <v>0</v>
      </c>
      <c r="DH321">
        <v>0</v>
      </c>
      <c r="DI321">
        <v>0</v>
      </c>
      <c r="DJ321">
        <v>0</v>
      </c>
      <c r="DK321">
        <v>0</v>
      </c>
      <c r="DL321">
        <v>0</v>
      </c>
      <c r="DM321">
        <v>1</v>
      </c>
      <c r="DN321">
        <v>0</v>
      </c>
      <c r="DO321">
        <v>0</v>
      </c>
      <c r="DP321">
        <v>0</v>
      </c>
      <c r="DQ321">
        <v>0</v>
      </c>
      <c r="DR321">
        <v>0</v>
      </c>
      <c r="DS321">
        <v>1</v>
      </c>
      <c r="DT321">
        <v>0</v>
      </c>
      <c r="DU321">
        <v>0</v>
      </c>
      <c r="DV321">
        <v>0</v>
      </c>
      <c r="DW321">
        <v>0</v>
      </c>
      <c r="DX321">
        <v>0</v>
      </c>
      <c r="DY321">
        <v>0</v>
      </c>
      <c r="DZ321" t="s">
        <v>1809</v>
      </c>
      <c r="EA321">
        <v>1</v>
      </c>
      <c r="EB321">
        <v>0</v>
      </c>
      <c r="EC321">
        <v>0</v>
      </c>
      <c r="ED321">
        <v>0</v>
      </c>
      <c r="EE321">
        <v>0</v>
      </c>
      <c r="EF321">
        <v>0</v>
      </c>
      <c r="EG321">
        <v>1</v>
      </c>
      <c r="EH321">
        <v>0</v>
      </c>
      <c r="EI321">
        <v>1</v>
      </c>
      <c r="EJ321">
        <v>0</v>
      </c>
      <c r="EK321">
        <v>0</v>
      </c>
      <c r="EL321">
        <v>1</v>
      </c>
      <c r="EM321">
        <v>1</v>
      </c>
      <c r="EN321">
        <v>1</v>
      </c>
      <c r="EO321">
        <v>1</v>
      </c>
      <c r="EP321">
        <v>0</v>
      </c>
      <c r="EQ321">
        <v>0</v>
      </c>
      <c r="ER321">
        <v>1</v>
      </c>
      <c r="ES321">
        <v>1</v>
      </c>
      <c r="ET321">
        <v>0</v>
      </c>
      <c r="EU321">
        <v>0</v>
      </c>
      <c r="EV321">
        <v>0</v>
      </c>
      <c r="EW321">
        <v>0</v>
      </c>
    </row>
    <row r="322" spans="1:153" x14ac:dyDescent="0.35">
      <c r="A322" t="s">
        <v>752</v>
      </c>
      <c r="B322" s="1">
        <v>43007</v>
      </c>
      <c r="C322" s="1">
        <v>43320</v>
      </c>
      <c r="D322">
        <v>1</v>
      </c>
      <c r="E322">
        <v>0</v>
      </c>
      <c r="F322">
        <v>1</v>
      </c>
      <c r="G322">
        <v>0</v>
      </c>
      <c r="H322">
        <v>0</v>
      </c>
      <c r="I322">
        <v>0</v>
      </c>
      <c r="J322">
        <v>1</v>
      </c>
      <c r="K322">
        <v>2</v>
      </c>
      <c r="L322">
        <v>0</v>
      </c>
      <c r="M322">
        <v>1</v>
      </c>
      <c r="N322">
        <v>1</v>
      </c>
      <c r="O322">
        <v>1</v>
      </c>
      <c r="P322">
        <v>1</v>
      </c>
      <c r="Q322">
        <v>0</v>
      </c>
      <c r="R322">
        <v>1</v>
      </c>
      <c r="S322">
        <v>1</v>
      </c>
      <c r="T322">
        <v>0</v>
      </c>
      <c r="U322">
        <v>0</v>
      </c>
      <c r="V322">
        <v>0</v>
      </c>
      <c r="W322">
        <v>0</v>
      </c>
      <c r="X322">
        <v>0</v>
      </c>
      <c r="Y322">
        <v>1</v>
      </c>
      <c r="Z322">
        <v>1</v>
      </c>
      <c r="AA322">
        <v>1</v>
      </c>
      <c r="AB322">
        <v>1</v>
      </c>
      <c r="AC322">
        <v>1</v>
      </c>
      <c r="AD322">
        <v>1</v>
      </c>
      <c r="AE322">
        <v>1</v>
      </c>
      <c r="AF322">
        <v>1</v>
      </c>
      <c r="AG322">
        <v>0</v>
      </c>
      <c r="AH322">
        <v>1</v>
      </c>
      <c r="AI322">
        <v>1</v>
      </c>
      <c r="AJ322">
        <v>0</v>
      </c>
      <c r="AK322">
        <v>0</v>
      </c>
      <c r="AL322">
        <v>0</v>
      </c>
      <c r="AM322">
        <v>0</v>
      </c>
      <c r="AN322">
        <v>1</v>
      </c>
      <c r="AO322">
        <v>0</v>
      </c>
      <c r="AP322" t="s">
        <v>1809</v>
      </c>
      <c r="AQ322" t="s">
        <v>1809</v>
      </c>
      <c r="AR322" t="s">
        <v>1809</v>
      </c>
      <c r="AS322" t="s">
        <v>1809</v>
      </c>
      <c r="AT322" t="s">
        <v>1809</v>
      </c>
      <c r="AU322" t="s">
        <v>1809</v>
      </c>
      <c r="AV322" t="s">
        <v>1809</v>
      </c>
      <c r="AW322" t="s">
        <v>1809</v>
      </c>
      <c r="AX322" t="s">
        <v>1809</v>
      </c>
      <c r="AY322" t="s">
        <v>1809</v>
      </c>
      <c r="AZ322">
        <v>1</v>
      </c>
      <c r="BA322">
        <v>0</v>
      </c>
      <c r="BB322">
        <v>0</v>
      </c>
      <c r="BC322">
        <v>1</v>
      </c>
      <c r="BD322">
        <v>0</v>
      </c>
      <c r="BE322">
        <v>0</v>
      </c>
      <c r="BF322">
        <v>0</v>
      </c>
      <c r="BG322">
        <v>0</v>
      </c>
      <c r="BH322">
        <v>0</v>
      </c>
      <c r="BI322">
        <v>0</v>
      </c>
      <c r="BJ322">
        <v>0</v>
      </c>
      <c r="BK322">
        <v>0</v>
      </c>
      <c r="BL322">
        <v>0</v>
      </c>
      <c r="BM322">
        <v>0</v>
      </c>
      <c r="BN322">
        <v>0</v>
      </c>
      <c r="BO322">
        <v>0</v>
      </c>
      <c r="BP322">
        <v>0</v>
      </c>
      <c r="BQ322">
        <v>1</v>
      </c>
      <c r="BR322">
        <v>1</v>
      </c>
      <c r="BS322">
        <v>0</v>
      </c>
      <c r="BT322">
        <v>0</v>
      </c>
      <c r="BU322">
        <v>0</v>
      </c>
      <c r="BV322">
        <v>1</v>
      </c>
      <c r="BW322">
        <v>1</v>
      </c>
      <c r="BX322">
        <v>0</v>
      </c>
      <c r="BY322">
        <v>0</v>
      </c>
      <c r="BZ322">
        <v>0</v>
      </c>
      <c r="CA322">
        <v>0</v>
      </c>
      <c r="CB322">
        <v>0</v>
      </c>
      <c r="CC322">
        <v>0</v>
      </c>
      <c r="CD322">
        <v>1</v>
      </c>
      <c r="CE322">
        <v>0</v>
      </c>
      <c r="CF322">
        <v>0</v>
      </c>
      <c r="CG322">
        <v>0</v>
      </c>
      <c r="CH322">
        <v>1</v>
      </c>
      <c r="CI322">
        <v>0</v>
      </c>
      <c r="CJ322">
        <v>0</v>
      </c>
      <c r="CK322">
        <v>1</v>
      </c>
      <c r="CL322">
        <v>1</v>
      </c>
      <c r="CM322">
        <v>0</v>
      </c>
      <c r="CN322">
        <v>0</v>
      </c>
      <c r="CO322">
        <v>0</v>
      </c>
      <c r="CP322">
        <v>0</v>
      </c>
      <c r="CQ322">
        <v>0</v>
      </c>
      <c r="CR322">
        <v>0</v>
      </c>
      <c r="CS322">
        <v>0</v>
      </c>
      <c r="CT322">
        <v>0</v>
      </c>
      <c r="CU322">
        <v>1</v>
      </c>
      <c r="CV322">
        <v>0</v>
      </c>
      <c r="CW322">
        <v>0</v>
      </c>
      <c r="CX322">
        <v>0</v>
      </c>
      <c r="CY322">
        <v>0</v>
      </c>
      <c r="CZ322">
        <v>0</v>
      </c>
      <c r="DA322">
        <v>0</v>
      </c>
      <c r="DB322">
        <v>0</v>
      </c>
      <c r="DC322">
        <v>0</v>
      </c>
      <c r="DD322">
        <v>1</v>
      </c>
      <c r="DE322">
        <v>0</v>
      </c>
      <c r="DF322">
        <v>1</v>
      </c>
      <c r="DG322">
        <v>0</v>
      </c>
      <c r="DH322">
        <v>0</v>
      </c>
      <c r="DI322">
        <v>0</v>
      </c>
      <c r="DJ322">
        <v>0</v>
      </c>
      <c r="DK322">
        <v>0</v>
      </c>
      <c r="DL322">
        <v>0</v>
      </c>
      <c r="DM322">
        <v>1</v>
      </c>
      <c r="DN322">
        <v>0</v>
      </c>
      <c r="DO322">
        <v>0</v>
      </c>
      <c r="DP322">
        <v>0</v>
      </c>
      <c r="DQ322">
        <v>0</v>
      </c>
      <c r="DR322">
        <v>0</v>
      </c>
      <c r="DS322">
        <v>1</v>
      </c>
      <c r="DT322">
        <v>0</v>
      </c>
      <c r="DU322">
        <v>0</v>
      </c>
      <c r="DV322">
        <v>0</v>
      </c>
      <c r="DW322">
        <v>0</v>
      </c>
      <c r="DX322">
        <v>0</v>
      </c>
      <c r="DY322">
        <v>0</v>
      </c>
      <c r="DZ322" t="s">
        <v>1809</v>
      </c>
      <c r="EA322">
        <v>1</v>
      </c>
      <c r="EB322">
        <v>0</v>
      </c>
      <c r="EC322">
        <v>0</v>
      </c>
      <c r="ED322">
        <v>0</v>
      </c>
      <c r="EE322">
        <v>0</v>
      </c>
      <c r="EF322">
        <v>0</v>
      </c>
      <c r="EG322">
        <v>1</v>
      </c>
      <c r="EH322">
        <v>0</v>
      </c>
      <c r="EI322">
        <v>1</v>
      </c>
      <c r="EJ322">
        <v>0</v>
      </c>
      <c r="EK322">
        <v>0</v>
      </c>
      <c r="EL322">
        <v>1</v>
      </c>
      <c r="EM322">
        <v>1</v>
      </c>
      <c r="EN322">
        <v>1</v>
      </c>
      <c r="EO322">
        <v>1</v>
      </c>
      <c r="EP322">
        <v>0</v>
      </c>
      <c r="EQ322">
        <v>0</v>
      </c>
      <c r="ER322">
        <v>1</v>
      </c>
      <c r="ES322">
        <v>1</v>
      </c>
      <c r="ET322">
        <v>0</v>
      </c>
      <c r="EU322">
        <v>1</v>
      </c>
      <c r="EV322">
        <v>0</v>
      </c>
      <c r="EW322">
        <v>0</v>
      </c>
    </row>
    <row r="323" spans="1:153" x14ac:dyDescent="0.35">
      <c r="A323" t="s">
        <v>752</v>
      </c>
      <c r="B323" s="1">
        <v>43321</v>
      </c>
      <c r="C323" s="1">
        <v>43370</v>
      </c>
      <c r="D323">
        <v>1</v>
      </c>
      <c r="E323">
        <v>0</v>
      </c>
      <c r="F323">
        <v>1</v>
      </c>
      <c r="G323">
        <v>0</v>
      </c>
      <c r="H323">
        <v>0</v>
      </c>
      <c r="I323">
        <v>0</v>
      </c>
      <c r="J323">
        <v>1</v>
      </c>
      <c r="K323">
        <v>2</v>
      </c>
      <c r="L323">
        <v>0</v>
      </c>
      <c r="M323">
        <v>1</v>
      </c>
      <c r="N323">
        <v>1</v>
      </c>
      <c r="O323">
        <v>1</v>
      </c>
      <c r="P323">
        <v>1</v>
      </c>
      <c r="Q323">
        <v>0</v>
      </c>
      <c r="R323">
        <v>1</v>
      </c>
      <c r="S323">
        <v>1</v>
      </c>
      <c r="T323">
        <v>0</v>
      </c>
      <c r="U323">
        <v>0</v>
      </c>
      <c r="V323">
        <v>0</v>
      </c>
      <c r="W323">
        <v>0</v>
      </c>
      <c r="X323">
        <v>0</v>
      </c>
      <c r="Y323">
        <v>1</v>
      </c>
      <c r="Z323">
        <v>1</v>
      </c>
      <c r="AA323">
        <v>1</v>
      </c>
      <c r="AB323">
        <v>1</v>
      </c>
      <c r="AC323">
        <v>1</v>
      </c>
      <c r="AD323">
        <v>1</v>
      </c>
      <c r="AE323">
        <v>1</v>
      </c>
      <c r="AF323">
        <v>1</v>
      </c>
      <c r="AG323">
        <v>0</v>
      </c>
      <c r="AH323">
        <v>1</v>
      </c>
      <c r="AI323">
        <v>1</v>
      </c>
      <c r="AJ323">
        <v>0</v>
      </c>
      <c r="AK323">
        <v>0</v>
      </c>
      <c r="AL323">
        <v>0</v>
      </c>
      <c r="AM323">
        <v>0</v>
      </c>
      <c r="AN323">
        <v>1</v>
      </c>
      <c r="AO323">
        <v>0</v>
      </c>
      <c r="AP323" t="s">
        <v>1809</v>
      </c>
      <c r="AQ323" t="s">
        <v>1809</v>
      </c>
      <c r="AR323" t="s">
        <v>1809</v>
      </c>
      <c r="AS323" t="s">
        <v>1809</v>
      </c>
      <c r="AT323" t="s">
        <v>1809</v>
      </c>
      <c r="AU323" t="s">
        <v>1809</v>
      </c>
      <c r="AV323" t="s">
        <v>1809</v>
      </c>
      <c r="AW323" t="s">
        <v>1809</v>
      </c>
      <c r="AX323" t="s">
        <v>1809</v>
      </c>
      <c r="AY323" t="s">
        <v>1809</v>
      </c>
      <c r="AZ323">
        <v>1</v>
      </c>
      <c r="BA323">
        <v>0</v>
      </c>
      <c r="BB323">
        <v>0</v>
      </c>
      <c r="BC323">
        <v>1</v>
      </c>
      <c r="BD323">
        <v>0</v>
      </c>
      <c r="BE323">
        <v>0</v>
      </c>
      <c r="BF323">
        <v>0</v>
      </c>
      <c r="BG323">
        <v>0</v>
      </c>
      <c r="BH323">
        <v>0</v>
      </c>
      <c r="BI323">
        <v>0</v>
      </c>
      <c r="BJ323">
        <v>0</v>
      </c>
      <c r="BK323">
        <v>0</v>
      </c>
      <c r="BL323">
        <v>0</v>
      </c>
      <c r="BM323">
        <v>0</v>
      </c>
      <c r="BN323">
        <v>0</v>
      </c>
      <c r="BO323">
        <v>0</v>
      </c>
      <c r="BP323">
        <v>0</v>
      </c>
      <c r="BQ323">
        <v>1</v>
      </c>
      <c r="BR323">
        <v>1</v>
      </c>
      <c r="BS323">
        <v>0</v>
      </c>
      <c r="BT323">
        <v>0</v>
      </c>
      <c r="BU323">
        <v>0</v>
      </c>
      <c r="BV323">
        <v>1</v>
      </c>
      <c r="BW323">
        <v>1</v>
      </c>
      <c r="BX323">
        <v>0</v>
      </c>
      <c r="BY323">
        <v>0</v>
      </c>
      <c r="BZ323">
        <v>0</v>
      </c>
      <c r="CA323">
        <v>0</v>
      </c>
      <c r="CB323">
        <v>0</v>
      </c>
      <c r="CC323">
        <v>0</v>
      </c>
      <c r="CD323">
        <v>1</v>
      </c>
      <c r="CE323">
        <v>0</v>
      </c>
      <c r="CF323">
        <v>0</v>
      </c>
      <c r="CG323">
        <v>0</v>
      </c>
      <c r="CH323">
        <v>1</v>
      </c>
      <c r="CI323">
        <v>0</v>
      </c>
      <c r="CJ323">
        <v>0</v>
      </c>
      <c r="CK323">
        <v>1</v>
      </c>
      <c r="CL323">
        <v>1</v>
      </c>
      <c r="CM323">
        <v>0</v>
      </c>
      <c r="CN323">
        <v>0</v>
      </c>
      <c r="CO323">
        <v>0</v>
      </c>
      <c r="CP323">
        <v>0</v>
      </c>
      <c r="CQ323">
        <v>0</v>
      </c>
      <c r="CR323">
        <v>0</v>
      </c>
      <c r="CS323">
        <v>0</v>
      </c>
      <c r="CT323">
        <v>0</v>
      </c>
      <c r="CU323">
        <v>1</v>
      </c>
      <c r="CV323">
        <v>0</v>
      </c>
      <c r="CW323">
        <v>0</v>
      </c>
      <c r="CX323">
        <v>0</v>
      </c>
      <c r="CY323">
        <v>0</v>
      </c>
      <c r="CZ323">
        <v>0</v>
      </c>
      <c r="DA323">
        <v>0</v>
      </c>
      <c r="DB323">
        <v>0</v>
      </c>
      <c r="DC323">
        <v>0</v>
      </c>
      <c r="DD323">
        <v>1</v>
      </c>
      <c r="DE323">
        <v>0</v>
      </c>
      <c r="DF323">
        <v>1</v>
      </c>
      <c r="DG323">
        <v>0</v>
      </c>
      <c r="DH323">
        <v>0</v>
      </c>
      <c r="DI323">
        <v>0</v>
      </c>
      <c r="DJ323">
        <v>0</v>
      </c>
      <c r="DK323">
        <v>0</v>
      </c>
      <c r="DL323">
        <v>0</v>
      </c>
      <c r="DM323">
        <v>1</v>
      </c>
      <c r="DN323">
        <v>0</v>
      </c>
      <c r="DO323">
        <v>0</v>
      </c>
      <c r="DP323">
        <v>0</v>
      </c>
      <c r="DQ323">
        <v>0</v>
      </c>
      <c r="DR323">
        <v>0</v>
      </c>
      <c r="DS323">
        <v>1</v>
      </c>
      <c r="DT323">
        <v>0</v>
      </c>
      <c r="DU323">
        <v>0</v>
      </c>
      <c r="DV323">
        <v>0</v>
      </c>
      <c r="DW323">
        <v>0</v>
      </c>
      <c r="DX323">
        <v>0</v>
      </c>
      <c r="DY323">
        <v>0</v>
      </c>
      <c r="DZ323" t="s">
        <v>1809</v>
      </c>
      <c r="EA323">
        <v>1</v>
      </c>
      <c r="EB323">
        <v>0</v>
      </c>
      <c r="EC323">
        <v>0</v>
      </c>
      <c r="ED323">
        <v>0</v>
      </c>
      <c r="EE323">
        <v>0</v>
      </c>
      <c r="EF323">
        <v>0</v>
      </c>
      <c r="EG323">
        <v>1</v>
      </c>
      <c r="EH323">
        <v>0</v>
      </c>
      <c r="EI323">
        <v>1</v>
      </c>
      <c r="EJ323">
        <v>0</v>
      </c>
      <c r="EK323">
        <v>0</v>
      </c>
      <c r="EL323">
        <v>1</v>
      </c>
      <c r="EM323">
        <v>1</v>
      </c>
      <c r="EN323">
        <v>1</v>
      </c>
      <c r="EO323">
        <v>1</v>
      </c>
      <c r="EP323">
        <v>0</v>
      </c>
      <c r="EQ323">
        <v>0</v>
      </c>
      <c r="ER323">
        <v>1</v>
      </c>
      <c r="ES323">
        <v>1</v>
      </c>
      <c r="ET323">
        <v>0</v>
      </c>
      <c r="EU323">
        <v>1</v>
      </c>
      <c r="EV323">
        <v>0</v>
      </c>
      <c r="EW323">
        <v>0</v>
      </c>
    </row>
    <row r="324" spans="1:153" x14ac:dyDescent="0.35">
      <c r="A324" t="s">
        <v>752</v>
      </c>
      <c r="B324" s="1">
        <v>43371</v>
      </c>
      <c r="C324" s="1">
        <v>43405</v>
      </c>
      <c r="D324">
        <v>1</v>
      </c>
      <c r="E324">
        <v>0</v>
      </c>
      <c r="F324">
        <v>1</v>
      </c>
      <c r="G324">
        <v>0</v>
      </c>
      <c r="H324">
        <v>0</v>
      </c>
      <c r="I324">
        <v>0</v>
      </c>
      <c r="J324">
        <v>1</v>
      </c>
      <c r="K324">
        <v>2</v>
      </c>
      <c r="L324">
        <v>0</v>
      </c>
      <c r="M324">
        <v>1</v>
      </c>
      <c r="N324">
        <v>1</v>
      </c>
      <c r="O324">
        <v>1</v>
      </c>
      <c r="P324">
        <v>1</v>
      </c>
      <c r="Q324">
        <v>0</v>
      </c>
      <c r="R324">
        <v>1</v>
      </c>
      <c r="S324">
        <v>1</v>
      </c>
      <c r="T324">
        <v>0</v>
      </c>
      <c r="U324">
        <v>0</v>
      </c>
      <c r="V324">
        <v>0</v>
      </c>
      <c r="W324">
        <v>0</v>
      </c>
      <c r="X324">
        <v>0</v>
      </c>
      <c r="Y324">
        <v>1</v>
      </c>
      <c r="Z324">
        <v>1</v>
      </c>
      <c r="AA324">
        <v>1</v>
      </c>
      <c r="AB324">
        <v>1</v>
      </c>
      <c r="AC324">
        <v>1</v>
      </c>
      <c r="AD324">
        <v>1</v>
      </c>
      <c r="AE324">
        <v>1</v>
      </c>
      <c r="AF324">
        <v>1</v>
      </c>
      <c r="AG324">
        <v>0</v>
      </c>
      <c r="AH324">
        <v>1</v>
      </c>
      <c r="AI324">
        <v>1</v>
      </c>
      <c r="AJ324">
        <v>0</v>
      </c>
      <c r="AK324">
        <v>0</v>
      </c>
      <c r="AL324">
        <v>0</v>
      </c>
      <c r="AM324">
        <v>0</v>
      </c>
      <c r="AN324">
        <v>1</v>
      </c>
      <c r="AO324">
        <v>0</v>
      </c>
      <c r="AP324" t="s">
        <v>1809</v>
      </c>
      <c r="AQ324" t="s">
        <v>1809</v>
      </c>
      <c r="AR324" t="s">
        <v>1809</v>
      </c>
      <c r="AS324" t="s">
        <v>1809</v>
      </c>
      <c r="AT324" t="s">
        <v>1809</v>
      </c>
      <c r="AU324" t="s">
        <v>1809</v>
      </c>
      <c r="AV324" t="s">
        <v>1809</v>
      </c>
      <c r="AW324" t="s">
        <v>1809</v>
      </c>
      <c r="AX324" t="s">
        <v>1809</v>
      </c>
      <c r="AY324" t="s">
        <v>1809</v>
      </c>
      <c r="AZ324">
        <v>1</v>
      </c>
      <c r="BA324">
        <v>0</v>
      </c>
      <c r="BB324">
        <v>0</v>
      </c>
      <c r="BC324">
        <v>1</v>
      </c>
      <c r="BD324">
        <v>0</v>
      </c>
      <c r="BE324">
        <v>0</v>
      </c>
      <c r="BF324">
        <v>0</v>
      </c>
      <c r="BG324">
        <v>0</v>
      </c>
      <c r="BH324">
        <v>0</v>
      </c>
      <c r="BI324">
        <v>0</v>
      </c>
      <c r="BJ324">
        <v>0</v>
      </c>
      <c r="BK324">
        <v>0</v>
      </c>
      <c r="BL324">
        <v>0</v>
      </c>
      <c r="BM324">
        <v>0</v>
      </c>
      <c r="BN324">
        <v>0</v>
      </c>
      <c r="BO324">
        <v>0</v>
      </c>
      <c r="BP324">
        <v>0</v>
      </c>
      <c r="BQ324">
        <v>1</v>
      </c>
      <c r="BR324">
        <v>1</v>
      </c>
      <c r="BS324">
        <v>0</v>
      </c>
      <c r="BT324">
        <v>0</v>
      </c>
      <c r="BU324">
        <v>0</v>
      </c>
      <c r="BV324">
        <v>1</v>
      </c>
      <c r="BW324">
        <v>1</v>
      </c>
      <c r="BX324">
        <v>0</v>
      </c>
      <c r="BY324">
        <v>0</v>
      </c>
      <c r="BZ324">
        <v>0</v>
      </c>
      <c r="CA324">
        <v>0</v>
      </c>
      <c r="CB324">
        <v>0</v>
      </c>
      <c r="CC324">
        <v>0</v>
      </c>
      <c r="CD324">
        <v>1</v>
      </c>
      <c r="CE324">
        <v>0</v>
      </c>
      <c r="CF324">
        <v>0</v>
      </c>
      <c r="CG324">
        <v>0</v>
      </c>
      <c r="CH324">
        <v>1</v>
      </c>
      <c r="CI324">
        <v>0</v>
      </c>
      <c r="CJ324">
        <v>0</v>
      </c>
      <c r="CK324">
        <v>1</v>
      </c>
      <c r="CL324">
        <v>1</v>
      </c>
      <c r="CM324">
        <v>0</v>
      </c>
      <c r="CN324">
        <v>0</v>
      </c>
      <c r="CO324">
        <v>0</v>
      </c>
      <c r="CP324">
        <v>0</v>
      </c>
      <c r="CQ324">
        <v>0</v>
      </c>
      <c r="CR324">
        <v>0</v>
      </c>
      <c r="CS324">
        <v>0</v>
      </c>
      <c r="CT324">
        <v>0</v>
      </c>
      <c r="CU324">
        <v>1</v>
      </c>
      <c r="CV324">
        <v>0</v>
      </c>
      <c r="CW324">
        <v>0</v>
      </c>
      <c r="CX324">
        <v>0</v>
      </c>
      <c r="CY324">
        <v>0</v>
      </c>
      <c r="CZ324">
        <v>0</v>
      </c>
      <c r="DA324">
        <v>0</v>
      </c>
      <c r="DB324">
        <v>0</v>
      </c>
      <c r="DC324">
        <v>0</v>
      </c>
      <c r="DD324">
        <v>1</v>
      </c>
      <c r="DE324">
        <v>0</v>
      </c>
      <c r="DF324">
        <v>1</v>
      </c>
      <c r="DG324">
        <v>0</v>
      </c>
      <c r="DH324">
        <v>0</v>
      </c>
      <c r="DI324">
        <v>0</v>
      </c>
      <c r="DJ324">
        <v>0</v>
      </c>
      <c r="DK324">
        <v>0</v>
      </c>
      <c r="DL324">
        <v>0</v>
      </c>
      <c r="DM324">
        <v>1</v>
      </c>
      <c r="DN324">
        <v>0</v>
      </c>
      <c r="DO324">
        <v>0</v>
      </c>
      <c r="DP324">
        <v>0</v>
      </c>
      <c r="DQ324">
        <v>0</v>
      </c>
      <c r="DR324">
        <v>0</v>
      </c>
      <c r="DS324">
        <v>1</v>
      </c>
      <c r="DT324">
        <v>0</v>
      </c>
      <c r="DU324">
        <v>0</v>
      </c>
      <c r="DV324">
        <v>0</v>
      </c>
      <c r="DW324">
        <v>0</v>
      </c>
      <c r="DX324">
        <v>0</v>
      </c>
      <c r="DY324">
        <v>0</v>
      </c>
      <c r="DZ324" t="s">
        <v>1809</v>
      </c>
      <c r="EA324">
        <v>1</v>
      </c>
      <c r="EB324">
        <v>0</v>
      </c>
      <c r="EC324">
        <v>0</v>
      </c>
      <c r="ED324">
        <v>0</v>
      </c>
      <c r="EE324">
        <v>0</v>
      </c>
      <c r="EF324">
        <v>0</v>
      </c>
      <c r="EG324">
        <v>1</v>
      </c>
      <c r="EH324">
        <v>0</v>
      </c>
      <c r="EI324">
        <v>1</v>
      </c>
      <c r="EJ324">
        <v>0</v>
      </c>
      <c r="EK324">
        <v>0</v>
      </c>
      <c r="EL324">
        <v>1</v>
      </c>
      <c r="EM324">
        <v>1</v>
      </c>
      <c r="EN324">
        <v>1</v>
      </c>
      <c r="EO324">
        <v>1</v>
      </c>
      <c r="EP324">
        <v>0</v>
      </c>
      <c r="EQ324">
        <v>0</v>
      </c>
      <c r="ER324">
        <v>1</v>
      </c>
      <c r="ES324">
        <v>1</v>
      </c>
      <c r="ET324">
        <v>0</v>
      </c>
      <c r="EU324">
        <v>1</v>
      </c>
      <c r="EV324">
        <v>0</v>
      </c>
      <c r="EW324">
        <v>0</v>
      </c>
    </row>
    <row r="325" spans="1:153" x14ac:dyDescent="0.35">
      <c r="A325" t="s">
        <v>752</v>
      </c>
      <c r="B325" s="1">
        <v>43406</v>
      </c>
      <c r="C325" s="1">
        <v>43474</v>
      </c>
      <c r="D325">
        <v>1</v>
      </c>
      <c r="E325">
        <v>0</v>
      </c>
      <c r="F325">
        <v>1</v>
      </c>
      <c r="G325">
        <v>0</v>
      </c>
      <c r="H325">
        <v>0</v>
      </c>
      <c r="I325">
        <v>0</v>
      </c>
      <c r="J325">
        <v>1</v>
      </c>
      <c r="K325">
        <v>2</v>
      </c>
      <c r="L325">
        <v>0</v>
      </c>
      <c r="M325">
        <v>1</v>
      </c>
      <c r="N325">
        <v>1</v>
      </c>
      <c r="O325">
        <v>1</v>
      </c>
      <c r="P325">
        <v>1</v>
      </c>
      <c r="Q325">
        <v>0</v>
      </c>
      <c r="R325">
        <v>1</v>
      </c>
      <c r="S325">
        <v>1</v>
      </c>
      <c r="T325">
        <v>0</v>
      </c>
      <c r="U325">
        <v>0</v>
      </c>
      <c r="V325">
        <v>0</v>
      </c>
      <c r="W325">
        <v>0</v>
      </c>
      <c r="X325">
        <v>0</v>
      </c>
      <c r="Y325">
        <v>1</v>
      </c>
      <c r="Z325">
        <v>1</v>
      </c>
      <c r="AA325">
        <v>1</v>
      </c>
      <c r="AB325">
        <v>1</v>
      </c>
      <c r="AC325">
        <v>1</v>
      </c>
      <c r="AD325">
        <v>1</v>
      </c>
      <c r="AE325">
        <v>1</v>
      </c>
      <c r="AF325">
        <v>1</v>
      </c>
      <c r="AG325">
        <v>0</v>
      </c>
      <c r="AH325">
        <v>1</v>
      </c>
      <c r="AI325">
        <v>1</v>
      </c>
      <c r="AJ325">
        <v>0</v>
      </c>
      <c r="AK325">
        <v>0</v>
      </c>
      <c r="AL325">
        <v>0</v>
      </c>
      <c r="AM325">
        <v>0</v>
      </c>
      <c r="AN325">
        <v>1</v>
      </c>
      <c r="AO325">
        <v>0</v>
      </c>
      <c r="AP325" t="s">
        <v>1809</v>
      </c>
      <c r="AQ325" t="s">
        <v>1809</v>
      </c>
      <c r="AR325" t="s">
        <v>1809</v>
      </c>
      <c r="AS325" t="s">
        <v>1809</v>
      </c>
      <c r="AT325" t="s">
        <v>1809</v>
      </c>
      <c r="AU325" t="s">
        <v>1809</v>
      </c>
      <c r="AV325" t="s">
        <v>1809</v>
      </c>
      <c r="AW325" t="s">
        <v>1809</v>
      </c>
      <c r="AX325" t="s">
        <v>1809</v>
      </c>
      <c r="AY325" t="s">
        <v>1809</v>
      </c>
      <c r="AZ325">
        <v>1</v>
      </c>
      <c r="BA325">
        <v>0</v>
      </c>
      <c r="BB325">
        <v>0</v>
      </c>
      <c r="BC325">
        <v>1</v>
      </c>
      <c r="BD325">
        <v>0</v>
      </c>
      <c r="BE325">
        <v>0</v>
      </c>
      <c r="BF325">
        <v>0</v>
      </c>
      <c r="BG325">
        <v>0</v>
      </c>
      <c r="BH325">
        <v>0</v>
      </c>
      <c r="BI325">
        <v>0</v>
      </c>
      <c r="BJ325">
        <v>0</v>
      </c>
      <c r="BK325">
        <v>0</v>
      </c>
      <c r="BL325">
        <v>0</v>
      </c>
      <c r="BM325">
        <v>0</v>
      </c>
      <c r="BN325">
        <v>0</v>
      </c>
      <c r="BO325">
        <v>0</v>
      </c>
      <c r="BP325">
        <v>0</v>
      </c>
      <c r="BQ325">
        <v>1</v>
      </c>
      <c r="BR325">
        <v>1</v>
      </c>
      <c r="BS325">
        <v>0</v>
      </c>
      <c r="BT325">
        <v>0</v>
      </c>
      <c r="BU325">
        <v>0</v>
      </c>
      <c r="BV325">
        <v>1</v>
      </c>
      <c r="BW325">
        <v>1</v>
      </c>
      <c r="BX325">
        <v>0</v>
      </c>
      <c r="BY325">
        <v>0</v>
      </c>
      <c r="BZ325">
        <v>0</v>
      </c>
      <c r="CA325">
        <v>0</v>
      </c>
      <c r="CB325">
        <v>0</v>
      </c>
      <c r="CC325">
        <v>0</v>
      </c>
      <c r="CD325">
        <v>1</v>
      </c>
      <c r="CE325">
        <v>0</v>
      </c>
      <c r="CF325">
        <v>0</v>
      </c>
      <c r="CG325">
        <v>0</v>
      </c>
      <c r="CH325">
        <v>1</v>
      </c>
      <c r="CI325">
        <v>0</v>
      </c>
      <c r="CJ325">
        <v>0</v>
      </c>
      <c r="CK325">
        <v>1</v>
      </c>
      <c r="CL325">
        <v>1</v>
      </c>
      <c r="CM325">
        <v>0</v>
      </c>
      <c r="CN325">
        <v>0</v>
      </c>
      <c r="CO325">
        <v>0</v>
      </c>
      <c r="CP325">
        <v>0</v>
      </c>
      <c r="CQ325">
        <v>0</v>
      </c>
      <c r="CR325">
        <v>0</v>
      </c>
      <c r="CS325">
        <v>0</v>
      </c>
      <c r="CT325">
        <v>0</v>
      </c>
      <c r="CU325">
        <v>1</v>
      </c>
      <c r="CV325">
        <v>0</v>
      </c>
      <c r="CW325">
        <v>0</v>
      </c>
      <c r="CX325">
        <v>0</v>
      </c>
      <c r="CY325">
        <v>0</v>
      </c>
      <c r="CZ325">
        <v>0</v>
      </c>
      <c r="DA325">
        <v>0</v>
      </c>
      <c r="DB325">
        <v>0</v>
      </c>
      <c r="DC325">
        <v>0</v>
      </c>
      <c r="DD325">
        <v>1</v>
      </c>
      <c r="DE325">
        <v>0</v>
      </c>
      <c r="DF325">
        <v>1</v>
      </c>
      <c r="DG325">
        <v>0</v>
      </c>
      <c r="DH325">
        <v>0</v>
      </c>
      <c r="DI325">
        <v>0</v>
      </c>
      <c r="DJ325">
        <v>0</v>
      </c>
      <c r="DK325">
        <v>0</v>
      </c>
      <c r="DL325">
        <v>0</v>
      </c>
      <c r="DM325">
        <v>1</v>
      </c>
      <c r="DN325">
        <v>0</v>
      </c>
      <c r="DO325">
        <v>0</v>
      </c>
      <c r="DP325">
        <v>0</v>
      </c>
      <c r="DQ325">
        <v>0</v>
      </c>
      <c r="DR325">
        <v>0</v>
      </c>
      <c r="DS325">
        <v>1</v>
      </c>
      <c r="DT325">
        <v>0</v>
      </c>
      <c r="DU325">
        <v>0</v>
      </c>
      <c r="DV325">
        <v>0</v>
      </c>
      <c r="DW325">
        <v>0</v>
      </c>
      <c r="DX325">
        <v>0</v>
      </c>
      <c r="DY325">
        <v>0</v>
      </c>
      <c r="DZ325" t="s">
        <v>1809</v>
      </c>
      <c r="EA325">
        <v>1</v>
      </c>
      <c r="EB325">
        <v>0</v>
      </c>
      <c r="EC325">
        <v>0</v>
      </c>
      <c r="ED325">
        <v>0</v>
      </c>
      <c r="EE325">
        <v>0</v>
      </c>
      <c r="EF325">
        <v>0</v>
      </c>
      <c r="EG325">
        <v>1</v>
      </c>
      <c r="EH325">
        <v>0</v>
      </c>
      <c r="EI325">
        <v>1</v>
      </c>
      <c r="EJ325">
        <v>0</v>
      </c>
      <c r="EK325">
        <v>0</v>
      </c>
      <c r="EL325">
        <v>1</v>
      </c>
      <c r="EM325">
        <v>1</v>
      </c>
      <c r="EN325">
        <v>1</v>
      </c>
      <c r="EO325">
        <v>1</v>
      </c>
      <c r="EP325">
        <v>0</v>
      </c>
      <c r="EQ325">
        <v>0</v>
      </c>
      <c r="ER325">
        <v>1</v>
      </c>
      <c r="ES325">
        <v>1</v>
      </c>
      <c r="ET325">
        <v>0</v>
      </c>
      <c r="EU325">
        <v>1</v>
      </c>
      <c r="EV325">
        <v>0</v>
      </c>
      <c r="EW325">
        <v>0</v>
      </c>
    </row>
    <row r="326" spans="1:153" x14ac:dyDescent="0.35">
      <c r="A326" t="s">
        <v>752</v>
      </c>
      <c r="B326" s="1">
        <v>43475</v>
      </c>
      <c r="C326" s="1">
        <v>43502</v>
      </c>
      <c r="D326">
        <v>1</v>
      </c>
      <c r="E326">
        <v>0</v>
      </c>
      <c r="F326">
        <v>1</v>
      </c>
      <c r="G326">
        <v>0</v>
      </c>
      <c r="H326">
        <v>0</v>
      </c>
      <c r="I326">
        <v>0</v>
      </c>
      <c r="J326">
        <v>1</v>
      </c>
      <c r="K326">
        <v>2</v>
      </c>
      <c r="L326">
        <v>0</v>
      </c>
      <c r="M326">
        <v>1</v>
      </c>
      <c r="N326">
        <v>1</v>
      </c>
      <c r="O326">
        <v>1</v>
      </c>
      <c r="P326">
        <v>1</v>
      </c>
      <c r="Q326">
        <v>0</v>
      </c>
      <c r="R326">
        <v>1</v>
      </c>
      <c r="S326">
        <v>1</v>
      </c>
      <c r="T326">
        <v>0</v>
      </c>
      <c r="U326">
        <v>0</v>
      </c>
      <c r="V326">
        <v>0</v>
      </c>
      <c r="W326">
        <v>0</v>
      </c>
      <c r="X326">
        <v>0</v>
      </c>
      <c r="Y326">
        <v>1</v>
      </c>
      <c r="Z326">
        <v>1</v>
      </c>
      <c r="AA326">
        <v>1</v>
      </c>
      <c r="AB326">
        <v>1</v>
      </c>
      <c r="AC326">
        <v>1</v>
      </c>
      <c r="AD326">
        <v>1</v>
      </c>
      <c r="AE326">
        <v>1</v>
      </c>
      <c r="AF326">
        <v>1</v>
      </c>
      <c r="AG326">
        <v>0</v>
      </c>
      <c r="AH326">
        <v>1</v>
      </c>
      <c r="AI326">
        <v>1</v>
      </c>
      <c r="AJ326">
        <v>0</v>
      </c>
      <c r="AK326">
        <v>0</v>
      </c>
      <c r="AL326">
        <v>0</v>
      </c>
      <c r="AM326">
        <v>0</v>
      </c>
      <c r="AN326">
        <v>1</v>
      </c>
      <c r="AO326">
        <v>0</v>
      </c>
      <c r="AP326" t="s">
        <v>1809</v>
      </c>
      <c r="AQ326" t="s">
        <v>1809</v>
      </c>
      <c r="AR326" t="s">
        <v>1809</v>
      </c>
      <c r="AS326" t="s">
        <v>1809</v>
      </c>
      <c r="AT326" t="s">
        <v>1809</v>
      </c>
      <c r="AU326" t="s">
        <v>1809</v>
      </c>
      <c r="AV326" t="s">
        <v>1809</v>
      </c>
      <c r="AW326" t="s">
        <v>1809</v>
      </c>
      <c r="AX326" t="s">
        <v>1809</v>
      </c>
      <c r="AY326" t="s">
        <v>1809</v>
      </c>
      <c r="AZ326">
        <v>1</v>
      </c>
      <c r="BA326">
        <v>0</v>
      </c>
      <c r="BB326">
        <v>0</v>
      </c>
      <c r="BC326">
        <v>1</v>
      </c>
      <c r="BD326">
        <v>0</v>
      </c>
      <c r="BE326">
        <v>0</v>
      </c>
      <c r="BF326">
        <v>0</v>
      </c>
      <c r="BG326">
        <v>0</v>
      </c>
      <c r="BH326">
        <v>0</v>
      </c>
      <c r="BI326">
        <v>0</v>
      </c>
      <c r="BJ326">
        <v>0</v>
      </c>
      <c r="BK326">
        <v>0</v>
      </c>
      <c r="BL326">
        <v>0</v>
      </c>
      <c r="BM326">
        <v>0</v>
      </c>
      <c r="BN326">
        <v>0</v>
      </c>
      <c r="BO326">
        <v>0</v>
      </c>
      <c r="BP326">
        <v>0</v>
      </c>
      <c r="BQ326">
        <v>1</v>
      </c>
      <c r="BR326">
        <v>1</v>
      </c>
      <c r="BS326">
        <v>0</v>
      </c>
      <c r="BT326">
        <v>0</v>
      </c>
      <c r="BU326">
        <v>0</v>
      </c>
      <c r="BV326">
        <v>1</v>
      </c>
      <c r="BW326">
        <v>1</v>
      </c>
      <c r="BX326">
        <v>0</v>
      </c>
      <c r="BY326">
        <v>0</v>
      </c>
      <c r="BZ326">
        <v>0</v>
      </c>
      <c r="CA326">
        <v>0</v>
      </c>
      <c r="CB326">
        <v>0</v>
      </c>
      <c r="CC326">
        <v>0</v>
      </c>
      <c r="CD326">
        <v>1</v>
      </c>
      <c r="CE326">
        <v>0</v>
      </c>
      <c r="CF326">
        <v>0</v>
      </c>
      <c r="CG326">
        <v>0</v>
      </c>
      <c r="CH326">
        <v>1</v>
      </c>
      <c r="CI326">
        <v>0</v>
      </c>
      <c r="CJ326">
        <v>0</v>
      </c>
      <c r="CK326">
        <v>1</v>
      </c>
      <c r="CL326">
        <v>1</v>
      </c>
      <c r="CM326">
        <v>0</v>
      </c>
      <c r="CN326">
        <v>0</v>
      </c>
      <c r="CO326">
        <v>0</v>
      </c>
      <c r="CP326">
        <v>0</v>
      </c>
      <c r="CQ326">
        <v>0</v>
      </c>
      <c r="CR326">
        <v>0</v>
      </c>
      <c r="CS326">
        <v>0</v>
      </c>
      <c r="CT326">
        <v>0</v>
      </c>
      <c r="CU326">
        <v>1</v>
      </c>
      <c r="CV326">
        <v>0</v>
      </c>
      <c r="CW326">
        <v>0</v>
      </c>
      <c r="CX326">
        <v>0</v>
      </c>
      <c r="CY326">
        <v>0</v>
      </c>
      <c r="CZ326">
        <v>0</v>
      </c>
      <c r="DA326">
        <v>0</v>
      </c>
      <c r="DB326">
        <v>0</v>
      </c>
      <c r="DC326">
        <v>0</v>
      </c>
      <c r="DD326">
        <v>1</v>
      </c>
      <c r="DE326">
        <v>0</v>
      </c>
      <c r="DF326">
        <v>1</v>
      </c>
      <c r="DG326">
        <v>0</v>
      </c>
      <c r="DH326">
        <v>0</v>
      </c>
      <c r="DI326">
        <v>0</v>
      </c>
      <c r="DJ326">
        <v>0</v>
      </c>
      <c r="DK326">
        <v>0</v>
      </c>
      <c r="DL326">
        <v>0</v>
      </c>
      <c r="DM326">
        <v>1</v>
      </c>
      <c r="DN326">
        <v>0</v>
      </c>
      <c r="DO326">
        <v>0</v>
      </c>
      <c r="DP326">
        <v>0</v>
      </c>
      <c r="DQ326">
        <v>0</v>
      </c>
      <c r="DR326">
        <v>0</v>
      </c>
      <c r="DS326">
        <v>1</v>
      </c>
      <c r="DT326">
        <v>0</v>
      </c>
      <c r="DU326">
        <v>0</v>
      </c>
      <c r="DV326">
        <v>0</v>
      </c>
      <c r="DW326">
        <v>0</v>
      </c>
      <c r="DX326">
        <v>0</v>
      </c>
      <c r="DY326">
        <v>0</v>
      </c>
      <c r="DZ326" t="s">
        <v>1809</v>
      </c>
      <c r="EA326">
        <v>1</v>
      </c>
      <c r="EB326">
        <v>0</v>
      </c>
      <c r="EC326">
        <v>0</v>
      </c>
      <c r="ED326">
        <v>0</v>
      </c>
      <c r="EE326">
        <v>0</v>
      </c>
      <c r="EF326">
        <v>0</v>
      </c>
      <c r="EG326">
        <v>1</v>
      </c>
      <c r="EH326">
        <v>0</v>
      </c>
      <c r="EI326">
        <v>1</v>
      </c>
      <c r="EJ326">
        <v>0</v>
      </c>
      <c r="EK326">
        <v>0</v>
      </c>
      <c r="EL326">
        <v>1</v>
      </c>
      <c r="EM326">
        <v>1</v>
      </c>
      <c r="EN326">
        <v>1</v>
      </c>
      <c r="EO326">
        <v>1</v>
      </c>
      <c r="EP326">
        <v>0</v>
      </c>
      <c r="EQ326">
        <v>0</v>
      </c>
      <c r="ER326">
        <v>1</v>
      </c>
      <c r="ES326">
        <v>1</v>
      </c>
      <c r="ET326">
        <v>0</v>
      </c>
      <c r="EU326">
        <v>1</v>
      </c>
      <c r="EV326">
        <v>0</v>
      </c>
      <c r="EW326">
        <v>0</v>
      </c>
    </row>
    <row r="327" spans="1:153" x14ac:dyDescent="0.35">
      <c r="A327" t="s">
        <v>752</v>
      </c>
      <c r="B327" s="1">
        <v>43503</v>
      </c>
      <c r="C327" s="1">
        <v>43629</v>
      </c>
      <c r="D327">
        <v>1</v>
      </c>
      <c r="E327">
        <v>0</v>
      </c>
      <c r="F327">
        <v>1</v>
      </c>
      <c r="G327">
        <v>0</v>
      </c>
      <c r="H327">
        <v>0</v>
      </c>
      <c r="I327">
        <v>0</v>
      </c>
      <c r="J327">
        <v>1</v>
      </c>
      <c r="K327">
        <v>2</v>
      </c>
      <c r="L327">
        <v>0</v>
      </c>
      <c r="M327">
        <v>1</v>
      </c>
      <c r="N327">
        <v>1</v>
      </c>
      <c r="O327">
        <v>1</v>
      </c>
      <c r="P327">
        <v>1</v>
      </c>
      <c r="Q327">
        <v>0</v>
      </c>
      <c r="R327">
        <v>1</v>
      </c>
      <c r="S327">
        <v>1</v>
      </c>
      <c r="T327">
        <v>0</v>
      </c>
      <c r="U327">
        <v>0</v>
      </c>
      <c r="V327">
        <v>0</v>
      </c>
      <c r="W327">
        <v>0</v>
      </c>
      <c r="X327">
        <v>0</v>
      </c>
      <c r="Y327">
        <v>1</v>
      </c>
      <c r="Z327">
        <v>1</v>
      </c>
      <c r="AA327">
        <v>1</v>
      </c>
      <c r="AB327">
        <v>1</v>
      </c>
      <c r="AC327">
        <v>1</v>
      </c>
      <c r="AD327">
        <v>1</v>
      </c>
      <c r="AE327">
        <v>1</v>
      </c>
      <c r="AF327">
        <v>1</v>
      </c>
      <c r="AG327">
        <v>0</v>
      </c>
      <c r="AH327">
        <v>1</v>
      </c>
      <c r="AI327">
        <v>1</v>
      </c>
      <c r="AJ327">
        <v>0</v>
      </c>
      <c r="AK327">
        <v>0</v>
      </c>
      <c r="AL327">
        <v>0</v>
      </c>
      <c r="AM327">
        <v>0</v>
      </c>
      <c r="AN327">
        <v>1</v>
      </c>
      <c r="AO327">
        <v>0</v>
      </c>
      <c r="AP327" t="s">
        <v>1809</v>
      </c>
      <c r="AQ327" t="s">
        <v>1809</v>
      </c>
      <c r="AR327" t="s">
        <v>1809</v>
      </c>
      <c r="AS327" t="s">
        <v>1809</v>
      </c>
      <c r="AT327" t="s">
        <v>1809</v>
      </c>
      <c r="AU327" t="s">
        <v>1809</v>
      </c>
      <c r="AV327" t="s">
        <v>1809</v>
      </c>
      <c r="AW327" t="s">
        <v>1809</v>
      </c>
      <c r="AX327" t="s">
        <v>1809</v>
      </c>
      <c r="AY327" t="s">
        <v>1809</v>
      </c>
      <c r="AZ327">
        <v>1</v>
      </c>
      <c r="BA327">
        <v>0</v>
      </c>
      <c r="BB327">
        <v>0</v>
      </c>
      <c r="BC327">
        <v>1</v>
      </c>
      <c r="BD327">
        <v>0</v>
      </c>
      <c r="BE327">
        <v>0</v>
      </c>
      <c r="BF327">
        <v>0</v>
      </c>
      <c r="BG327">
        <v>0</v>
      </c>
      <c r="BH327">
        <v>0</v>
      </c>
      <c r="BI327">
        <v>0</v>
      </c>
      <c r="BJ327">
        <v>0</v>
      </c>
      <c r="BK327">
        <v>0</v>
      </c>
      <c r="BL327">
        <v>0</v>
      </c>
      <c r="BM327">
        <v>0</v>
      </c>
      <c r="BN327">
        <v>0</v>
      </c>
      <c r="BO327">
        <v>0</v>
      </c>
      <c r="BP327">
        <v>0</v>
      </c>
      <c r="BQ327">
        <v>1</v>
      </c>
      <c r="BR327">
        <v>1</v>
      </c>
      <c r="BS327">
        <v>0</v>
      </c>
      <c r="BT327">
        <v>0</v>
      </c>
      <c r="BU327">
        <v>0</v>
      </c>
      <c r="BV327">
        <v>1</v>
      </c>
      <c r="BW327">
        <v>0</v>
      </c>
      <c r="BX327">
        <v>1</v>
      </c>
      <c r="BY327">
        <v>0</v>
      </c>
      <c r="BZ327">
        <v>0</v>
      </c>
      <c r="CA327">
        <v>0</v>
      </c>
      <c r="CB327">
        <v>0</v>
      </c>
      <c r="CC327">
        <v>0</v>
      </c>
      <c r="CD327">
        <v>1</v>
      </c>
      <c r="CE327">
        <v>0</v>
      </c>
      <c r="CF327">
        <v>0</v>
      </c>
      <c r="CG327">
        <v>0</v>
      </c>
      <c r="CH327">
        <v>1</v>
      </c>
      <c r="CI327">
        <v>0</v>
      </c>
      <c r="CJ327">
        <v>0</v>
      </c>
      <c r="CK327">
        <v>1</v>
      </c>
      <c r="CL327">
        <v>1</v>
      </c>
      <c r="CM327">
        <v>0</v>
      </c>
      <c r="CN327">
        <v>0</v>
      </c>
      <c r="CO327">
        <v>0</v>
      </c>
      <c r="CP327">
        <v>0</v>
      </c>
      <c r="CQ327">
        <v>0</v>
      </c>
      <c r="CR327">
        <v>0</v>
      </c>
      <c r="CS327">
        <v>0</v>
      </c>
      <c r="CT327">
        <v>0</v>
      </c>
      <c r="CU327">
        <v>1</v>
      </c>
      <c r="CV327">
        <v>0</v>
      </c>
      <c r="CW327">
        <v>0</v>
      </c>
      <c r="CX327">
        <v>0</v>
      </c>
      <c r="CY327">
        <v>0</v>
      </c>
      <c r="CZ327">
        <v>0</v>
      </c>
      <c r="DA327">
        <v>0</v>
      </c>
      <c r="DB327">
        <v>0</v>
      </c>
      <c r="DC327">
        <v>0</v>
      </c>
      <c r="DD327">
        <v>1</v>
      </c>
      <c r="DE327">
        <v>0</v>
      </c>
      <c r="DF327">
        <v>1</v>
      </c>
      <c r="DG327">
        <v>0</v>
      </c>
      <c r="DH327">
        <v>0</v>
      </c>
      <c r="DI327">
        <v>0</v>
      </c>
      <c r="DJ327">
        <v>0</v>
      </c>
      <c r="DK327">
        <v>0</v>
      </c>
      <c r="DL327">
        <v>0</v>
      </c>
      <c r="DM327">
        <v>1</v>
      </c>
      <c r="DN327">
        <v>0</v>
      </c>
      <c r="DO327">
        <v>0</v>
      </c>
      <c r="DP327">
        <v>0</v>
      </c>
      <c r="DQ327">
        <v>0</v>
      </c>
      <c r="DR327">
        <v>0</v>
      </c>
      <c r="DS327">
        <v>1</v>
      </c>
      <c r="DT327">
        <v>0</v>
      </c>
      <c r="DU327">
        <v>0</v>
      </c>
      <c r="DV327">
        <v>0</v>
      </c>
      <c r="DW327">
        <v>0</v>
      </c>
      <c r="DX327">
        <v>0</v>
      </c>
      <c r="DY327">
        <v>0</v>
      </c>
      <c r="DZ327" t="s">
        <v>1809</v>
      </c>
      <c r="EA327">
        <v>1</v>
      </c>
      <c r="EB327">
        <v>0</v>
      </c>
      <c r="EC327">
        <v>0</v>
      </c>
      <c r="ED327">
        <v>0</v>
      </c>
      <c r="EE327">
        <v>0</v>
      </c>
      <c r="EF327">
        <v>0</v>
      </c>
      <c r="EG327">
        <v>1</v>
      </c>
      <c r="EH327">
        <v>0</v>
      </c>
      <c r="EI327">
        <v>1</v>
      </c>
      <c r="EJ327">
        <v>0</v>
      </c>
      <c r="EK327">
        <v>0</v>
      </c>
      <c r="EL327">
        <v>1</v>
      </c>
      <c r="EM327">
        <v>1</v>
      </c>
      <c r="EN327">
        <v>1</v>
      </c>
      <c r="EO327">
        <v>1</v>
      </c>
      <c r="EP327">
        <v>0</v>
      </c>
      <c r="EQ327">
        <v>0</v>
      </c>
      <c r="ER327">
        <v>1</v>
      </c>
      <c r="ES327">
        <v>1</v>
      </c>
      <c r="ET327">
        <v>0</v>
      </c>
      <c r="EU327">
        <v>1</v>
      </c>
      <c r="EV327">
        <v>0</v>
      </c>
      <c r="EW327">
        <v>0</v>
      </c>
    </row>
    <row r="328" spans="1:153" x14ac:dyDescent="0.35">
      <c r="A328" t="s">
        <v>752</v>
      </c>
      <c r="B328" s="1">
        <v>43630</v>
      </c>
      <c r="C328" s="1">
        <v>43632</v>
      </c>
      <c r="D328">
        <v>1</v>
      </c>
      <c r="E328">
        <v>0</v>
      </c>
      <c r="F328">
        <v>1</v>
      </c>
      <c r="G328">
        <v>0</v>
      </c>
      <c r="H328">
        <v>0</v>
      </c>
      <c r="I328">
        <v>0</v>
      </c>
      <c r="J328">
        <v>1</v>
      </c>
      <c r="K328">
        <v>2</v>
      </c>
      <c r="L328">
        <v>0</v>
      </c>
      <c r="M328">
        <v>1</v>
      </c>
      <c r="N328">
        <v>1</v>
      </c>
      <c r="O328">
        <v>1</v>
      </c>
      <c r="P328">
        <v>1</v>
      </c>
      <c r="Q328">
        <v>0</v>
      </c>
      <c r="R328">
        <v>1</v>
      </c>
      <c r="S328">
        <v>1</v>
      </c>
      <c r="T328">
        <v>0</v>
      </c>
      <c r="U328">
        <v>0</v>
      </c>
      <c r="V328">
        <v>0</v>
      </c>
      <c r="W328">
        <v>0</v>
      </c>
      <c r="X328">
        <v>0</v>
      </c>
      <c r="Y328">
        <v>1</v>
      </c>
      <c r="Z328">
        <v>1</v>
      </c>
      <c r="AA328">
        <v>1</v>
      </c>
      <c r="AB328">
        <v>1</v>
      </c>
      <c r="AC328">
        <v>1</v>
      </c>
      <c r="AD328">
        <v>1</v>
      </c>
      <c r="AE328">
        <v>1</v>
      </c>
      <c r="AF328">
        <v>1</v>
      </c>
      <c r="AG328">
        <v>0</v>
      </c>
      <c r="AH328">
        <v>1</v>
      </c>
      <c r="AI328">
        <v>1</v>
      </c>
      <c r="AJ328">
        <v>0</v>
      </c>
      <c r="AK328">
        <v>0</v>
      </c>
      <c r="AL328">
        <v>0</v>
      </c>
      <c r="AM328">
        <v>0</v>
      </c>
      <c r="AN328">
        <v>1</v>
      </c>
      <c r="AO328">
        <v>0</v>
      </c>
      <c r="AP328" t="s">
        <v>1809</v>
      </c>
      <c r="AQ328" t="s">
        <v>1809</v>
      </c>
      <c r="AR328" t="s">
        <v>1809</v>
      </c>
      <c r="AS328" t="s">
        <v>1809</v>
      </c>
      <c r="AT328" t="s">
        <v>1809</v>
      </c>
      <c r="AU328" t="s">
        <v>1809</v>
      </c>
      <c r="AV328" t="s">
        <v>1809</v>
      </c>
      <c r="AW328" t="s">
        <v>1809</v>
      </c>
      <c r="AX328" t="s">
        <v>1809</v>
      </c>
      <c r="AY328" t="s">
        <v>1809</v>
      </c>
      <c r="AZ328">
        <v>1</v>
      </c>
      <c r="BA328">
        <v>0</v>
      </c>
      <c r="BB328">
        <v>0</v>
      </c>
      <c r="BC328">
        <v>1</v>
      </c>
      <c r="BD328">
        <v>0</v>
      </c>
      <c r="BE328">
        <v>0</v>
      </c>
      <c r="BF328">
        <v>0</v>
      </c>
      <c r="BG328">
        <v>0</v>
      </c>
      <c r="BH328">
        <v>0</v>
      </c>
      <c r="BI328">
        <v>0</v>
      </c>
      <c r="BJ328">
        <v>0</v>
      </c>
      <c r="BK328">
        <v>0</v>
      </c>
      <c r="BL328">
        <v>0</v>
      </c>
      <c r="BM328">
        <v>0</v>
      </c>
      <c r="BN328">
        <v>0</v>
      </c>
      <c r="BO328">
        <v>0</v>
      </c>
      <c r="BP328">
        <v>0</v>
      </c>
      <c r="BQ328">
        <v>1</v>
      </c>
      <c r="BR328">
        <v>1</v>
      </c>
      <c r="BS328">
        <v>0</v>
      </c>
      <c r="BT328">
        <v>0</v>
      </c>
      <c r="BU328">
        <v>0</v>
      </c>
      <c r="BV328">
        <v>1</v>
      </c>
      <c r="BW328">
        <v>0</v>
      </c>
      <c r="BX328">
        <v>1</v>
      </c>
      <c r="BY328">
        <v>0</v>
      </c>
      <c r="BZ328">
        <v>0</v>
      </c>
      <c r="CA328">
        <v>0</v>
      </c>
      <c r="CB328">
        <v>0</v>
      </c>
      <c r="CC328">
        <v>0</v>
      </c>
      <c r="CD328">
        <v>1</v>
      </c>
      <c r="CE328">
        <v>0</v>
      </c>
      <c r="CF328">
        <v>0</v>
      </c>
      <c r="CG328">
        <v>0</v>
      </c>
      <c r="CH328">
        <v>1</v>
      </c>
      <c r="CI328">
        <v>0</v>
      </c>
      <c r="CJ328">
        <v>0</v>
      </c>
      <c r="CK328">
        <v>1</v>
      </c>
      <c r="CL328">
        <v>1</v>
      </c>
      <c r="CM328">
        <v>0</v>
      </c>
      <c r="CN328">
        <v>0</v>
      </c>
      <c r="CO328">
        <v>0</v>
      </c>
      <c r="CP328">
        <v>0</v>
      </c>
      <c r="CQ328">
        <v>0</v>
      </c>
      <c r="CR328">
        <v>0</v>
      </c>
      <c r="CS328">
        <v>0</v>
      </c>
      <c r="CT328">
        <v>0</v>
      </c>
      <c r="CU328">
        <v>1</v>
      </c>
      <c r="CV328">
        <v>0</v>
      </c>
      <c r="CW328">
        <v>0</v>
      </c>
      <c r="CX328">
        <v>0</v>
      </c>
      <c r="CY328">
        <v>0</v>
      </c>
      <c r="CZ328">
        <v>0</v>
      </c>
      <c r="DA328">
        <v>0</v>
      </c>
      <c r="DB328">
        <v>0</v>
      </c>
      <c r="DC328">
        <v>0</v>
      </c>
      <c r="DD328">
        <v>1</v>
      </c>
      <c r="DE328">
        <v>0</v>
      </c>
      <c r="DF328">
        <v>1</v>
      </c>
      <c r="DG328">
        <v>0</v>
      </c>
      <c r="DH328">
        <v>0</v>
      </c>
      <c r="DI328">
        <v>0</v>
      </c>
      <c r="DJ328">
        <v>0</v>
      </c>
      <c r="DK328">
        <v>0</v>
      </c>
      <c r="DL328">
        <v>0</v>
      </c>
      <c r="DM328">
        <v>1</v>
      </c>
      <c r="DN328">
        <v>0</v>
      </c>
      <c r="DO328">
        <v>0</v>
      </c>
      <c r="DP328">
        <v>0</v>
      </c>
      <c r="DQ328">
        <v>0</v>
      </c>
      <c r="DR328">
        <v>0</v>
      </c>
      <c r="DS328">
        <v>1</v>
      </c>
      <c r="DT328">
        <v>0</v>
      </c>
      <c r="DU328">
        <v>0</v>
      </c>
      <c r="DV328">
        <v>0</v>
      </c>
      <c r="DW328">
        <v>0</v>
      </c>
      <c r="DX328">
        <v>0</v>
      </c>
      <c r="DY328">
        <v>0</v>
      </c>
      <c r="DZ328" t="s">
        <v>1809</v>
      </c>
      <c r="EA328">
        <v>1</v>
      </c>
      <c r="EB328">
        <v>0</v>
      </c>
      <c r="EC328">
        <v>0</v>
      </c>
      <c r="ED328">
        <v>0</v>
      </c>
      <c r="EE328">
        <v>0</v>
      </c>
      <c r="EF328">
        <v>0</v>
      </c>
      <c r="EG328">
        <v>1</v>
      </c>
      <c r="EH328">
        <v>0</v>
      </c>
      <c r="EI328">
        <v>1</v>
      </c>
      <c r="EJ328">
        <v>0</v>
      </c>
      <c r="EK328">
        <v>0</v>
      </c>
      <c r="EL328">
        <v>1</v>
      </c>
      <c r="EM328">
        <v>1</v>
      </c>
      <c r="EN328">
        <v>1</v>
      </c>
      <c r="EO328">
        <v>1</v>
      </c>
      <c r="EP328">
        <v>0</v>
      </c>
      <c r="EQ328">
        <v>0</v>
      </c>
      <c r="ER328">
        <v>1</v>
      </c>
      <c r="ES328">
        <v>1</v>
      </c>
      <c r="ET328">
        <v>0</v>
      </c>
      <c r="EU328">
        <v>1</v>
      </c>
      <c r="EV328">
        <v>0</v>
      </c>
      <c r="EW328">
        <v>0</v>
      </c>
    </row>
    <row r="329" spans="1:153" x14ac:dyDescent="0.35">
      <c r="A329" t="s">
        <v>752</v>
      </c>
      <c r="B329" s="1">
        <v>43633</v>
      </c>
      <c r="C329" s="1">
        <v>43692</v>
      </c>
      <c r="D329">
        <v>1</v>
      </c>
      <c r="E329">
        <v>0</v>
      </c>
      <c r="F329">
        <v>1</v>
      </c>
      <c r="G329">
        <v>0</v>
      </c>
      <c r="H329">
        <v>0</v>
      </c>
      <c r="I329">
        <v>0</v>
      </c>
      <c r="J329">
        <v>1</v>
      </c>
      <c r="K329">
        <v>2</v>
      </c>
      <c r="L329">
        <v>0</v>
      </c>
      <c r="M329">
        <v>1</v>
      </c>
      <c r="N329">
        <v>1</v>
      </c>
      <c r="O329">
        <v>1</v>
      </c>
      <c r="P329">
        <v>1</v>
      </c>
      <c r="Q329">
        <v>0</v>
      </c>
      <c r="R329">
        <v>1</v>
      </c>
      <c r="S329">
        <v>1</v>
      </c>
      <c r="T329">
        <v>0</v>
      </c>
      <c r="U329">
        <v>0</v>
      </c>
      <c r="V329">
        <v>0</v>
      </c>
      <c r="W329">
        <v>0</v>
      </c>
      <c r="X329">
        <v>0</v>
      </c>
      <c r="Y329">
        <v>1</v>
      </c>
      <c r="Z329">
        <v>1</v>
      </c>
      <c r="AA329">
        <v>1</v>
      </c>
      <c r="AB329">
        <v>1</v>
      </c>
      <c r="AC329">
        <v>1</v>
      </c>
      <c r="AD329">
        <v>1</v>
      </c>
      <c r="AE329">
        <v>1</v>
      </c>
      <c r="AF329">
        <v>1</v>
      </c>
      <c r="AG329">
        <v>0</v>
      </c>
      <c r="AH329">
        <v>1</v>
      </c>
      <c r="AI329">
        <v>1</v>
      </c>
      <c r="AJ329">
        <v>0</v>
      </c>
      <c r="AK329">
        <v>0</v>
      </c>
      <c r="AL329">
        <v>0</v>
      </c>
      <c r="AM329">
        <v>0</v>
      </c>
      <c r="AN329">
        <v>1</v>
      </c>
      <c r="AO329">
        <v>0</v>
      </c>
      <c r="AP329" t="s">
        <v>1809</v>
      </c>
      <c r="AQ329" t="s">
        <v>1809</v>
      </c>
      <c r="AR329" t="s">
        <v>1809</v>
      </c>
      <c r="AS329" t="s">
        <v>1809</v>
      </c>
      <c r="AT329" t="s">
        <v>1809</v>
      </c>
      <c r="AU329" t="s">
        <v>1809</v>
      </c>
      <c r="AV329" t="s">
        <v>1809</v>
      </c>
      <c r="AW329" t="s">
        <v>1809</v>
      </c>
      <c r="AX329" t="s">
        <v>1809</v>
      </c>
      <c r="AY329" t="s">
        <v>1809</v>
      </c>
      <c r="AZ329">
        <v>1</v>
      </c>
      <c r="BA329">
        <v>0</v>
      </c>
      <c r="BB329">
        <v>0</v>
      </c>
      <c r="BC329">
        <v>1</v>
      </c>
      <c r="BD329">
        <v>0</v>
      </c>
      <c r="BE329">
        <v>0</v>
      </c>
      <c r="BF329">
        <v>0</v>
      </c>
      <c r="BG329">
        <v>0</v>
      </c>
      <c r="BH329">
        <v>0</v>
      </c>
      <c r="BI329">
        <v>0</v>
      </c>
      <c r="BJ329">
        <v>0</v>
      </c>
      <c r="BK329">
        <v>0</v>
      </c>
      <c r="BL329">
        <v>0</v>
      </c>
      <c r="BM329">
        <v>0</v>
      </c>
      <c r="BN329">
        <v>0</v>
      </c>
      <c r="BO329">
        <v>0</v>
      </c>
      <c r="BP329">
        <v>0</v>
      </c>
      <c r="BQ329">
        <v>1</v>
      </c>
      <c r="BR329">
        <v>1</v>
      </c>
      <c r="BS329">
        <v>0</v>
      </c>
      <c r="BT329">
        <v>0</v>
      </c>
      <c r="BU329">
        <v>0</v>
      </c>
      <c r="BV329">
        <v>1</v>
      </c>
      <c r="BW329">
        <v>0</v>
      </c>
      <c r="BX329">
        <v>1</v>
      </c>
      <c r="BY329">
        <v>0</v>
      </c>
      <c r="BZ329">
        <v>0</v>
      </c>
      <c r="CA329">
        <v>0</v>
      </c>
      <c r="CB329">
        <v>0</v>
      </c>
      <c r="CC329">
        <v>0</v>
      </c>
      <c r="CD329">
        <v>1</v>
      </c>
      <c r="CE329">
        <v>0</v>
      </c>
      <c r="CF329">
        <v>0</v>
      </c>
      <c r="CG329">
        <v>0</v>
      </c>
      <c r="CH329">
        <v>1</v>
      </c>
      <c r="CI329">
        <v>0</v>
      </c>
      <c r="CJ329">
        <v>0</v>
      </c>
      <c r="CK329">
        <v>1</v>
      </c>
      <c r="CL329">
        <v>1</v>
      </c>
      <c r="CM329">
        <v>0</v>
      </c>
      <c r="CN329">
        <v>0</v>
      </c>
      <c r="CO329">
        <v>0</v>
      </c>
      <c r="CP329">
        <v>0</v>
      </c>
      <c r="CQ329">
        <v>0</v>
      </c>
      <c r="CR329">
        <v>0</v>
      </c>
      <c r="CS329">
        <v>0</v>
      </c>
      <c r="CT329">
        <v>0</v>
      </c>
      <c r="CU329">
        <v>1</v>
      </c>
      <c r="CV329">
        <v>0</v>
      </c>
      <c r="CW329">
        <v>0</v>
      </c>
      <c r="CX329">
        <v>0</v>
      </c>
      <c r="CY329">
        <v>0</v>
      </c>
      <c r="CZ329">
        <v>0</v>
      </c>
      <c r="DA329">
        <v>0</v>
      </c>
      <c r="DB329">
        <v>0</v>
      </c>
      <c r="DC329">
        <v>0</v>
      </c>
      <c r="DD329">
        <v>1</v>
      </c>
      <c r="DE329">
        <v>0</v>
      </c>
      <c r="DF329">
        <v>1</v>
      </c>
      <c r="DG329">
        <v>0</v>
      </c>
      <c r="DH329">
        <v>0</v>
      </c>
      <c r="DI329">
        <v>0</v>
      </c>
      <c r="DJ329">
        <v>0</v>
      </c>
      <c r="DK329">
        <v>0</v>
      </c>
      <c r="DL329">
        <v>0</v>
      </c>
      <c r="DM329">
        <v>1</v>
      </c>
      <c r="DN329">
        <v>0</v>
      </c>
      <c r="DO329">
        <v>0</v>
      </c>
      <c r="DP329">
        <v>0</v>
      </c>
      <c r="DQ329">
        <v>0</v>
      </c>
      <c r="DR329">
        <v>0</v>
      </c>
      <c r="DS329">
        <v>1</v>
      </c>
      <c r="DT329">
        <v>0</v>
      </c>
      <c r="DU329">
        <v>0</v>
      </c>
      <c r="DV329">
        <v>0</v>
      </c>
      <c r="DW329">
        <v>0</v>
      </c>
      <c r="DX329">
        <v>0</v>
      </c>
      <c r="DY329">
        <v>0</v>
      </c>
      <c r="DZ329" t="s">
        <v>1809</v>
      </c>
      <c r="EA329">
        <v>1</v>
      </c>
      <c r="EB329">
        <v>0</v>
      </c>
      <c r="EC329">
        <v>0</v>
      </c>
      <c r="ED329">
        <v>0</v>
      </c>
      <c r="EE329">
        <v>0</v>
      </c>
      <c r="EF329">
        <v>0</v>
      </c>
      <c r="EG329">
        <v>1</v>
      </c>
      <c r="EH329">
        <v>0</v>
      </c>
      <c r="EI329">
        <v>1</v>
      </c>
      <c r="EJ329">
        <v>0</v>
      </c>
      <c r="EK329">
        <v>0</v>
      </c>
      <c r="EL329">
        <v>1</v>
      </c>
      <c r="EM329">
        <v>1</v>
      </c>
      <c r="EN329">
        <v>1</v>
      </c>
      <c r="EO329">
        <v>1</v>
      </c>
      <c r="EP329">
        <v>0</v>
      </c>
      <c r="EQ329">
        <v>0</v>
      </c>
      <c r="ER329">
        <v>1</v>
      </c>
      <c r="ES329">
        <v>1</v>
      </c>
      <c r="ET329">
        <v>0</v>
      </c>
      <c r="EU329">
        <v>1</v>
      </c>
      <c r="EV329">
        <v>0</v>
      </c>
      <c r="EW329">
        <v>0</v>
      </c>
    </row>
    <row r="330" spans="1:153" x14ac:dyDescent="0.35">
      <c r="A330" t="s">
        <v>752</v>
      </c>
      <c r="B330" s="1">
        <v>43693</v>
      </c>
      <c r="C330" s="1">
        <v>43776</v>
      </c>
      <c r="D330">
        <v>1</v>
      </c>
      <c r="E330">
        <v>0</v>
      </c>
      <c r="F330">
        <v>1</v>
      </c>
      <c r="G330">
        <v>0</v>
      </c>
      <c r="H330">
        <v>0</v>
      </c>
      <c r="I330">
        <v>0</v>
      </c>
      <c r="J330">
        <v>1</v>
      </c>
      <c r="K330">
        <v>2</v>
      </c>
      <c r="L330">
        <v>0</v>
      </c>
      <c r="M330">
        <v>1</v>
      </c>
      <c r="N330">
        <v>1</v>
      </c>
      <c r="O330">
        <v>1</v>
      </c>
      <c r="P330">
        <v>1</v>
      </c>
      <c r="Q330">
        <v>0</v>
      </c>
      <c r="R330">
        <v>1</v>
      </c>
      <c r="S330">
        <v>1</v>
      </c>
      <c r="T330">
        <v>0</v>
      </c>
      <c r="U330">
        <v>0</v>
      </c>
      <c r="V330">
        <v>0</v>
      </c>
      <c r="W330">
        <v>0</v>
      </c>
      <c r="X330">
        <v>0</v>
      </c>
      <c r="Y330">
        <v>1</v>
      </c>
      <c r="Z330">
        <v>1</v>
      </c>
      <c r="AA330">
        <v>1</v>
      </c>
      <c r="AB330">
        <v>1</v>
      </c>
      <c r="AC330">
        <v>1</v>
      </c>
      <c r="AD330">
        <v>1</v>
      </c>
      <c r="AE330">
        <v>1</v>
      </c>
      <c r="AF330">
        <v>1</v>
      </c>
      <c r="AG330">
        <v>0</v>
      </c>
      <c r="AH330">
        <v>1</v>
      </c>
      <c r="AI330">
        <v>1</v>
      </c>
      <c r="AJ330">
        <v>0</v>
      </c>
      <c r="AK330">
        <v>0</v>
      </c>
      <c r="AL330">
        <v>0</v>
      </c>
      <c r="AM330">
        <v>0</v>
      </c>
      <c r="AN330">
        <v>1</v>
      </c>
      <c r="AO330">
        <v>0</v>
      </c>
      <c r="AP330" t="s">
        <v>1809</v>
      </c>
      <c r="AQ330" t="s">
        <v>1809</v>
      </c>
      <c r="AR330" t="s">
        <v>1809</v>
      </c>
      <c r="AS330" t="s">
        <v>1809</v>
      </c>
      <c r="AT330" t="s">
        <v>1809</v>
      </c>
      <c r="AU330" t="s">
        <v>1809</v>
      </c>
      <c r="AV330" t="s">
        <v>1809</v>
      </c>
      <c r="AW330" t="s">
        <v>1809</v>
      </c>
      <c r="AX330" t="s">
        <v>1809</v>
      </c>
      <c r="AY330" t="s">
        <v>1809</v>
      </c>
      <c r="AZ330">
        <v>1</v>
      </c>
      <c r="BA330">
        <v>0</v>
      </c>
      <c r="BB330">
        <v>0</v>
      </c>
      <c r="BC330">
        <v>1</v>
      </c>
      <c r="BD330">
        <v>0</v>
      </c>
      <c r="BE330">
        <v>0</v>
      </c>
      <c r="BF330">
        <v>0</v>
      </c>
      <c r="BG330">
        <v>0</v>
      </c>
      <c r="BH330">
        <v>0</v>
      </c>
      <c r="BI330">
        <v>0</v>
      </c>
      <c r="BJ330">
        <v>0</v>
      </c>
      <c r="BK330">
        <v>0</v>
      </c>
      <c r="BL330">
        <v>0</v>
      </c>
      <c r="BM330">
        <v>0</v>
      </c>
      <c r="BN330">
        <v>0</v>
      </c>
      <c r="BO330">
        <v>0</v>
      </c>
      <c r="BP330">
        <v>0</v>
      </c>
      <c r="BQ330">
        <v>1</v>
      </c>
      <c r="BR330">
        <v>1</v>
      </c>
      <c r="BS330">
        <v>0</v>
      </c>
      <c r="BT330">
        <v>0</v>
      </c>
      <c r="BU330">
        <v>0</v>
      </c>
      <c r="BV330">
        <v>1</v>
      </c>
      <c r="BW330">
        <v>0</v>
      </c>
      <c r="BX330">
        <v>1</v>
      </c>
      <c r="BY330">
        <v>0</v>
      </c>
      <c r="BZ330">
        <v>0</v>
      </c>
      <c r="CA330">
        <v>0</v>
      </c>
      <c r="CB330">
        <v>0</v>
      </c>
      <c r="CC330">
        <v>0</v>
      </c>
      <c r="CD330">
        <v>1</v>
      </c>
      <c r="CE330">
        <v>0</v>
      </c>
      <c r="CF330">
        <v>0</v>
      </c>
      <c r="CG330">
        <v>0</v>
      </c>
      <c r="CH330">
        <v>1</v>
      </c>
      <c r="CI330">
        <v>0</v>
      </c>
      <c r="CJ330">
        <v>0</v>
      </c>
      <c r="CK330">
        <v>1</v>
      </c>
      <c r="CL330">
        <v>1</v>
      </c>
      <c r="CM330">
        <v>0</v>
      </c>
      <c r="CN330">
        <v>0</v>
      </c>
      <c r="CO330">
        <v>0</v>
      </c>
      <c r="CP330">
        <v>0</v>
      </c>
      <c r="CQ330">
        <v>0</v>
      </c>
      <c r="CR330">
        <v>0</v>
      </c>
      <c r="CS330">
        <v>0</v>
      </c>
      <c r="CT330">
        <v>0</v>
      </c>
      <c r="CU330">
        <v>1</v>
      </c>
      <c r="CV330">
        <v>0</v>
      </c>
      <c r="CW330">
        <v>0</v>
      </c>
      <c r="CX330">
        <v>0</v>
      </c>
      <c r="CY330">
        <v>0</v>
      </c>
      <c r="CZ330">
        <v>0</v>
      </c>
      <c r="DA330">
        <v>0</v>
      </c>
      <c r="DB330">
        <v>0</v>
      </c>
      <c r="DC330">
        <v>0</v>
      </c>
      <c r="DD330">
        <v>1</v>
      </c>
      <c r="DE330">
        <v>0</v>
      </c>
      <c r="DF330">
        <v>1</v>
      </c>
      <c r="DG330">
        <v>0</v>
      </c>
      <c r="DH330">
        <v>0</v>
      </c>
      <c r="DI330">
        <v>0</v>
      </c>
      <c r="DJ330">
        <v>0</v>
      </c>
      <c r="DK330">
        <v>0</v>
      </c>
      <c r="DL330">
        <v>0</v>
      </c>
      <c r="DM330">
        <v>1</v>
      </c>
      <c r="DN330">
        <v>0</v>
      </c>
      <c r="DO330">
        <v>0</v>
      </c>
      <c r="DP330">
        <v>0</v>
      </c>
      <c r="DQ330">
        <v>0</v>
      </c>
      <c r="DR330">
        <v>0</v>
      </c>
      <c r="DS330">
        <v>1</v>
      </c>
      <c r="DT330">
        <v>0</v>
      </c>
      <c r="DU330">
        <v>0</v>
      </c>
      <c r="DV330">
        <v>0</v>
      </c>
      <c r="DW330">
        <v>0</v>
      </c>
      <c r="DX330">
        <v>0</v>
      </c>
      <c r="DY330">
        <v>0</v>
      </c>
      <c r="DZ330" t="s">
        <v>1809</v>
      </c>
      <c r="EA330">
        <v>1</v>
      </c>
      <c r="EB330">
        <v>0</v>
      </c>
      <c r="EC330">
        <v>0</v>
      </c>
      <c r="ED330">
        <v>0</v>
      </c>
      <c r="EE330">
        <v>0</v>
      </c>
      <c r="EF330">
        <v>0</v>
      </c>
      <c r="EG330">
        <v>1</v>
      </c>
      <c r="EH330">
        <v>0</v>
      </c>
      <c r="EI330">
        <v>1</v>
      </c>
      <c r="EJ330">
        <v>0</v>
      </c>
      <c r="EK330">
        <v>0</v>
      </c>
      <c r="EL330">
        <v>1</v>
      </c>
      <c r="EM330">
        <v>1</v>
      </c>
      <c r="EN330">
        <v>1</v>
      </c>
      <c r="EO330">
        <v>1</v>
      </c>
      <c r="EP330">
        <v>0</v>
      </c>
      <c r="EQ330">
        <v>0</v>
      </c>
      <c r="ER330">
        <v>1</v>
      </c>
      <c r="ES330">
        <v>1</v>
      </c>
      <c r="ET330">
        <v>0</v>
      </c>
      <c r="EU330">
        <v>1</v>
      </c>
      <c r="EV330">
        <v>0</v>
      </c>
      <c r="EW330">
        <v>0</v>
      </c>
    </row>
    <row r="331" spans="1:153" x14ac:dyDescent="0.35">
      <c r="A331" t="s">
        <v>752</v>
      </c>
      <c r="B331" s="1">
        <v>43777</v>
      </c>
      <c r="C331" s="1">
        <v>43830</v>
      </c>
      <c r="D331">
        <v>1</v>
      </c>
      <c r="E331">
        <v>0</v>
      </c>
      <c r="F331">
        <v>1</v>
      </c>
      <c r="G331">
        <v>0</v>
      </c>
      <c r="H331">
        <v>0</v>
      </c>
      <c r="I331">
        <v>0</v>
      </c>
      <c r="J331">
        <v>1</v>
      </c>
      <c r="K331">
        <v>2</v>
      </c>
      <c r="L331">
        <v>0</v>
      </c>
      <c r="M331">
        <v>1</v>
      </c>
      <c r="N331">
        <v>1</v>
      </c>
      <c r="O331">
        <v>1</v>
      </c>
      <c r="P331">
        <v>1</v>
      </c>
      <c r="Q331">
        <v>0</v>
      </c>
      <c r="R331">
        <v>1</v>
      </c>
      <c r="S331">
        <v>1</v>
      </c>
      <c r="T331">
        <v>0</v>
      </c>
      <c r="U331">
        <v>0</v>
      </c>
      <c r="V331">
        <v>0</v>
      </c>
      <c r="W331">
        <v>0</v>
      </c>
      <c r="X331">
        <v>0</v>
      </c>
      <c r="Y331">
        <v>1</v>
      </c>
      <c r="Z331">
        <v>1</v>
      </c>
      <c r="AA331">
        <v>1</v>
      </c>
      <c r="AB331">
        <v>1</v>
      </c>
      <c r="AC331">
        <v>1</v>
      </c>
      <c r="AD331">
        <v>1</v>
      </c>
      <c r="AE331">
        <v>1</v>
      </c>
      <c r="AF331">
        <v>1</v>
      </c>
      <c r="AG331">
        <v>0</v>
      </c>
      <c r="AH331">
        <v>1</v>
      </c>
      <c r="AI331">
        <v>1</v>
      </c>
      <c r="AJ331">
        <v>0</v>
      </c>
      <c r="AK331">
        <v>0</v>
      </c>
      <c r="AL331">
        <v>0</v>
      </c>
      <c r="AM331">
        <v>0</v>
      </c>
      <c r="AN331">
        <v>1</v>
      </c>
      <c r="AO331">
        <v>0</v>
      </c>
      <c r="AP331" t="s">
        <v>1809</v>
      </c>
      <c r="AQ331" t="s">
        <v>1809</v>
      </c>
      <c r="AR331" t="s">
        <v>1809</v>
      </c>
      <c r="AS331" t="s">
        <v>1809</v>
      </c>
      <c r="AT331" t="s">
        <v>1809</v>
      </c>
      <c r="AU331" t="s">
        <v>1809</v>
      </c>
      <c r="AV331" t="s">
        <v>1809</v>
      </c>
      <c r="AW331" t="s">
        <v>1809</v>
      </c>
      <c r="AX331" t="s">
        <v>1809</v>
      </c>
      <c r="AY331" t="s">
        <v>1809</v>
      </c>
      <c r="AZ331">
        <v>1</v>
      </c>
      <c r="BA331">
        <v>0</v>
      </c>
      <c r="BB331">
        <v>0</v>
      </c>
      <c r="BC331">
        <v>1</v>
      </c>
      <c r="BD331">
        <v>0</v>
      </c>
      <c r="BE331">
        <v>0</v>
      </c>
      <c r="BF331">
        <v>0</v>
      </c>
      <c r="BG331">
        <v>0</v>
      </c>
      <c r="BH331">
        <v>0</v>
      </c>
      <c r="BI331">
        <v>0</v>
      </c>
      <c r="BJ331">
        <v>0</v>
      </c>
      <c r="BK331">
        <v>0</v>
      </c>
      <c r="BL331">
        <v>0</v>
      </c>
      <c r="BM331">
        <v>0</v>
      </c>
      <c r="BN331">
        <v>0</v>
      </c>
      <c r="BO331">
        <v>0</v>
      </c>
      <c r="BP331">
        <v>0</v>
      </c>
      <c r="BQ331">
        <v>1</v>
      </c>
      <c r="BR331">
        <v>1</v>
      </c>
      <c r="BS331">
        <v>0</v>
      </c>
      <c r="BT331">
        <v>0</v>
      </c>
      <c r="BU331">
        <v>0</v>
      </c>
      <c r="BV331">
        <v>1</v>
      </c>
      <c r="BW331">
        <v>0</v>
      </c>
      <c r="BX331">
        <v>1</v>
      </c>
      <c r="BY331">
        <v>0</v>
      </c>
      <c r="BZ331">
        <v>0</v>
      </c>
      <c r="CA331">
        <v>0</v>
      </c>
      <c r="CB331">
        <v>0</v>
      </c>
      <c r="CC331">
        <v>0</v>
      </c>
      <c r="CD331">
        <v>1</v>
      </c>
      <c r="CE331">
        <v>0</v>
      </c>
      <c r="CF331">
        <v>0</v>
      </c>
      <c r="CG331">
        <v>0</v>
      </c>
      <c r="CH331">
        <v>1</v>
      </c>
      <c r="CI331">
        <v>0</v>
      </c>
      <c r="CJ331">
        <v>0</v>
      </c>
      <c r="CK331">
        <v>1</v>
      </c>
      <c r="CL331">
        <v>1</v>
      </c>
      <c r="CM331">
        <v>0</v>
      </c>
      <c r="CN331">
        <v>0</v>
      </c>
      <c r="CO331">
        <v>0</v>
      </c>
      <c r="CP331">
        <v>0</v>
      </c>
      <c r="CQ331">
        <v>0</v>
      </c>
      <c r="CR331">
        <v>0</v>
      </c>
      <c r="CS331">
        <v>0</v>
      </c>
      <c r="CT331">
        <v>0</v>
      </c>
      <c r="CU331">
        <v>1</v>
      </c>
      <c r="CV331">
        <v>0</v>
      </c>
      <c r="CW331">
        <v>0</v>
      </c>
      <c r="CX331">
        <v>0</v>
      </c>
      <c r="CY331">
        <v>0</v>
      </c>
      <c r="CZ331">
        <v>0</v>
      </c>
      <c r="DA331">
        <v>0</v>
      </c>
      <c r="DB331">
        <v>0</v>
      </c>
      <c r="DC331">
        <v>0</v>
      </c>
      <c r="DD331">
        <v>1</v>
      </c>
      <c r="DE331">
        <v>0</v>
      </c>
      <c r="DF331">
        <v>1</v>
      </c>
      <c r="DG331">
        <v>0</v>
      </c>
      <c r="DH331">
        <v>0</v>
      </c>
      <c r="DI331">
        <v>0</v>
      </c>
      <c r="DJ331">
        <v>0</v>
      </c>
      <c r="DK331">
        <v>0</v>
      </c>
      <c r="DL331">
        <v>0</v>
      </c>
      <c r="DM331">
        <v>1</v>
      </c>
      <c r="DN331">
        <v>0</v>
      </c>
      <c r="DO331">
        <v>0</v>
      </c>
      <c r="DP331">
        <v>0</v>
      </c>
      <c r="DQ331">
        <v>0</v>
      </c>
      <c r="DR331">
        <v>0</v>
      </c>
      <c r="DS331">
        <v>1</v>
      </c>
      <c r="DT331">
        <v>0</v>
      </c>
      <c r="DU331">
        <v>0</v>
      </c>
      <c r="DV331">
        <v>0</v>
      </c>
      <c r="DW331">
        <v>0</v>
      </c>
      <c r="DX331">
        <v>0</v>
      </c>
      <c r="DY331">
        <v>0</v>
      </c>
      <c r="DZ331" t="s">
        <v>1809</v>
      </c>
      <c r="EA331">
        <v>1</v>
      </c>
      <c r="EB331">
        <v>0</v>
      </c>
      <c r="EC331">
        <v>0</v>
      </c>
      <c r="ED331">
        <v>0</v>
      </c>
      <c r="EE331">
        <v>0</v>
      </c>
      <c r="EF331">
        <v>0</v>
      </c>
      <c r="EG331">
        <v>1</v>
      </c>
      <c r="EH331">
        <v>0</v>
      </c>
      <c r="EI331">
        <v>1</v>
      </c>
      <c r="EJ331">
        <v>0</v>
      </c>
      <c r="EK331">
        <v>0</v>
      </c>
      <c r="EL331">
        <v>1</v>
      </c>
      <c r="EM331">
        <v>1</v>
      </c>
      <c r="EN331">
        <v>1</v>
      </c>
      <c r="EO331">
        <v>1</v>
      </c>
      <c r="EP331">
        <v>0</v>
      </c>
      <c r="EQ331">
        <v>0</v>
      </c>
      <c r="ER331">
        <v>1</v>
      </c>
      <c r="ES331">
        <v>1</v>
      </c>
      <c r="ET331">
        <v>0</v>
      </c>
      <c r="EU331">
        <v>1</v>
      </c>
      <c r="EV331">
        <v>0</v>
      </c>
      <c r="EW331">
        <v>0</v>
      </c>
    </row>
    <row r="332" spans="1:153" x14ac:dyDescent="0.35">
      <c r="A332" t="s">
        <v>824</v>
      </c>
      <c r="B332" s="1">
        <v>41640</v>
      </c>
      <c r="C332" s="1">
        <v>41799</v>
      </c>
      <c r="D332">
        <v>1</v>
      </c>
      <c r="E332">
        <v>0</v>
      </c>
      <c r="F332">
        <v>0</v>
      </c>
      <c r="G332">
        <v>0</v>
      </c>
      <c r="H332">
        <v>1</v>
      </c>
      <c r="I332">
        <v>0</v>
      </c>
      <c r="J332">
        <v>1</v>
      </c>
      <c r="K332">
        <v>5</v>
      </c>
      <c r="L332">
        <v>0</v>
      </c>
      <c r="M332">
        <v>1</v>
      </c>
      <c r="N332">
        <v>1</v>
      </c>
      <c r="O332">
        <v>1</v>
      </c>
      <c r="P332">
        <v>1</v>
      </c>
      <c r="Q332">
        <v>0</v>
      </c>
      <c r="R332">
        <v>0</v>
      </c>
      <c r="S332">
        <v>0</v>
      </c>
      <c r="T332">
        <v>0</v>
      </c>
      <c r="U332">
        <v>0</v>
      </c>
      <c r="V332">
        <v>0</v>
      </c>
      <c r="W332">
        <v>0</v>
      </c>
      <c r="X332">
        <v>1</v>
      </c>
      <c r="Y332">
        <v>0</v>
      </c>
      <c r="Z332" t="s">
        <v>1809</v>
      </c>
      <c r="AA332" t="s">
        <v>1809</v>
      </c>
      <c r="AB332" t="s">
        <v>1809</v>
      </c>
      <c r="AC332" t="s">
        <v>1809</v>
      </c>
      <c r="AD332" t="s">
        <v>1809</v>
      </c>
      <c r="AE332" t="s">
        <v>1809</v>
      </c>
      <c r="AF332" t="s">
        <v>1809</v>
      </c>
      <c r="AG332" t="s">
        <v>1809</v>
      </c>
      <c r="AH332" t="s">
        <v>1809</v>
      </c>
      <c r="AI332" t="s">
        <v>1809</v>
      </c>
      <c r="AJ332" t="s">
        <v>1809</v>
      </c>
      <c r="AK332" t="s">
        <v>1809</v>
      </c>
      <c r="AL332" t="s">
        <v>1809</v>
      </c>
      <c r="AM332" t="s">
        <v>1809</v>
      </c>
      <c r="AN332">
        <v>0</v>
      </c>
      <c r="AO332">
        <v>0</v>
      </c>
      <c r="AP332" t="s">
        <v>1809</v>
      </c>
      <c r="AQ332" t="s">
        <v>1809</v>
      </c>
      <c r="AR332" t="s">
        <v>1809</v>
      </c>
      <c r="AS332" t="s">
        <v>1809</v>
      </c>
      <c r="AT332" t="s">
        <v>1809</v>
      </c>
      <c r="AU332" t="s">
        <v>1809</v>
      </c>
      <c r="AV332" t="s">
        <v>1809</v>
      </c>
      <c r="AW332" t="s">
        <v>1809</v>
      </c>
      <c r="AX332" t="s">
        <v>1809</v>
      </c>
      <c r="AY332" t="s">
        <v>1809</v>
      </c>
      <c r="AZ332">
        <v>0</v>
      </c>
      <c r="BA332" t="s">
        <v>1809</v>
      </c>
      <c r="BB332" t="s">
        <v>1809</v>
      </c>
      <c r="BC332" t="s">
        <v>1809</v>
      </c>
      <c r="BD332" t="s">
        <v>1809</v>
      </c>
      <c r="BE332" t="s">
        <v>1809</v>
      </c>
      <c r="BF332" t="s">
        <v>1809</v>
      </c>
      <c r="BG332" t="s">
        <v>1809</v>
      </c>
      <c r="BH332" t="s">
        <v>1809</v>
      </c>
      <c r="BI332" t="s">
        <v>1809</v>
      </c>
      <c r="BJ332" t="s">
        <v>1809</v>
      </c>
      <c r="BK332" t="s">
        <v>1809</v>
      </c>
      <c r="BL332" t="s">
        <v>1809</v>
      </c>
      <c r="BM332" t="s">
        <v>1809</v>
      </c>
      <c r="BN332" t="s">
        <v>1809</v>
      </c>
      <c r="BO332" t="s">
        <v>1809</v>
      </c>
      <c r="BP332" t="s">
        <v>1809</v>
      </c>
      <c r="BQ332" t="s">
        <v>1809</v>
      </c>
      <c r="BR332" t="s">
        <v>1809</v>
      </c>
      <c r="BS332" t="s">
        <v>1809</v>
      </c>
      <c r="BT332" t="s">
        <v>1809</v>
      </c>
      <c r="BU332" t="s">
        <v>1809</v>
      </c>
      <c r="BV332">
        <v>0</v>
      </c>
      <c r="BW332" t="s">
        <v>1809</v>
      </c>
      <c r="BX332" t="s">
        <v>1809</v>
      </c>
      <c r="BY332" t="s">
        <v>1809</v>
      </c>
      <c r="BZ332" t="s">
        <v>1809</v>
      </c>
      <c r="CA332" t="s">
        <v>1809</v>
      </c>
      <c r="CB332" t="s">
        <v>1809</v>
      </c>
      <c r="CC332" t="s">
        <v>1809</v>
      </c>
      <c r="CD332" t="s">
        <v>1809</v>
      </c>
      <c r="CE332" t="s">
        <v>1809</v>
      </c>
      <c r="CF332" t="s">
        <v>1809</v>
      </c>
      <c r="CG332" t="s">
        <v>1809</v>
      </c>
      <c r="CH332">
        <v>0</v>
      </c>
      <c r="CI332" t="s">
        <v>1809</v>
      </c>
      <c r="CJ332" t="s">
        <v>1809</v>
      </c>
      <c r="CK332" t="s">
        <v>1809</v>
      </c>
      <c r="CL332" t="s">
        <v>1809</v>
      </c>
      <c r="CM332" t="s">
        <v>1809</v>
      </c>
      <c r="CN332" t="s">
        <v>1809</v>
      </c>
      <c r="CO332" t="s">
        <v>1809</v>
      </c>
      <c r="CP332" t="s">
        <v>1809</v>
      </c>
      <c r="CQ332" t="s">
        <v>1809</v>
      </c>
      <c r="CR332" t="s">
        <v>1809</v>
      </c>
      <c r="CS332" t="s">
        <v>1809</v>
      </c>
      <c r="CT332" t="s">
        <v>1809</v>
      </c>
      <c r="CU332" t="s">
        <v>1809</v>
      </c>
      <c r="CV332" t="s">
        <v>1809</v>
      </c>
      <c r="CW332" t="s">
        <v>1809</v>
      </c>
      <c r="CX332" t="s">
        <v>1809</v>
      </c>
      <c r="CY332" t="s">
        <v>1809</v>
      </c>
      <c r="CZ332" t="s">
        <v>1809</v>
      </c>
      <c r="DA332" t="s">
        <v>1809</v>
      </c>
      <c r="DB332" t="s">
        <v>1809</v>
      </c>
      <c r="DC332" t="s">
        <v>1809</v>
      </c>
      <c r="DD332" t="s">
        <v>1809</v>
      </c>
      <c r="DE332" t="s">
        <v>1809</v>
      </c>
      <c r="DF332" t="s">
        <v>1809</v>
      </c>
      <c r="DG332" t="s">
        <v>1809</v>
      </c>
      <c r="DH332" t="s">
        <v>1809</v>
      </c>
      <c r="DI332" t="s">
        <v>1809</v>
      </c>
      <c r="DJ332" t="s">
        <v>1809</v>
      </c>
      <c r="DK332" t="s">
        <v>1809</v>
      </c>
      <c r="DL332" t="s">
        <v>1809</v>
      </c>
      <c r="DM332" t="s">
        <v>1809</v>
      </c>
      <c r="DN332" t="s">
        <v>1809</v>
      </c>
      <c r="DO332" t="s">
        <v>1809</v>
      </c>
      <c r="DP332" t="s">
        <v>1809</v>
      </c>
      <c r="DQ332" t="s">
        <v>1809</v>
      </c>
      <c r="DR332" t="s">
        <v>1809</v>
      </c>
      <c r="DS332" t="s">
        <v>1809</v>
      </c>
      <c r="DT332" t="s">
        <v>1809</v>
      </c>
      <c r="DU332" t="s">
        <v>1809</v>
      </c>
      <c r="DV332" t="s">
        <v>1809</v>
      </c>
      <c r="DW332">
        <v>0</v>
      </c>
      <c r="DX332">
        <v>0</v>
      </c>
      <c r="DY332">
        <v>0</v>
      </c>
      <c r="DZ332" t="s">
        <v>1809</v>
      </c>
      <c r="EA332">
        <v>1</v>
      </c>
      <c r="EB332">
        <v>0</v>
      </c>
      <c r="EC332">
        <v>0</v>
      </c>
      <c r="ED332">
        <v>0</v>
      </c>
      <c r="EE332">
        <v>0</v>
      </c>
      <c r="EF332">
        <v>0</v>
      </c>
      <c r="EG332">
        <v>1</v>
      </c>
      <c r="EH332">
        <v>0</v>
      </c>
      <c r="EI332">
        <v>1</v>
      </c>
      <c r="EJ332">
        <v>0</v>
      </c>
      <c r="EK332">
        <v>1</v>
      </c>
      <c r="EL332">
        <v>0</v>
      </c>
      <c r="EM332" t="s">
        <v>1809</v>
      </c>
      <c r="EN332" t="s">
        <v>1809</v>
      </c>
      <c r="EO332" t="s">
        <v>1809</v>
      </c>
      <c r="EP332" t="s">
        <v>1809</v>
      </c>
      <c r="EQ332" t="s">
        <v>1809</v>
      </c>
      <c r="ER332">
        <v>1</v>
      </c>
      <c r="ES332">
        <v>1</v>
      </c>
      <c r="ET332">
        <v>0</v>
      </c>
      <c r="EU332">
        <v>0</v>
      </c>
      <c r="EV332">
        <v>0</v>
      </c>
      <c r="EW332">
        <v>0</v>
      </c>
    </row>
    <row r="333" spans="1:153" x14ac:dyDescent="0.35">
      <c r="A333" t="s">
        <v>824</v>
      </c>
      <c r="B333" s="1">
        <v>41800</v>
      </c>
      <c r="C333" s="1">
        <v>42092</v>
      </c>
      <c r="D333">
        <v>1</v>
      </c>
      <c r="E333">
        <v>0</v>
      </c>
      <c r="F333">
        <v>0</v>
      </c>
      <c r="G333">
        <v>0</v>
      </c>
      <c r="H333">
        <v>1</v>
      </c>
      <c r="I333">
        <v>0</v>
      </c>
      <c r="J333">
        <v>1</v>
      </c>
      <c r="K333">
        <v>2</v>
      </c>
      <c r="L333">
        <v>0</v>
      </c>
      <c r="M333">
        <v>1</v>
      </c>
      <c r="N333">
        <v>1</v>
      </c>
      <c r="O333">
        <v>1</v>
      </c>
      <c r="P333">
        <v>1</v>
      </c>
      <c r="Q333">
        <v>0</v>
      </c>
      <c r="R333">
        <v>0</v>
      </c>
      <c r="S333">
        <v>0</v>
      </c>
      <c r="T333">
        <v>0</v>
      </c>
      <c r="U333">
        <v>0</v>
      </c>
      <c r="V333">
        <v>0</v>
      </c>
      <c r="W333">
        <v>0</v>
      </c>
      <c r="X333">
        <v>1</v>
      </c>
      <c r="Y333">
        <v>0</v>
      </c>
      <c r="Z333" t="s">
        <v>1809</v>
      </c>
      <c r="AA333" t="s">
        <v>1809</v>
      </c>
      <c r="AB333" t="s">
        <v>1809</v>
      </c>
      <c r="AC333" t="s">
        <v>1809</v>
      </c>
      <c r="AD333" t="s">
        <v>1809</v>
      </c>
      <c r="AE333" t="s">
        <v>1809</v>
      </c>
      <c r="AF333" t="s">
        <v>1809</v>
      </c>
      <c r="AG333" t="s">
        <v>1809</v>
      </c>
      <c r="AH333" t="s">
        <v>1809</v>
      </c>
      <c r="AI333" t="s">
        <v>1809</v>
      </c>
      <c r="AJ333" t="s">
        <v>1809</v>
      </c>
      <c r="AK333" t="s">
        <v>1809</v>
      </c>
      <c r="AL333" t="s">
        <v>1809</v>
      </c>
      <c r="AM333" t="s">
        <v>1809</v>
      </c>
      <c r="AN333">
        <v>0</v>
      </c>
      <c r="AO333">
        <v>0</v>
      </c>
      <c r="AP333" t="s">
        <v>1809</v>
      </c>
      <c r="AQ333" t="s">
        <v>1809</v>
      </c>
      <c r="AR333" t="s">
        <v>1809</v>
      </c>
      <c r="AS333" t="s">
        <v>1809</v>
      </c>
      <c r="AT333" t="s">
        <v>1809</v>
      </c>
      <c r="AU333" t="s">
        <v>1809</v>
      </c>
      <c r="AV333" t="s">
        <v>1809</v>
      </c>
      <c r="AW333" t="s">
        <v>1809</v>
      </c>
      <c r="AX333" t="s">
        <v>1809</v>
      </c>
      <c r="AY333" t="s">
        <v>1809</v>
      </c>
      <c r="AZ333">
        <v>0</v>
      </c>
      <c r="BA333" t="s">
        <v>1809</v>
      </c>
      <c r="BB333" t="s">
        <v>1809</v>
      </c>
      <c r="BC333" t="s">
        <v>1809</v>
      </c>
      <c r="BD333" t="s">
        <v>1809</v>
      </c>
      <c r="BE333" t="s">
        <v>1809</v>
      </c>
      <c r="BF333" t="s">
        <v>1809</v>
      </c>
      <c r="BG333" t="s">
        <v>1809</v>
      </c>
      <c r="BH333" t="s">
        <v>1809</v>
      </c>
      <c r="BI333" t="s">
        <v>1809</v>
      </c>
      <c r="BJ333" t="s">
        <v>1809</v>
      </c>
      <c r="BK333" t="s">
        <v>1809</v>
      </c>
      <c r="BL333" t="s">
        <v>1809</v>
      </c>
      <c r="BM333" t="s">
        <v>1809</v>
      </c>
      <c r="BN333" t="s">
        <v>1809</v>
      </c>
      <c r="BO333" t="s">
        <v>1809</v>
      </c>
      <c r="BP333" t="s">
        <v>1809</v>
      </c>
      <c r="BQ333" t="s">
        <v>1809</v>
      </c>
      <c r="BR333" t="s">
        <v>1809</v>
      </c>
      <c r="BS333" t="s">
        <v>1809</v>
      </c>
      <c r="BT333" t="s">
        <v>1809</v>
      </c>
      <c r="BU333" t="s">
        <v>1809</v>
      </c>
      <c r="BV333">
        <v>0</v>
      </c>
      <c r="BW333" t="s">
        <v>1809</v>
      </c>
      <c r="BX333" t="s">
        <v>1809</v>
      </c>
      <c r="BY333" t="s">
        <v>1809</v>
      </c>
      <c r="BZ333" t="s">
        <v>1809</v>
      </c>
      <c r="CA333" t="s">
        <v>1809</v>
      </c>
      <c r="CB333" t="s">
        <v>1809</v>
      </c>
      <c r="CC333" t="s">
        <v>1809</v>
      </c>
      <c r="CD333" t="s">
        <v>1809</v>
      </c>
      <c r="CE333" t="s">
        <v>1809</v>
      </c>
      <c r="CF333" t="s">
        <v>1809</v>
      </c>
      <c r="CG333" t="s">
        <v>1809</v>
      </c>
      <c r="CH333">
        <v>0</v>
      </c>
      <c r="CI333" t="s">
        <v>1809</v>
      </c>
      <c r="CJ333" t="s">
        <v>1809</v>
      </c>
      <c r="CK333" t="s">
        <v>1809</v>
      </c>
      <c r="CL333" t="s">
        <v>1809</v>
      </c>
      <c r="CM333" t="s">
        <v>1809</v>
      </c>
      <c r="CN333" t="s">
        <v>1809</v>
      </c>
      <c r="CO333" t="s">
        <v>1809</v>
      </c>
      <c r="CP333" t="s">
        <v>1809</v>
      </c>
      <c r="CQ333" t="s">
        <v>1809</v>
      </c>
      <c r="CR333" t="s">
        <v>1809</v>
      </c>
      <c r="CS333" t="s">
        <v>1809</v>
      </c>
      <c r="CT333" t="s">
        <v>1809</v>
      </c>
      <c r="CU333" t="s">
        <v>1809</v>
      </c>
      <c r="CV333" t="s">
        <v>1809</v>
      </c>
      <c r="CW333" t="s">
        <v>1809</v>
      </c>
      <c r="CX333" t="s">
        <v>1809</v>
      </c>
      <c r="CY333" t="s">
        <v>1809</v>
      </c>
      <c r="CZ333" t="s">
        <v>1809</v>
      </c>
      <c r="DA333" t="s">
        <v>1809</v>
      </c>
      <c r="DB333" t="s">
        <v>1809</v>
      </c>
      <c r="DC333" t="s">
        <v>1809</v>
      </c>
      <c r="DD333" t="s">
        <v>1809</v>
      </c>
      <c r="DE333" t="s">
        <v>1809</v>
      </c>
      <c r="DF333" t="s">
        <v>1809</v>
      </c>
      <c r="DG333" t="s">
        <v>1809</v>
      </c>
      <c r="DH333" t="s">
        <v>1809</v>
      </c>
      <c r="DI333" t="s">
        <v>1809</v>
      </c>
      <c r="DJ333" t="s">
        <v>1809</v>
      </c>
      <c r="DK333" t="s">
        <v>1809</v>
      </c>
      <c r="DL333" t="s">
        <v>1809</v>
      </c>
      <c r="DM333" t="s">
        <v>1809</v>
      </c>
      <c r="DN333" t="s">
        <v>1809</v>
      </c>
      <c r="DO333" t="s">
        <v>1809</v>
      </c>
      <c r="DP333" t="s">
        <v>1809</v>
      </c>
      <c r="DQ333" t="s">
        <v>1809</v>
      </c>
      <c r="DR333" t="s">
        <v>1809</v>
      </c>
      <c r="DS333" t="s">
        <v>1809</v>
      </c>
      <c r="DT333" t="s">
        <v>1809</v>
      </c>
      <c r="DU333" t="s">
        <v>1809</v>
      </c>
      <c r="DV333" t="s">
        <v>1809</v>
      </c>
      <c r="DW333">
        <v>0</v>
      </c>
      <c r="DX333">
        <v>0</v>
      </c>
      <c r="DY333">
        <v>0</v>
      </c>
      <c r="DZ333" t="s">
        <v>1809</v>
      </c>
      <c r="EA333">
        <v>1</v>
      </c>
      <c r="EB333">
        <v>0</v>
      </c>
      <c r="EC333">
        <v>0</v>
      </c>
      <c r="ED333">
        <v>0</v>
      </c>
      <c r="EE333">
        <v>0</v>
      </c>
      <c r="EF333">
        <v>0</v>
      </c>
      <c r="EG333">
        <v>1</v>
      </c>
      <c r="EH333">
        <v>0</v>
      </c>
      <c r="EI333">
        <v>1</v>
      </c>
      <c r="EJ333">
        <v>0</v>
      </c>
      <c r="EK333">
        <v>1</v>
      </c>
      <c r="EL333">
        <v>0</v>
      </c>
      <c r="EM333" t="s">
        <v>1809</v>
      </c>
      <c r="EN333" t="s">
        <v>1809</v>
      </c>
      <c r="EO333" t="s">
        <v>1809</v>
      </c>
      <c r="EP333" t="s">
        <v>1809</v>
      </c>
      <c r="EQ333" t="s">
        <v>1809</v>
      </c>
      <c r="ER333">
        <v>1</v>
      </c>
      <c r="ES333">
        <v>1</v>
      </c>
      <c r="ET333">
        <v>0</v>
      </c>
      <c r="EU333">
        <v>0</v>
      </c>
      <c r="EV333">
        <v>0</v>
      </c>
      <c r="EW333">
        <v>0</v>
      </c>
    </row>
    <row r="334" spans="1:153" x14ac:dyDescent="0.35">
      <c r="A334" t="s">
        <v>824</v>
      </c>
      <c r="B334" s="1">
        <v>42093</v>
      </c>
      <c r="C334" s="1">
        <v>42533</v>
      </c>
      <c r="D334">
        <v>1</v>
      </c>
      <c r="E334">
        <v>0</v>
      </c>
      <c r="F334">
        <v>0</v>
      </c>
      <c r="G334">
        <v>0</v>
      </c>
      <c r="H334">
        <v>1</v>
      </c>
      <c r="I334">
        <v>0</v>
      </c>
      <c r="J334">
        <v>1</v>
      </c>
      <c r="K334">
        <v>2</v>
      </c>
      <c r="L334">
        <v>0</v>
      </c>
      <c r="M334">
        <v>1</v>
      </c>
      <c r="N334">
        <v>1</v>
      </c>
      <c r="O334">
        <v>1</v>
      </c>
      <c r="P334">
        <v>1</v>
      </c>
      <c r="Q334">
        <v>0</v>
      </c>
      <c r="R334">
        <v>0</v>
      </c>
      <c r="S334">
        <v>0</v>
      </c>
      <c r="T334">
        <v>0</v>
      </c>
      <c r="U334">
        <v>0</v>
      </c>
      <c r="V334">
        <v>0</v>
      </c>
      <c r="W334">
        <v>0</v>
      </c>
      <c r="X334">
        <v>1</v>
      </c>
      <c r="Y334">
        <v>0</v>
      </c>
      <c r="Z334" t="s">
        <v>1809</v>
      </c>
      <c r="AA334" t="s">
        <v>1809</v>
      </c>
      <c r="AB334" t="s">
        <v>1809</v>
      </c>
      <c r="AC334" t="s">
        <v>1809</v>
      </c>
      <c r="AD334" t="s">
        <v>1809</v>
      </c>
      <c r="AE334" t="s">
        <v>1809</v>
      </c>
      <c r="AF334" t="s">
        <v>1809</v>
      </c>
      <c r="AG334" t="s">
        <v>1809</v>
      </c>
      <c r="AH334" t="s">
        <v>1809</v>
      </c>
      <c r="AI334" t="s">
        <v>1809</v>
      </c>
      <c r="AJ334" t="s">
        <v>1809</v>
      </c>
      <c r="AK334" t="s">
        <v>1809</v>
      </c>
      <c r="AL334" t="s">
        <v>1809</v>
      </c>
      <c r="AM334" t="s">
        <v>1809</v>
      </c>
      <c r="AN334">
        <v>0</v>
      </c>
      <c r="AO334">
        <v>0</v>
      </c>
      <c r="AP334" t="s">
        <v>1809</v>
      </c>
      <c r="AQ334" t="s">
        <v>1809</v>
      </c>
      <c r="AR334" t="s">
        <v>1809</v>
      </c>
      <c r="AS334" t="s">
        <v>1809</v>
      </c>
      <c r="AT334" t="s">
        <v>1809</v>
      </c>
      <c r="AU334" t="s">
        <v>1809</v>
      </c>
      <c r="AV334" t="s">
        <v>1809</v>
      </c>
      <c r="AW334" t="s">
        <v>1809</v>
      </c>
      <c r="AX334" t="s">
        <v>1809</v>
      </c>
      <c r="AY334" t="s">
        <v>1809</v>
      </c>
      <c r="AZ334">
        <v>0</v>
      </c>
      <c r="BA334" t="s">
        <v>1809</v>
      </c>
      <c r="BB334" t="s">
        <v>1809</v>
      </c>
      <c r="BC334" t="s">
        <v>1809</v>
      </c>
      <c r="BD334" t="s">
        <v>1809</v>
      </c>
      <c r="BE334" t="s">
        <v>1809</v>
      </c>
      <c r="BF334" t="s">
        <v>1809</v>
      </c>
      <c r="BG334" t="s">
        <v>1809</v>
      </c>
      <c r="BH334" t="s">
        <v>1809</v>
      </c>
      <c r="BI334" t="s">
        <v>1809</v>
      </c>
      <c r="BJ334" t="s">
        <v>1809</v>
      </c>
      <c r="BK334" t="s">
        <v>1809</v>
      </c>
      <c r="BL334" t="s">
        <v>1809</v>
      </c>
      <c r="BM334" t="s">
        <v>1809</v>
      </c>
      <c r="BN334" t="s">
        <v>1809</v>
      </c>
      <c r="BO334" t="s">
        <v>1809</v>
      </c>
      <c r="BP334" t="s">
        <v>1809</v>
      </c>
      <c r="BQ334" t="s">
        <v>1809</v>
      </c>
      <c r="BR334" t="s">
        <v>1809</v>
      </c>
      <c r="BS334" t="s">
        <v>1809</v>
      </c>
      <c r="BT334" t="s">
        <v>1809</v>
      </c>
      <c r="BU334" t="s">
        <v>1809</v>
      </c>
      <c r="BV334">
        <v>0</v>
      </c>
      <c r="BW334" t="s">
        <v>1809</v>
      </c>
      <c r="BX334" t="s">
        <v>1809</v>
      </c>
      <c r="BY334" t="s">
        <v>1809</v>
      </c>
      <c r="BZ334" t="s">
        <v>1809</v>
      </c>
      <c r="CA334" t="s">
        <v>1809</v>
      </c>
      <c r="CB334" t="s">
        <v>1809</v>
      </c>
      <c r="CC334" t="s">
        <v>1809</v>
      </c>
      <c r="CD334" t="s">
        <v>1809</v>
      </c>
      <c r="CE334" t="s">
        <v>1809</v>
      </c>
      <c r="CF334" t="s">
        <v>1809</v>
      </c>
      <c r="CG334" t="s">
        <v>1809</v>
      </c>
      <c r="CH334">
        <v>0</v>
      </c>
      <c r="CI334" t="s">
        <v>1809</v>
      </c>
      <c r="CJ334" t="s">
        <v>1809</v>
      </c>
      <c r="CK334" t="s">
        <v>1809</v>
      </c>
      <c r="CL334" t="s">
        <v>1809</v>
      </c>
      <c r="CM334" t="s">
        <v>1809</v>
      </c>
      <c r="CN334" t="s">
        <v>1809</v>
      </c>
      <c r="CO334" t="s">
        <v>1809</v>
      </c>
      <c r="CP334" t="s">
        <v>1809</v>
      </c>
      <c r="CQ334" t="s">
        <v>1809</v>
      </c>
      <c r="CR334" t="s">
        <v>1809</v>
      </c>
      <c r="CS334" t="s">
        <v>1809</v>
      </c>
      <c r="CT334" t="s">
        <v>1809</v>
      </c>
      <c r="CU334" t="s">
        <v>1809</v>
      </c>
      <c r="CV334" t="s">
        <v>1809</v>
      </c>
      <c r="CW334" t="s">
        <v>1809</v>
      </c>
      <c r="CX334" t="s">
        <v>1809</v>
      </c>
      <c r="CY334" t="s">
        <v>1809</v>
      </c>
      <c r="CZ334" t="s">
        <v>1809</v>
      </c>
      <c r="DA334" t="s">
        <v>1809</v>
      </c>
      <c r="DB334" t="s">
        <v>1809</v>
      </c>
      <c r="DC334" t="s">
        <v>1809</v>
      </c>
      <c r="DD334" t="s">
        <v>1809</v>
      </c>
      <c r="DE334" t="s">
        <v>1809</v>
      </c>
      <c r="DF334" t="s">
        <v>1809</v>
      </c>
      <c r="DG334" t="s">
        <v>1809</v>
      </c>
      <c r="DH334" t="s">
        <v>1809</v>
      </c>
      <c r="DI334" t="s">
        <v>1809</v>
      </c>
      <c r="DJ334" t="s">
        <v>1809</v>
      </c>
      <c r="DK334" t="s">
        <v>1809</v>
      </c>
      <c r="DL334" t="s">
        <v>1809</v>
      </c>
      <c r="DM334" t="s">
        <v>1809</v>
      </c>
      <c r="DN334" t="s">
        <v>1809</v>
      </c>
      <c r="DO334" t="s">
        <v>1809</v>
      </c>
      <c r="DP334" t="s">
        <v>1809</v>
      </c>
      <c r="DQ334" t="s">
        <v>1809</v>
      </c>
      <c r="DR334" t="s">
        <v>1809</v>
      </c>
      <c r="DS334" t="s">
        <v>1809</v>
      </c>
      <c r="DT334" t="s">
        <v>1809</v>
      </c>
      <c r="DU334" t="s">
        <v>1809</v>
      </c>
      <c r="DV334" t="s">
        <v>1809</v>
      </c>
      <c r="DW334">
        <v>0</v>
      </c>
      <c r="DX334">
        <v>0</v>
      </c>
      <c r="DY334">
        <v>0</v>
      </c>
      <c r="DZ334" t="s">
        <v>1809</v>
      </c>
      <c r="EA334">
        <v>1</v>
      </c>
      <c r="EB334">
        <v>0</v>
      </c>
      <c r="EC334">
        <v>0</v>
      </c>
      <c r="ED334">
        <v>0</v>
      </c>
      <c r="EE334">
        <v>0</v>
      </c>
      <c r="EF334">
        <v>0</v>
      </c>
      <c r="EG334">
        <v>1</v>
      </c>
      <c r="EH334">
        <v>0</v>
      </c>
      <c r="EI334">
        <v>1</v>
      </c>
      <c r="EJ334">
        <v>0</v>
      </c>
      <c r="EK334">
        <v>1</v>
      </c>
      <c r="EL334">
        <v>0</v>
      </c>
      <c r="EM334" t="s">
        <v>1809</v>
      </c>
      <c r="EN334" t="s">
        <v>1809</v>
      </c>
      <c r="EO334" t="s">
        <v>1809</v>
      </c>
      <c r="EP334" t="s">
        <v>1809</v>
      </c>
      <c r="EQ334" t="s">
        <v>1809</v>
      </c>
      <c r="ER334">
        <v>1</v>
      </c>
      <c r="ES334">
        <v>1</v>
      </c>
      <c r="ET334">
        <v>0</v>
      </c>
      <c r="EU334">
        <v>0</v>
      </c>
      <c r="EV334">
        <v>0</v>
      </c>
      <c r="EW334">
        <v>0</v>
      </c>
    </row>
    <row r="335" spans="1:153" x14ac:dyDescent="0.35">
      <c r="A335" t="s">
        <v>824</v>
      </c>
      <c r="B335" s="1">
        <v>42534</v>
      </c>
      <c r="C335" s="1">
        <v>42734</v>
      </c>
      <c r="D335">
        <v>1</v>
      </c>
      <c r="E335">
        <v>0</v>
      </c>
      <c r="F335">
        <v>0</v>
      </c>
      <c r="G335">
        <v>0</v>
      </c>
      <c r="H335">
        <v>1</v>
      </c>
      <c r="I335">
        <v>0</v>
      </c>
      <c r="J335">
        <v>1</v>
      </c>
      <c r="K335">
        <v>2</v>
      </c>
      <c r="L335">
        <v>0</v>
      </c>
      <c r="M335">
        <v>1</v>
      </c>
      <c r="N335">
        <v>1</v>
      </c>
      <c r="O335">
        <v>1</v>
      </c>
      <c r="P335">
        <v>1</v>
      </c>
      <c r="Q335">
        <v>0</v>
      </c>
      <c r="R335">
        <v>0</v>
      </c>
      <c r="S335">
        <v>0</v>
      </c>
      <c r="T335">
        <v>0</v>
      </c>
      <c r="U335">
        <v>0</v>
      </c>
      <c r="V335">
        <v>0</v>
      </c>
      <c r="W335">
        <v>0</v>
      </c>
      <c r="X335">
        <v>1</v>
      </c>
      <c r="Y335">
        <v>0</v>
      </c>
      <c r="Z335" t="s">
        <v>1809</v>
      </c>
      <c r="AA335" t="s">
        <v>1809</v>
      </c>
      <c r="AB335" t="s">
        <v>1809</v>
      </c>
      <c r="AC335" t="s">
        <v>1809</v>
      </c>
      <c r="AD335" t="s">
        <v>1809</v>
      </c>
      <c r="AE335" t="s">
        <v>1809</v>
      </c>
      <c r="AF335" t="s">
        <v>1809</v>
      </c>
      <c r="AG335" t="s">
        <v>1809</v>
      </c>
      <c r="AH335" t="s">
        <v>1809</v>
      </c>
      <c r="AI335" t="s">
        <v>1809</v>
      </c>
      <c r="AJ335" t="s">
        <v>1809</v>
      </c>
      <c r="AK335" t="s">
        <v>1809</v>
      </c>
      <c r="AL335" t="s">
        <v>1809</v>
      </c>
      <c r="AM335" t="s">
        <v>1809</v>
      </c>
      <c r="AN335">
        <v>0</v>
      </c>
      <c r="AO335">
        <v>0</v>
      </c>
      <c r="AP335" t="s">
        <v>1809</v>
      </c>
      <c r="AQ335" t="s">
        <v>1809</v>
      </c>
      <c r="AR335" t="s">
        <v>1809</v>
      </c>
      <c r="AS335" t="s">
        <v>1809</v>
      </c>
      <c r="AT335" t="s">
        <v>1809</v>
      </c>
      <c r="AU335" t="s">
        <v>1809</v>
      </c>
      <c r="AV335" t="s">
        <v>1809</v>
      </c>
      <c r="AW335" t="s">
        <v>1809</v>
      </c>
      <c r="AX335" t="s">
        <v>1809</v>
      </c>
      <c r="AY335" t="s">
        <v>1809</v>
      </c>
      <c r="AZ335">
        <v>0</v>
      </c>
      <c r="BA335" t="s">
        <v>1809</v>
      </c>
      <c r="BB335" t="s">
        <v>1809</v>
      </c>
      <c r="BC335" t="s">
        <v>1809</v>
      </c>
      <c r="BD335" t="s">
        <v>1809</v>
      </c>
      <c r="BE335" t="s">
        <v>1809</v>
      </c>
      <c r="BF335" t="s">
        <v>1809</v>
      </c>
      <c r="BG335" t="s">
        <v>1809</v>
      </c>
      <c r="BH335" t="s">
        <v>1809</v>
      </c>
      <c r="BI335" t="s">
        <v>1809</v>
      </c>
      <c r="BJ335" t="s">
        <v>1809</v>
      </c>
      <c r="BK335" t="s">
        <v>1809</v>
      </c>
      <c r="BL335" t="s">
        <v>1809</v>
      </c>
      <c r="BM335" t="s">
        <v>1809</v>
      </c>
      <c r="BN335" t="s">
        <v>1809</v>
      </c>
      <c r="BO335" t="s">
        <v>1809</v>
      </c>
      <c r="BP335" t="s">
        <v>1809</v>
      </c>
      <c r="BQ335" t="s">
        <v>1809</v>
      </c>
      <c r="BR335" t="s">
        <v>1809</v>
      </c>
      <c r="BS335" t="s">
        <v>1809</v>
      </c>
      <c r="BT335" t="s">
        <v>1809</v>
      </c>
      <c r="BU335" t="s">
        <v>1809</v>
      </c>
      <c r="BV335">
        <v>0</v>
      </c>
      <c r="BW335" t="s">
        <v>1809</v>
      </c>
      <c r="BX335" t="s">
        <v>1809</v>
      </c>
      <c r="BY335" t="s">
        <v>1809</v>
      </c>
      <c r="BZ335" t="s">
        <v>1809</v>
      </c>
      <c r="CA335" t="s">
        <v>1809</v>
      </c>
      <c r="CB335" t="s">
        <v>1809</v>
      </c>
      <c r="CC335" t="s">
        <v>1809</v>
      </c>
      <c r="CD335" t="s">
        <v>1809</v>
      </c>
      <c r="CE335" t="s">
        <v>1809</v>
      </c>
      <c r="CF335" t="s">
        <v>1809</v>
      </c>
      <c r="CG335" t="s">
        <v>1809</v>
      </c>
      <c r="CH335">
        <v>0</v>
      </c>
      <c r="CI335" t="s">
        <v>1809</v>
      </c>
      <c r="CJ335" t="s">
        <v>1809</v>
      </c>
      <c r="CK335" t="s">
        <v>1809</v>
      </c>
      <c r="CL335" t="s">
        <v>1809</v>
      </c>
      <c r="CM335" t="s">
        <v>1809</v>
      </c>
      <c r="CN335" t="s">
        <v>1809</v>
      </c>
      <c r="CO335" t="s">
        <v>1809</v>
      </c>
      <c r="CP335" t="s">
        <v>1809</v>
      </c>
      <c r="CQ335" t="s">
        <v>1809</v>
      </c>
      <c r="CR335" t="s">
        <v>1809</v>
      </c>
      <c r="CS335" t="s">
        <v>1809</v>
      </c>
      <c r="CT335" t="s">
        <v>1809</v>
      </c>
      <c r="CU335" t="s">
        <v>1809</v>
      </c>
      <c r="CV335" t="s">
        <v>1809</v>
      </c>
      <c r="CW335" t="s">
        <v>1809</v>
      </c>
      <c r="CX335" t="s">
        <v>1809</v>
      </c>
      <c r="CY335" t="s">
        <v>1809</v>
      </c>
      <c r="CZ335" t="s">
        <v>1809</v>
      </c>
      <c r="DA335" t="s">
        <v>1809</v>
      </c>
      <c r="DB335" t="s">
        <v>1809</v>
      </c>
      <c r="DC335" t="s">
        <v>1809</v>
      </c>
      <c r="DD335" t="s">
        <v>1809</v>
      </c>
      <c r="DE335" t="s">
        <v>1809</v>
      </c>
      <c r="DF335" t="s">
        <v>1809</v>
      </c>
      <c r="DG335" t="s">
        <v>1809</v>
      </c>
      <c r="DH335" t="s">
        <v>1809</v>
      </c>
      <c r="DI335" t="s">
        <v>1809</v>
      </c>
      <c r="DJ335" t="s">
        <v>1809</v>
      </c>
      <c r="DK335" t="s">
        <v>1809</v>
      </c>
      <c r="DL335" t="s">
        <v>1809</v>
      </c>
      <c r="DM335" t="s">
        <v>1809</v>
      </c>
      <c r="DN335" t="s">
        <v>1809</v>
      </c>
      <c r="DO335" t="s">
        <v>1809</v>
      </c>
      <c r="DP335" t="s">
        <v>1809</v>
      </c>
      <c r="DQ335" t="s">
        <v>1809</v>
      </c>
      <c r="DR335" t="s">
        <v>1809</v>
      </c>
      <c r="DS335" t="s">
        <v>1809</v>
      </c>
      <c r="DT335" t="s">
        <v>1809</v>
      </c>
      <c r="DU335" t="s">
        <v>1809</v>
      </c>
      <c r="DV335" t="s">
        <v>1809</v>
      </c>
      <c r="DW335">
        <v>0</v>
      </c>
      <c r="DX335">
        <v>0</v>
      </c>
      <c r="DY335">
        <v>0</v>
      </c>
      <c r="DZ335" t="s">
        <v>1809</v>
      </c>
      <c r="EA335">
        <v>1</v>
      </c>
      <c r="EB335">
        <v>0</v>
      </c>
      <c r="EC335">
        <v>0</v>
      </c>
      <c r="ED335">
        <v>0</v>
      </c>
      <c r="EE335">
        <v>0</v>
      </c>
      <c r="EF335">
        <v>0</v>
      </c>
      <c r="EG335">
        <v>1</v>
      </c>
      <c r="EH335">
        <v>0</v>
      </c>
      <c r="EI335">
        <v>1</v>
      </c>
      <c r="EJ335">
        <v>0</v>
      </c>
      <c r="EK335">
        <v>1</v>
      </c>
      <c r="EL335">
        <v>0</v>
      </c>
      <c r="EM335" t="s">
        <v>1809</v>
      </c>
      <c r="EN335" t="s">
        <v>1809</v>
      </c>
      <c r="EO335" t="s">
        <v>1809</v>
      </c>
      <c r="EP335" t="s">
        <v>1809</v>
      </c>
      <c r="EQ335" t="s">
        <v>1809</v>
      </c>
      <c r="ER335">
        <v>1</v>
      </c>
      <c r="ES335">
        <v>1</v>
      </c>
      <c r="ET335">
        <v>0</v>
      </c>
      <c r="EU335">
        <v>0</v>
      </c>
      <c r="EV335">
        <v>0</v>
      </c>
      <c r="EW335">
        <v>0</v>
      </c>
    </row>
    <row r="336" spans="1:153" x14ac:dyDescent="0.35">
      <c r="A336" t="s">
        <v>824</v>
      </c>
      <c r="B336" s="1">
        <v>42735</v>
      </c>
      <c r="C336" s="1">
        <v>42815</v>
      </c>
      <c r="D336">
        <v>1</v>
      </c>
      <c r="E336">
        <v>0</v>
      </c>
      <c r="F336">
        <v>0</v>
      </c>
      <c r="G336">
        <v>0</v>
      </c>
      <c r="H336">
        <v>1</v>
      </c>
      <c r="I336">
        <v>0</v>
      </c>
      <c r="J336">
        <v>1</v>
      </c>
      <c r="K336">
        <v>2</v>
      </c>
      <c r="L336">
        <v>0</v>
      </c>
      <c r="M336">
        <v>1</v>
      </c>
      <c r="N336">
        <v>1</v>
      </c>
      <c r="O336">
        <v>1</v>
      </c>
      <c r="P336">
        <v>1</v>
      </c>
      <c r="Q336">
        <v>0</v>
      </c>
      <c r="R336">
        <v>0</v>
      </c>
      <c r="S336">
        <v>0</v>
      </c>
      <c r="T336">
        <v>0</v>
      </c>
      <c r="U336">
        <v>0</v>
      </c>
      <c r="V336">
        <v>0</v>
      </c>
      <c r="W336">
        <v>0</v>
      </c>
      <c r="X336">
        <v>1</v>
      </c>
      <c r="Y336">
        <v>0</v>
      </c>
      <c r="Z336" t="s">
        <v>1809</v>
      </c>
      <c r="AA336" t="s">
        <v>1809</v>
      </c>
      <c r="AB336" t="s">
        <v>1809</v>
      </c>
      <c r="AC336" t="s">
        <v>1809</v>
      </c>
      <c r="AD336" t="s">
        <v>1809</v>
      </c>
      <c r="AE336" t="s">
        <v>1809</v>
      </c>
      <c r="AF336" t="s">
        <v>1809</v>
      </c>
      <c r="AG336" t="s">
        <v>1809</v>
      </c>
      <c r="AH336" t="s">
        <v>1809</v>
      </c>
      <c r="AI336" t="s">
        <v>1809</v>
      </c>
      <c r="AJ336" t="s">
        <v>1809</v>
      </c>
      <c r="AK336" t="s">
        <v>1809</v>
      </c>
      <c r="AL336" t="s">
        <v>1809</v>
      </c>
      <c r="AM336" t="s">
        <v>1809</v>
      </c>
      <c r="AN336">
        <v>0</v>
      </c>
      <c r="AO336">
        <v>0</v>
      </c>
      <c r="AP336" t="s">
        <v>1809</v>
      </c>
      <c r="AQ336" t="s">
        <v>1809</v>
      </c>
      <c r="AR336" t="s">
        <v>1809</v>
      </c>
      <c r="AS336" t="s">
        <v>1809</v>
      </c>
      <c r="AT336" t="s">
        <v>1809</v>
      </c>
      <c r="AU336" t="s">
        <v>1809</v>
      </c>
      <c r="AV336" t="s">
        <v>1809</v>
      </c>
      <c r="AW336" t="s">
        <v>1809</v>
      </c>
      <c r="AX336" t="s">
        <v>1809</v>
      </c>
      <c r="AY336" t="s">
        <v>1809</v>
      </c>
      <c r="AZ336">
        <v>0</v>
      </c>
      <c r="BA336" t="s">
        <v>1809</v>
      </c>
      <c r="BB336" t="s">
        <v>1809</v>
      </c>
      <c r="BC336" t="s">
        <v>1809</v>
      </c>
      <c r="BD336" t="s">
        <v>1809</v>
      </c>
      <c r="BE336" t="s">
        <v>1809</v>
      </c>
      <c r="BF336" t="s">
        <v>1809</v>
      </c>
      <c r="BG336" t="s">
        <v>1809</v>
      </c>
      <c r="BH336" t="s">
        <v>1809</v>
      </c>
      <c r="BI336" t="s">
        <v>1809</v>
      </c>
      <c r="BJ336" t="s">
        <v>1809</v>
      </c>
      <c r="BK336" t="s">
        <v>1809</v>
      </c>
      <c r="BL336" t="s">
        <v>1809</v>
      </c>
      <c r="BM336" t="s">
        <v>1809</v>
      </c>
      <c r="BN336" t="s">
        <v>1809</v>
      </c>
      <c r="BO336" t="s">
        <v>1809</v>
      </c>
      <c r="BP336" t="s">
        <v>1809</v>
      </c>
      <c r="BQ336" t="s">
        <v>1809</v>
      </c>
      <c r="BR336" t="s">
        <v>1809</v>
      </c>
      <c r="BS336" t="s">
        <v>1809</v>
      </c>
      <c r="BT336" t="s">
        <v>1809</v>
      </c>
      <c r="BU336" t="s">
        <v>1809</v>
      </c>
      <c r="BV336">
        <v>0</v>
      </c>
      <c r="BW336" t="s">
        <v>1809</v>
      </c>
      <c r="BX336" t="s">
        <v>1809</v>
      </c>
      <c r="BY336" t="s">
        <v>1809</v>
      </c>
      <c r="BZ336" t="s">
        <v>1809</v>
      </c>
      <c r="CA336" t="s">
        <v>1809</v>
      </c>
      <c r="CB336" t="s">
        <v>1809</v>
      </c>
      <c r="CC336" t="s">
        <v>1809</v>
      </c>
      <c r="CD336" t="s">
        <v>1809</v>
      </c>
      <c r="CE336" t="s">
        <v>1809</v>
      </c>
      <c r="CF336" t="s">
        <v>1809</v>
      </c>
      <c r="CG336" t="s">
        <v>1809</v>
      </c>
      <c r="CH336">
        <v>0</v>
      </c>
      <c r="CI336" t="s">
        <v>1809</v>
      </c>
      <c r="CJ336" t="s">
        <v>1809</v>
      </c>
      <c r="CK336" t="s">
        <v>1809</v>
      </c>
      <c r="CL336" t="s">
        <v>1809</v>
      </c>
      <c r="CM336" t="s">
        <v>1809</v>
      </c>
      <c r="CN336" t="s">
        <v>1809</v>
      </c>
      <c r="CO336" t="s">
        <v>1809</v>
      </c>
      <c r="CP336" t="s">
        <v>1809</v>
      </c>
      <c r="CQ336" t="s">
        <v>1809</v>
      </c>
      <c r="CR336" t="s">
        <v>1809</v>
      </c>
      <c r="CS336" t="s">
        <v>1809</v>
      </c>
      <c r="CT336" t="s">
        <v>1809</v>
      </c>
      <c r="CU336" t="s">
        <v>1809</v>
      </c>
      <c r="CV336" t="s">
        <v>1809</v>
      </c>
      <c r="CW336" t="s">
        <v>1809</v>
      </c>
      <c r="CX336" t="s">
        <v>1809</v>
      </c>
      <c r="CY336" t="s">
        <v>1809</v>
      </c>
      <c r="CZ336" t="s">
        <v>1809</v>
      </c>
      <c r="DA336" t="s">
        <v>1809</v>
      </c>
      <c r="DB336" t="s">
        <v>1809</v>
      </c>
      <c r="DC336" t="s">
        <v>1809</v>
      </c>
      <c r="DD336" t="s">
        <v>1809</v>
      </c>
      <c r="DE336" t="s">
        <v>1809</v>
      </c>
      <c r="DF336" t="s">
        <v>1809</v>
      </c>
      <c r="DG336" t="s">
        <v>1809</v>
      </c>
      <c r="DH336" t="s">
        <v>1809</v>
      </c>
      <c r="DI336" t="s">
        <v>1809</v>
      </c>
      <c r="DJ336" t="s">
        <v>1809</v>
      </c>
      <c r="DK336" t="s">
        <v>1809</v>
      </c>
      <c r="DL336" t="s">
        <v>1809</v>
      </c>
      <c r="DM336" t="s">
        <v>1809</v>
      </c>
      <c r="DN336" t="s">
        <v>1809</v>
      </c>
      <c r="DO336" t="s">
        <v>1809</v>
      </c>
      <c r="DP336" t="s">
        <v>1809</v>
      </c>
      <c r="DQ336" t="s">
        <v>1809</v>
      </c>
      <c r="DR336" t="s">
        <v>1809</v>
      </c>
      <c r="DS336" t="s">
        <v>1809</v>
      </c>
      <c r="DT336" t="s">
        <v>1809</v>
      </c>
      <c r="DU336" t="s">
        <v>1809</v>
      </c>
      <c r="DV336" t="s">
        <v>1809</v>
      </c>
      <c r="DW336">
        <v>0</v>
      </c>
      <c r="DX336">
        <v>0</v>
      </c>
      <c r="DY336">
        <v>0</v>
      </c>
      <c r="DZ336" t="s">
        <v>1809</v>
      </c>
      <c r="EA336">
        <v>1</v>
      </c>
      <c r="EB336">
        <v>0</v>
      </c>
      <c r="EC336">
        <v>0</v>
      </c>
      <c r="ED336">
        <v>0</v>
      </c>
      <c r="EE336">
        <v>0</v>
      </c>
      <c r="EF336">
        <v>0</v>
      </c>
      <c r="EG336">
        <v>1</v>
      </c>
      <c r="EH336">
        <v>0</v>
      </c>
      <c r="EI336">
        <v>1</v>
      </c>
      <c r="EJ336">
        <v>0</v>
      </c>
      <c r="EK336">
        <v>0</v>
      </c>
      <c r="EL336">
        <v>0</v>
      </c>
      <c r="EM336" t="s">
        <v>1809</v>
      </c>
      <c r="EN336" t="s">
        <v>1809</v>
      </c>
      <c r="EO336" t="s">
        <v>1809</v>
      </c>
      <c r="EP336" t="s">
        <v>1809</v>
      </c>
      <c r="EQ336" t="s">
        <v>1809</v>
      </c>
      <c r="ER336">
        <v>1</v>
      </c>
      <c r="ES336">
        <v>1</v>
      </c>
      <c r="ET336">
        <v>0</v>
      </c>
      <c r="EU336">
        <v>0</v>
      </c>
      <c r="EV336">
        <v>0</v>
      </c>
      <c r="EW336">
        <v>0</v>
      </c>
    </row>
    <row r="337" spans="1:153" x14ac:dyDescent="0.35">
      <c r="A337" t="s">
        <v>824</v>
      </c>
      <c r="B337" s="1">
        <v>42816</v>
      </c>
      <c r="C337" s="1">
        <v>42821</v>
      </c>
      <c r="D337">
        <v>1</v>
      </c>
      <c r="E337">
        <v>0</v>
      </c>
      <c r="F337">
        <v>0</v>
      </c>
      <c r="G337">
        <v>0</v>
      </c>
      <c r="H337">
        <v>1</v>
      </c>
      <c r="I337">
        <v>0</v>
      </c>
      <c r="J337">
        <v>1</v>
      </c>
      <c r="K337">
        <v>2</v>
      </c>
      <c r="L337">
        <v>0</v>
      </c>
      <c r="M337">
        <v>1</v>
      </c>
      <c r="N337">
        <v>1</v>
      </c>
      <c r="O337">
        <v>1</v>
      </c>
      <c r="P337">
        <v>1</v>
      </c>
      <c r="Q337">
        <v>0</v>
      </c>
      <c r="R337">
        <v>0</v>
      </c>
      <c r="S337">
        <v>0</v>
      </c>
      <c r="T337">
        <v>0</v>
      </c>
      <c r="U337">
        <v>0</v>
      </c>
      <c r="V337">
        <v>0</v>
      </c>
      <c r="W337">
        <v>0</v>
      </c>
      <c r="X337">
        <v>1</v>
      </c>
      <c r="Y337">
        <v>0</v>
      </c>
      <c r="Z337" t="s">
        <v>1809</v>
      </c>
      <c r="AA337" t="s">
        <v>1809</v>
      </c>
      <c r="AB337" t="s">
        <v>1809</v>
      </c>
      <c r="AC337" t="s">
        <v>1809</v>
      </c>
      <c r="AD337" t="s">
        <v>1809</v>
      </c>
      <c r="AE337" t="s">
        <v>1809</v>
      </c>
      <c r="AF337" t="s">
        <v>1809</v>
      </c>
      <c r="AG337" t="s">
        <v>1809</v>
      </c>
      <c r="AH337" t="s">
        <v>1809</v>
      </c>
      <c r="AI337" t="s">
        <v>1809</v>
      </c>
      <c r="AJ337" t="s">
        <v>1809</v>
      </c>
      <c r="AK337" t="s">
        <v>1809</v>
      </c>
      <c r="AL337" t="s">
        <v>1809</v>
      </c>
      <c r="AM337" t="s">
        <v>1809</v>
      </c>
      <c r="AN337">
        <v>0</v>
      </c>
      <c r="AO337">
        <v>0</v>
      </c>
      <c r="AP337" t="s">
        <v>1809</v>
      </c>
      <c r="AQ337" t="s">
        <v>1809</v>
      </c>
      <c r="AR337" t="s">
        <v>1809</v>
      </c>
      <c r="AS337" t="s">
        <v>1809</v>
      </c>
      <c r="AT337" t="s">
        <v>1809</v>
      </c>
      <c r="AU337" t="s">
        <v>1809</v>
      </c>
      <c r="AV337" t="s">
        <v>1809</v>
      </c>
      <c r="AW337" t="s">
        <v>1809</v>
      </c>
      <c r="AX337" t="s">
        <v>1809</v>
      </c>
      <c r="AY337" t="s">
        <v>1809</v>
      </c>
      <c r="AZ337">
        <v>0</v>
      </c>
      <c r="BA337" t="s">
        <v>1809</v>
      </c>
      <c r="BB337" t="s">
        <v>1809</v>
      </c>
      <c r="BC337" t="s">
        <v>1809</v>
      </c>
      <c r="BD337" t="s">
        <v>1809</v>
      </c>
      <c r="BE337" t="s">
        <v>1809</v>
      </c>
      <c r="BF337" t="s">
        <v>1809</v>
      </c>
      <c r="BG337" t="s">
        <v>1809</v>
      </c>
      <c r="BH337" t="s">
        <v>1809</v>
      </c>
      <c r="BI337" t="s">
        <v>1809</v>
      </c>
      <c r="BJ337" t="s">
        <v>1809</v>
      </c>
      <c r="BK337" t="s">
        <v>1809</v>
      </c>
      <c r="BL337" t="s">
        <v>1809</v>
      </c>
      <c r="BM337" t="s">
        <v>1809</v>
      </c>
      <c r="BN337" t="s">
        <v>1809</v>
      </c>
      <c r="BO337" t="s">
        <v>1809</v>
      </c>
      <c r="BP337" t="s">
        <v>1809</v>
      </c>
      <c r="BQ337" t="s">
        <v>1809</v>
      </c>
      <c r="BR337" t="s">
        <v>1809</v>
      </c>
      <c r="BS337" t="s">
        <v>1809</v>
      </c>
      <c r="BT337" t="s">
        <v>1809</v>
      </c>
      <c r="BU337" t="s">
        <v>1809</v>
      </c>
      <c r="BV337">
        <v>0</v>
      </c>
      <c r="BW337" t="s">
        <v>1809</v>
      </c>
      <c r="BX337" t="s">
        <v>1809</v>
      </c>
      <c r="BY337" t="s">
        <v>1809</v>
      </c>
      <c r="BZ337" t="s">
        <v>1809</v>
      </c>
      <c r="CA337" t="s">
        <v>1809</v>
      </c>
      <c r="CB337" t="s">
        <v>1809</v>
      </c>
      <c r="CC337" t="s">
        <v>1809</v>
      </c>
      <c r="CD337" t="s">
        <v>1809</v>
      </c>
      <c r="CE337" t="s">
        <v>1809</v>
      </c>
      <c r="CF337" t="s">
        <v>1809</v>
      </c>
      <c r="CG337" t="s">
        <v>1809</v>
      </c>
      <c r="CH337">
        <v>0</v>
      </c>
      <c r="CI337" t="s">
        <v>1809</v>
      </c>
      <c r="CJ337" t="s">
        <v>1809</v>
      </c>
      <c r="CK337" t="s">
        <v>1809</v>
      </c>
      <c r="CL337" t="s">
        <v>1809</v>
      </c>
      <c r="CM337" t="s">
        <v>1809</v>
      </c>
      <c r="CN337" t="s">
        <v>1809</v>
      </c>
      <c r="CO337" t="s">
        <v>1809</v>
      </c>
      <c r="CP337" t="s">
        <v>1809</v>
      </c>
      <c r="CQ337" t="s">
        <v>1809</v>
      </c>
      <c r="CR337" t="s">
        <v>1809</v>
      </c>
      <c r="CS337" t="s">
        <v>1809</v>
      </c>
      <c r="CT337" t="s">
        <v>1809</v>
      </c>
      <c r="CU337" t="s">
        <v>1809</v>
      </c>
      <c r="CV337" t="s">
        <v>1809</v>
      </c>
      <c r="CW337" t="s">
        <v>1809</v>
      </c>
      <c r="CX337" t="s">
        <v>1809</v>
      </c>
      <c r="CY337" t="s">
        <v>1809</v>
      </c>
      <c r="CZ337" t="s">
        <v>1809</v>
      </c>
      <c r="DA337" t="s">
        <v>1809</v>
      </c>
      <c r="DB337" t="s">
        <v>1809</v>
      </c>
      <c r="DC337" t="s">
        <v>1809</v>
      </c>
      <c r="DD337" t="s">
        <v>1809</v>
      </c>
      <c r="DE337" t="s">
        <v>1809</v>
      </c>
      <c r="DF337" t="s">
        <v>1809</v>
      </c>
      <c r="DG337" t="s">
        <v>1809</v>
      </c>
      <c r="DH337" t="s">
        <v>1809</v>
      </c>
      <c r="DI337" t="s">
        <v>1809</v>
      </c>
      <c r="DJ337" t="s">
        <v>1809</v>
      </c>
      <c r="DK337" t="s">
        <v>1809</v>
      </c>
      <c r="DL337" t="s">
        <v>1809</v>
      </c>
      <c r="DM337" t="s">
        <v>1809</v>
      </c>
      <c r="DN337" t="s">
        <v>1809</v>
      </c>
      <c r="DO337" t="s">
        <v>1809</v>
      </c>
      <c r="DP337" t="s">
        <v>1809</v>
      </c>
      <c r="DQ337" t="s">
        <v>1809</v>
      </c>
      <c r="DR337" t="s">
        <v>1809</v>
      </c>
      <c r="DS337" t="s">
        <v>1809</v>
      </c>
      <c r="DT337" t="s">
        <v>1809</v>
      </c>
      <c r="DU337" t="s">
        <v>1809</v>
      </c>
      <c r="DV337" t="s">
        <v>1809</v>
      </c>
      <c r="DW337">
        <v>0</v>
      </c>
      <c r="DX337">
        <v>0</v>
      </c>
      <c r="DY337">
        <v>0</v>
      </c>
      <c r="DZ337" t="s">
        <v>1809</v>
      </c>
      <c r="EA337">
        <v>1</v>
      </c>
      <c r="EB337">
        <v>0</v>
      </c>
      <c r="EC337">
        <v>0</v>
      </c>
      <c r="ED337">
        <v>0</v>
      </c>
      <c r="EE337">
        <v>0</v>
      </c>
      <c r="EF337">
        <v>0</v>
      </c>
      <c r="EG337">
        <v>1</v>
      </c>
      <c r="EH337">
        <v>0</v>
      </c>
      <c r="EI337">
        <v>1</v>
      </c>
      <c r="EJ337">
        <v>0</v>
      </c>
      <c r="EK337">
        <v>0</v>
      </c>
      <c r="EL337">
        <v>0</v>
      </c>
      <c r="EM337" t="s">
        <v>1809</v>
      </c>
      <c r="EN337" t="s">
        <v>1809</v>
      </c>
      <c r="EO337" t="s">
        <v>1809</v>
      </c>
      <c r="EP337" t="s">
        <v>1809</v>
      </c>
      <c r="EQ337" t="s">
        <v>1809</v>
      </c>
      <c r="ER337">
        <v>1</v>
      </c>
      <c r="ES337">
        <v>1</v>
      </c>
      <c r="ET337">
        <v>0</v>
      </c>
      <c r="EU337">
        <v>0</v>
      </c>
      <c r="EV337">
        <v>0</v>
      </c>
      <c r="EW337">
        <v>0</v>
      </c>
    </row>
    <row r="338" spans="1:153" x14ac:dyDescent="0.35">
      <c r="A338" t="s">
        <v>824</v>
      </c>
      <c r="B338" s="1">
        <v>42822</v>
      </c>
      <c r="C338" s="1">
        <v>42833</v>
      </c>
      <c r="D338">
        <v>1</v>
      </c>
      <c r="E338">
        <v>0</v>
      </c>
      <c r="F338">
        <v>0</v>
      </c>
      <c r="G338">
        <v>0</v>
      </c>
      <c r="H338">
        <v>1</v>
      </c>
      <c r="I338">
        <v>0</v>
      </c>
      <c r="J338">
        <v>1</v>
      </c>
      <c r="K338">
        <v>2</v>
      </c>
      <c r="L338">
        <v>0</v>
      </c>
      <c r="M338">
        <v>1</v>
      </c>
      <c r="N338">
        <v>1</v>
      </c>
      <c r="O338">
        <v>1</v>
      </c>
      <c r="P338">
        <v>1</v>
      </c>
      <c r="Q338">
        <v>0</v>
      </c>
      <c r="R338">
        <v>0</v>
      </c>
      <c r="S338">
        <v>0</v>
      </c>
      <c r="T338">
        <v>0</v>
      </c>
      <c r="U338">
        <v>0</v>
      </c>
      <c r="V338">
        <v>0</v>
      </c>
      <c r="W338">
        <v>0</v>
      </c>
      <c r="X338">
        <v>1</v>
      </c>
      <c r="Y338">
        <v>0</v>
      </c>
      <c r="Z338" t="s">
        <v>1809</v>
      </c>
      <c r="AA338" t="s">
        <v>1809</v>
      </c>
      <c r="AB338" t="s">
        <v>1809</v>
      </c>
      <c r="AC338" t="s">
        <v>1809</v>
      </c>
      <c r="AD338" t="s">
        <v>1809</v>
      </c>
      <c r="AE338" t="s">
        <v>1809</v>
      </c>
      <c r="AF338" t="s">
        <v>1809</v>
      </c>
      <c r="AG338" t="s">
        <v>1809</v>
      </c>
      <c r="AH338" t="s">
        <v>1809</v>
      </c>
      <c r="AI338" t="s">
        <v>1809</v>
      </c>
      <c r="AJ338" t="s">
        <v>1809</v>
      </c>
      <c r="AK338" t="s">
        <v>1809</v>
      </c>
      <c r="AL338" t="s">
        <v>1809</v>
      </c>
      <c r="AM338" t="s">
        <v>1809</v>
      </c>
      <c r="AN338">
        <v>0</v>
      </c>
      <c r="AO338">
        <v>0</v>
      </c>
      <c r="AP338" t="s">
        <v>1809</v>
      </c>
      <c r="AQ338" t="s">
        <v>1809</v>
      </c>
      <c r="AR338" t="s">
        <v>1809</v>
      </c>
      <c r="AS338" t="s">
        <v>1809</v>
      </c>
      <c r="AT338" t="s">
        <v>1809</v>
      </c>
      <c r="AU338" t="s">
        <v>1809</v>
      </c>
      <c r="AV338" t="s">
        <v>1809</v>
      </c>
      <c r="AW338" t="s">
        <v>1809</v>
      </c>
      <c r="AX338" t="s">
        <v>1809</v>
      </c>
      <c r="AY338" t="s">
        <v>1809</v>
      </c>
      <c r="AZ338">
        <v>0</v>
      </c>
      <c r="BA338" t="s">
        <v>1809</v>
      </c>
      <c r="BB338" t="s">
        <v>1809</v>
      </c>
      <c r="BC338" t="s">
        <v>1809</v>
      </c>
      <c r="BD338" t="s">
        <v>1809</v>
      </c>
      <c r="BE338" t="s">
        <v>1809</v>
      </c>
      <c r="BF338" t="s">
        <v>1809</v>
      </c>
      <c r="BG338" t="s">
        <v>1809</v>
      </c>
      <c r="BH338" t="s">
        <v>1809</v>
      </c>
      <c r="BI338" t="s">
        <v>1809</v>
      </c>
      <c r="BJ338" t="s">
        <v>1809</v>
      </c>
      <c r="BK338" t="s">
        <v>1809</v>
      </c>
      <c r="BL338" t="s">
        <v>1809</v>
      </c>
      <c r="BM338" t="s">
        <v>1809</v>
      </c>
      <c r="BN338" t="s">
        <v>1809</v>
      </c>
      <c r="BO338" t="s">
        <v>1809</v>
      </c>
      <c r="BP338" t="s">
        <v>1809</v>
      </c>
      <c r="BQ338" t="s">
        <v>1809</v>
      </c>
      <c r="BR338" t="s">
        <v>1809</v>
      </c>
      <c r="BS338" t="s">
        <v>1809</v>
      </c>
      <c r="BT338" t="s">
        <v>1809</v>
      </c>
      <c r="BU338" t="s">
        <v>1809</v>
      </c>
      <c r="BV338">
        <v>0</v>
      </c>
      <c r="BW338" t="s">
        <v>1809</v>
      </c>
      <c r="BX338" t="s">
        <v>1809</v>
      </c>
      <c r="BY338" t="s">
        <v>1809</v>
      </c>
      <c r="BZ338" t="s">
        <v>1809</v>
      </c>
      <c r="CA338" t="s">
        <v>1809</v>
      </c>
      <c r="CB338" t="s">
        <v>1809</v>
      </c>
      <c r="CC338" t="s">
        <v>1809</v>
      </c>
      <c r="CD338" t="s">
        <v>1809</v>
      </c>
      <c r="CE338" t="s">
        <v>1809</v>
      </c>
      <c r="CF338" t="s">
        <v>1809</v>
      </c>
      <c r="CG338" t="s">
        <v>1809</v>
      </c>
      <c r="CH338">
        <v>0</v>
      </c>
      <c r="CI338" t="s">
        <v>1809</v>
      </c>
      <c r="CJ338" t="s">
        <v>1809</v>
      </c>
      <c r="CK338" t="s">
        <v>1809</v>
      </c>
      <c r="CL338" t="s">
        <v>1809</v>
      </c>
      <c r="CM338" t="s">
        <v>1809</v>
      </c>
      <c r="CN338" t="s">
        <v>1809</v>
      </c>
      <c r="CO338" t="s">
        <v>1809</v>
      </c>
      <c r="CP338" t="s">
        <v>1809</v>
      </c>
      <c r="CQ338" t="s">
        <v>1809</v>
      </c>
      <c r="CR338" t="s">
        <v>1809</v>
      </c>
      <c r="CS338" t="s">
        <v>1809</v>
      </c>
      <c r="CT338" t="s">
        <v>1809</v>
      </c>
      <c r="CU338" t="s">
        <v>1809</v>
      </c>
      <c r="CV338" t="s">
        <v>1809</v>
      </c>
      <c r="CW338" t="s">
        <v>1809</v>
      </c>
      <c r="CX338" t="s">
        <v>1809</v>
      </c>
      <c r="CY338" t="s">
        <v>1809</v>
      </c>
      <c r="CZ338" t="s">
        <v>1809</v>
      </c>
      <c r="DA338" t="s">
        <v>1809</v>
      </c>
      <c r="DB338" t="s">
        <v>1809</v>
      </c>
      <c r="DC338" t="s">
        <v>1809</v>
      </c>
      <c r="DD338" t="s">
        <v>1809</v>
      </c>
      <c r="DE338" t="s">
        <v>1809</v>
      </c>
      <c r="DF338" t="s">
        <v>1809</v>
      </c>
      <c r="DG338" t="s">
        <v>1809</v>
      </c>
      <c r="DH338" t="s">
        <v>1809</v>
      </c>
      <c r="DI338" t="s">
        <v>1809</v>
      </c>
      <c r="DJ338" t="s">
        <v>1809</v>
      </c>
      <c r="DK338" t="s">
        <v>1809</v>
      </c>
      <c r="DL338" t="s">
        <v>1809</v>
      </c>
      <c r="DM338" t="s">
        <v>1809</v>
      </c>
      <c r="DN338" t="s">
        <v>1809</v>
      </c>
      <c r="DO338" t="s">
        <v>1809</v>
      </c>
      <c r="DP338" t="s">
        <v>1809</v>
      </c>
      <c r="DQ338" t="s">
        <v>1809</v>
      </c>
      <c r="DR338" t="s">
        <v>1809</v>
      </c>
      <c r="DS338" t="s">
        <v>1809</v>
      </c>
      <c r="DT338" t="s">
        <v>1809</v>
      </c>
      <c r="DU338" t="s">
        <v>1809</v>
      </c>
      <c r="DV338" t="s">
        <v>1809</v>
      </c>
      <c r="DW338">
        <v>0</v>
      </c>
      <c r="DX338">
        <v>0</v>
      </c>
      <c r="DY338">
        <v>0</v>
      </c>
      <c r="DZ338" t="s">
        <v>1809</v>
      </c>
      <c r="EA338">
        <v>1</v>
      </c>
      <c r="EB338">
        <v>0</v>
      </c>
      <c r="EC338">
        <v>0</v>
      </c>
      <c r="ED338">
        <v>0</v>
      </c>
      <c r="EE338">
        <v>0</v>
      </c>
      <c r="EF338">
        <v>0</v>
      </c>
      <c r="EG338">
        <v>1</v>
      </c>
      <c r="EH338">
        <v>0</v>
      </c>
      <c r="EI338">
        <v>1</v>
      </c>
      <c r="EJ338">
        <v>0</v>
      </c>
      <c r="EK338">
        <v>1</v>
      </c>
      <c r="EL338">
        <v>0</v>
      </c>
      <c r="EM338" t="s">
        <v>1809</v>
      </c>
      <c r="EN338" t="s">
        <v>1809</v>
      </c>
      <c r="EO338" t="s">
        <v>1809</v>
      </c>
      <c r="EP338" t="s">
        <v>1809</v>
      </c>
      <c r="EQ338" t="s">
        <v>1809</v>
      </c>
      <c r="ER338">
        <v>1</v>
      </c>
      <c r="ES338">
        <v>1</v>
      </c>
      <c r="ET338">
        <v>0</v>
      </c>
      <c r="EU338">
        <v>0</v>
      </c>
      <c r="EV338">
        <v>0</v>
      </c>
      <c r="EW338">
        <v>0</v>
      </c>
    </row>
    <row r="339" spans="1:153" x14ac:dyDescent="0.35">
      <c r="A339" t="s">
        <v>824</v>
      </c>
      <c r="B339" s="1">
        <v>42834</v>
      </c>
      <c r="C339" s="1">
        <v>43095</v>
      </c>
      <c r="D339">
        <v>1</v>
      </c>
      <c r="E339">
        <v>0</v>
      </c>
      <c r="F339">
        <v>0</v>
      </c>
      <c r="G339">
        <v>0</v>
      </c>
      <c r="H339">
        <v>1</v>
      </c>
      <c r="I339">
        <v>0</v>
      </c>
      <c r="J339">
        <v>1</v>
      </c>
      <c r="K339">
        <v>2</v>
      </c>
      <c r="L339">
        <v>0</v>
      </c>
      <c r="M339">
        <v>1</v>
      </c>
      <c r="N339">
        <v>1</v>
      </c>
      <c r="O339">
        <v>1</v>
      </c>
      <c r="P339">
        <v>1</v>
      </c>
      <c r="Q339">
        <v>0</v>
      </c>
      <c r="R339">
        <v>0</v>
      </c>
      <c r="S339">
        <v>0</v>
      </c>
      <c r="T339">
        <v>0</v>
      </c>
      <c r="U339">
        <v>0</v>
      </c>
      <c r="V339">
        <v>0</v>
      </c>
      <c r="W339">
        <v>0</v>
      </c>
      <c r="X339">
        <v>1</v>
      </c>
      <c r="Y339">
        <v>0</v>
      </c>
      <c r="Z339" t="s">
        <v>1809</v>
      </c>
      <c r="AA339" t="s">
        <v>1809</v>
      </c>
      <c r="AB339" t="s">
        <v>1809</v>
      </c>
      <c r="AC339" t="s">
        <v>1809</v>
      </c>
      <c r="AD339" t="s">
        <v>1809</v>
      </c>
      <c r="AE339" t="s">
        <v>1809</v>
      </c>
      <c r="AF339" t="s">
        <v>1809</v>
      </c>
      <c r="AG339" t="s">
        <v>1809</v>
      </c>
      <c r="AH339" t="s">
        <v>1809</v>
      </c>
      <c r="AI339" t="s">
        <v>1809</v>
      </c>
      <c r="AJ339" t="s">
        <v>1809</v>
      </c>
      <c r="AK339" t="s">
        <v>1809</v>
      </c>
      <c r="AL339" t="s">
        <v>1809</v>
      </c>
      <c r="AM339" t="s">
        <v>1809</v>
      </c>
      <c r="AN339">
        <v>0</v>
      </c>
      <c r="AO339">
        <v>0</v>
      </c>
      <c r="AP339" t="s">
        <v>1809</v>
      </c>
      <c r="AQ339" t="s">
        <v>1809</v>
      </c>
      <c r="AR339" t="s">
        <v>1809</v>
      </c>
      <c r="AS339" t="s">
        <v>1809</v>
      </c>
      <c r="AT339" t="s">
        <v>1809</v>
      </c>
      <c r="AU339" t="s">
        <v>1809</v>
      </c>
      <c r="AV339" t="s">
        <v>1809</v>
      </c>
      <c r="AW339" t="s">
        <v>1809</v>
      </c>
      <c r="AX339" t="s">
        <v>1809</v>
      </c>
      <c r="AY339" t="s">
        <v>1809</v>
      </c>
      <c r="AZ339">
        <v>0</v>
      </c>
      <c r="BA339" t="s">
        <v>1809</v>
      </c>
      <c r="BB339" t="s">
        <v>1809</v>
      </c>
      <c r="BC339" t="s">
        <v>1809</v>
      </c>
      <c r="BD339" t="s">
        <v>1809</v>
      </c>
      <c r="BE339" t="s">
        <v>1809</v>
      </c>
      <c r="BF339" t="s">
        <v>1809</v>
      </c>
      <c r="BG339" t="s">
        <v>1809</v>
      </c>
      <c r="BH339" t="s">
        <v>1809</v>
      </c>
      <c r="BI339" t="s">
        <v>1809</v>
      </c>
      <c r="BJ339" t="s">
        <v>1809</v>
      </c>
      <c r="BK339" t="s">
        <v>1809</v>
      </c>
      <c r="BL339" t="s">
        <v>1809</v>
      </c>
      <c r="BM339" t="s">
        <v>1809</v>
      </c>
      <c r="BN339" t="s">
        <v>1809</v>
      </c>
      <c r="BO339" t="s">
        <v>1809</v>
      </c>
      <c r="BP339" t="s">
        <v>1809</v>
      </c>
      <c r="BQ339" t="s">
        <v>1809</v>
      </c>
      <c r="BR339" t="s">
        <v>1809</v>
      </c>
      <c r="BS339" t="s">
        <v>1809</v>
      </c>
      <c r="BT339" t="s">
        <v>1809</v>
      </c>
      <c r="BU339" t="s">
        <v>1809</v>
      </c>
      <c r="BV339">
        <v>0</v>
      </c>
      <c r="BW339" t="s">
        <v>1809</v>
      </c>
      <c r="BX339" t="s">
        <v>1809</v>
      </c>
      <c r="BY339" t="s">
        <v>1809</v>
      </c>
      <c r="BZ339" t="s">
        <v>1809</v>
      </c>
      <c r="CA339" t="s">
        <v>1809</v>
      </c>
      <c r="CB339" t="s">
        <v>1809</v>
      </c>
      <c r="CC339" t="s">
        <v>1809</v>
      </c>
      <c r="CD339" t="s">
        <v>1809</v>
      </c>
      <c r="CE339" t="s">
        <v>1809</v>
      </c>
      <c r="CF339" t="s">
        <v>1809</v>
      </c>
      <c r="CG339" t="s">
        <v>1809</v>
      </c>
      <c r="CH339">
        <v>0</v>
      </c>
      <c r="CI339" t="s">
        <v>1809</v>
      </c>
      <c r="CJ339" t="s">
        <v>1809</v>
      </c>
      <c r="CK339" t="s">
        <v>1809</v>
      </c>
      <c r="CL339" t="s">
        <v>1809</v>
      </c>
      <c r="CM339" t="s">
        <v>1809</v>
      </c>
      <c r="CN339" t="s">
        <v>1809</v>
      </c>
      <c r="CO339" t="s">
        <v>1809</v>
      </c>
      <c r="CP339" t="s">
        <v>1809</v>
      </c>
      <c r="CQ339" t="s">
        <v>1809</v>
      </c>
      <c r="CR339" t="s">
        <v>1809</v>
      </c>
      <c r="CS339" t="s">
        <v>1809</v>
      </c>
      <c r="CT339" t="s">
        <v>1809</v>
      </c>
      <c r="CU339" t="s">
        <v>1809</v>
      </c>
      <c r="CV339" t="s">
        <v>1809</v>
      </c>
      <c r="CW339" t="s">
        <v>1809</v>
      </c>
      <c r="CX339" t="s">
        <v>1809</v>
      </c>
      <c r="CY339" t="s">
        <v>1809</v>
      </c>
      <c r="CZ339" t="s">
        <v>1809</v>
      </c>
      <c r="DA339" t="s">
        <v>1809</v>
      </c>
      <c r="DB339" t="s">
        <v>1809</v>
      </c>
      <c r="DC339" t="s">
        <v>1809</v>
      </c>
      <c r="DD339" t="s">
        <v>1809</v>
      </c>
      <c r="DE339" t="s">
        <v>1809</v>
      </c>
      <c r="DF339" t="s">
        <v>1809</v>
      </c>
      <c r="DG339" t="s">
        <v>1809</v>
      </c>
      <c r="DH339" t="s">
        <v>1809</v>
      </c>
      <c r="DI339" t="s">
        <v>1809</v>
      </c>
      <c r="DJ339" t="s">
        <v>1809</v>
      </c>
      <c r="DK339" t="s">
        <v>1809</v>
      </c>
      <c r="DL339" t="s">
        <v>1809</v>
      </c>
      <c r="DM339" t="s">
        <v>1809</v>
      </c>
      <c r="DN339" t="s">
        <v>1809</v>
      </c>
      <c r="DO339" t="s">
        <v>1809</v>
      </c>
      <c r="DP339" t="s">
        <v>1809</v>
      </c>
      <c r="DQ339" t="s">
        <v>1809</v>
      </c>
      <c r="DR339" t="s">
        <v>1809</v>
      </c>
      <c r="DS339" t="s">
        <v>1809</v>
      </c>
      <c r="DT339" t="s">
        <v>1809</v>
      </c>
      <c r="DU339" t="s">
        <v>1809</v>
      </c>
      <c r="DV339" t="s">
        <v>1809</v>
      </c>
      <c r="DW339">
        <v>0</v>
      </c>
      <c r="DX339">
        <v>0</v>
      </c>
      <c r="DY339">
        <v>0</v>
      </c>
      <c r="DZ339" t="s">
        <v>1809</v>
      </c>
      <c r="EA339">
        <v>1</v>
      </c>
      <c r="EB339">
        <v>0</v>
      </c>
      <c r="EC339">
        <v>0</v>
      </c>
      <c r="ED339">
        <v>0</v>
      </c>
      <c r="EE339">
        <v>0</v>
      </c>
      <c r="EF339">
        <v>0</v>
      </c>
      <c r="EG339">
        <v>1</v>
      </c>
      <c r="EH339">
        <v>0</v>
      </c>
      <c r="EI339">
        <v>1</v>
      </c>
      <c r="EJ339">
        <v>0</v>
      </c>
      <c r="EK339">
        <v>1</v>
      </c>
      <c r="EL339">
        <v>0</v>
      </c>
      <c r="EM339" t="s">
        <v>1809</v>
      </c>
      <c r="EN339" t="s">
        <v>1809</v>
      </c>
      <c r="EO339" t="s">
        <v>1809</v>
      </c>
      <c r="EP339" t="s">
        <v>1809</v>
      </c>
      <c r="EQ339" t="s">
        <v>1809</v>
      </c>
      <c r="ER339">
        <v>1</v>
      </c>
      <c r="ES339">
        <v>1</v>
      </c>
      <c r="ET339">
        <v>0</v>
      </c>
      <c r="EU339">
        <v>0</v>
      </c>
      <c r="EV339">
        <v>0</v>
      </c>
      <c r="EW339">
        <v>0</v>
      </c>
    </row>
    <row r="340" spans="1:153" x14ac:dyDescent="0.35">
      <c r="A340" t="s">
        <v>824</v>
      </c>
      <c r="B340" s="1">
        <v>43096</v>
      </c>
      <c r="C340" s="1">
        <v>43185</v>
      </c>
      <c r="D340">
        <v>1</v>
      </c>
      <c r="E340">
        <v>0</v>
      </c>
      <c r="F340">
        <v>0</v>
      </c>
      <c r="G340">
        <v>0</v>
      </c>
      <c r="H340">
        <v>1</v>
      </c>
      <c r="I340">
        <v>0</v>
      </c>
      <c r="J340">
        <v>1</v>
      </c>
      <c r="K340">
        <v>2</v>
      </c>
      <c r="L340">
        <v>0</v>
      </c>
      <c r="M340">
        <v>1</v>
      </c>
      <c r="N340">
        <v>1</v>
      </c>
      <c r="O340">
        <v>1</v>
      </c>
      <c r="P340">
        <v>1</v>
      </c>
      <c r="Q340">
        <v>0</v>
      </c>
      <c r="R340">
        <v>0</v>
      </c>
      <c r="S340">
        <v>0</v>
      </c>
      <c r="T340">
        <v>0</v>
      </c>
      <c r="U340">
        <v>0</v>
      </c>
      <c r="V340">
        <v>0</v>
      </c>
      <c r="W340">
        <v>0</v>
      </c>
      <c r="X340">
        <v>1</v>
      </c>
      <c r="Y340">
        <v>0</v>
      </c>
      <c r="Z340" t="s">
        <v>1809</v>
      </c>
      <c r="AA340" t="s">
        <v>1809</v>
      </c>
      <c r="AB340" t="s">
        <v>1809</v>
      </c>
      <c r="AC340" t="s">
        <v>1809</v>
      </c>
      <c r="AD340" t="s">
        <v>1809</v>
      </c>
      <c r="AE340" t="s">
        <v>1809</v>
      </c>
      <c r="AF340" t="s">
        <v>1809</v>
      </c>
      <c r="AG340" t="s">
        <v>1809</v>
      </c>
      <c r="AH340" t="s">
        <v>1809</v>
      </c>
      <c r="AI340" t="s">
        <v>1809</v>
      </c>
      <c r="AJ340" t="s">
        <v>1809</v>
      </c>
      <c r="AK340" t="s">
        <v>1809</v>
      </c>
      <c r="AL340" t="s">
        <v>1809</v>
      </c>
      <c r="AM340" t="s">
        <v>1809</v>
      </c>
      <c r="AN340">
        <v>0</v>
      </c>
      <c r="AO340">
        <v>0</v>
      </c>
      <c r="AP340" t="s">
        <v>1809</v>
      </c>
      <c r="AQ340" t="s">
        <v>1809</v>
      </c>
      <c r="AR340" t="s">
        <v>1809</v>
      </c>
      <c r="AS340" t="s">
        <v>1809</v>
      </c>
      <c r="AT340" t="s">
        <v>1809</v>
      </c>
      <c r="AU340" t="s">
        <v>1809</v>
      </c>
      <c r="AV340" t="s">
        <v>1809</v>
      </c>
      <c r="AW340" t="s">
        <v>1809</v>
      </c>
      <c r="AX340" t="s">
        <v>1809</v>
      </c>
      <c r="AY340" t="s">
        <v>1809</v>
      </c>
      <c r="AZ340">
        <v>0</v>
      </c>
      <c r="BA340" t="s">
        <v>1809</v>
      </c>
      <c r="BB340" t="s">
        <v>1809</v>
      </c>
      <c r="BC340" t="s">
        <v>1809</v>
      </c>
      <c r="BD340" t="s">
        <v>1809</v>
      </c>
      <c r="BE340" t="s">
        <v>1809</v>
      </c>
      <c r="BF340" t="s">
        <v>1809</v>
      </c>
      <c r="BG340" t="s">
        <v>1809</v>
      </c>
      <c r="BH340" t="s">
        <v>1809</v>
      </c>
      <c r="BI340" t="s">
        <v>1809</v>
      </c>
      <c r="BJ340" t="s">
        <v>1809</v>
      </c>
      <c r="BK340" t="s">
        <v>1809</v>
      </c>
      <c r="BL340" t="s">
        <v>1809</v>
      </c>
      <c r="BM340" t="s">
        <v>1809</v>
      </c>
      <c r="BN340" t="s">
        <v>1809</v>
      </c>
      <c r="BO340" t="s">
        <v>1809</v>
      </c>
      <c r="BP340" t="s">
        <v>1809</v>
      </c>
      <c r="BQ340" t="s">
        <v>1809</v>
      </c>
      <c r="BR340" t="s">
        <v>1809</v>
      </c>
      <c r="BS340" t="s">
        <v>1809</v>
      </c>
      <c r="BT340" t="s">
        <v>1809</v>
      </c>
      <c r="BU340" t="s">
        <v>1809</v>
      </c>
      <c r="BV340">
        <v>0</v>
      </c>
      <c r="BW340" t="s">
        <v>1809</v>
      </c>
      <c r="BX340" t="s">
        <v>1809</v>
      </c>
      <c r="BY340" t="s">
        <v>1809</v>
      </c>
      <c r="BZ340" t="s">
        <v>1809</v>
      </c>
      <c r="CA340" t="s">
        <v>1809</v>
      </c>
      <c r="CB340" t="s">
        <v>1809</v>
      </c>
      <c r="CC340" t="s">
        <v>1809</v>
      </c>
      <c r="CD340" t="s">
        <v>1809</v>
      </c>
      <c r="CE340" t="s">
        <v>1809</v>
      </c>
      <c r="CF340" t="s">
        <v>1809</v>
      </c>
      <c r="CG340" t="s">
        <v>1809</v>
      </c>
      <c r="CH340">
        <v>0</v>
      </c>
      <c r="CI340" t="s">
        <v>1809</v>
      </c>
      <c r="CJ340" t="s">
        <v>1809</v>
      </c>
      <c r="CK340" t="s">
        <v>1809</v>
      </c>
      <c r="CL340" t="s">
        <v>1809</v>
      </c>
      <c r="CM340" t="s">
        <v>1809</v>
      </c>
      <c r="CN340" t="s">
        <v>1809</v>
      </c>
      <c r="CO340" t="s">
        <v>1809</v>
      </c>
      <c r="CP340" t="s">
        <v>1809</v>
      </c>
      <c r="CQ340" t="s">
        <v>1809</v>
      </c>
      <c r="CR340" t="s">
        <v>1809</v>
      </c>
      <c r="CS340" t="s">
        <v>1809</v>
      </c>
      <c r="CT340" t="s">
        <v>1809</v>
      </c>
      <c r="CU340" t="s">
        <v>1809</v>
      </c>
      <c r="CV340" t="s">
        <v>1809</v>
      </c>
      <c r="CW340" t="s">
        <v>1809</v>
      </c>
      <c r="CX340" t="s">
        <v>1809</v>
      </c>
      <c r="CY340" t="s">
        <v>1809</v>
      </c>
      <c r="CZ340" t="s">
        <v>1809</v>
      </c>
      <c r="DA340" t="s">
        <v>1809</v>
      </c>
      <c r="DB340" t="s">
        <v>1809</v>
      </c>
      <c r="DC340" t="s">
        <v>1809</v>
      </c>
      <c r="DD340" t="s">
        <v>1809</v>
      </c>
      <c r="DE340" t="s">
        <v>1809</v>
      </c>
      <c r="DF340" t="s">
        <v>1809</v>
      </c>
      <c r="DG340" t="s">
        <v>1809</v>
      </c>
      <c r="DH340" t="s">
        <v>1809</v>
      </c>
      <c r="DI340" t="s">
        <v>1809</v>
      </c>
      <c r="DJ340" t="s">
        <v>1809</v>
      </c>
      <c r="DK340" t="s">
        <v>1809</v>
      </c>
      <c r="DL340" t="s">
        <v>1809</v>
      </c>
      <c r="DM340" t="s">
        <v>1809</v>
      </c>
      <c r="DN340" t="s">
        <v>1809</v>
      </c>
      <c r="DO340" t="s">
        <v>1809</v>
      </c>
      <c r="DP340" t="s">
        <v>1809</v>
      </c>
      <c r="DQ340" t="s">
        <v>1809</v>
      </c>
      <c r="DR340" t="s">
        <v>1809</v>
      </c>
      <c r="DS340" t="s">
        <v>1809</v>
      </c>
      <c r="DT340" t="s">
        <v>1809</v>
      </c>
      <c r="DU340" t="s">
        <v>1809</v>
      </c>
      <c r="DV340" t="s">
        <v>1809</v>
      </c>
      <c r="DW340">
        <v>0</v>
      </c>
      <c r="DX340">
        <v>0</v>
      </c>
      <c r="DY340">
        <v>0</v>
      </c>
      <c r="DZ340" t="s">
        <v>1809</v>
      </c>
      <c r="EA340">
        <v>1</v>
      </c>
      <c r="EB340">
        <v>0</v>
      </c>
      <c r="EC340">
        <v>0</v>
      </c>
      <c r="ED340">
        <v>0</v>
      </c>
      <c r="EE340">
        <v>0</v>
      </c>
      <c r="EF340">
        <v>0</v>
      </c>
      <c r="EG340">
        <v>1</v>
      </c>
      <c r="EH340">
        <v>0</v>
      </c>
      <c r="EI340">
        <v>1</v>
      </c>
      <c r="EJ340">
        <v>0</v>
      </c>
      <c r="EK340">
        <v>1</v>
      </c>
      <c r="EL340">
        <v>0</v>
      </c>
      <c r="EM340" t="s">
        <v>1809</v>
      </c>
      <c r="EN340" t="s">
        <v>1809</v>
      </c>
      <c r="EO340" t="s">
        <v>1809</v>
      </c>
      <c r="EP340" t="s">
        <v>1809</v>
      </c>
      <c r="EQ340" t="s">
        <v>1809</v>
      </c>
      <c r="ER340">
        <v>1</v>
      </c>
      <c r="ES340">
        <v>1</v>
      </c>
      <c r="ET340">
        <v>0</v>
      </c>
      <c r="EU340">
        <v>0</v>
      </c>
      <c r="EV340">
        <v>0</v>
      </c>
      <c r="EW340">
        <v>0</v>
      </c>
    </row>
    <row r="341" spans="1:153" x14ac:dyDescent="0.35">
      <c r="A341" t="s">
        <v>824</v>
      </c>
      <c r="B341" s="1">
        <v>43186</v>
      </c>
      <c r="C341" s="1">
        <v>43191</v>
      </c>
      <c r="D341">
        <v>1</v>
      </c>
      <c r="E341">
        <v>0</v>
      </c>
      <c r="F341">
        <v>0</v>
      </c>
      <c r="G341">
        <v>0</v>
      </c>
      <c r="H341">
        <v>1</v>
      </c>
      <c r="I341">
        <v>0</v>
      </c>
      <c r="J341">
        <v>1</v>
      </c>
      <c r="K341">
        <v>2</v>
      </c>
      <c r="L341">
        <v>0</v>
      </c>
      <c r="M341">
        <v>1</v>
      </c>
      <c r="N341">
        <v>1</v>
      </c>
      <c r="O341">
        <v>1</v>
      </c>
      <c r="P341">
        <v>1</v>
      </c>
      <c r="Q341">
        <v>0</v>
      </c>
      <c r="R341">
        <v>0</v>
      </c>
      <c r="S341">
        <v>0</v>
      </c>
      <c r="T341">
        <v>0</v>
      </c>
      <c r="U341">
        <v>0</v>
      </c>
      <c r="V341">
        <v>0</v>
      </c>
      <c r="W341">
        <v>0</v>
      </c>
      <c r="X341">
        <v>1</v>
      </c>
      <c r="Y341">
        <v>0</v>
      </c>
      <c r="Z341" t="s">
        <v>1809</v>
      </c>
      <c r="AA341" t="s">
        <v>1809</v>
      </c>
      <c r="AB341" t="s">
        <v>1809</v>
      </c>
      <c r="AC341" t="s">
        <v>1809</v>
      </c>
      <c r="AD341" t="s">
        <v>1809</v>
      </c>
      <c r="AE341" t="s">
        <v>1809</v>
      </c>
      <c r="AF341" t="s">
        <v>1809</v>
      </c>
      <c r="AG341" t="s">
        <v>1809</v>
      </c>
      <c r="AH341" t="s">
        <v>1809</v>
      </c>
      <c r="AI341" t="s">
        <v>1809</v>
      </c>
      <c r="AJ341" t="s">
        <v>1809</v>
      </c>
      <c r="AK341" t="s">
        <v>1809</v>
      </c>
      <c r="AL341" t="s">
        <v>1809</v>
      </c>
      <c r="AM341" t="s">
        <v>1809</v>
      </c>
      <c r="AN341">
        <v>1</v>
      </c>
      <c r="AO341">
        <v>0</v>
      </c>
      <c r="AP341" t="s">
        <v>1809</v>
      </c>
      <c r="AQ341" t="s">
        <v>1809</v>
      </c>
      <c r="AR341" t="s">
        <v>1809</v>
      </c>
      <c r="AS341" t="s">
        <v>1809</v>
      </c>
      <c r="AT341" t="s">
        <v>1809</v>
      </c>
      <c r="AU341" t="s">
        <v>1809</v>
      </c>
      <c r="AV341" t="s">
        <v>1809</v>
      </c>
      <c r="AW341" t="s">
        <v>1809</v>
      </c>
      <c r="AX341" t="s">
        <v>1809</v>
      </c>
      <c r="AY341" t="s">
        <v>1809</v>
      </c>
      <c r="AZ341">
        <v>0</v>
      </c>
      <c r="BA341" t="s">
        <v>1809</v>
      </c>
      <c r="BB341" t="s">
        <v>1809</v>
      </c>
      <c r="BC341" t="s">
        <v>1809</v>
      </c>
      <c r="BD341" t="s">
        <v>1809</v>
      </c>
      <c r="BE341" t="s">
        <v>1809</v>
      </c>
      <c r="BF341" t="s">
        <v>1809</v>
      </c>
      <c r="BG341" t="s">
        <v>1809</v>
      </c>
      <c r="BH341" t="s">
        <v>1809</v>
      </c>
      <c r="BI341" t="s">
        <v>1809</v>
      </c>
      <c r="BJ341" t="s">
        <v>1809</v>
      </c>
      <c r="BK341" t="s">
        <v>1809</v>
      </c>
      <c r="BL341" t="s">
        <v>1809</v>
      </c>
      <c r="BM341" t="s">
        <v>1809</v>
      </c>
      <c r="BN341" t="s">
        <v>1809</v>
      </c>
      <c r="BO341" t="s">
        <v>1809</v>
      </c>
      <c r="BP341" t="s">
        <v>1809</v>
      </c>
      <c r="BQ341" t="s">
        <v>1809</v>
      </c>
      <c r="BR341" t="s">
        <v>1809</v>
      </c>
      <c r="BS341" t="s">
        <v>1809</v>
      </c>
      <c r="BT341" t="s">
        <v>1809</v>
      </c>
      <c r="BU341" t="s">
        <v>1809</v>
      </c>
      <c r="BV341">
        <v>0</v>
      </c>
      <c r="BW341" t="s">
        <v>1809</v>
      </c>
      <c r="BX341" t="s">
        <v>1809</v>
      </c>
      <c r="BY341" t="s">
        <v>1809</v>
      </c>
      <c r="BZ341" t="s">
        <v>1809</v>
      </c>
      <c r="CA341" t="s">
        <v>1809</v>
      </c>
      <c r="CB341" t="s">
        <v>1809</v>
      </c>
      <c r="CC341" t="s">
        <v>1809</v>
      </c>
      <c r="CD341" t="s">
        <v>1809</v>
      </c>
      <c r="CE341" t="s">
        <v>1809</v>
      </c>
      <c r="CF341" t="s">
        <v>1809</v>
      </c>
      <c r="CG341" t="s">
        <v>1809</v>
      </c>
      <c r="CH341">
        <v>0</v>
      </c>
      <c r="CI341" t="s">
        <v>1809</v>
      </c>
      <c r="CJ341" t="s">
        <v>1809</v>
      </c>
      <c r="CK341" t="s">
        <v>1809</v>
      </c>
      <c r="CL341" t="s">
        <v>1809</v>
      </c>
      <c r="CM341" t="s">
        <v>1809</v>
      </c>
      <c r="CN341" t="s">
        <v>1809</v>
      </c>
      <c r="CO341" t="s">
        <v>1809</v>
      </c>
      <c r="CP341" t="s">
        <v>1809</v>
      </c>
      <c r="CQ341" t="s">
        <v>1809</v>
      </c>
      <c r="CR341" t="s">
        <v>1809</v>
      </c>
      <c r="CS341" t="s">
        <v>1809</v>
      </c>
      <c r="CT341" t="s">
        <v>1809</v>
      </c>
      <c r="CU341" t="s">
        <v>1809</v>
      </c>
      <c r="CV341" t="s">
        <v>1809</v>
      </c>
      <c r="CW341" t="s">
        <v>1809</v>
      </c>
      <c r="CX341" t="s">
        <v>1809</v>
      </c>
      <c r="CY341" t="s">
        <v>1809</v>
      </c>
      <c r="CZ341" t="s">
        <v>1809</v>
      </c>
      <c r="DA341" t="s">
        <v>1809</v>
      </c>
      <c r="DB341" t="s">
        <v>1809</v>
      </c>
      <c r="DC341" t="s">
        <v>1809</v>
      </c>
      <c r="DD341" t="s">
        <v>1809</v>
      </c>
      <c r="DE341" t="s">
        <v>1809</v>
      </c>
      <c r="DF341" t="s">
        <v>1809</v>
      </c>
      <c r="DG341" t="s">
        <v>1809</v>
      </c>
      <c r="DH341" t="s">
        <v>1809</v>
      </c>
      <c r="DI341" t="s">
        <v>1809</v>
      </c>
      <c r="DJ341" t="s">
        <v>1809</v>
      </c>
      <c r="DK341" t="s">
        <v>1809</v>
      </c>
      <c r="DL341" t="s">
        <v>1809</v>
      </c>
      <c r="DM341" t="s">
        <v>1809</v>
      </c>
      <c r="DN341" t="s">
        <v>1809</v>
      </c>
      <c r="DO341" t="s">
        <v>1809</v>
      </c>
      <c r="DP341" t="s">
        <v>1809</v>
      </c>
      <c r="DQ341" t="s">
        <v>1809</v>
      </c>
      <c r="DR341" t="s">
        <v>1809</v>
      </c>
      <c r="DS341" t="s">
        <v>1809</v>
      </c>
      <c r="DT341" t="s">
        <v>1809</v>
      </c>
      <c r="DU341" t="s">
        <v>1809</v>
      </c>
      <c r="DV341" t="s">
        <v>1809</v>
      </c>
      <c r="DW341">
        <v>0</v>
      </c>
      <c r="DX341">
        <v>0</v>
      </c>
      <c r="DY341">
        <v>0</v>
      </c>
      <c r="DZ341" t="s">
        <v>1809</v>
      </c>
      <c r="EA341">
        <v>1</v>
      </c>
      <c r="EB341">
        <v>0</v>
      </c>
      <c r="EC341">
        <v>0</v>
      </c>
      <c r="ED341">
        <v>0</v>
      </c>
      <c r="EE341">
        <v>0</v>
      </c>
      <c r="EF341">
        <v>0</v>
      </c>
      <c r="EG341">
        <v>1</v>
      </c>
      <c r="EH341">
        <v>0</v>
      </c>
      <c r="EI341">
        <v>1</v>
      </c>
      <c r="EJ341">
        <v>0</v>
      </c>
      <c r="EK341">
        <v>1</v>
      </c>
      <c r="EL341">
        <v>0</v>
      </c>
      <c r="EM341" t="s">
        <v>1809</v>
      </c>
      <c r="EN341" t="s">
        <v>1809</v>
      </c>
      <c r="EO341" t="s">
        <v>1809</v>
      </c>
      <c r="EP341" t="s">
        <v>1809</v>
      </c>
      <c r="EQ341" t="s">
        <v>1809</v>
      </c>
      <c r="ER341">
        <v>1</v>
      </c>
      <c r="ES341">
        <v>1</v>
      </c>
      <c r="ET341">
        <v>0</v>
      </c>
      <c r="EU341">
        <v>0</v>
      </c>
      <c r="EV341">
        <v>0</v>
      </c>
      <c r="EW341">
        <v>0</v>
      </c>
    </row>
    <row r="342" spans="1:153" x14ac:dyDescent="0.35">
      <c r="A342" t="s">
        <v>824</v>
      </c>
      <c r="B342" s="1">
        <v>43192</v>
      </c>
      <c r="C342" s="1">
        <v>43251</v>
      </c>
      <c r="D342">
        <v>1</v>
      </c>
      <c r="E342">
        <v>0</v>
      </c>
      <c r="F342">
        <v>0</v>
      </c>
      <c r="G342">
        <v>0</v>
      </c>
      <c r="H342">
        <v>1</v>
      </c>
      <c r="I342">
        <v>0</v>
      </c>
      <c r="J342">
        <v>1</v>
      </c>
      <c r="K342">
        <v>2</v>
      </c>
      <c r="L342">
        <v>0</v>
      </c>
      <c r="M342">
        <v>1</v>
      </c>
      <c r="N342">
        <v>1</v>
      </c>
      <c r="O342">
        <v>1</v>
      </c>
      <c r="P342">
        <v>1</v>
      </c>
      <c r="Q342">
        <v>0</v>
      </c>
      <c r="R342">
        <v>0</v>
      </c>
      <c r="S342">
        <v>0</v>
      </c>
      <c r="T342">
        <v>0</v>
      </c>
      <c r="U342">
        <v>0</v>
      </c>
      <c r="V342">
        <v>0</v>
      </c>
      <c r="W342">
        <v>0</v>
      </c>
      <c r="X342">
        <v>1</v>
      </c>
      <c r="Y342">
        <v>0</v>
      </c>
      <c r="Z342" t="s">
        <v>1809</v>
      </c>
      <c r="AA342" t="s">
        <v>1809</v>
      </c>
      <c r="AB342" t="s">
        <v>1809</v>
      </c>
      <c r="AC342" t="s">
        <v>1809</v>
      </c>
      <c r="AD342" t="s">
        <v>1809</v>
      </c>
      <c r="AE342" t="s">
        <v>1809</v>
      </c>
      <c r="AF342" t="s">
        <v>1809</v>
      </c>
      <c r="AG342" t="s">
        <v>1809</v>
      </c>
      <c r="AH342" t="s">
        <v>1809</v>
      </c>
      <c r="AI342" t="s">
        <v>1809</v>
      </c>
      <c r="AJ342" t="s">
        <v>1809</v>
      </c>
      <c r="AK342" t="s">
        <v>1809</v>
      </c>
      <c r="AL342" t="s">
        <v>1809</v>
      </c>
      <c r="AM342" t="s">
        <v>1809</v>
      </c>
      <c r="AN342">
        <v>1</v>
      </c>
      <c r="AO342">
        <v>0</v>
      </c>
      <c r="AP342" t="s">
        <v>1809</v>
      </c>
      <c r="AQ342" t="s">
        <v>1809</v>
      </c>
      <c r="AR342" t="s">
        <v>1809</v>
      </c>
      <c r="AS342" t="s">
        <v>1809</v>
      </c>
      <c r="AT342" t="s">
        <v>1809</v>
      </c>
      <c r="AU342" t="s">
        <v>1809</v>
      </c>
      <c r="AV342" t="s">
        <v>1809</v>
      </c>
      <c r="AW342" t="s">
        <v>1809</v>
      </c>
      <c r="AX342" t="s">
        <v>1809</v>
      </c>
      <c r="AY342" t="s">
        <v>1809</v>
      </c>
      <c r="AZ342">
        <v>0</v>
      </c>
      <c r="BA342" t="s">
        <v>1809</v>
      </c>
      <c r="BB342" t="s">
        <v>1809</v>
      </c>
      <c r="BC342" t="s">
        <v>1809</v>
      </c>
      <c r="BD342" t="s">
        <v>1809</v>
      </c>
      <c r="BE342" t="s">
        <v>1809</v>
      </c>
      <c r="BF342" t="s">
        <v>1809</v>
      </c>
      <c r="BG342" t="s">
        <v>1809</v>
      </c>
      <c r="BH342" t="s">
        <v>1809</v>
      </c>
      <c r="BI342" t="s">
        <v>1809</v>
      </c>
      <c r="BJ342" t="s">
        <v>1809</v>
      </c>
      <c r="BK342" t="s">
        <v>1809</v>
      </c>
      <c r="BL342" t="s">
        <v>1809</v>
      </c>
      <c r="BM342" t="s">
        <v>1809</v>
      </c>
      <c r="BN342" t="s">
        <v>1809</v>
      </c>
      <c r="BO342" t="s">
        <v>1809</v>
      </c>
      <c r="BP342" t="s">
        <v>1809</v>
      </c>
      <c r="BQ342" t="s">
        <v>1809</v>
      </c>
      <c r="BR342" t="s">
        <v>1809</v>
      </c>
      <c r="BS342" t="s">
        <v>1809</v>
      </c>
      <c r="BT342" t="s">
        <v>1809</v>
      </c>
      <c r="BU342" t="s">
        <v>1809</v>
      </c>
      <c r="BV342">
        <v>0</v>
      </c>
      <c r="BW342" t="s">
        <v>1809</v>
      </c>
      <c r="BX342" t="s">
        <v>1809</v>
      </c>
      <c r="BY342" t="s">
        <v>1809</v>
      </c>
      <c r="BZ342" t="s">
        <v>1809</v>
      </c>
      <c r="CA342" t="s">
        <v>1809</v>
      </c>
      <c r="CB342" t="s">
        <v>1809</v>
      </c>
      <c r="CC342" t="s">
        <v>1809</v>
      </c>
      <c r="CD342" t="s">
        <v>1809</v>
      </c>
      <c r="CE342" t="s">
        <v>1809</v>
      </c>
      <c r="CF342" t="s">
        <v>1809</v>
      </c>
      <c r="CG342" t="s">
        <v>1809</v>
      </c>
      <c r="CH342">
        <v>0</v>
      </c>
      <c r="CI342" t="s">
        <v>1809</v>
      </c>
      <c r="CJ342" t="s">
        <v>1809</v>
      </c>
      <c r="CK342" t="s">
        <v>1809</v>
      </c>
      <c r="CL342" t="s">
        <v>1809</v>
      </c>
      <c r="CM342" t="s">
        <v>1809</v>
      </c>
      <c r="CN342" t="s">
        <v>1809</v>
      </c>
      <c r="CO342" t="s">
        <v>1809</v>
      </c>
      <c r="CP342" t="s">
        <v>1809</v>
      </c>
      <c r="CQ342" t="s">
        <v>1809</v>
      </c>
      <c r="CR342" t="s">
        <v>1809</v>
      </c>
      <c r="CS342" t="s">
        <v>1809</v>
      </c>
      <c r="CT342" t="s">
        <v>1809</v>
      </c>
      <c r="CU342" t="s">
        <v>1809</v>
      </c>
      <c r="CV342" t="s">
        <v>1809</v>
      </c>
      <c r="CW342" t="s">
        <v>1809</v>
      </c>
      <c r="CX342" t="s">
        <v>1809</v>
      </c>
      <c r="CY342" t="s">
        <v>1809</v>
      </c>
      <c r="CZ342" t="s">
        <v>1809</v>
      </c>
      <c r="DA342" t="s">
        <v>1809</v>
      </c>
      <c r="DB342" t="s">
        <v>1809</v>
      </c>
      <c r="DC342" t="s">
        <v>1809</v>
      </c>
      <c r="DD342" t="s">
        <v>1809</v>
      </c>
      <c r="DE342" t="s">
        <v>1809</v>
      </c>
      <c r="DF342" t="s">
        <v>1809</v>
      </c>
      <c r="DG342" t="s">
        <v>1809</v>
      </c>
      <c r="DH342" t="s">
        <v>1809</v>
      </c>
      <c r="DI342" t="s">
        <v>1809</v>
      </c>
      <c r="DJ342" t="s">
        <v>1809</v>
      </c>
      <c r="DK342" t="s">
        <v>1809</v>
      </c>
      <c r="DL342" t="s">
        <v>1809</v>
      </c>
      <c r="DM342" t="s">
        <v>1809</v>
      </c>
      <c r="DN342" t="s">
        <v>1809</v>
      </c>
      <c r="DO342" t="s">
        <v>1809</v>
      </c>
      <c r="DP342" t="s">
        <v>1809</v>
      </c>
      <c r="DQ342" t="s">
        <v>1809</v>
      </c>
      <c r="DR342" t="s">
        <v>1809</v>
      </c>
      <c r="DS342" t="s">
        <v>1809</v>
      </c>
      <c r="DT342" t="s">
        <v>1809</v>
      </c>
      <c r="DU342" t="s">
        <v>1809</v>
      </c>
      <c r="DV342" t="s">
        <v>1809</v>
      </c>
      <c r="DW342">
        <v>0</v>
      </c>
      <c r="DX342">
        <v>0</v>
      </c>
      <c r="DY342">
        <v>0</v>
      </c>
      <c r="DZ342" t="s">
        <v>1809</v>
      </c>
      <c r="EA342">
        <v>1</v>
      </c>
      <c r="EB342">
        <v>0</v>
      </c>
      <c r="EC342">
        <v>0</v>
      </c>
      <c r="ED342">
        <v>0</v>
      </c>
      <c r="EE342">
        <v>0</v>
      </c>
      <c r="EF342">
        <v>0</v>
      </c>
      <c r="EG342">
        <v>1</v>
      </c>
      <c r="EH342">
        <v>0</v>
      </c>
      <c r="EI342">
        <v>1</v>
      </c>
      <c r="EJ342">
        <v>0</v>
      </c>
      <c r="EK342">
        <v>1</v>
      </c>
      <c r="EL342">
        <v>0</v>
      </c>
      <c r="EM342" t="s">
        <v>1809</v>
      </c>
      <c r="EN342" t="s">
        <v>1809</v>
      </c>
      <c r="EO342" t="s">
        <v>1809</v>
      </c>
      <c r="EP342" t="s">
        <v>1809</v>
      </c>
      <c r="EQ342" t="s">
        <v>1809</v>
      </c>
      <c r="ER342">
        <v>1</v>
      </c>
      <c r="ES342">
        <v>1</v>
      </c>
      <c r="ET342">
        <v>0</v>
      </c>
      <c r="EU342">
        <v>0</v>
      </c>
      <c r="EV342">
        <v>0</v>
      </c>
      <c r="EW342">
        <v>0</v>
      </c>
    </row>
    <row r="343" spans="1:153" x14ac:dyDescent="0.35">
      <c r="A343" t="s">
        <v>824</v>
      </c>
      <c r="B343" s="1">
        <v>43252</v>
      </c>
      <c r="C343" s="1">
        <v>43653</v>
      </c>
      <c r="D343">
        <v>1</v>
      </c>
      <c r="E343">
        <v>0</v>
      </c>
      <c r="F343">
        <v>0</v>
      </c>
      <c r="G343">
        <v>0</v>
      </c>
      <c r="H343">
        <v>1</v>
      </c>
      <c r="I343">
        <v>0</v>
      </c>
      <c r="J343">
        <v>1</v>
      </c>
      <c r="K343">
        <v>2</v>
      </c>
      <c r="L343">
        <v>0</v>
      </c>
      <c r="M343">
        <v>1</v>
      </c>
      <c r="N343">
        <v>1</v>
      </c>
      <c r="O343">
        <v>1</v>
      </c>
      <c r="P343">
        <v>1</v>
      </c>
      <c r="Q343">
        <v>0</v>
      </c>
      <c r="R343">
        <v>0</v>
      </c>
      <c r="S343">
        <v>0</v>
      </c>
      <c r="T343">
        <v>0</v>
      </c>
      <c r="U343">
        <v>0</v>
      </c>
      <c r="V343">
        <v>0</v>
      </c>
      <c r="W343">
        <v>0</v>
      </c>
      <c r="X343">
        <v>1</v>
      </c>
      <c r="Y343">
        <v>1</v>
      </c>
      <c r="Z343">
        <v>1</v>
      </c>
      <c r="AA343">
        <v>1</v>
      </c>
      <c r="AB343">
        <v>1</v>
      </c>
      <c r="AC343">
        <v>1</v>
      </c>
      <c r="AD343">
        <v>1</v>
      </c>
      <c r="AE343">
        <v>1</v>
      </c>
      <c r="AF343">
        <v>0</v>
      </c>
      <c r="AG343">
        <v>0</v>
      </c>
      <c r="AH343">
        <v>0</v>
      </c>
      <c r="AI343">
        <v>0</v>
      </c>
      <c r="AJ343">
        <v>1</v>
      </c>
      <c r="AK343">
        <v>0</v>
      </c>
      <c r="AL343">
        <v>0</v>
      </c>
      <c r="AM343">
        <v>0</v>
      </c>
      <c r="AN343">
        <v>1</v>
      </c>
      <c r="AO343">
        <v>0</v>
      </c>
      <c r="AP343" t="s">
        <v>1809</v>
      </c>
      <c r="AQ343" t="s">
        <v>1809</v>
      </c>
      <c r="AR343" t="s">
        <v>1809</v>
      </c>
      <c r="AS343" t="s">
        <v>1809</v>
      </c>
      <c r="AT343" t="s">
        <v>1809</v>
      </c>
      <c r="AU343" t="s">
        <v>1809</v>
      </c>
      <c r="AV343" t="s">
        <v>1809</v>
      </c>
      <c r="AW343" t="s">
        <v>1809</v>
      </c>
      <c r="AX343" t="s">
        <v>1809</v>
      </c>
      <c r="AY343" t="s">
        <v>1809</v>
      </c>
      <c r="AZ343">
        <v>0</v>
      </c>
      <c r="BA343" t="s">
        <v>1809</v>
      </c>
      <c r="BB343" t="s">
        <v>1809</v>
      </c>
      <c r="BC343" t="s">
        <v>1809</v>
      </c>
      <c r="BD343" t="s">
        <v>1809</v>
      </c>
      <c r="BE343" t="s">
        <v>1809</v>
      </c>
      <c r="BF343" t="s">
        <v>1809</v>
      </c>
      <c r="BG343" t="s">
        <v>1809</v>
      </c>
      <c r="BH343" t="s">
        <v>1809</v>
      </c>
      <c r="BI343" t="s">
        <v>1809</v>
      </c>
      <c r="BJ343" t="s">
        <v>1809</v>
      </c>
      <c r="BK343" t="s">
        <v>1809</v>
      </c>
      <c r="BL343" t="s">
        <v>1809</v>
      </c>
      <c r="BM343" t="s">
        <v>1809</v>
      </c>
      <c r="BN343" t="s">
        <v>1809</v>
      </c>
      <c r="BO343" t="s">
        <v>1809</v>
      </c>
      <c r="BP343" t="s">
        <v>1809</v>
      </c>
      <c r="BQ343" t="s">
        <v>1809</v>
      </c>
      <c r="BR343" t="s">
        <v>1809</v>
      </c>
      <c r="BS343" t="s">
        <v>1809</v>
      </c>
      <c r="BT343" t="s">
        <v>1809</v>
      </c>
      <c r="BU343" t="s">
        <v>1809</v>
      </c>
      <c r="BV343">
        <v>0</v>
      </c>
      <c r="BW343" t="s">
        <v>1809</v>
      </c>
      <c r="BX343" t="s">
        <v>1809</v>
      </c>
      <c r="BY343" t="s">
        <v>1809</v>
      </c>
      <c r="BZ343" t="s">
        <v>1809</v>
      </c>
      <c r="CA343" t="s">
        <v>1809</v>
      </c>
      <c r="CB343" t="s">
        <v>1809</v>
      </c>
      <c r="CC343" t="s">
        <v>1809</v>
      </c>
      <c r="CD343" t="s">
        <v>1809</v>
      </c>
      <c r="CE343" t="s">
        <v>1809</v>
      </c>
      <c r="CF343" t="s">
        <v>1809</v>
      </c>
      <c r="CG343" t="s">
        <v>1809</v>
      </c>
      <c r="CH343">
        <v>1</v>
      </c>
      <c r="CI343">
        <v>1</v>
      </c>
      <c r="CJ343">
        <v>1</v>
      </c>
      <c r="CK343">
        <v>1</v>
      </c>
      <c r="CL343">
        <v>1</v>
      </c>
      <c r="CM343">
        <v>0</v>
      </c>
      <c r="CN343">
        <v>0</v>
      </c>
      <c r="CO343">
        <v>1</v>
      </c>
      <c r="CP343">
        <v>0</v>
      </c>
      <c r="CQ343">
        <v>0</v>
      </c>
      <c r="CR343">
        <v>0</v>
      </c>
      <c r="CS343">
        <v>0</v>
      </c>
      <c r="CT343">
        <v>0</v>
      </c>
      <c r="CU343">
        <v>0</v>
      </c>
      <c r="CV343">
        <v>0</v>
      </c>
      <c r="CW343">
        <v>0</v>
      </c>
      <c r="CX343">
        <v>1</v>
      </c>
      <c r="CY343">
        <v>0</v>
      </c>
      <c r="CZ343">
        <v>0</v>
      </c>
      <c r="DA343">
        <v>0</v>
      </c>
      <c r="DB343">
        <v>0</v>
      </c>
      <c r="DC343">
        <v>0</v>
      </c>
      <c r="DD343">
        <v>0</v>
      </c>
      <c r="DE343">
        <v>0</v>
      </c>
      <c r="DF343">
        <v>0</v>
      </c>
      <c r="DG343">
        <v>1</v>
      </c>
      <c r="DH343">
        <v>0</v>
      </c>
      <c r="DI343">
        <v>0</v>
      </c>
      <c r="DJ343">
        <v>0</v>
      </c>
      <c r="DK343">
        <v>0</v>
      </c>
      <c r="DL343">
        <v>0</v>
      </c>
      <c r="DM343">
        <v>0</v>
      </c>
      <c r="DN343">
        <v>1</v>
      </c>
      <c r="DO343">
        <v>0</v>
      </c>
      <c r="DP343">
        <v>0</v>
      </c>
      <c r="DQ343">
        <v>0</v>
      </c>
      <c r="DR343">
        <v>0</v>
      </c>
      <c r="DS343">
        <v>0</v>
      </c>
      <c r="DT343">
        <v>0</v>
      </c>
      <c r="DU343">
        <v>1</v>
      </c>
      <c r="DV343">
        <v>0</v>
      </c>
      <c r="DW343">
        <v>0</v>
      </c>
      <c r="DX343">
        <v>0</v>
      </c>
      <c r="DY343">
        <v>1</v>
      </c>
      <c r="DZ343">
        <v>0</v>
      </c>
      <c r="EA343">
        <v>1</v>
      </c>
      <c r="EB343">
        <v>0</v>
      </c>
      <c r="EC343">
        <v>0</v>
      </c>
      <c r="ED343">
        <v>0</v>
      </c>
      <c r="EE343">
        <v>0</v>
      </c>
      <c r="EF343">
        <v>0</v>
      </c>
      <c r="EG343">
        <v>1</v>
      </c>
      <c r="EH343">
        <v>0</v>
      </c>
      <c r="EI343">
        <v>1</v>
      </c>
      <c r="EJ343">
        <v>0</v>
      </c>
      <c r="EK343">
        <v>1</v>
      </c>
      <c r="EL343">
        <v>0</v>
      </c>
      <c r="EM343" t="s">
        <v>1809</v>
      </c>
      <c r="EN343" t="s">
        <v>1809</v>
      </c>
      <c r="EO343" t="s">
        <v>1809</v>
      </c>
      <c r="EP343" t="s">
        <v>1809</v>
      </c>
      <c r="EQ343" t="s">
        <v>1809</v>
      </c>
      <c r="ER343">
        <v>1</v>
      </c>
      <c r="ES343">
        <v>1</v>
      </c>
      <c r="ET343">
        <v>0</v>
      </c>
      <c r="EU343">
        <v>0</v>
      </c>
      <c r="EV343">
        <v>0</v>
      </c>
      <c r="EW343">
        <v>0</v>
      </c>
    </row>
    <row r="344" spans="1:153" x14ac:dyDescent="0.35">
      <c r="A344" t="s">
        <v>824</v>
      </c>
      <c r="B344" s="1">
        <v>43654</v>
      </c>
      <c r="C344" s="1">
        <v>43830</v>
      </c>
      <c r="D344">
        <v>1</v>
      </c>
      <c r="E344">
        <v>0</v>
      </c>
      <c r="F344">
        <v>0</v>
      </c>
      <c r="G344">
        <v>0</v>
      </c>
      <c r="H344">
        <v>1</v>
      </c>
      <c r="I344">
        <v>0</v>
      </c>
      <c r="J344">
        <v>1</v>
      </c>
      <c r="K344">
        <v>2</v>
      </c>
      <c r="L344">
        <v>0</v>
      </c>
      <c r="M344">
        <v>1</v>
      </c>
      <c r="N344">
        <v>1</v>
      </c>
      <c r="O344">
        <v>1</v>
      </c>
      <c r="P344">
        <v>1</v>
      </c>
      <c r="Q344">
        <v>0</v>
      </c>
      <c r="R344">
        <v>0</v>
      </c>
      <c r="S344">
        <v>0</v>
      </c>
      <c r="T344">
        <v>0</v>
      </c>
      <c r="U344">
        <v>0</v>
      </c>
      <c r="V344">
        <v>0</v>
      </c>
      <c r="W344">
        <v>0</v>
      </c>
      <c r="X344">
        <v>1</v>
      </c>
      <c r="Y344">
        <v>1</v>
      </c>
      <c r="Z344">
        <v>1</v>
      </c>
      <c r="AA344">
        <v>1</v>
      </c>
      <c r="AB344">
        <v>1</v>
      </c>
      <c r="AC344">
        <v>1</v>
      </c>
      <c r="AD344">
        <v>1</v>
      </c>
      <c r="AE344">
        <v>1</v>
      </c>
      <c r="AF344">
        <v>0</v>
      </c>
      <c r="AG344">
        <v>0</v>
      </c>
      <c r="AH344">
        <v>0</v>
      </c>
      <c r="AI344">
        <v>0</v>
      </c>
      <c r="AJ344">
        <v>1</v>
      </c>
      <c r="AK344">
        <v>0</v>
      </c>
      <c r="AL344">
        <v>0</v>
      </c>
      <c r="AM344">
        <v>0</v>
      </c>
      <c r="AN344">
        <v>1</v>
      </c>
      <c r="AO344">
        <v>0</v>
      </c>
      <c r="AP344" t="s">
        <v>1809</v>
      </c>
      <c r="AQ344" t="s">
        <v>1809</v>
      </c>
      <c r="AR344" t="s">
        <v>1809</v>
      </c>
      <c r="AS344" t="s">
        <v>1809</v>
      </c>
      <c r="AT344" t="s">
        <v>1809</v>
      </c>
      <c r="AU344" t="s">
        <v>1809</v>
      </c>
      <c r="AV344" t="s">
        <v>1809</v>
      </c>
      <c r="AW344" t="s">
        <v>1809</v>
      </c>
      <c r="AX344" t="s">
        <v>1809</v>
      </c>
      <c r="AY344" t="s">
        <v>1809</v>
      </c>
      <c r="AZ344">
        <v>0</v>
      </c>
      <c r="BA344" t="s">
        <v>1809</v>
      </c>
      <c r="BB344" t="s">
        <v>1809</v>
      </c>
      <c r="BC344" t="s">
        <v>1809</v>
      </c>
      <c r="BD344" t="s">
        <v>1809</v>
      </c>
      <c r="BE344" t="s">
        <v>1809</v>
      </c>
      <c r="BF344" t="s">
        <v>1809</v>
      </c>
      <c r="BG344" t="s">
        <v>1809</v>
      </c>
      <c r="BH344" t="s">
        <v>1809</v>
      </c>
      <c r="BI344" t="s">
        <v>1809</v>
      </c>
      <c r="BJ344" t="s">
        <v>1809</v>
      </c>
      <c r="BK344" t="s">
        <v>1809</v>
      </c>
      <c r="BL344" t="s">
        <v>1809</v>
      </c>
      <c r="BM344" t="s">
        <v>1809</v>
      </c>
      <c r="BN344" t="s">
        <v>1809</v>
      </c>
      <c r="BO344" t="s">
        <v>1809</v>
      </c>
      <c r="BP344" t="s">
        <v>1809</v>
      </c>
      <c r="BQ344" t="s">
        <v>1809</v>
      </c>
      <c r="BR344" t="s">
        <v>1809</v>
      </c>
      <c r="BS344" t="s">
        <v>1809</v>
      </c>
      <c r="BT344" t="s">
        <v>1809</v>
      </c>
      <c r="BU344" t="s">
        <v>1809</v>
      </c>
      <c r="BV344">
        <v>0</v>
      </c>
      <c r="BW344" t="s">
        <v>1809</v>
      </c>
      <c r="BX344" t="s">
        <v>1809</v>
      </c>
      <c r="BY344" t="s">
        <v>1809</v>
      </c>
      <c r="BZ344" t="s">
        <v>1809</v>
      </c>
      <c r="CA344" t="s">
        <v>1809</v>
      </c>
      <c r="CB344" t="s">
        <v>1809</v>
      </c>
      <c r="CC344" t="s">
        <v>1809</v>
      </c>
      <c r="CD344" t="s">
        <v>1809</v>
      </c>
      <c r="CE344" t="s">
        <v>1809</v>
      </c>
      <c r="CF344" t="s">
        <v>1809</v>
      </c>
      <c r="CG344" t="s">
        <v>1809</v>
      </c>
      <c r="CH344">
        <v>1</v>
      </c>
      <c r="CI344">
        <v>1</v>
      </c>
      <c r="CJ344">
        <v>1</v>
      </c>
      <c r="CK344">
        <v>1</v>
      </c>
      <c r="CL344">
        <v>1</v>
      </c>
      <c r="CM344">
        <v>0</v>
      </c>
      <c r="CN344">
        <v>0</v>
      </c>
      <c r="CO344">
        <v>1</v>
      </c>
      <c r="CP344">
        <v>0</v>
      </c>
      <c r="CQ344">
        <v>0</v>
      </c>
      <c r="CR344">
        <v>0</v>
      </c>
      <c r="CS344">
        <v>0</v>
      </c>
      <c r="CT344">
        <v>0</v>
      </c>
      <c r="CU344">
        <v>0</v>
      </c>
      <c r="CV344">
        <v>0</v>
      </c>
      <c r="CW344">
        <v>0</v>
      </c>
      <c r="CX344">
        <v>1</v>
      </c>
      <c r="CY344">
        <v>0</v>
      </c>
      <c r="CZ344">
        <v>0</v>
      </c>
      <c r="DA344">
        <v>0</v>
      </c>
      <c r="DB344">
        <v>0</v>
      </c>
      <c r="DC344">
        <v>0</v>
      </c>
      <c r="DD344">
        <v>0</v>
      </c>
      <c r="DE344">
        <v>0</v>
      </c>
      <c r="DF344">
        <v>0</v>
      </c>
      <c r="DG344">
        <v>1</v>
      </c>
      <c r="DH344">
        <v>0</v>
      </c>
      <c r="DI344">
        <v>0</v>
      </c>
      <c r="DJ344">
        <v>0</v>
      </c>
      <c r="DK344">
        <v>0</v>
      </c>
      <c r="DL344">
        <v>0</v>
      </c>
      <c r="DM344">
        <v>0</v>
      </c>
      <c r="DN344">
        <v>1</v>
      </c>
      <c r="DO344">
        <v>0</v>
      </c>
      <c r="DP344">
        <v>0</v>
      </c>
      <c r="DQ344">
        <v>0</v>
      </c>
      <c r="DR344">
        <v>0</v>
      </c>
      <c r="DS344">
        <v>1</v>
      </c>
      <c r="DT344">
        <v>0</v>
      </c>
      <c r="DU344">
        <v>1</v>
      </c>
      <c r="DV344">
        <v>0</v>
      </c>
      <c r="DW344">
        <v>0</v>
      </c>
      <c r="DX344">
        <v>0</v>
      </c>
      <c r="DY344">
        <v>1</v>
      </c>
      <c r="DZ344">
        <v>0</v>
      </c>
      <c r="EA344">
        <v>1</v>
      </c>
      <c r="EB344">
        <v>0</v>
      </c>
      <c r="EC344">
        <v>0</v>
      </c>
      <c r="ED344">
        <v>0</v>
      </c>
      <c r="EE344">
        <v>0</v>
      </c>
      <c r="EF344">
        <v>0</v>
      </c>
      <c r="EG344">
        <v>1</v>
      </c>
      <c r="EH344">
        <v>0</v>
      </c>
      <c r="EI344">
        <v>1</v>
      </c>
      <c r="EJ344">
        <v>0</v>
      </c>
      <c r="EK344">
        <v>1</v>
      </c>
      <c r="EL344">
        <v>0</v>
      </c>
      <c r="EM344" t="s">
        <v>1809</v>
      </c>
      <c r="EN344" t="s">
        <v>1809</v>
      </c>
      <c r="EO344" t="s">
        <v>1809</v>
      </c>
      <c r="EP344" t="s">
        <v>1809</v>
      </c>
      <c r="EQ344" t="s">
        <v>1809</v>
      </c>
      <c r="ER344">
        <v>1</v>
      </c>
      <c r="ES344">
        <v>1</v>
      </c>
      <c r="ET344">
        <v>0</v>
      </c>
      <c r="EU344">
        <v>0</v>
      </c>
      <c r="EV344">
        <v>0</v>
      </c>
      <c r="EW344">
        <v>0</v>
      </c>
    </row>
    <row r="345" spans="1:153" x14ac:dyDescent="0.35">
      <c r="A345" t="s">
        <v>839</v>
      </c>
      <c r="B345" s="1">
        <v>41640</v>
      </c>
      <c r="C345" s="1">
        <v>41780</v>
      </c>
      <c r="D345">
        <v>1</v>
      </c>
      <c r="E345">
        <v>0</v>
      </c>
      <c r="F345">
        <v>0</v>
      </c>
      <c r="G345">
        <v>0</v>
      </c>
      <c r="H345">
        <v>1</v>
      </c>
      <c r="I345">
        <v>0</v>
      </c>
      <c r="J345">
        <v>1</v>
      </c>
      <c r="K345">
        <v>7</v>
      </c>
      <c r="L345">
        <v>0</v>
      </c>
      <c r="M345">
        <v>1</v>
      </c>
      <c r="N345">
        <v>1</v>
      </c>
      <c r="O345">
        <v>1</v>
      </c>
      <c r="P345">
        <v>0</v>
      </c>
      <c r="Q345">
        <v>0</v>
      </c>
      <c r="R345">
        <v>0</v>
      </c>
      <c r="S345">
        <v>0</v>
      </c>
      <c r="T345">
        <v>0</v>
      </c>
      <c r="U345">
        <v>0</v>
      </c>
      <c r="V345">
        <v>0</v>
      </c>
      <c r="W345">
        <v>0</v>
      </c>
      <c r="X345">
        <v>1</v>
      </c>
      <c r="Y345">
        <v>0</v>
      </c>
      <c r="Z345" t="s">
        <v>1809</v>
      </c>
      <c r="AA345" t="s">
        <v>1809</v>
      </c>
      <c r="AB345" t="s">
        <v>1809</v>
      </c>
      <c r="AC345" t="s">
        <v>1809</v>
      </c>
      <c r="AD345" t="s">
        <v>1809</v>
      </c>
      <c r="AE345" t="s">
        <v>1809</v>
      </c>
      <c r="AF345" t="s">
        <v>1809</v>
      </c>
      <c r="AG345" t="s">
        <v>1809</v>
      </c>
      <c r="AH345" t="s">
        <v>1809</v>
      </c>
      <c r="AI345" t="s">
        <v>1809</v>
      </c>
      <c r="AJ345" t="s">
        <v>1809</v>
      </c>
      <c r="AK345" t="s">
        <v>1809</v>
      </c>
      <c r="AL345" t="s">
        <v>1809</v>
      </c>
      <c r="AM345" t="s">
        <v>1809</v>
      </c>
      <c r="AN345">
        <v>0</v>
      </c>
      <c r="AO345">
        <v>0</v>
      </c>
      <c r="AP345" t="s">
        <v>1809</v>
      </c>
      <c r="AQ345" t="s">
        <v>1809</v>
      </c>
      <c r="AR345" t="s">
        <v>1809</v>
      </c>
      <c r="AS345" t="s">
        <v>1809</v>
      </c>
      <c r="AT345" t="s">
        <v>1809</v>
      </c>
      <c r="AU345" t="s">
        <v>1809</v>
      </c>
      <c r="AV345" t="s">
        <v>1809</v>
      </c>
      <c r="AW345" t="s">
        <v>1809</v>
      </c>
      <c r="AX345" t="s">
        <v>1809</v>
      </c>
      <c r="AY345" t="s">
        <v>1809</v>
      </c>
      <c r="AZ345">
        <v>0</v>
      </c>
      <c r="BA345" t="s">
        <v>1809</v>
      </c>
      <c r="BB345" t="s">
        <v>1809</v>
      </c>
      <c r="BC345" t="s">
        <v>1809</v>
      </c>
      <c r="BD345" t="s">
        <v>1809</v>
      </c>
      <c r="BE345" t="s">
        <v>1809</v>
      </c>
      <c r="BF345" t="s">
        <v>1809</v>
      </c>
      <c r="BG345" t="s">
        <v>1809</v>
      </c>
      <c r="BH345" t="s">
        <v>1809</v>
      </c>
      <c r="BI345" t="s">
        <v>1809</v>
      </c>
      <c r="BJ345" t="s">
        <v>1809</v>
      </c>
      <c r="BK345" t="s">
        <v>1809</v>
      </c>
      <c r="BL345" t="s">
        <v>1809</v>
      </c>
      <c r="BM345" t="s">
        <v>1809</v>
      </c>
      <c r="BN345" t="s">
        <v>1809</v>
      </c>
      <c r="BO345" t="s">
        <v>1809</v>
      </c>
      <c r="BP345" t="s">
        <v>1809</v>
      </c>
      <c r="BQ345" t="s">
        <v>1809</v>
      </c>
      <c r="BR345" t="s">
        <v>1809</v>
      </c>
      <c r="BS345" t="s">
        <v>1809</v>
      </c>
      <c r="BT345" t="s">
        <v>1809</v>
      </c>
      <c r="BU345" t="s">
        <v>1809</v>
      </c>
      <c r="BV345">
        <v>0</v>
      </c>
      <c r="BW345" t="s">
        <v>1809</v>
      </c>
      <c r="BX345" t="s">
        <v>1809</v>
      </c>
      <c r="BY345" t="s">
        <v>1809</v>
      </c>
      <c r="BZ345" t="s">
        <v>1809</v>
      </c>
      <c r="CA345" t="s">
        <v>1809</v>
      </c>
      <c r="CB345" t="s">
        <v>1809</v>
      </c>
      <c r="CC345" t="s">
        <v>1809</v>
      </c>
      <c r="CD345" t="s">
        <v>1809</v>
      </c>
      <c r="CE345" t="s">
        <v>1809</v>
      </c>
      <c r="CF345" t="s">
        <v>1809</v>
      </c>
      <c r="CG345" t="s">
        <v>1809</v>
      </c>
      <c r="CH345">
        <v>0</v>
      </c>
      <c r="CI345" t="s">
        <v>1809</v>
      </c>
      <c r="CJ345" t="s">
        <v>1809</v>
      </c>
      <c r="CK345" t="s">
        <v>1809</v>
      </c>
      <c r="CL345" t="s">
        <v>1809</v>
      </c>
      <c r="CM345" t="s">
        <v>1809</v>
      </c>
      <c r="CN345" t="s">
        <v>1809</v>
      </c>
      <c r="CO345" t="s">
        <v>1809</v>
      </c>
      <c r="CP345" t="s">
        <v>1809</v>
      </c>
      <c r="CQ345" t="s">
        <v>1809</v>
      </c>
      <c r="CR345" t="s">
        <v>1809</v>
      </c>
      <c r="CS345" t="s">
        <v>1809</v>
      </c>
      <c r="CT345" t="s">
        <v>1809</v>
      </c>
      <c r="CU345" t="s">
        <v>1809</v>
      </c>
      <c r="CV345" t="s">
        <v>1809</v>
      </c>
      <c r="CW345" t="s">
        <v>1809</v>
      </c>
      <c r="CX345" t="s">
        <v>1809</v>
      </c>
      <c r="CY345" t="s">
        <v>1809</v>
      </c>
      <c r="CZ345" t="s">
        <v>1809</v>
      </c>
      <c r="DA345" t="s">
        <v>1809</v>
      </c>
      <c r="DB345" t="s">
        <v>1809</v>
      </c>
      <c r="DC345" t="s">
        <v>1809</v>
      </c>
      <c r="DD345" t="s">
        <v>1809</v>
      </c>
      <c r="DE345" t="s">
        <v>1809</v>
      </c>
      <c r="DF345" t="s">
        <v>1809</v>
      </c>
      <c r="DG345" t="s">
        <v>1809</v>
      </c>
      <c r="DH345" t="s">
        <v>1809</v>
      </c>
      <c r="DI345" t="s">
        <v>1809</v>
      </c>
      <c r="DJ345" t="s">
        <v>1809</v>
      </c>
      <c r="DK345" t="s">
        <v>1809</v>
      </c>
      <c r="DL345" t="s">
        <v>1809</v>
      </c>
      <c r="DM345" t="s">
        <v>1809</v>
      </c>
      <c r="DN345" t="s">
        <v>1809</v>
      </c>
      <c r="DO345" t="s">
        <v>1809</v>
      </c>
      <c r="DP345" t="s">
        <v>1809</v>
      </c>
      <c r="DQ345" t="s">
        <v>1809</v>
      </c>
      <c r="DR345" t="s">
        <v>1809</v>
      </c>
      <c r="DS345" t="s">
        <v>1809</v>
      </c>
      <c r="DT345" t="s">
        <v>1809</v>
      </c>
      <c r="DU345" t="s">
        <v>1809</v>
      </c>
      <c r="DV345" t="s">
        <v>1809</v>
      </c>
      <c r="DW345">
        <v>0</v>
      </c>
      <c r="DX345">
        <v>1</v>
      </c>
      <c r="DY345">
        <v>0</v>
      </c>
      <c r="DZ345" t="s">
        <v>1809</v>
      </c>
      <c r="EA345">
        <v>1</v>
      </c>
      <c r="EB345">
        <v>0</v>
      </c>
      <c r="EC345">
        <v>0</v>
      </c>
      <c r="ED345">
        <v>0</v>
      </c>
      <c r="EE345">
        <v>0</v>
      </c>
      <c r="EF345">
        <v>0</v>
      </c>
      <c r="EG345">
        <v>1</v>
      </c>
      <c r="EH345">
        <v>0</v>
      </c>
      <c r="EI345">
        <v>1</v>
      </c>
      <c r="EJ345">
        <v>0</v>
      </c>
      <c r="EK345">
        <v>0</v>
      </c>
      <c r="EL345">
        <v>0</v>
      </c>
      <c r="EM345" t="s">
        <v>1809</v>
      </c>
      <c r="EN345" t="s">
        <v>1809</v>
      </c>
      <c r="EO345" t="s">
        <v>1809</v>
      </c>
      <c r="EP345" t="s">
        <v>1809</v>
      </c>
      <c r="EQ345" t="s">
        <v>1809</v>
      </c>
      <c r="ER345">
        <v>1</v>
      </c>
      <c r="ES345">
        <v>0</v>
      </c>
      <c r="ET345">
        <v>0</v>
      </c>
      <c r="EU345">
        <v>1</v>
      </c>
      <c r="EV345">
        <v>0</v>
      </c>
      <c r="EW345">
        <v>0</v>
      </c>
    </row>
    <row r="346" spans="1:153" x14ac:dyDescent="0.35">
      <c r="A346" t="s">
        <v>839</v>
      </c>
      <c r="B346" s="1">
        <v>41781</v>
      </c>
      <c r="C346" s="1">
        <v>41820</v>
      </c>
      <c r="D346">
        <v>1</v>
      </c>
      <c r="E346">
        <v>0</v>
      </c>
      <c r="F346">
        <v>0</v>
      </c>
      <c r="G346">
        <v>0</v>
      </c>
      <c r="H346">
        <v>1</v>
      </c>
      <c r="I346">
        <v>0</v>
      </c>
      <c r="J346">
        <v>1</v>
      </c>
      <c r="K346">
        <v>7</v>
      </c>
      <c r="L346">
        <v>0</v>
      </c>
      <c r="M346">
        <v>1</v>
      </c>
      <c r="N346">
        <v>1</v>
      </c>
      <c r="O346">
        <v>1</v>
      </c>
      <c r="P346">
        <v>0</v>
      </c>
      <c r="Q346">
        <v>0</v>
      </c>
      <c r="R346">
        <v>0</v>
      </c>
      <c r="S346">
        <v>0</v>
      </c>
      <c r="T346">
        <v>0</v>
      </c>
      <c r="U346">
        <v>0</v>
      </c>
      <c r="V346">
        <v>0</v>
      </c>
      <c r="W346">
        <v>0</v>
      </c>
      <c r="X346">
        <v>1</v>
      </c>
      <c r="Y346">
        <v>0</v>
      </c>
      <c r="Z346" t="s">
        <v>1809</v>
      </c>
      <c r="AA346" t="s">
        <v>1809</v>
      </c>
      <c r="AB346" t="s">
        <v>1809</v>
      </c>
      <c r="AC346" t="s">
        <v>1809</v>
      </c>
      <c r="AD346" t="s">
        <v>1809</v>
      </c>
      <c r="AE346" t="s">
        <v>1809</v>
      </c>
      <c r="AF346" t="s">
        <v>1809</v>
      </c>
      <c r="AG346" t="s">
        <v>1809</v>
      </c>
      <c r="AH346" t="s">
        <v>1809</v>
      </c>
      <c r="AI346" t="s">
        <v>1809</v>
      </c>
      <c r="AJ346" t="s">
        <v>1809</v>
      </c>
      <c r="AK346" t="s">
        <v>1809</v>
      </c>
      <c r="AL346" t="s">
        <v>1809</v>
      </c>
      <c r="AM346" t="s">
        <v>1809</v>
      </c>
      <c r="AN346">
        <v>0</v>
      </c>
      <c r="AO346">
        <v>0</v>
      </c>
      <c r="AP346" t="s">
        <v>1809</v>
      </c>
      <c r="AQ346" t="s">
        <v>1809</v>
      </c>
      <c r="AR346" t="s">
        <v>1809</v>
      </c>
      <c r="AS346" t="s">
        <v>1809</v>
      </c>
      <c r="AT346" t="s">
        <v>1809</v>
      </c>
      <c r="AU346" t="s">
        <v>1809</v>
      </c>
      <c r="AV346" t="s">
        <v>1809</v>
      </c>
      <c r="AW346" t="s">
        <v>1809</v>
      </c>
      <c r="AX346" t="s">
        <v>1809</v>
      </c>
      <c r="AY346" t="s">
        <v>1809</v>
      </c>
      <c r="AZ346">
        <v>0</v>
      </c>
      <c r="BA346" t="s">
        <v>1809</v>
      </c>
      <c r="BB346" t="s">
        <v>1809</v>
      </c>
      <c r="BC346" t="s">
        <v>1809</v>
      </c>
      <c r="BD346" t="s">
        <v>1809</v>
      </c>
      <c r="BE346" t="s">
        <v>1809</v>
      </c>
      <c r="BF346" t="s">
        <v>1809</v>
      </c>
      <c r="BG346" t="s">
        <v>1809</v>
      </c>
      <c r="BH346" t="s">
        <v>1809</v>
      </c>
      <c r="BI346" t="s">
        <v>1809</v>
      </c>
      <c r="BJ346" t="s">
        <v>1809</v>
      </c>
      <c r="BK346" t="s">
        <v>1809</v>
      </c>
      <c r="BL346" t="s">
        <v>1809</v>
      </c>
      <c r="BM346" t="s">
        <v>1809</v>
      </c>
      <c r="BN346" t="s">
        <v>1809</v>
      </c>
      <c r="BO346" t="s">
        <v>1809</v>
      </c>
      <c r="BP346" t="s">
        <v>1809</v>
      </c>
      <c r="BQ346" t="s">
        <v>1809</v>
      </c>
      <c r="BR346" t="s">
        <v>1809</v>
      </c>
      <c r="BS346" t="s">
        <v>1809</v>
      </c>
      <c r="BT346" t="s">
        <v>1809</v>
      </c>
      <c r="BU346" t="s">
        <v>1809</v>
      </c>
      <c r="BV346">
        <v>0</v>
      </c>
      <c r="BW346" t="s">
        <v>1809</v>
      </c>
      <c r="BX346" t="s">
        <v>1809</v>
      </c>
      <c r="BY346" t="s">
        <v>1809</v>
      </c>
      <c r="BZ346" t="s">
        <v>1809</v>
      </c>
      <c r="CA346" t="s">
        <v>1809</v>
      </c>
      <c r="CB346" t="s">
        <v>1809</v>
      </c>
      <c r="CC346" t="s">
        <v>1809</v>
      </c>
      <c r="CD346" t="s">
        <v>1809</v>
      </c>
      <c r="CE346" t="s">
        <v>1809</v>
      </c>
      <c r="CF346" t="s">
        <v>1809</v>
      </c>
      <c r="CG346" t="s">
        <v>1809</v>
      </c>
      <c r="CH346">
        <v>0</v>
      </c>
      <c r="CI346" t="s">
        <v>1809</v>
      </c>
      <c r="CJ346" t="s">
        <v>1809</v>
      </c>
      <c r="CK346" t="s">
        <v>1809</v>
      </c>
      <c r="CL346" t="s">
        <v>1809</v>
      </c>
      <c r="CM346" t="s">
        <v>1809</v>
      </c>
      <c r="CN346" t="s">
        <v>1809</v>
      </c>
      <c r="CO346" t="s">
        <v>1809</v>
      </c>
      <c r="CP346" t="s">
        <v>1809</v>
      </c>
      <c r="CQ346" t="s">
        <v>1809</v>
      </c>
      <c r="CR346" t="s">
        <v>1809</v>
      </c>
      <c r="CS346" t="s">
        <v>1809</v>
      </c>
      <c r="CT346" t="s">
        <v>1809</v>
      </c>
      <c r="CU346" t="s">
        <v>1809</v>
      </c>
      <c r="CV346" t="s">
        <v>1809</v>
      </c>
      <c r="CW346" t="s">
        <v>1809</v>
      </c>
      <c r="CX346" t="s">
        <v>1809</v>
      </c>
      <c r="CY346" t="s">
        <v>1809</v>
      </c>
      <c r="CZ346" t="s">
        <v>1809</v>
      </c>
      <c r="DA346" t="s">
        <v>1809</v>
      </c>
      <c r="DB346" t="s">
        <v>1809</v>
      </c>
      <c r="DC346" t="s">
        <v>1809</v>
      </c>
      <c r="DD346" t="s">
        <v>1809</v>
      </c>
      <c r="DE346" t="s">
        <v>1809</v>
      </c>
      <c r="DF346" t="s">
        <v>1809</v>
      </c>
      <c r="DG346" t="s">
        <v>1809</v>
      </c>
      <c r="DH346" t="s">
        <v>1809</v>
      </c>
      <c r="DI346" t="s">
        <v>1809</v>
      </c>
      <c r="DJ346" t="s">
        <v>1809</v>
      </c>
      <c r="DK346" t="s">
        <v>1809</v>
      </c>
      <c r="DL346" t="s">
        <v>1809</v>
      </c>
      <c r="DM346" t="s">
        <v>1809</v>
      </c>
      <c r="DN346" t="s">
        <v>1809</v>
      </c>
      <c r="DO346" t="s">
        <v>1809</v>
      </c>
      <c r="DP346" t="s">
        <v>1809</v>
      </c>
      <c r="DQ346" t="s">
        <v>1809</v>
      </c>
      <c r="DR346" t="s">
        <v>1809</v>
      </c>
      <c r="DS346" t="s">
        <v>1809</v>
      </c>
      <c r="DT346" t="s">
        <v>1809</v>
      </c>
      <c r="DU346" t="s">
        <v>1809</v>
      </c>
      <c r="DV346" t="s">
        <v>1809</v>
      </c>
      <c r="DW346">
        <v>0</v>
      </c>
      <c r="DX346">
        <v>1</v>
      </c>
      <c r="DY346">
        <v>0</v>
      </c>
      <c r="DZ346" t="s">
        <v>1809</v>
      </c>
      <c r="EA346">
        <v>1</v>
      </c>
      <c r="EB346">
        <v>0</v>
      </c>
      <c r="EC346">
        <v>0</v>
      </c>
      <c r="ED346">
        <v>0</v>
      </c>
      <c r="EE346">
        <v>0</v>
      </c>
      <c r="EF346">
        <v>0</v>
      </c>
      <c r="EG346">
        <v>1</v>
      </c>
      <c r="EH346">
        <v>0</v>
      </c>
      <c r="EI346">
        <v>1</v>
      </c>
      <c r="EJ346">
        <v>0</v>
      </c>
      <c r="EK346">
        <v>0</v>
      </c>
      <c r="EL346">
        <v>0</v>
      </c>
      <c r="EM346" t="s">
        <v>1809</v>
      </c>
      <c r="EN346" t="s">
        <v>1809</v>
      </c>
      <c r="EO346" t="s">
        <v>1809</v>
      </c>
      <c r="EP346" t="s">
        <v>1809</v>
      </c>
      <c r="EQ346" t="s">
        <v>1809</v>
      </c>
      <c r="ER346">
        <v>1</v>
      </c>
      <c r="ES346">
        <v>0</v>
      </c>
      <c r="ET346">
        <v>0</v>
      </c>
      <c r="EU346">
        <v>1</v>
      </c>
      <c r="EV346">
        <v>0</v>
      </c>
      <c r="EW346">
        <v>0</v>
      </c>
    </row>
    <row r="347" spans="1:153" x14ac:dyDescent="0.35">
      <c r="A347" t="s">
        <v>839</v>
      </c>
      <c r="B347" s="1">
        <v>41821</v>
      </c>
      <c r="C347" s="1">
        <v>41851</v>
      </c>
      <c r="D347">
        <v>1</v>
      </c>
      <c r="E347">
        <v>0</v>
      </c>
      <c r="F347">
        <v>0</v>
      </c>
      <c r="G347">
        <v>0</v>
      </c>
      <c r="H347">
        <v>1</v>
      </c>
      <c r="I347">
        <v>0</v>
      </c>
      <c r="J347">
        <v>1</v>
      </c>
      <c r="K347">
        <v>7</v>
      </c>
      <c r="L347">
        <v>0</v>
      </c>
      <c r="M347">
        <v>1</v>
      </c>
      <c r="N347">
        <v>1</v>
      </c>
      <c r="O347">
        <v>1</v>
      </c>
      <c r="P347">
        <v>1</v>
      </c>
      <c r="Q347">
        <v>0</v>
      </c>
      <c r="R347">
        <v>0</v>
      </c>
      <c r="S347">
        <v>0</v>
      </c>
      <c r="T347">
        <v>0</v>
      </c>
      <c r="U347">
        <v>0</v>
      </c>
      <c r="V347">
        <v>0</v>
      </c>
      <c r="W347">
        <v>0</v>
      </c>
      <c r="X347">
        <v>1</v>
      </c>
      <c r="Y347">
        <v>0</v>
      </c>
      <c r="Z347" t="s">
        <v>1809</v>
      </c>
      <c r="AA347" t="s">
        <v>1809</v>
      </c>
      <c r="AB347" t="s">
        <v>1809</v>
      </c>
      <c r="AC347" t="s">
        <v>1809</v>
      </c>
      <c r="AD347" t="s">
        <v>1809</v>
      </c>
      <c r="AE347" t="s">
        <v>1809</v>
      </c>
      <c r="AF347" t="s">
        <v>1809</v>
      </c>
      <c r="AG347" t="s">
        <v>1809</v>
      </c>
      <c r="AH347" t="s">
        <v>1809</v>
      </c>
      <c r="AI347" t="s">
        <v>1809</v>
      </c>
      <c r="AJ347" t="s">
        <v>1809</v>
      </c>
      <c r="AK347" t="s">
        <v>1809</v>
      </c>
      <c r="AL347" t="s">
        <v>1809</v>
      </c>
      <c r="AM347" t="s">
        <v>1809</v>
      </c>
      <c r="AN347">
        <v>0</v>
      </c>
      <c r="AO347">
        <v>0</v>
      </c>
      <c r="AP347" t="s">
        <v>1809</v>
      </c>
      <c r="AQ347" t="s">
        <v>1809</v>
      </c>
      <c r="AR347" t="s">
        <v>1809</v>
      </c>
      <c r="AS347" t="s">
        <v>1809</v>
      </c>
      <c r="AT347" t="s">
        <v>1809</v>
      </c>
      <c r="AU347" t="s">
        <v>1809</v>
      </c>
      <c r="AV347" t="s">
        <v>1809</v>
      </c>
      <c r="AW347" t="s">
        <v>1809</v>
      </c>
      <c r="AX347" t="s">
        <v>1809</v>
      </c>
      <c r="AY347" t="s">
        <v>1809</v>
      </c>
      <c r="AZ347">
        <v>0</v>
      </c>
      <c r="BA347" t="s">
        <v>1809</v>
      </c>
      <c r="BB347" t="s">
        <v>1809</v>
      </c>
      <c r="BC347" t="s">
        <v>1809</v>
      </c>
      <c r="BD347" t="s">
        <v>1809</v>
      </c>
      <c r="BE347" t="s">
        <v>1809</v>
      </c>
      <c r="BF347" t="s">
        <v>1809</v>
      </c>
      <c r="BG347" t="s">
        <v>1809</v>
      </c>
      <c r="BH347" t="s">
        <v>1809</v>
      </c>
      <c r="BI347" t="s">
        <v>1809</v>
      </c>
      <c r="BJ347" t="s">
        <v>1809</v>
      </c>
      <c r="BK347" t="s">
        <v>1809</v>
      </c>
      <c r="BL347" t="s">
        <v>1809</v>
      </c>
      <c r="BM347" t="s">
        <v>1809</v>
      </c>
      <c r="BN347" t="s">
        <v>1809</v>
      </c>
      <c r="BO347" t="s">
        <v>1809</v>
      </c>
      <c r="BP347" t="s">
        <v>1809</v>
      </c>
      <c r="BQ347" t="s">
        <v>1809</v>
      </c>
      <c r="BR347" t="s">
        <v>1809</v>
      </c>
      <c r="BS347" t="s">
        <v>1809</v>
      </c>
      <c r="BT347" t="s">
        <v>1809</v>
      </c>
      <c r="BU347" t="s">
        <v>1809</v>
      </c>
      <c r="BV347">
        <v>0</v>
      </c>
      <c r="BW347" t="s">
        <v>1809</v>
      </c>
      <c r="BX347" t="s">
        <v>1809</v>
      </c>
      <c r="BY347" t="s">
        <v>1809</v>
      </c>
      <c r="BZ347" t="s">
        <v>1809</v>
      </c>
      <c r="CA347" t="s">
        <v>1809</v>
      </c>
      <c r="CB347" t="s">
        <v>1809</v>
      </c>
      <c r="CC347" t="s">
        <v>1809</v>
      </c>
      <c r="CD347" t="s">
        <v>1809</v>
      </c>
      <c r="CE347" t="s">
        <v>1809</v>
      </c>
      <c r="CF347" t="s">
        <v>1809</v>
      </c>
      <c r="CG347" t="s">
        <v>1809</v>
      </c>
      <c r="CH347">
        <v>0</v>
      </c>
      <c r="CI347" t="s">
        <v>1809</v>
      </c>
      <c r="CJ347" t="s">
        <v>1809</v>
      </c>
      <c r="CK347" t="s">
        <v>1809</v>
      </c>
      <c r="CL347" t="s">
        <v>1809</v>
      </c>
      <c r="CM347" t="s">
        <v>1809</v>
      </c>
      <c r="CN347" t="s">
        <v>1809</v>
      </c>
      <c r="CO347" t="s">
        <v>1809</v>
      </c>
      <c r="CP347" t="s">
        <v>1809</v>
      </c>
      <c r="CQ347" t="s">
        <v>1809</v>
      </c>
      <c r="CR347" t="s">
        <v>1809</v>
      </c>
      <c r="CS347" t="s">
        <v>1809</v>
      </c>
      <c r="CT347" t="s">
        <v>1809</v>
      </c>
      <c r="CU347" t="s">
        <v>1809</v>
      </c>
      <c r="CV347" t="s">
        <v>1809</v>
      </c>
      <c r="CW347" t="s">
        <v>1809</v>
      </c>
      <c r="CX347" t="s">
        <v>1809</v>
      </c>
      <c r="CY347" t="s">
        <v>1809</v>
      </c>
      <c r="CZ347" t="s">
        <v>1809</v>
      </c>
      <c r="DA347" t="s">
        <v>1809</v>
      </c>
      <c r="DB347" t="s">
        <v>1809</v>
      </c>
      <c r="DC347" t="s">
        <v>1809</v>
      </c>
      <c r="DD347" t="s">
        <v>1809</v>
      </c>
      <c r="DE347" t="s">
        <v>1809</v>
      </c>
      <c r="DF347" t="s">
        <v>1809</v>
      </c>
      <c r="DG347" t="s">
        <v>1809</v>
      </c>
      <c r="DH347" t="s">
        <v>1809</v>
      </c>
      <c r="DI347" t="s">
        <v>1809</v>
      </c>
      <c r="DJ347" t="s">
        <v>1809</v>
      </c>
      <c r="DK347" t="s">
        <v>1809</v>
      </c>
      <c r="DL347" t="s">
        <v>1809</v>
      </c>
      <c r="DM347" t="s">
        <v>1809</v>
      </c>
      <c r="DN347" t="s">
        <v>1809</v>
      </c>
      <c r="DO347" t="s">
        <v>1809</v>
      </c>
      <c r="DP347" t="s">
        <v>1809</v>
      </c>
      <c r="DQ347" t="s">
        <v>1809</v>
      </c>
      <c r="DR347" t="s">
        <v>1809</v>
      </c>
      <c r="DS347" t="s">
        <v>1809</v>
      </c>
      <c r="DT347" t="s">
        <v>1809</v>
      </c>
      <c r="DU347" t="s">
        <v>1809</v>
      </c>
      <c r="DV347" t="s">
        <v>1809</v>
      </c>
      <c r="DW347">
        <v>0</v>
      </c>
      <c r="DX347">
        <v>1</v>
      </c>
      <c r="DY347">
        <v>0</v>
      </c>
      <c r="DZ347" t="s">
        <v>1809</v>
      </c>
      <c r="EA347">
        <v>1</v>
      </c>
      <c r="EB347">
        <v>0</v>
      </c>
      <c r="EC347">
        <v>0</v>
      </c>
      <c r="ED347">
        <v>0</v>
      </c>
      <c r="EE347">
        <v>0</v>
      </c>
      <c r="EF347">
        <v>0</v>
      </c>
      <c r="EG347">
        <v>1</v>
      </c>
      <c r="EH347">
        <v>0</v>
      </c>
      <c r="EI347">
        <v>1</v>
      </c>
      <c r="EJ347">
        <v>0</v>
      </c>
      <c r="EK347">
        <v>0</v>
      </c>
      <c r="EL347">
        <v>1</v>
      </c>
      <c r="EM347">
        <v>0</v>
      </c>
      <c r="EN347">
        <v>1</v>
      </c>
      <c r="EO347">
        <v>0</v>
      </c>
      <c r="EP347">
        <v>0</v>
      </c>
      <c r="EQ347">
        <v>0</v>
      </c>
      <c r="ER347">
        <v>1</v>
      </c>
      <c r="ES347">
        <v>0</v>
      </c>
      <c r="ET347">
        <v>0</v>
      </c>
      <c r="EU347">
        <v>1</v>
      </c>
      <c r="EV347">
        <v>0</v>
      </c>
      <c r="EW347">
        <v>0</v>
      </c>
    </row>
    <row r="348" spans="1:153" x14ac:dyDescent="0.35">
      <c r="A348" t="s">
        <v>839</v>
      </c>
      <c r="B348" s="1">
        <v>41852</v>
      </c>
      <c r="C348" s="1">
        <v>42004</v>
      </c>
      <c r="D348">
        <v>1</v>
      </c>
      <c r="E348">
        <v>0</v>
      </c>
      <c r="F348">
        <v>0</v>
      </c>
      <c r="G348">
        <v>0</v>
      </c>
      <c r="H348">
        <v>1</v>
      </c>
      <c r="I348">
        <v>0</v>
      </c>
      <c r="J348">
        <v>1</v>
      </c>
      <c r="K348">
        <v>7</v>
      </c>
      <c r="L348">
        <v>0</v>
      </c>
      <c r="M348">
        <v>1</v>
      </c>
      <c r="N348">
        <v>1</v>
      </c>
      <c r="O348">
        <v>1</v>
      </c>
      <c r="P348">
        <v>1</v>
      </c>
      <c r="Q348">
        <v>0</v>
      </c>
      <c r="R348">
        <v>0</v>
      </c>
      <c r="S348">
        <v>0</v>
      </c>
      <c r="T348">
        <v>0</v>
      </c>
      <c r="U348">
        <v>0</v>
      </c>
      <c r="V348">
        <v>0</v>
      </c>
      <c r="W348">
        <v>0</v>
      </c>
      <c r="X348">
        <v>1</v>
      </c>
      <c r="Y348">
        <v>0</v>
      </c>
      <c r="Z348" t="s">
        <v>1809</v>
      </c>
      <c r="AA348" t="s">
        <v>1809</v>
      </c>
      <c r="AB348" t="s">
        <v>1809</v>
      </c>
      <c r="AC348" t="s">
        <v>1809</v>
      </c>
      <c r="AD348" t="s">
        <v>1809</v>
      </c>
      <c r="AE348" t="s">
        <v>1809</v>
      </c>
      <c r="AF348" t="s">
        <v>1809</v>
      </c>
      <c r="AG348" t="s">
        <v>1809</v>
      </c>
      <c r="AH348" t="s">
        <v>1809</v>
      </c>
      <c r="AI348" t="s">
        <v>1809</v>
      </c>
      <c r="AJ348" t="s">
        <v>1809</v>
      </c>
      <c r="AK348" t="s">
        <v>1809</v>
      </c>
      <c r="AL348" t="s">
        <v>1809</v>
      </c>
      <c r="AM348" t="s">
        <v>1809</v>
      </c>
      <c r="AN348">
        <v>0</v>
      </c>
      <c r="AO348">
        <v>0</v>
      </c>
      <c r="AP348" t="s">
        <v>1809</v>
      </c>
      <c r="AQ348" t="s">
        <v>1809</v>
      </c>
      <c r="AR348" t="s">
        <v>1809</v>
      </c>
      <c r="AS348" t="s">
        <v>1809</v>
      </c>
      <c r="AT348" t="s">
        <v>1809</v>
      </c>
      <c r="AU348" t="s">
        <v>1809</v>
      </c>
      <c r="AV348" t="s">
        <v>1809</v>
      </c>
      <c r="AW348" t="s">
        <v>1809</v>
      </c>
      <c r="AX348" t="s">
        <v>1809</v>
      </c>
      <c r="AY348" t="s">
        <v>1809</v>
      </c>
      <c r="AZ348">
        <v>0</v>
      </c>
      <c r="BA348" t="s">
        <v>1809</v>
      </c>
      <c r="BB348" t="s">
        <v>1809</v>
      </c>
      <c r="BC348" t="s">
        <v>1809</v>
      </c>
      <c r="BD348" t="s">
        <v>1809</v>
      </c>
      <c r="BE348" t="s">
        <v>1809</v>
      </c>
      <c r="BF348" t="s">
        <v>1809</v>
      </c>
      <c r="BG348" t="s">
        <v>1809</v>
      </c>
      <c r="BH348" t="s">
        <v>1809</v>
      </c>
      <c r="BI348" t="s">
        <v>1809</v>
      </c>
      <c r="BJ348" t="s">
        <v>1809</v>
      </c>
      <c r="BK348" t="s">
        <v>1809</v>
      </c>
      <c r="BL348" t="s">
        <v>1809</v>
      </c>
      <c r="BM348" t="s">
        <v>1809</v>
      </c>
      <c r="BN348" t="s">
        <v>1809</v>
      </c>
      <c r="BO348" t="s">
        <v>1809</v>
      </c>
      <c r="BP348" t="s">
        <v>1809</v>
      </c>
      <c r="BQ348" t="s">
        <v>1809</v>
      </c>
      <c r="BR348" t="s">
        <v>1809</v>
      </c>
      <c r="BS348" t="s">
        <v>1809</v>
      </c>
      <c r="BT348" t="s">
        <v>1809</v>
      </c>
      <c r="BU348" t="s">
        <v>1809</v>
      </c>
      <c r="BV348">
        <v>0</v>
      </c>
      <c r="BW348" t="s">
        <v>1809</v>
      </c>
      <c r="BX348" t="s">
        <v>1809</v>
      </c>
      <c r="BY348" t="s">
        <v>1809</v>
      </c>
      <c r="BZ348" t="s">
        <v>1809</v>
      </c>
      <c r="CA348" t="s">
        <v>1809</v>
      </c>
      <c r="CB348" t="s">
        <v>1809</v>
      </c>
      <c r="CC348" t="s">
        <v>1809</v>
      </c>
      <c r="CD348" t="s">
        <v>1809</v>
      </c>
      <c r="CE348" t="s">
        <v>1809</v>
      </c>
      <c r="CF348" t="s">
        <v>1809</v>
      </c>
      <c r="CG348" t="s">
        <v>1809</v>
      </c>
      <c r="CH348">
        <v>0</v>
      </c>
      <c r="CI348" t="s">
        <v>1809</v>
      </c>
      <c r="CJ348" t="s">
        <v>1809</v>
      </c>
      <c r="CK348" t="s">
        <v>1809</v>
      </c>
      <c r="CL348" t="s">
        <v>1809</v>
      </c>
      <c r="CM348" t="s">
        <v>1809</v>
      </c>
      <c r="CN348" t="s">
        <v>1809</v>
      </c>
      <c r="CO348" t="s">
        <v>1809</v>
      </c>
      <c r="CP348" t="s">
        <v>1809</v>
      </c>
      <c r="CQ348" t="s">
        <v>1809</v>
      </c>
      <c r="CR348" t="s">
        <v>1809</v>
      </c>
      <c r="CS348" t="s">
        <v>1809</v>
      </c>
      <c r="CT348" t="s">
        <v>1809</v>
      </c>
      <c r="CU348" t="s">
        <v>1809</v>
      </c>
      <c r="CV348" t="s">
        <v>1809</v>
      </c>
      <c r="CW348" t="s">
        <v>1809</v>
      </c>
      <c r="CX348" t="s">
        <v>1809</v>
      </c>
      <c r="CY348" t="s">
        <v>1809</v>
      </c>
      <c r="CZ348" t="s">
        <v>1809</v>
      </c>
      <c r="DA348" t="s">
        <v>1809</v>
      </c>
      <c r="DB348" t="s">
        <v>1809</v>
      </c>
      <c r="DC348" t="s">
        <v>1809</v>
      </c>
      <c r="DD348" t="s">
        <v>1809</v>
      </c>
      <c r="DE348" t="s">
        <v>1809</v>
      </c>
      <c r="DF348" t="s">
        <v>1809</v>
      </c>
      <c r="DG348" t="s">
        <v>1809</v>
      </c>
      <c r="DH348" t="s">
        <v>1809</v>
      </c>
      <c r="DI348" t="s">
        <v>1809</v>
      </c>
      <c r="DJ348" t="s">
        <v>1809</v>
      </c>
      <c r="DK348" t="s">
        <v>1809</v>
      </c>
      <c r="DL348" t="s">
        <v>1809</v>
      </c>
      <c r="DM348" t="s">
        <v>1809</v>
      </c>
      <c r="DN348" t="s">
        <v>1809</v>
      </c>
      <c r="DO348" t="s">
        <v>1809</v>
      </c>
      <c r="DP348" t="s">
        <v>1809</v>
      </c>
      <c r="DQ348" t="s">
        <v>1809</v>
      </c>
      <c r="DR348" t="s">
        <v>1809</v>
      </c>
      <c r="DS348" t="s">
        <v>1809</v>
      </c>
      <c r="DT348" t="s">
        <v>1809</v>
      </c>
      <c r="DU348" t="s">
        <v>1809</v>
      </c>
      <c r="DV348" t="s">
        <v>1809</v>
      </c>
      <c r="DW348">
        <v>0</v>
      </c>
      <c r="DX348">
        <v>1</v>
      </c>
      <c r="DY348">
        <v>0</v>
      </c>
      <c r="DZ348" t="s">
        <v>1809</v>
      </c>
      <c r="EA348">
        <v>1</v>
      </c>
      <c r="EB348">
        <v>0</v>
      </c>
      <c r="EC348">
        <v>0</v>
      </c>
      <c r="ED348">
        <v>0</v>
      </c>
      <c r="EE348">
        <v>0</v>
      </c>
      <c r="EF348">
        <v>0</v>
      </c>
      <c r="EG348">
        <v>1</v>
      </c>
      <c r="EH348">
        <v>0</v>
      </c>
      <c r="EI348">
        <v>1</v>
      </c>
      <c r="EJ348">
        <v>0</v>
      </c>
      <c r="EK348">
        <v>0</v>
      </c>
      <c r="EL348">
        <v>1</v>
      </c>
      <c r="EM348">
        <v>0</v>
      </c>
      <c r="EN348">
        <v>1</v>
      </c>
      <c r="EO348">
        <v>0</v>
      </c>
      <c r="EP348">
        <v>0</v>
      </c>
      <c r="EQ348">
        <v>0</v>
      </c>
      <c r="ER348">
        <v>1</v>
      </c>
      <c r="ES348">
        <v>0</v>
      </c>
      <c r="ET348">
        <v>0</v>
      </c>
      <c r="EU348">
        <v>1</v>
      </c>
      <c r="EV348">
        <v>0</v>
      </c>
      <c r="EW348">
        <v>0</v>
      </c>
    </row>
    <row r="349" spans="1:153" x14ac:dyDescent="0.35">
      <c r="A349" t="s">
        <v>839</v>
      </c>
      <c r="B349" s="1">
        <v>42005</v>
      </c>
      <c r="C349" s="1">
        <v>42185</v>
      </c>
      <c r="D349">
        <v>1</v>
      </c>
      <c r="E349">
        <v>0</v>
      </c>
      <c r="F349">
        <v>0</v>
      </c>
      <c r="G349">
        <v>0</v>
      </c>
      <c r="H349">
        <v>1</v>
      </c>
      <c r="I349">
        <v>0</v>
      </c>
      <c r="J349">
        <v>1</v>
      </c>
      <c r="K349">
        <v>7</v>
      </c>
      <c r="L349">
        <v>0</v>
      </c>
      <c r="M349">
        <v>1</v>
      </c>
      <c r="N349">
        <v>1</v>
      </c>
      <c r="O349">
        <v>1</v>
      </c>
      <c r="P349">
        <v>1</v>
      </c>
      <c r="Q349">
        <v>0</v>
      </c>
      <c r="R349">
        <v>0</v>
      </c>
      <c r="S349">
        <v>0</v>
      </c>
      <c r="T349">
        <v>0</v>
      </c>
      <c r="U349">
        <v>0</v>
      </c>
      <c r="V349">
        <v>0</v>
      </c>
      <c r="W349">
        <v>0</v>
      </c>
      <c r="X349">
        <v>1</v>
      </c>
      <c r="Y349">
        <v>0</v>
      </c>
      <c r="Z349" t="s">
        <v>1809</v>
      </c>
      <c r="AA349" t="s">
        <v>1809</v>
      </c>
      <c r="AB349" t="s">
        <v>1809</v>
      </c>
      <c r="AC349" t="s">
        <v>1809</v>
      </c>
      <c r="AD349" t="s">
        <v>1809</v>
      </c>
      <c r="AE349" t="s">
        <v>1809</v>
      </c>
      <c r="AF349" t="s">
        <v>1809</v>
      </c>
      <c r="AG349" t="s">
        <v>1809</v>
      </c>
      <c r="AH349" t="s">
        <v>1809</v>
      </c>
      <c r="AI349" t="s">
        <v>1809</v>
      </c>
      <c r="AJ349" t="s">
        <v>1809</v>
      </c>
      <c r="AK349" t="s">
        <v>1809</v>
      </c>
      <c r="AL349" t="s">
        <v>1809</v>
      </c>
      <c r="AM349" t="s">
        <v>1809</v>
      </c>
      <c r="AN349">
        <v>0</v>
      </c>
      <c r="AO349">
        <v>0</v>
      </c>
      <c r="AP349" t="s">
        <v>1809</v>
      </c>
      <c r="AQ349" t="s">
        <v>1809</v>
      </c>
      <c r="AR349" t="s">
        <v>1809</v>
      </c>
      <c r="AS349" t="s">
        <v>1809</v>
      </c>
      <c r="AT349" t="s">
        <v>1809</v>
      </c>
      <c r="AU349" t="s">
        <v>1809</v>
      </c>
      <c r="AV349" t="s">
        <v>1809</v>
      </c>
      <c r="AW349" t="s">
        <v>1809</v>
      </c>
      <c r="AX349" t="s">
        <v>1809</v>
      </c>
      <c r="AY349" t="s">
        <v>1809</v>
      </c>
      <c r="AZ349">
        <v>0</v>
      </c>
      <c r="BA349" t="s">
        <v>1809</v>
      </c>
      <c r="BB349" t="s">
        <v>1809</v>
      </c>
      <c r="BC349" t="s">
        <v>1809</v>
      </c>
      <c r="BD349" t="s">
        <v>1809</v>
      </c>
      <c r="BE349" t="s">
        <v>1809</v>
      </c>
      <c r="BF349" t="s">
        <v>1809</v>
      </c>
      <c r="BG349" t="s">
        <v>1809</v>
      </c>
      <c r="BH349" t="s">
        <v>1809</v>
      </c>
      <c r="BI349" t="s">
        <v>1809</v>
      </c>
      <c r="BJ349" t="s">
        <v>1809</v>
      </c>
      <c r="BK349" t="s">
        <v>1809</v>
      </c>
      <c r="BL349" t="s">
        <v>1809</v>
      </c>
      <c r="BM349" t="s">
        <v>1809</v>
      </c>
      <c r="BN349" t="s">
        <v>1809</v>
      </c>
      <c r="BO349" t="s">
        <v>1809</v>
      </c>
      <c r="BP349" t="s">
        <v>1809</v>
      </c>
      <c r="BQ349" t="s">
        <v>1809</v>
      </c>
      <c r="BR349" t="s">
        <v>1809</v>
      </c>
      <c r="BS349" t="s">
        <v>1809</v>
      </c>
      <c r="BT349" t="s">
        <v>1809</v>
      </c>
      <c r="BU349" t="s">
        <v>1809</v>
      </c>
      <c r="BV349">
        <v>0</v>
      </c>
      <c r="BW349" t="s">
        <v>1809</v>
      </c>
      <c r="BX349" t="s">
        <v>1809</v>
      </c>
      <c r="BY349" t="s">
        <v>1809</v>
      </c>
      <c r="BZ349" t="s">
        <v>1809</v>
      </c>
      <c r="CA349" t="s">
        <v>1809</v>
      </c>
      <c r="CB349" t="s">
        <v>1809</v>
      </c>
      <c r="CC349" t="s">
        <v>1809</v>
      </c>
      <c r="CD349" t="s">
        <v>1809</v>
      </c>
      <c r="CE349" t="s">
        <v>1809</v>
      </c>
      <c r="CF349" t="s">
        <v>1809</v>
      </c>
      <c r="CG349" t="s">
        <v>1809</v>
      </c>
      <c r="CH349">
        <v>0</v>
      </c>
      <c r="CI349" t="s">
        <v>1809</v>
      </c>
      <c r="CJ349" t="s">
        <v>1809</v>
      </c>
      <c r="CK349" t="s">
        <v>1809</v>
      </c>
      <c r="CL349" t="s">
        <v>1809</v>
      </c>
      <c r="CM349" t="s">
        <v>1809</v>
      </c>
      <c r="CN349" t="s">
        <v>1809</v>
      </c>
      <c r="CO349" t="s">
        <v>1809</v>
      </c>
      <c r="CP349" t="s">
        <v>1809</v>
      </c>
      <c r="CQ349" t="s">
        <v>1809</v>
      </c>
      <c r="CR349" t="s">
        <v>1809</v>
      </c>
      <c r="CS349" t="s">
        <v>1809</v>
      </c>
      <c r="CT349" t="s">
        <v>1809</v>
      </c>
      <c r="CU349" t="s">
        <v>1809</v>
      </c>
      <c r="CV349" t="s">
        <v>1809</v>
      </c>
      <c r="CW349" t="s">
        <v>1809</v>
      </c>
      <c r="CX349" t="s">
        <v>1809</v>
      </c>
      <c r="CY349" t="s">
        <v>1809</v>
      </c>
      <c r="CZ349" t="s">
        <v>1809</v>
      </c>
      <c r="DA349" t="s">
        <v>1809</v>
      </c>
      <c r="DB349" t="s">
        <v>1809</v>
      </c>
      <c r="DC349" t="s">
        <v>1809</v>
      </c>
      <c r="DD349" t="s">
        <v>1809</v>
      </c>
      <c r="DE349" t="s">
        <v>1809</v>
      </c>
      <c r="DF349" t="s">
        <v>1809</v>
      </c>
      <c r="DG349" t="s">
        <v>1809</v>
      </c>
      <c r="DH349" t="s">
        <v>1809</v>
      </c>
      <c r="DI349" t="s">
        <v>1809</v>
      </c>
      <c r="DJ349" t="s">
        <v>1809</v>
      </c>
      <c r="DK349" t="s">
        <v>1809</v>
      </c>
      <c r="DL349" t="s">
        <v>1809</v>
      </c>
      <c r="DM349" t="s">
        <v>1809</v>
      </c>
      <c r="DN349" t="s">
        <v>1809</v>
      </c>
      <c r="DO349" t="s">
        <v>1809</v>
      </c>
      <c r="DP349" t="s">
        <v>1809</v>
      </c>
      <c r="DQ349" t="s">
        <v>1809</v>
      </c>
      <c r="DR349" t="s">
        <v>1809</v>
      </c>
      <c r="DS349" t="s">
        <v>1809</v>
      </c>
      <c r="DT349" t="s">
        <v>1809</v>
      </c>
      <c r="DU349" t="s">
        <v>1809</v>
      </c>
      <c r="DV349" t="s">
        <v>1809</v>
      </c>
      <c r="DW349">
        <v>0</v>
      </c>
      <c r="DX349">
        <v>1</v>
      </c>
      <c r="DY349">
        <v>0</v>
      </c>
      <c r="DZ349" t="s">
        <v>1809</v>
      </c>
      <c r="EA349">
        <v>1</v>
      </c>
      <c r="EB349">
        <v>0</v>
      </c>
      <c r="EC349">
        <v>0</v>
      </c>
      <c r="ED349">
        <v>0</v>
      </c>
      <c r="EE349">
        <v>0</v>
      </c>
      <c r="EF349">
        <v>0</v>
      </c>
      <c r="EG349">
        <v>1</v>
      </c>
      <c r="EH349">
        <v>0</v>
      </c>
      <c r="EI349">
        <v>1</v>
      </c>
      <c r="EJ349">
        <v>0</v>
      </c>
      <c r="EK349">
        <v>0</v>
      </c>
      <c r="EL349">
        <v>1</v>
      </c>
      <c r="EM349">
        <v>0</v>
      </c>
      <c r="EN349">
        <v>1</v>
      </c>
      <c r="EO349">
        <v>0</v>
      </c>
      <c r="EP349">
        <v>0</v>
      </c>
      <c r="EQ349">
        <v>0</v>
      </c>
      <c r="ER349">
        <v>1</v>
      </c>
      <c r="ES349">
        <v>0</v>
      </c>
      <c r="ET349">
        <v>0</v>
      </c>
      <c r="EU349">
        <v>1</v>
      </c>
      <c r="EV349">
        <v>0</v>
      </c>
      <c r="EW349">
        <v>0</v>
      </c>
    </row>
    <row r="350" spans="1:153" x14ac:dyDescent="0.35">
      <c r="A350" t="s">
        <v>839</v>
      </c>
      <c r="B350" s="1">
        <v>42186</v>
      </c>
      <c r="C350" s="1">
        <v>42582</v>
      </c>
      <c r="D350">
        <v>1</v>
      </c>
      <c r="E350">
        <v>0</v>
      </c>
      <c r="F350">
        <v>0</v>
      </c>
      <c r="G350">
        <v>0</v>
      </c>
      <c r="H350">
        <v>1</v>
      </c>
      <c r="I350">
        <v>0</v>
      </c>
      <c r="J350">
        <v>1</v>
      </c>
      <c r="K350">
        <v>7</v>
      </c>
      <c r="L350">
        <v>0</v>
      </c>
      <c r="M350">
        <v>1</v>
      </c>
      <c r="N350">
        <v>1</v>
      </c>
      <c r="O350">
        <v>1</v>
      </c>
      <c r="P350">
        <v>1</v>
      </c>
      <c r="Q350">
        <v>0</v>
      </c>
      <c r="R350">
        <v>0</v>
      </c>
      <c r="S350">
        <v>0</v>
      </c>
      <c r="T350">
        <v>0</v>
      </c>
      <c r="U350">
        <v>0</v>
      </c>
      <c r="V350">
        <v>0</v>
      </c>
      <c r="W350">
        <v>0</v>
      </c>
      <c r="X350">
        <v>1</v>
      </c>
      <c r="Y350">
        <v>0</v>
      </c>
      <c r="Z350" t="s">
        <v>1809</v>
      </c>
      <c r="AA350" t="s">
        <v>1809</v>
      </c>
      <c r="AB350" t="s">
        <v>1809</v>
      </c>
      <c r="AC350" t="s">
        <v>1809</v>
      </c>
      <c r="AD350" t="s">
        <v>1809</v>
      </c>
      <c r="AE350" t="s">
        <v>1809</v>
      </c>
      <c r="AF350" t="s">
        <v>1809</v>
      </c>
      <c r="AG350" t="s">
        <v>1809</v>
      </c>
      <c r="AH350" t="s">
        <v>1809</v>
      </c>
      <c r="AI350" t="s">
        <v>1809</v>
      </c>
      <c r="AJ350" t="s">
        <v>1809</v>
      </c>
      <c r="AK350" t="s">
        <v>1809</v>
      </c>
      <c r="AL350" t="s">
        <v>1809</v>
      </c>
      <c r="AM350" t="s">
        <v>1809</v>
      </c>
      <c r="AN350">
        <v>0</v>
      </c>
      <c r="AO350">
        <v>0</v>
      </c>
      <c r="AP350" t="s">
        <v>1809</v>
      </c>
      <c r="AQ350" t="s">
        <v>1809</v>
      </c>
      <c r="AR350" t="s">
        <v>1809</v>
      </c>
      <c r="AS350" t="s">
        <v>1809</v>
      </c>
      <c r="AT350" t="s">
        <v>1809</v>
      </c>
      <c r="AU350" t="s">
        <v>1809</v>
      </c>
      <c r="AV350" t="s">
        <v>1809</v>
      </c>
      <c r="AW350" t="s">
        <v>1809</v>
      </c>
      <c r="AX350" t="s">
        <v>1809</v>
      </c>
      <c r="AY350" t="s">
        <v>1809</v>
      </c>
      <c r="AZ350">
        <v>0</v>
      </c>
      <c r="BA350" t="s">
        <v>1809</v>
      </c>
      <c r="BB350" t="s">
        <v>1809</v>
      </c>
      <c r="BC350" t="s">
        <v>1809</v>
      </c>
      <c r="BD350" t="s">
        <v>1809</v>
      </c>
      <c r="BE350" t="s">
        <v>1809</v>
      </c>
      <c r="BF350" t="s">
        <v>1809</v>
      </c>
      <c r="BG350" t="s">
        <v>1809</v>
      </c>
      <c r="BH350" t="s">
        <v>1809</v>
      </c>
      <c r="BI350" t="s">
        <v>1809</v>
      </c>
      <c r="BJ350" t="s">
        <v>1809</v>
      </c>
      <c r="BK350" t="s">
        <v>1809</v>
      </c>
      <c r="BL350" t="s">
        <v>1809</v>
      </c>
      <c r="BM350" t="s">
        <v>1809</v>
      </c>
      <c r="BN350" t="s">
        <v>1809</v>
      </c>
      <c r="BO350" t="s">
        <v>1809</v>
      </c>
      <c r="BP350" t="s">
        <v>1809</v>
      </c>
      <c r="BQ350" t="s">
        <v>1809</v>
      </c>
      <c r="BR350" t="s">
        <v>1809</v>
      </c>
      <c r="BS350" t="s">
        <v>1809</v>
      </c>
      <c r="BT350" t="s">
        <v>1809</v>
      </c>
      <c r="BU350" t="s">
        <v>1809</v>
      </c>
      <c r="BV350">
        <v>0</v>
      </c>
      <c r="BW350" t="s">
        <v>1809</v>
      </c>
      <c r="BX350" t="s">
        <v>1809</v>
      </c>
      <c r="BY350" t="s">
        <v>1809</v>
      </c>
      <c r="BZ350" t="s">
        <v>1809</v>
      </c>
      <c r="CA350" t="s">
        <v>1809</v>
      </c>
      <c r="CB350" t="s">
        <v>1809</v>
      </c>
      <c r="CC350" t="s">
        <v>1809</v>
      </c>
      <c r="CD350" t="s">
        <v>1809</v>
      </c>
      <c r="CE350" t="s">
        <v>1809</v>
      </c>
      <c r="CF350" t="s">
        <v>1809</v>
      </c>
      <c r="CG350" t="s">
        <v>1809</v>
      </c>
      <c r="CH350">
        <v>0</v>
      </c>
      <c r="CI350" t="s">
        <v>1809</v>
      </c>
      <c r="CJ350" t="s">
        <v>1809</v>
      </c>
      <c r="CK350" t="s">
        <v>1809</v>
      </c>
      <c r="CL350" t="s">
        <v>1809</v>
      </c>
      <c r="CM350" t="s">
        <v>1809</v>
      </c>
      <c r="CN350" t="s">
        <v>1809</v>
      </c>
      <c r="CO350" t="s">
        <v>1809</v>
      </c>
      <c r="CP350" t="s">
        <v>1809</v>
      </c>
      <c r="CQ350" t="s">
        <v>1809</v>
      </c>
      <c r="CR350" t="s">
        <v>1809</v>
      </c>
      <c r="CS350" t="s">
        <v>1809</v>
      </c>
      <c r="CT350" t="s">
        <v>1809</v>
      </c>
      <c r="CU350" t="s">
        <v>1809</v>
      </c>
      <c r="CV350" t="s">
        <v>1809</v>
      </c>
      <c r="CW350" t="s">
        <v>1809</v>
      </c>
      <c r="CX350" t="s">
        <v>1809</v>
      </c>
      <c r="CY350" t="s">
        <v>1809</v>
      </c>
      <c r="CZ350" t="s">
        <v>1809</v>
      </c>
      <c r="DA350" t="s">
        <v>1809</v>
      </c>
      <c r="DB350" t="s">
        <v>1809</v>
      </c>
      <c r="DC350" t="s">
        <v>1809</v>
      </c>
      <c r="DD350" t="s">
        <v>1809</v>
      </c>
      <c r="DE350" t="s">
        <v>1809</v>
      </c>
      <c r="DF350" t="s">
        <v>1809</v>
      </c>
      <c r="DG350" t="s">
        <v>1809</v>
      </c>
      <c r="DH350" t="s">
        <v>1809</v>
      </c>
      <c r="DI350" t="s">
        <v>1809</v>
      </c>
      <c r="DJ350" t="s">
        <v>1809</v>
      </c>
      <c r="DK350" t="s">
        <v>1809</v>
      </c>
      <c r="DL350" t="s">
        <v>1809</v>
      </c>
      <c r="DM350" t="s">
        <v>1809</v>
      </c>
      <c r="DN350" t="s">
        <v>1809</v>
      </c>
      <c r="DO350" t="s">
        <v>1809</v>
      </c>
      <c r="DP350" t="s">
        <v>1809</v>
      </c>
      <c r="DQ350" t="s">
        <v>1809</v>
      </c>
      <c r="DR350" t="s">
        <v>1809</v>
      </c>
      <c r="DS350" t="s">
        <v>1809</v>
      </c>
      <c r="DT350" t="s">
        <v>1809</v>
      </c>
      <c r="DU350" t="s">
        <v>1809</v>
      </c>
      <c r="DV350" t="s">
        <v>1809</v>
      </c>
      <c r="DW350">
        <v>0</v>
      </c>
      <c r="DX350">
        <v>1</v>
      </c>
      <c r="DY350">
        <v>0</v>
      </c>
      <c r="DZ350" t="s">
        <v>1809</v>
      </c>
      <c r="EA350">
        <v>1</v>
      </c>
      <c r="EB350">
        <v>0</v>
      </c>
      <c r="EC350">
        <v>0</v>
      </c>
      <c r="ED350">
        <v>0</v>
      </c>
      <c r="EE350">
        <v>0</v>
      </c>
      <c r="EF350">
        <v>0</v>
      </c>
      <c r="EG350">
        <v>1</v>
      </c>
      <c r="EH350">
        <v>0</v>
      </c>
      <c r="EI350">
        <v>1</v>
      </c>
      <c r="EJ350">
        <v>0</v>
      </c>
      <c r="EK350">
        <v>0</v>
      </c>
      <c r="EL350">
        <v>1</v>
      </c>
      <c r="EM350">
        <v>0</v>
      </c>
      <c r="EN350">
        <v>1</v>
      </c>
      <c r="EO350">
        <v>0</v>
      </c>
      <c r="EP350">
        <v>0</v>
      </c>
      <c r="EQ350">
        <v>0</v>
      </c>
      <c r="ER350">
        <v>1</v>
      </c>
      <c r="ES350">
        <v>0</v>
      </c>
      <c r="ET350">
        <v>0</v>
      </c>
      <c r="EU350">
        <v>1</v>
      </c>
      <c r="EV350">
        <v>0</v>
      </c>
      <c r="EW350">
        <v>0</v>
      </c>
    </row>
    <row r="351" spans="1:153" x14ac:dyDescent="0.35">
      <c r="A351" t="s">
        <v>839</v>
      </c>
      <c r="B351" s="1">
        <v>42583</v>
      </c>
      <c r="C351" s="1">
        <v>42916</v>
      </c>
      <c r="D351">
        <v>1</v>
      </c>
      <c r="E351">
        <v>0</v>
      </c>
      <c r="F351">
        <v>0</v>
      </c>
      <c r="G351">
        <v>0</v>
      </c>
      <c r="H351">
        <v>1</v>
      </c>
      <c r="I351">
        <v>0</v>
      </c>
      <c r="J351">
        <v>1</v>
      </c>
      <c r="K351">
        <v>7</v>
      </c>
      <c r="L351">
        <v>0</v>
      </c>
      <c r="M351">
        <v>1</v>
      </c>
      <c r="N351">
        <v>1</v>
      </c>
      <c r="O351">
        <v>1</v>
      </c>
      <c r="P351">
        <v>1</v>
      </c>
      <c r="Q351">
        <v>0</v>
      </c>
      <c r="R351">
        <v>0</v>
      </c>
      <c r="S351">
        <v>0</v>
      </c>
      <c r="T351">
        <v>0</v>
      </c>
      <c r="U351">
        <v>0</v>
      </c>
      <c r="V351">
        <v>0</v>
      </c>
      <c r="W351">
        <v>0</v>
      </c>
      <c r="X351">
        <v>1</v>
      </c>
      <c r="Y351">
        <v>0</v>
      </c>
      <c r="Z351" t="s">
        <v>1809</v>
      </c>
      <c r="AA351" t="s">
        <v>1809</v>
      </c>
      <c r="AB351" t="s">
        <v>1809</v>
      </c>
      <c r="AC351" t="s">
        <v>1809</v>
      </c>
      <c r="AD351" t="s">
        <v>1809</v>
      </c>
      <c r="AE351" t="s">
        <v>1809</v>
      </c>
      <c r="AF351" t="s">
        <v>1809</v>
      </c>
      <c r="AG351" t="s">
        <v>1809</v>
      </c>
      <c r="AH351" t="s">
        <v>1809</v>
      </c>
      <c r="AI351" t="s">
        <v>1809</v>
      </c>
      <c r="AJ351" t="s">
        <v>1809</v>
      </c>
      <c r="AK351" t="s">
        <v>1809</v>
      </c>
      <c r="AL351" t="s">
        <v>1809</v>
      </c>
      <c r="AM351" t="s">
        <v>1809</v>
      </c>
      <c r="AN351">
        <v>0</v>
      </c>
      <c r="AO351">
        <v>0</v>
      </c>
      <c r="AP351" t="s">
        <v>1809</v>
      </c>
      <c r="AQ351" t="s">
        <v>1809</v>
      </c>
      <c r="AR351" t="s">
        <v>1809</v>
      </c>
      <c r="AS351" t="s">
        <v>1809</v>
      </c>
      <c r="AT351" t="s">
        <v>1809</v>
      </c>
      <c r="AU351" t="s">
        <v>1809</v>
      </c>
      <c r="AV351" t="s">
        <v>1809</v>
      </c>
      <c r="AW351" t="s">
        <v>1809</v>
      </c>
      <c r="AX351" t="s">
        <v>1809</v>
      </c>
      <c r="AY351" t="s">
        <v>1809</v>
      </c>
      <c r="AZ351">
        <v>0</v>
      </c>
      <c r="BA351" t="s">
        <v>1809</v>
      </c>
      <c r="BB351" t="s">
        <v>1809</v>
      </c>
      <c r="BC351" t="s">
        <v>1809</v>
      </c>
      <c r="BD351" t="s">
        <v>1809</v>
      </c>
      <c r="BE351" t="s">
        <v>1809</v>
      </c>
      <c r="BF351" t="s">
        <v>1809</v>
      </c>
      <c r="BG351" t="s">
        <v>1809</v>
      </c>
      <c r="BH351" t="s">
        <v>1809</v>
      </c>
      <c r="BI351" t="s">
        <v>1809</v>
      </c>
      <c r="BJ351" t="s">
        <v>1809</v>
      </c>
      <c r="BK351" t="s">
        <v>1809</v>
      </c>
      <c r="BL351" t="s">
        <v>1809</v>
      </c>
      <c r="BM351" t="s">
        <v>1809</v>
      </c>
      <c r="BN351" t="s">
        <v>1809</v>
      </c>
      <c r="BO351" t="s">
        <v>1809</v>
      </c>
      <c r="BP351" t="s">
        <v>1809</v>
      </c>
      <c r="BQ351" t="s">
        <v>1809</v>
      </c>
      <c r="BR351" t="s">
        <v>1809</v>
      </c>
      <c r="BS351" t="s">
        <v>1809</v>
      </c>
      <c r="BT351" t="s">
        <v>1809</v>
      </c>
      <c r="BU351" t="s">
        <v>1809</v>
      </c>
      <c r="BV351">
        <v>0</v>
      </c>
      <c r="BW351" t="s">
        <v>1809</v>
      </c>
      <c r="BX351" t="s">
        <v>1809</v>
      </c>
      <c r="BY351" t="s">
        <v>1809</v>
      </c>
      <c r="BZ351" t="s">
        <v>1809</v>
      </c>
      <c r="CA351" t="s">
        <v>1809</v>
      </c>
      <c r="CB351" t="s">
        <v>1809</v>
      </c>
      <c r="CC351" t="s">
        <v>1809</v>
      </c>
      <c r="CD351" t="s">
        <v>1809</v>
      </c>
      <c r="CE351" t="s">
        <v>1809</v>
      </c>
      <c r="CF351" t="s">
        <v>1809</v>
      </c>
      <c r="CG351" t="s">
        <v>1809</v>
      </c>
      <c r="CH351">
        <v>0</v>
      </c>
      <c r="CI351" t="s">
        <v>1809</v>
      </c>
      <c r="CJ351" t="s">
        <v>1809</v>
      </c>
      <c r="CK351" t="s">
        <v>1809</v>
      </c>
      <c r="CL351" t="s">
        <v>1809</v>
      </c>
      <c r="CM351" t="s">
        <v>1809</v>
      </c>
      <c r="CN351" t="s">
        <v>1809</v>
      </c>
      <c r="CO351" t="s">
        <v>1809</v>
      </c>
      <c r="CP351" t="s">
        <v>1809</v>
      </c>
      <c r="CQ351" t="s">
        <v>1809</v>
      </c>
      <c r="CR351" t="s">
        <v>1809</v>
      </c>
      <c r="CS351" t="s">
        <v>1809</v>
      </c>
      <c r="CT351" t="s">
        <v>1809</v>
      </c>
      <c r="CU351" t="s">
        <v>1809</v>
      </c>
      <c r="CV351" t="s">
        <v>1809</v>
      </c>
      <c r="CW351" t="s">
        <v>1809</v>
      </c>
      <c r="CX351" t="s">
        <v>1809</v>
      </c>
      <c r="CY351" t="s">
        <v>1809</v>
      </c>
      <c r="CZ351" t="s">
        <v>1809</v>
      </c>
      <c r="DA351" t="s">
        <v>1809</v>
      </c>
      <c r="DB351" t="s">
        <v>1809</v>
      </c>
      <c r="DC351" t="s">
        <v>1809</v>
      </c>
      <c r="DD351" t="s">
        <v>1809</v>
      </c>
      <c r="DE351" t="s">
        <v>1809</v>
      </c>
      <c r="DF351" t="s">
        <v>1809</v>
      </c>
      <c r="DG351" t="s">
        <v>1809</v>
      </c>
      <c r="DH351" t="s">
        <v>1809</v>
      </c>
      <c r="DI351" t="s">
        <v>1809</v>
      </c>
      <c r="DJ351" t="s">
        <v>1809</v>
      </c>
      <c r="DK351" t="s">
        <v>1809</v>
      </c>
      <c r="DL351" t="s">
        <v>1809</v>
      </c>
      <c r="DM351" t="s">
        <v>1809</v>
      </c>
      <c r="DN351" t="s">
        <v>1809</v>
      </c>
      <c r="DO351" t="s">
        <v>1809</v>
      </c>
      <c r="DP351" t="s">
        <v>1809</v>
      </c>
      <c r="DQ351" t="s">
        <v>1809</v>
      </c>
      <c r="DR351" t="s">
        <v>1809</v>
      </c>
      <c r="DS351" t="s">
        <v>1809</v>
      </c>
      <c r="DT351" t="s">
        <v>1809</v>
      </c>
      <c r="DU351" t="s">
        <v>1809</v>
      </c>
      <c r="DV351" t="s">
        <v>1809</v>
      </c>
      <c r="DW351">
        <v>0</v>
      </c>
      <c r="DX351">
        <v>1</v>
      </c>
      <c r="DY351">
        <v>0</v>
      </c>
      <c r="DZ351" t="s">
        <v>1809</v>
      </c>
      <c r="EA351">
        <v>1</v>
      </c>
      <c r="EB351">
        <v>0</v>
      </c>
      <c r="EC351">
        <v>0</v>
      </c>
      <c r="ED351">
        <v>0</v>
      </c>
      <c r="EE351">
        <v>0</v>
      </c>
      <c r="EF351">
        <v>0</v>
      </c>
      <c r="EG351">
        <v>1</v>
      </c>
      <c r="EH351">
        <v>0</v>
      </c>
      <c r="EI351">
        <v>1</v>
      </c>
      <c r="EJ351">
        <v>0</v>
      </c>
      <c r="EK351">
        <v>0</v>
      </c>
      <c r="EL351">
        <v>1</v>
      </c>
      <c r="EM351">
        <v>0</v>
      </c>
      <c r="EN351">
        <v>1</v>
      </c>
      <c r="EO351">
        <v>0</v>
      </c>
      <c r="EP351">
        <v>0</v>
      </c>
      <c r="EQ351">
        <v>0</v>
      </c>
      <c r="ER351">
        <v>1</v>
      </c>
      <c r="ES351">
        <v>0</v>
      </c>
      <c r="ET351">
        <v>0</v>
      </c>
      <c r="EU351">
        <v>1</v>
      </c>
      <c r="EV351">
        <v>0</v>
      </c>
      <c r="EW351">
        <v>0</v>
      </c>
    </row>
    <row r="352" spans="1:153" x14ac:dyDescent="0.35">
      <c r="A352" t="s">
        <v>839</v>
      </c>
      <c r="B352" s="1">
        <v>42917</v>
      </c>
      <c r="C352" s="1">
        <v>42947</v>
      </c>
      <c r="D352">
        <v>1</v>
      </c>
      <c r="E352">
        <v>0</v>
      </c>
      <c r="F352">
        <v>0</v>
      </c>
      <c r="G352">
        <v>0</v>
      </c>
      <c r="H352">
        <v>1</v>
      </c>
      <c r="I352">
        <v>0</v>
      </c>
      <c r="J352">
        <v>1</v>
      </c>
      <c r="K352">
        <v>7</v>
      </c>
      <c r="L352">
        <v>0</v>
      </c>
      <c r="M352">
        <v>1</v>
      </c>
      <c r="N352">
        <v>1</v>
      </c>
      <c r="O352">
        <v>1</v>
      </c>
      <c r="P352">
        <v>1</v>
      </c>
      <c r="Q352">
        <v>0</v>
      </c>
      <c r="R352">
        <v>0</v>
      </c>
      <c r="S352">
        <v>0</v>
      </c>
      <c r="T352">
        <v>0</v>
      </c>
      <c r="U352">
        <v>0</v>
      </c>
      <c r="V352">
        <v>0</v>
      </c>
      <c r="W352">
        <v>0</v>
      </c>
      <c r="X352">
        <v>1</v>
      </c>
      <c r="Y352">
        <v>1</v>
      </c>
      <c r="Z352">
        <v>1</v>
      </c>
      <c r="AA352">
        <v>1</v>
      </c>
      <c r="AB352">
        <v>0</v>
      </c>
      <c r="AC352">
        <v>1</v>
      </c>
      <c r="AD352">
        <v>1</v>
      </c>
      <c r="AE352">
        <v>1</v>
      </c>
      <c r="AF352">
        <v>1</v>
      </c>
      <c r="AG352">
        <v>0</v>
      </c>
      <c r="AH352">
        <v>0</v>
      </c>
      <c r="AI352">
        <v>0</v>
      </c>
      <c r="AJ352">
        <v>1</v>
      </c>
      <c r="AK352">
        <v>0</v>
      </c>
      <c r="AL352">
        <v>0</v>
      </c>
      <c r="AM352">
        <v>0</v>
      </c>
      <c r="AN352">
        <v>0</v>
      </c>
      <c r="AO352">
        <v>0</v>
      </c>
      <c r="AP352" t="s">
        <v>1809</v>
      </c>
      <c r="AQ352" t="s">
        <v>1809</v>
      </c>
      <c r="AR352" t="s">
        <v>1809</v>
      </c>
      <c r="AS352" t="s">
        <v>1809</v>
      </c>
      <c r="AT352" t="s">
        <v>1809</v>
      </c>
      <c r="AU352" t="s">
        <v>1809</v>
      </c>
      <c r="AV352" t="s">
        <v>1809</v>
      </c>
      <c r="AW352" t="s">
        <v>1809</v>
      </c>
      <c r="AX352" t="s">
        <v>1809</v>
      </c>
      <c r="AY352" t="s">
        <v>1809</v>
      </c>
      <c r="AZ352">
        <v>0</v>
      </c>
      <c r="BA352" t="s">
        <v>1809</v>
      </c>
      <c r="BB352" t="s">
        <v>1809</v>
      </c>
      <c r="BC352" t="s">
        <v>1809</v>
      </c>
      <c r="BD352" t="s">
        <v>1809</v>
      </c>
      <c r="BE352" t="s">
        <v>1809</v>
      </c>
      <c r="BF352" t="s">
        <v>1809</v>
      </c>
      <c r="BG352" t="s">
        <v>1809</v>
      </c>
      <c r="BH352" t="s">
        <v>1809</v>
      </c>
      <c r="BI352" t="s">
        <v>1809</v>
      </c>
      <c r="BJ352" t="s">
        <v>1809</v>
      </c>
      <c r="BK352" t="s">
        <v>1809</v>
      </c>
      <c r="BL352" t="s">
        <v>1809</v>
      </c>
      <c r="BM352" t="s">
        <v>1809</v>
      </c>
      <c r="BN352" t="s">
        <v>1809</v>
      </c>
      <c r="BO352" t="s">
        <v>1809</v>
      </c>
      <c r="BP352" t="s">
        <v>1809</v>
      </c>
      <c r="BQ352" t="s">
        <v>1809</v>
      </c>
      <c r="BR352" t="s">
        <v>1809</v>
      </c>
      <c r="BS352" t="s">
        <v>1809</v>
      </c>
      <c r="BT352" t="s">
        <v>1809</v>
      </c>
      <c r="BU352" t="s">
        <v>1809</v>
      </c>
      <c r="BV352">
        <v>0</v>
      </c>
      <c r="BW352" t="s">
        <v>1809</v>
      </c>
      <c r="BX352" t="s">
        <v>1809</v>
      </c>
      <c r="BY352" t="s">
        <v>1809</v>
      </c>
      <c r="BZ352" t="s">
        <v>1809</v>
      </c>
      <c r="CA352" t="s">
        <v>1809</v>
      </c>
      <c r="CB352" t="s">
        <v>1809</v>
      </c>
      <c r="CC352" t="s">
        <v>1809</v>
      </c>
      <c r="CD352" t="s">
        <v>1809</v>
      </c>
      <c r="CE352" t="s">
        <v>1809</v>
      </c>
      <c r="CF352" t="s">
        <v>1809</v>
      </c>
      <c r="CG352" t="s">
        <v>1809</v>
      </c>
      <c r="CH352">
        <v>0</v>
      </c>
      <c r="CI352" t="s">
        <v>1809</v>
      </c>
      <c r="CJ352" t="s">
        <v>1809</v>
      </c>
      <c r="CK352" t="s">
        <v>1809</v>
      </c>
      <c r="CL352" t="s">
        <v>1809</v>
      </c>
      <c r="CM352" t="s">
        <v>1809</v>
      </c>
      <c r="CN352" t="s">
        <v>1809</v>
      </c>
      <c r="CO352" t="s">
        <v>1809</v>
      </c>
      <c r="CP352" t="s">
        <v>1809</v>
      </c>
      <c r="CQ352" t="s">
        <v>1809</v>
      </c>
      <c r="CR352" t="s">
        <v>1809</v>
      </c>
      <c r="CS352" t="s">
        <v>1809</v>
      </c>
      <c r="CT352" t="s">
        <v>1809</v>
      </c>
      <c r="CU352" t="s">
        <v>1809</v>
      </c>
      <c r="CV352" t="s">
        <v>1809</v>
      </c>
      <c r="CW352" t="s">
        <v>1809</v>
      </c>
      <c r="CX352" t="s">
        <v>1809</v>
      </c>
      <c r="CY352" t="s">
        <v>1809</v>
      </c>
      <c r="CZ352" t="s">
        <v>1809</v>
      </c>
      <c r="DA352" t="s">
        <v>1809</v>
      </c>
      <c r="DB352" t="s">
        <v>1809</v>
      </c>
      <c r="DC352" t="s">
        <v>1809</v>
      </c>
      <c r="DD352" t="s">
        <v>1809</v>
      </c>
      <c r="DE352" t="s">
        <v>1809</v>
      </c>
      <c r="DF352" t="s">
        <v>1809</v>
      </c>
      <c r="DG352" t="s">
        <v>1809</v>
      </c>
      <c r="DH352" t="s">
        <v>1809</v>
      </c>
      <c r="DI352" t="s">
        <v>1809</v>
      </c>
      <c r="DJ352" t="s">
        <v>1809</v>
      </c>
      <c r="DK352" t="s">
        <v>1809</v>
      </c>
      <c r="DL352" t="s">
        <v>1809</v>
      </c>
      <c r="DM352" t="s">
        <v>1809</v>
      </c>
      <c r="DN352" t="s">
        <v>1809</v>
      </c>
      <c r="DO352" t="s">
        <v>1809</v>
      </c>
      <c r="DP352" t="s">
        <v>1809</v>
      </c>
      <c r="DQ352" t="s">
        <v>1809</v>
      </c>
      <c r="DR352" t="s">
        <v>1809</v>
      </c>
      <c r="DS352" t="s">
        <v>1809</v>
      </c>
      <c r="DT352" t="s">
        <v>1809</v>
      </c>
      <c r="DU352" t="s">
        <v>1809</v>
      </c>
      <c r="DV352" t="s">
        <v>1809</v>
      </c>
      <c r="DW352">
        <v>0</v>
      </c>
      <c r="DX352">
        <v>1</v>
      </c>
      <c r="DY352">
        <v>0</v>
      </c>
      <c r="DZ352" t="s">
        <v>1809</v>
      </c>
      <c r="EA352">
        <v>1</v>
      </c>
      <c r="EB352">
        <v>0</v>
      </c>
      <c r="EC352">
        <v>0</v>
      </c>
      <c r="ED352">
        <v>0</v>
      </c>
      <c r="EE352">
        <v>0</v>
      </c>
      <c r="EF352">
        <v>0</v>
      </c>
      <c r="EG352">
        <v>1</v>
      </c>
      <c r="EH352">
        <v>0</v>
      </c>
      <c r="EI352">
        <v>1</v>
      </c>
      <c r="EJ352">
        <v>0</v>
      </c>
      <c r="EK352">
        <v>0</v>
      </c>
      <c r="EL352">
        <v>1</v>
      </c>
      <c r="EM352">
        <v>0</v>
      </c>
      <c r="EN352">
        <v>1</v>
      </c>
      <c r="EO352">
        <v>0</v>
      </c>
      <c r="EP352">
        <v>0</v>
      </c>
      <c r="EQ352">
        <v>0</v>
      </c>
      <c r="ER352">
        <v>1</v>
      </c>
      <c r="ES352">
        <v>0</v>
      </c>
      <c r="ET352">
        <v>0</v>
      </c>
      <c r="EU352">
        <v>1</v>
      </c>
      <c r="EV352">
        <v>0</v>
      </c>
      <c r="EW352">
        <v>0</v>
      </c>
    </row>
    <row r="353" spans="1:153" x14ac:dyDescent="0.35">
      <c r="A353" t="s">
        <v>839</v>
      </c>
      <c r="B353" s="1">
        <v>42948</v>
      </c>
      <c r="C353" s="1">
        <v>43100</v>
      </c>
      <c r="D353">
        <v>1</v>
      </c>
      <c r="E353">
        <v>0</v>
      </c>
      <c r="F353">
        <v>0</v>
      </c>
      <c r="G353">
        <v>0</v>
      </c>
      <c r="H353">
        <v>1</v>
      </c>
      <c r="I353">
        <v>0</v>
      </c>
      <c r="J353">
        <v>1</v>
      </c>
      <c r="K353">
        <v>7</v>
      </c>
      <c r="L353">
        <v>0</v>
      </c>
      <c r="M353">
        <v>1</v>
      </c>
      <c r="N353">
        <v>1</v>
      </c>
      <c r="O353">
        <v>1</v>
      </c>
      <c r="P353">
        <v>1</v>
      </c>
      <c r="Q353">
        <v>0</v>
      </c>
      <c r="R353">
        <v>0</v>
      </c>
      <c r="S353">
        <v>0</v>
      </c>
      <c r="T353">
        <v>0</v>
      </c>
      <c r="U353">
        <v>0</v>
      </c>
      <c r="V353">
        <v>0</v>
      </c>
      <c r="W353">
        <v>0</v>
      </c>
      <c r="X353">
        <v>1</v>
      </c>
      <c r="Y353">
        <v>1</v>
      </c>
      <c r="Z353">
        <v>1</v>
      </c>
      <c r="AA353">
        <v>1</v>
      </c>
      <c r="AB353">
        <v>0</v>
      </c>
      <c r="AC353">
        <v>1</v>
      </c>
      <c r="AD353">
        <v>1</v>
      </c>
      <c r="AE353">
        <v>1</v>
      </c>
      <c r="AF353">
        <v>1</v>
      </c>
      <c r="AG353">
        <v>0</v>
      </c>
      <c r="AH353">
        <v>0</v>
      </c>
      <c r="AI353">
        <v>0</v>
      </c>
      <c r="AJ353">
        <v>1</v>
      </c>
      <c r="AK353">
        <v>0</v>
      </c>
      <c r="AL353">
        <v>0</v>
      </c>
      <c r="AM353">
        <v>0</v>
      </c>
      <c r="AN353">
        <v>0</v>
      </c>
      <c r="AO353">
        <v>0</v>
      </c>
      <c r="AP353" t="s">
        <v>1809</v>
      </c>
      <c r="AQ353" t="s">
        <v>1809</v>
      </c>
      <c r="AR353" t="s">
        <v>1809</v>
      </c>
      <c r="AS353" t="s">
        <v>1809</v>
      </c>
      <c r="AT353" t="s">
        <v>1809</v>
      </c>
      <c r="AU353" t="s">
        <v>1809</v>
      </c>
      <c r="AV353" t="s">
        <v>1809</v>
      </c>
      <c r="AW353" t="s">
        <v>1809</v>
      </c>
      <c r="AX353" t="s">
        <v>1809</v>
      </c>
      <c r="AY353" t="s">
        <v>1809</v>
      </c>
      <c r="AZ353">
        <v>0</v>
      </c>
      <c r="BA353" t="s">
        <v>1809</v>
      </c>
      <c r="BB353" t="s">
        <v>1809</v>
      </c>
      <c r="BC353" t="s">
        <v>1809</v>
      </c>
      <c r="BD353" t="s">
        <v>1809</v>
      </c>
      <c r="BE353" t="s">
        <v>1809</v>
      </c>
      <c r="BF353" t="s">
        <v>1809</v>
      </c>
      <c r="BG353" t="s">
        <v>1809</v>
      </c>
      <c r="BH353" t="s">
        <v>1809</v>
      </c>
      <c r="BI353" t="s">
        <v>1809</v>
      </c>
      <c r="BJ353" t="s">
        <v>1809</v>
      </c>
      <c r="BK353" t="s">
        <v>1809</v>
      </c>
      <c r="BL353" t="s">
        <v>1809</v>
      </c>
      <c r="BM353" t="s">
        <v>1809</v>
      </c>
      <c r="BN353" t="s">
        <v>1809</v>
      </c>
      <c r="BO353" t="s">
        <v>1809</v>
      </c>
      <c r="BP353" t="s">
        <v>1809</v>
      </c>
      <c r="BQ353" t="s">
        <v>1809</v>
      </c>
      <c r="BR353" t="s">
        <v>1809</v>
      </c>
      <c r="BS353" t="s">
        <v>1809</v>
      </c>
      <c r="BT353" t="s">
        <v>1809</v>
      </c>
      <c r="BU353" t="s">
        <v>1809</v>
      </c>
      <c r="BV353">
        <v>0</v>
      </c>
      <c r="BW353" t="s">
        <v>1809</v>
      </c>
      <c r="BX353" t="s">
        <v>1809</v>
      </c>
      <c r="BY353" t="s">
        <v>1809</v>
      </c>
      <c r="BZ353" t="s">
        <v>1809</v>
      </c>
      <c r="CA353" t="s">
        <v>1809</v>
      </c>
      <c r="CB353" t="s">
        <v>1809</v>
      </c>
      <c r="CC353" t="s">
        <v>1809</v>
      </c>
      <c r="CD353" t="s">
        <v>1809</v>
      </c>
      <c r="CE353" t="s">
        <v>1809</v>
      </c>
      <c r="CF353" t="s">
        <v>1809</v>
      </c>
      <c r="CG353" t="s">
        <v>1809</v>
      </c>
      <c r="CH353">
        <v>0</v>
      </c>
      <c r="CI353" t="s">
        <v>1809</v>
      </c>
      <c r="CJ353" t="s">
        <v>1809</v>
      </c>
      <c r="CK353" t="s">
        <v>1809</v>
      </c>
      <c r="CL353" t="s">
        <v>1809</v>
      </c>
      <c r="CM353" t="s">
        <v>1809</v>
      </c>
      <c r="CN353" t="s">
        <v>1809</v>
      </c>
      <c r="CO353" t="s">
        <v>1809</v>
      </c>
      <c r="CP353" t="s">
        <v>1809</v>
      </c>
      <c r="CQ353" t="s">
        <v>1809</v>
      </c>
      <c r="CR353" t="s">
        <v>1809</v>
      </c>
      <c r="CS353" t="s">
        <v>1809</v>
      </c>
      <c r="CT353" t="s">
        <v>1809</v>
      </c>
      <c r="CU353" t="s">
        <v>1809</v>
      </c>
      <c r="CV353" t="s">
        <v>1809</v>
      </c>
      <c r="CW353" t="s">
        <v>1809</v>
      </c>
      <c r="CX353" t="s">
        <v>1809</v>
      </c>
      <c r="CY353" t="s">
        <v>1809</v>
      </c>
      <c r="CZ353" t="s">
        <v>1809</v>
      </c>
      <c r="DA353" t="s">
        <v>1809</v>
      </c>
      <c r="DB353" t="s">
        <v>1809</v>
      </c>
      <c r="DC353" t="s">
        <v>1809</v>
      </c>
      <c r="DD353" t="s">
        <v>1809</v>
      </c>
      <c r="DE353" t="s">
        <v>1809</v>
      </c>
      <c r="DF353" t="s">
        <v>1809</v>
      </c>
      <c r="DG353" t="s">
        <v>1809</v>
      </c>
      <c r="DH353" t="s">
        <v>1809</v>
      </c>
      <c r="DI353" t="s">
        <v>1809</v>
      </c>
      <c r="DJ353" t="s">
        <v>1809</v>
      </c>
      <c r="DK353" t="s">
        <v>1809</v>
      </c>
      <c r="DL353" t="s">
        <v>1809</v>
      </c>
      <c r="DM353" t="s">
        <v>1809</v>
      </c>
      <c r="DN353" t="s">
        <v>1809</v>
      </c>
      <c r="DO353" t="s">
        <v>1809</v>
      </c>
      <c r="DP353" t="s">
        <v>1809</v>
      </c>
      <c r="DQ353" t="s">
        <v>1809</v>
      </c>
      <c r="DR353" t="s">
        <v>1809</v>
      </c>
      <c r="DS353" t="s">
        <v>1809</v>
      </c>
      <c r="DT353" t="s">
        <v>1809</v>
      </c>
      <c r="DU353" t="s">
        <v>1809</v>
      </c>
      <c r="DV353" t="s">
        <v>1809</v>
      </c>
      <c r="DW353">
        <v>0</v>
      </c>
      <c r="DX353">
        <v>1</v>
      </c>
      <c r="DY353">
        <v>0</v>
      </c>
      <c r="DZ353" t="s">
        <v>1809</v>
      </c>
      <c r="EA353">
        <v>1</v>
      </c>
      <c r="EB353">
        <v>0</v>
      </c>
      <c r="EC353">
        <v>0</v>
      </c>
      <c r="ED353">
        <v>0</v>
      </c>
      <c r="EE353">
        <v>0</v>
      </c>
      <c r="EF353">
        <v>0</v>
      </c>
      <c r="EG353">
        <v>1</v>
      </c>
      <c r="EH353">
        <v>0</v>
      </c>
      <c r="EI353">
        <v>1</v>
      </c>
      <c r="EJ353">
        <v>0</v>
      </c>
      <c r="EK353">
        <v>0</v>
      </c>
      <c r="EL353">
        <v>1</v>
      </c>
      <c r="EM353">
        <v>0</v>
      </c>
      <c r="EN353">
        <v>1</v>
      </c>
      <c r="EO353">
        <v>0</v>
      </c>
      <c r="EP353">
        <v>0</v>
      </c>
      <c r="EQ353">
        <v>0</v>
      </c>
      <c r="ER353">
        <v>1</v>
      </c>
      <c r="ES353">
        <v>0</v>
      </c>
      <c r="ET353">
        <v>0</v>
      </c>
      <c r="EU353">
        <v>1</v>
      </c>
      <c r="EV353">
        <v>0</v>
      </c>
      <c r="EW353">
        <v>0</v>
      </c>
    </row>
    <row r="354" spans="1:153" x14ac:dyDescent="0.35">
      <c r="A354" t="s">
        <v>839</v>
      </c>
      <c r="B354" s="1">
        <v>43101</v>
      </c>
      <c r="C354" s="1">
        <v>43312</v>
      </c>
      <c r="D354">
        <v>1</v>
      </c>
      <c r="E354">
        <v>0</v>
      </c>
      <c r="F354">
        <v>0</v>
      </c>
      <c r="G354">
        <v>0</v>
      </c>
      <c r="H354">
        <v>1</v>
      </c>
      <c r="I354">
        <v>0</v>
      </c>
      <c r="J354">
        <v>1</v>
      </c>
      <c r="K354">
        <v>7</v>
      </c>
      <c r="L354">
        <v>0</v>
      </c>
      <c r="M354">
        <v>1</v>
      </c>
      <c r="N354">
        <v>1</v>
      </c>
      <c r="O354">
        <v>1</v>
      </c>
      <c r="P354">
        <v>1</v>
      </c>
      <c r="Q354">
        <v>0</v>
      </c>
      <c r="R354">
        <v>0</v>
      </c>
      <c r="S354">
        <v>0</v>
      </c>
      <c r="T354">
        <v>0</v>
      </c>
      <c r="U354">
        <v>0</v>
      </c>
      <c r="V354">
        <v>0</v>
      </c>
      <c r="W354">
        <v>0</v>
      </c>
      <c r="X354">
        <v>1</v>
      </c>
      <c r="Y354">
        <v>1</v>
      </c>
      <c r="Z354">
        <v>1</v>
      </c>
      <c r="AA354">
        <v>1</v>
      </c>
      <c r="AB354">
        <v>0</v>
      </c>
      <c r="AC354">
        <v>1</v>
      </c>
      <c r="AD354">
        <v>1</v>
      </c>
      <c r="AE354">
        <v>1</v>
      </c>
      <c r="AF354">
        <v>1</v>
      </c>
      <c r="AG354">
        <v>0</v>
      </c>
      <c r="AH354">
        <v>0</v>
      </c>
      <c r="AI354">
        <v>0</v>
      </c>
      <c r="AJ354">
        <v>1</v>
      </c>
      <c r="AK354">
        <v>0</v>
      </c>
      <c r="AL354">
        <v>0</v>
      </c>
      <c r="AM354">
        <v>0</v>
      </c>
      <c r="AN354">
        <v>0</v>
      </c>
      <c r="AO354">
        <v>0</v>
      </c>
      <c r="AP354" t="s">
        <v>1809</v>
      </c>
      <c r="AQ354" t="s">
        <v>1809</v>
      </c>
      <c r="AR354" t="s">
        <v>1809</v>
      </c>
      <c r="AS354" t="s">
        <v>1809</v>
      </c>
      <c r="AT354" t="s">
        <v>1809</v>
      </c>
      <c r="AU354" t="s">
        <v>1809</v>
      </c>
      <c r="AV354" t="s">
        <v>1809</v>
      </c>
      <c r="AW354" t="s">
        <v>1809</v>
      </c>
      <c r="AX354" t="s">
        <v>1809</v>
      </c>
      <c r="AY354" t="s">
        <v>1809</v>
      </c>
      <c r="AZ354">
        <v>0</v>
      </c>
      <c r="BA354" t="s">
        <v>1809</v>
      </c>
      <c r="BB354" t="s">
        <v>1809</v>
      </c>
      <c r="BC354" t="s">
        <v>1809</v>
      </c>
      <c r="BD354" t="s">
        <v>1809</v>
      </c>
      <c r="BE354" t="s">
        <v>1809</v>
      </c>
      <c r="BF354" t="s">
        <v>1809</v>
      </c>
      <c r="BG354" t="s">
        <v>1809</v>
      </c>
      <c r="BH354" t="s">
        <v>1809</v>
      </c>
      <c r="BI354" t="s">
        <v>1809</v>
      </c>
      <c r="BJ354" t="s">
        <v>1809</v>
      </c>
      <c r="BK354" t="s">
        <v>1809</v>
      </c>
      <c r="BL354" t="s">
        <v>1809</v>
      </c>
      <c r="BM354" t="s">
        <v>1809</v>
      </c>
      <c r="BN354" t="s">
        <v>1809</v>
      </c>
      <c r="BO354" t="s">
        <v>1809</v>
      </c>
      <c r="BP354" t="s">
        <v>1809</v>
      </c>
      <c r="BQ354" t="s">
        <v>1809</v>
      </c>
      <c r="BR354" t="s">
        <v>1809</v>
      </c>
      <c r="BS354" t="s">
        <v>1809</v>
      </c>
      <c r="BT354" t="s">
        <v>1809</v>
      </c>
      <c r="BU354" t="s">
        <v>1809</v>
      </c>
      <c r="BV354">
        <v>0</v>
      </c>
      <c r="BW354" t="s">
        <v>1809</v>
      </c>
      <c r="BX354" t="s">
        <v>1809</v>
      </c>
      <c r="BY354" t="s">
        <v>1809</v>
      </c>
      <c r="BZ354" t="s">
        <v>1809</v>
      </c>
      <c r="CA354" t="s">
        <v>1809</v>
      </c>
      <c r="CB354" t="s">
        <v>1809</v>
      </c>
      <c r="CC354" t="s">
        <v>1809</v>
      </c>
      <c r="CD354" t="s">
        <v>1809</v>
      </c>
      <c r="CE354" t="s">
        <v>1809</v>
      </c>
      <c r="CF354" t="s">
        <v>1809</v>
      </c>
      <c r="CG354" t="s">
        <v>1809</v>
      </c>
      <c r="CH354">
        <v>0</v>
      </c>
      <c r="CI354" t="s">
        <v>1809</v>
      </c>
      <c r="CJ354" t="s">
        <v>1809</v>
      </c>
      <c r="CK354" t="s">
        <v>1809</v>
      </c>
      <c r="CL354" t="s">
        <v>1809</v>
      </c>
      <c r="CM354" t="s">
        <v>1809</v>
      </c>
      <c r="CN354" t="s">
        <v>1809</v>
      </c>
      <c r="CO354" t="s">
        <v>1809</v>
      </c>
      <c r="CP354" t="s">
        <v>1809</v>
      </c>
      <c r="CQ354" t="s">
        <v>1809</v>
      </c>
      <c r="CR354" t="s">
        <v>1809</v>
      </c>
      <c r="CS354" t="s">
        <v>1809</v>
      </c>
      <c r="CT354" t="s">
        <v>1809</v>
      </c>
      <c r="CU354" t="s">
        <v>1809</v>
      </c>
      <c r="CV354" t="s">
        <v>1809</v>
      </c>
      <c r="CW354" t="s">
        <v>1809</v>
      </c>
      <c r="CX354" t="s">
        <v>1809</v>
      </c>
      <c r="CY354" t="s">
        <v>1809</v>
      </c>
      <c r="CZ354" t="s">
        <v>1809</v>
      </c>
      <c r="DA354" t="s">
        <v>1809</v>
      </c>
      <c r="DB354" t="s">
        <v>1809</v>
      </c>
      <c r="DC354" t="s">
        <v>1809</v>
      </c>
      <c r="DD354" t="s">
        <v>1809</v>
      </c>
      <c r="DE354" t="s">
        <v>1809</v>
      </c>
      <c r="DF354" t="s">
        <v>1809</v>
      </c>
      <c r="DG354" t="s">
        <v>1809</v>
      </c>
      <c r="DH354" t="s">
        <v>1809</v>
      </c>
      <c r="DI354" t="s">
        <v>1809</v>
      </c>
      <c r="DJ354" t="s">
        <v>1809</v>
      </c>
      <c r="DK354" t="s">
        <v>1809</v>
      </c>
      <c r="DL354" t="s">
        <v>1809</v>
      </c>
      <c r="DM354" t="s">
        <v>1809</v>
      </c>
      <c r="DN354" t="s">
        <v>1809</v>
      </c>
      <c r="DO354" t="s">
        <v>1809</v>
      </c>
      <c r="DP354" t="s">
        <v>1809</v>
      </c>
      <c r="DQ354" t="s">
        <v>1809</v>
      </c>
      <c r="DR354" t="s">
        <v>1809</v>
      </c>
      <c r="DS354" t="s">
        <v>1809</v>
      </c>
      <c r="DT354" t="s">
        <v>1809</v>
      </c>
      <c r="DU354" t="s">
        <v>1809</v>
      </c>
      <c r="DV354" t="s">
        <v>1809</v>
      </c>
      <c r="DW354">
        <v>0</v>
      </c>
      <c r="DX354">
        <v>1</v>
      </c>
      <c r="DY354">
        <v>0</v>
      </c>
      <c r="DZ354" t="s">
        <v>1809</v>
      </c>
      <c r="EA354">
        <v>1</v>
      </c>
      <c r="EB354">
        <v>0</v>
      </c>
      <c r="EC354">
        <v>0</v>
      </c>
      <c r="ED354">
        <v>0</v>
      </c>
      <c r="EE354">
        <v>0</v>
      </c>
      <c r="EF354">
        <v>0</v>
      </c>
      <c r="EG354">
        <v>1</v>
      </c>
      <c r="EH354">
        <v>0</v>
      </c>
      <c r="EI354">
        <v>1</v>
      </c>
      <c r="EJ354">
        <v>0</v>
      </c>
      <c r="EK354">
        <v>0</v>
      </c>
      <c r="EL354">
        <v>1</v>
      </c>
      <c r="EM354">
        <v>0</v>
      </c>
      <c r="EN354">
        <v>1</v>
      </c>
      <c r="EO354">
        <v>0</v>
      </c>
      <c r="EP354">
        <v>0</v>
      </c>
      <c r="EQ354">
        <v>0</v>
      </c>
      <c r="ER354">
        <v>1</v>
      </c>
      <c r="ES354">
        <v>0</v>
      </c>
      <c r="ET354">
        <v>0</v>
      </c>
      <c r="EU354">
        <v>1</v>
      </c>
      <c r="EV354">
        <v>0</v>
      </c>
      <c r="EW354">
        <v>0</v>
      </c>
    </row>
    <row r="355" spans="1:153" x14ac:dyDescent="0.35">
      <c r="A355" t="s">
        <v>839</v>
      </c>
      <c r="B355" s="1">
        <v>43313</v>
      </c>
      <c r="C355" s="1">
        <v>43646</v>
      </c>
      <c r="D355">
        <v>1</v>
      </c>
      <c r="E355">
        <v>0</v>
      </c>
      <c r="F355">
        <v>0</v>
      </c>
      <c r="G355">
        <v>0</v>
      </c>
      <c r="H355">
        <v>1</v>
      </c>
      <c r="I355">
        <v>0</v>
      </c>
      <c r="J355">
        <v>1</v>
      </c>
      <c r="K355">
        <v>7</v>
      </c>
      <c r="L355">
        <v>0</v>
      </c>
      <c r="M355">
        <v>1</v>
      </c>
      <c r="N355">
        <v>1</v>
      </c>
      <c r="O355">
        <v>1</v>
      </c>
      <c r="P355">
        <v>1</v>
      </c>
      <c r="Q355">
        <v>0</v>
      </c>
      <c r="R355">
        <v>0</v>
      </c>
      <c r="S355">
        <v>0</v>
      </c>
      <c r="T355">
        <v>0</v>
      </c>
      <c r="U355">
        <v>0</v>
      </c>
      <c r="V355">
        <v>0</v>
      </c>
      <c r="W355">
        <v>0</v>
      </c>
      <c r="X355">
        <v>1</v>
      </c>
      <c r="Y355">
        <v>1</v>
      </c>
      <c r="Z355">
        <v>1</v>
      </c>
      <c r="AA355">
        <v>1</v>
      </c>
      <c r="AB355">
        <v>0</v>
      </c>
      <c r="AC355">
        <v>1</v>
      </c>
      <c r="AD355">
        <v>1</v>
      </c>
      <c r="AE355">
        <v>1</v>
      </c>
      <c r="AF355">
        <v>1</v>
      </c>
      <c r="AG355">
        <v>0</v>
      </c>
      <c r="AH355">
        <v>0</v>
      </c>
      <c r="AI355">
        <v>0</v>
      </c>
      <c r="AJ355">
        <v>1</v>
      </c>
      <c r="AK355">
        <v>0</v>
      </c>
      <c r="AL355">
        <v>0</v>
      </c>
      <c r="AM355">
        <v>0</v>
      </c>
      <c r="AN355">
        <v>0</v>
      </c>
      <c r="AO355">
        <v>0</v>
      </c>
      <c r="AP355" t="s">
        <v>1809</v>
      </c>
      <c r="AQ355" t="s">
        <v>1809</v>
      </c>
      <c r="AR355" t="s">
        <v>1809</v>
      </c>
      <c r="AS355" t="s">
        <v>1809</v>
      </c>
      <c r="AT355" t="s">
        <v>1809</v>
      </c>
      <c r="AU355" t="s">
        <v>1809</v>
      </c>
      <c r="AV355" t="s">
        <v>1809</v>
      </c>
      <c r="AW355" t="s">
        <v>1809</v>
      </c>
      <c r="AX355" t="s">
        <v>1809</v>
      </c>
      <c r="AY355" t="s">
        <v>1809</v>
      </c>
      <c r="AZ355">
        <v>0</v>
      </c>
      <c r="BA355" t="s">
        <v>1809</v>
      </c>
      <c r="BB355" t="s">
        <v>1809</v>
      </c>
      <c r="BC355" t="s">
        <v>1809</v>
      </c>
      <c r="BD355" t="s">
        <v>1809</v>
      </c>
      <c r="BE355" t="s">
        <v>1809</v>
      </c>
      <c r="BF355" t="s">
        <v>1809</v>
      </c>
      <c r="BG355" t="s">
        <v>1809</v>
      </c>
      <c r="BH355" t="s">
        <v>1809</v>
      </c>
      <c r="BI355" t="s">
        <v>1809</v>
      </c>
      <c r="BJ355" t="s">
        <v>1809</v>
      </c>
      <c r="BK355" t="s">
        <v>1809</v>
      </c>
      <c r="BL355" t="s">
        <v>1809</v>
      </c>
      <c r="BM355" t="s">
        <v>1809</v>
      </c>
      <c r="BN355" t="s">
        <v>1809</v>
      </c>
      <c r="BO355" t="s">
        <v>1809</v>
      </c>
      <c r="BP355" t="s">
        <v>1809</v>
      </c>
      <c r="BQ355" t="s">
        <v>1809</v>
      </c>
      <c r="BR355" t="s">
        <v>1809</v>
      </c>
      <c r="BS355" t="s">
        <v>1809</v>
      </c>
      <c r="BT355" t="s">
        <v>1809</v>
      </c>
      <c r="BU355" t="s">
        <v>1809</v>
      </c>
      <c r="BV355">
        <v>0</v>
      </c>
      <c r="BW355" t="s">
        <v>1809</v>
      </c>
      <c r="BX355" t="s">
        <v>1809</v>
      </c>
      <c r="BY355" t="s">
        <v>1809</v>
      </c>
      <c r="BZ355" t="s">
        <v>1809</v>
      </c>
      <c r="CA355" t="s">
        <v>1809</v>
      </c>
      <c r="CB355" t="s">
        <v>1809</v>
      </c>
      <c r="CC355" t="s">
        <v>1809</v>
      </c>
      <c r="CD355" t="s">
        <v>1809</v>
      </c>
      <c r="CE355" t="s">
        <v>1809</v>
      </c>
      <c r="CF355" t="s">
        <v>1809</v>
      </c>
      <c r="CG355" t="s">
        <v>1809</v>
      </c>
      <c r="CH355">
        <v>0</v>
      </c>
      <c r="CI355" t="s">
        <v>1809</v>
      </c>
      <c r="CJ355" t="s">
        <v>1809</v>
      </c>
      <c r="CK355" t="s">
        <v>1809</v>
      </c>
      <c r="CL355" t="s">
        <v>1809</v>
      </c>
      <c r="CM355" t="s">
        <v>1809</v>
      </c>
      <c r="CN355" t="s">
        <v>1809</v>
      </c>
      <c r="CO355" t="s">
        <v>1809</v>
      </c>
      <c r="CP355" t="s">
        <v>1809</v>
      </c>
      <c r="CQ355" t="s">
        <v>1809</v>
      </c>
      <c r="CR355" t="s">
        <v>1809</v>
      </c>
      <c r="CS355" t="s">
        <v>1809</v>
      </c>
      <c r="CT355" t="s">
        <v>1809</v>
      </c>
      <c r="CU355" t="s">
        <v>1809</v>
      </c>
      <c r="CV355" t="s">
        <v>1809</v>
      </c>
      <c r="CW355" t="s">
        <v>1809</v>
      </c>
      <c r="CX355" t="s">
        <v>1809</v>
      </c>
      <c r="CY355" t="s">
        <v>1809</v>
      </c>
      <c r="CZ355" t="s">
        <v>1809</v>
      </c>
      <c r="DA355" t="s">
        <v>1809</v>
      </c>
      <c r="DB355" t="s">
        <v>1809</v>
      </c>
      <c r="DC355" t="s">
        <v>1809</v>
      </c>
      <c r="DD355" t="s">
        <v>1809</v>
      </c>
      <c r="DE355" t="s">
        <v>1809</v>
      </c>
      <c r="DF355" t="s">
        <v>1809</v>
      </c>
      <c r="DG355" t="s">
        <v>1809</v>
      </c>
      <c r="DH355" t="s">
        <v>1809</v>
      </c>
      <c r="DI355" t="s">
        <v>1809</v>
      </c>
      <c r="DJ355" t="s">
        <v>1809</v>
      </c>
      <c r="DK355" t="s">
        <v>1809</v>
      </c>
      <c r="DL355" t="s">
        <v>1809</v>
      </c>
      <c r="DM355" t="s">
        <v>1809</v>
      </c>
      <c r="DN355" t="s">
        <v>1809</v>
      </c>
      <c r="DO355" t="s">
        <v>1809</v>
      </c>
      <c r="DP355" t="s">
        <v>1809</v>
      </c>
      <c r="DQ355" t="s">
        <v>1809</v>
      </c>
      <c r="DR355" t="s">
        <v>1809</v>
      </c>
      <c r="DS355" t="s">
        <v>1809</v>
      </c>
      <c r="DT355" t="s">
        <v>1809</v>
      </c>
      <c r="DU355" t="s">
        <v>1809</v>
      </c>
      <c r="DV355" t="s">
        <v>1809</v>
      </c>
      <c r="DW355">
        <v>0</v>
      </c>
      <c r="DX355">
        <v>1</v>
      </c>
      <c r="DY355">
        <v>0</v>
      </c>
      <c r="DZ355" t="s">
        <v>1809</v>
      </c>
      <c r="EA355">
        <v>1</v>
      </c>
      <c r="EB355">
        <v>0</v>
      </c>
      <c r="EC355">
        <v>0</v>
      </c>
      <c r="ED355">
        <v>0</v>
      </c>
      <c r="EE355">
        <v>0</v>
      </c>
      <c r="EF355">
        <v>0</v>
      </c>
      <c r="EG355">
        <v>1</v>
      </c>
      <c r="EH355">
        <v>0</v>
      </c>
      <c r="EI355">
        <v>1</v>
      </c>
      <c r="EJ355">
        <v>0</v>
      </c>
      <c r="EK355">
        <v>0</v>
      </c>
      <c r="EL355">
        <v>1</v>
      </c>
      <c r="EM355">
        <v>0</v>
      </c>
      <c r="EN355">
        <v>1</v>
      </c>
      <c r="EO355">
        <v>0</v>
      </c>
      <c r="EP355">
        <v>0</v>
      </c>
      <c r="EQ355">
        <v>0</v>
      </c>
      <c r="ER355">
        <v>1</v>
      </c>
      <c r="ES355">
        <v>0</v>
      </c>
      <c r="ET355">
        <v>0</v>
      </c>
      <c r="EU355">
        <v>1</v>
      </c>
      <c r="EV355">
        <v>0</v>
      </c>
      <c r="EW355">
        <v>0</v>
      </c>
    </row>
    <row r="356" spans="1:153" x14ac:dyDescent="0.35">
      <c r="A356" t="s">
        <v>839</v>
      </c>
      <c r="B356" s="1">
        <v>43647</v>
      </c>
      <c r="C356" s="1">
        <v>43830</v>
      </c>
      <c r="D356">
        <v>1</v>
      </c>
      <c r="E356">
        <v>0</v>
      </c>
      <c r="F356">
        <v>0</v>
      </c>
      <c r="G356">
        <v>0</v>
      </c>
      <c r="H356">
        <v>1</v>
      </c>
      <c r="I356">
        <v>0</v>
      </c>
      <c r="J356">
        <v>1</v>
      </c>
      <c r="K356">
        <v>7</v>
      </c>
      <c r="L356">
        <v>0</v>
      </c>
      <c r="M356">
        <v>1</v>
      </c>
      <c r="N356">
        <v>1</v>
      </c>
      <c r="O356">
        <v>1</v>
      </c>
      <c r="P356">
        <v>1</v>
      </c>
      <c r="Q356">
        <v>0</v>
      </c>
      <c r="R356">
        <v>0</v>
      </c>
      <c r="S356">
        <v>0</v>
      </c>
      <c r="T356">
        <v>0</v>
      </c>
      <c r="U356">
        <v>0</v>
      </c>
      <c r="V356">
        <v>0</v>
      </c>
      <c r="W356">
        <v>0</v>
      </c>
      <c r="X356">
        <v>1</v>
      </c>
      <c r="Y356">
        <v>1</v>
      </c>
      <c r="Z356">
        <v>1</v>
      </c>
      <c r="AA356">
        <v>1</v>
      </c>
      <c r="AB356">
        <v>0</v>
      </c>
      <c r="AC356">
        <v>1</v>
      </c>
      <c r="AD356">
        <v>1</v>
      </c>
      <c r="AE356">
        <v>1</v>
      </c>
      <c r="AF356">
        <v>1</v>
      </c>
      <c r="AG356">
        <v>0</v>
      </c>
      <c r="AH356">
        <v>0</v>
      </c>
      <c r="AI356">
        <v>0</v>
      </c>
      <c r="AJ356">
        <v>1</v>
      </c>
      <c r="AK356">
        <v>0</v>
      </c>
      <c r="AL356">
        <v>0</v>
      </c>
      <c r="AM356">
        <v>0</v>
      </c>
      <c r="AN356">
        <v>0</v>
      </c>
      <c r="AO356">
        <v>0</v>
      </c>
      <c r="AP356" t="s">
        <v>1809</v>
      </c>
      <c r="AQ356" t="s">
        <v>1809</v>
      </c>
      <c r="AR356" t="s">
        <v>1809</v>
      </c>
      <c r="AS356" t="s">
        <v>1809</v>
      </c>
      <c r="AT356" t="s">
        <v>1809</v>
      </c>
      <c r="AU356" t="s">
        <v>1809</v>
      </c>
      <c r="AV356" t="s">
        <v>1809</v>
      </c>
      <c r="AW356" t="s">
        <v>1809</v>
      </c>
      <c r="AX356" t="s">
        <v>1809</v>
      </c>
      <c r="AY356" t="s">
        <v>1809</v>
      </c>
      <c r="AZ356">
        <v>0</v>
      </c>
      <c r="BA356" t="s">
        <v>1809</v>
      </c>
      <c r="BB356" t="s">
        <v>1809</v>
      </c>
      <c r="BC356" t="s">
        <v>1809</v>
      </c>
      <c r="BD356" t="s">
        <v>1809</v>
      </c>
      <c r="BE356" t="s">
        <v>1809</v>
      </c>
      <c r="BF356" t="s">
        <v>1809</v>
      </c>
      <c r="BG356" t="s">
        <v>1809</v>
      </c>
      <c r="BH356" t="s">
        <v>1809</v>
      </c>
      <c r="BI356" t="s">
        <v>1809</v>
      </c>
      <c r="BJ356" t="s">
        <v>1809</v>
      </c>
      <c r="BK356" t="s">
        <v>1809</v>
      </c>
      <c r="BL356" t="s">
        <v>1809</v>
      </c>
      <c r="BM356" t="s">
        <v>1809</v>
      </c>
      <c r="BN356" t="s">
        <v>1809</v>
      </c>
      <c r="BO356" t="s">
        <v>1809</v>
      </c>
      <c r="BP356" t="s">
        <v>1809</v>
      </c>
      <c r="BQ356" t="s">
        <v>1809</v>
      </c>
      <c r="BR356" t="s">
        <v>1809</v>
      </c>
      <c r="BS356" t="s">
        <v>1809</v>
      </c>
      <c r="BT356" t="s">
        <v>1809</v>
      </c>
      <c r="BU356" t="s">
        <v>1809</v>
      </c>
      <c r="BV356">
        <v>0</v>
      </c>
      <c r="BW356" t="s">
        <v>1809</v>
      </c>
      <c r="BX356" t="s">
        <v>1809</v>
      </c>
      <c r="BY356" t="s">
        <v>1809</v>
      </c>
      <c r="BZ356" t="s">
        <v>1809</v>
      </c>
      <c r="CA356" t="s">
        <v>1809</v>
      </c>
      <c r="CB356" t="s">
        <v>1809</v>
      </c>
      <c r="CC356" t="s">
        <v>1809</v>
      </c>
      <c r="CD356" t="s">
        <v>1809</v>
      </c>
      <c r="CE356" t="s">
        <v>1809</v>
      </c>
      <c r="CF356" t="s">
        <v>1809</v>
      </c>
      <c r="CG356" t="s">
        <v>1809</v>
      </c>
      <c r="CH356">
        <v>0</v>
      </c>
      <c r="CI356" t="s">
        <v>1809</v>
      </c>
      <c r="CJ356" t="s">
        <v>1809</v>
      </c>
      <c r="CK356" t="s">
        <v>1809</v>
      </c>
      <c r="CL356" t="s">
        <v>1809</v>
      </c>
      <c r="CM356" t="s">
        <v>1809</v>
      </c>
      <c r="CN356" t="s">
        <v>1809</v>
      </c>
      <c r="CO356" t="s">
        <v>1809</v>
      </c>
      <c r="CP356" t="s">
        <v>1809</v>
      </c>
      <c r="CQ356" t="s">
        <v>1809</v>
      </c>
      <c r="CR356" t="s">
        <v>1809</v>
      </c>
      <c r="CS356" t="s">
        <v>1809</v>
      </c>
      <c r="CT356" t="s">
        <v>1809</v>
      </c>
      <c r="CU356" t="s">
        <v>1809</v>
      </c>
      <c r="CV356" t="s">
        <v>1809</v>
      </c>
      <c r="CW356" t="s">
        <v>1809</v>
      </c>
      <c r="CX356" t="s">
        <v>1809</v>
      </c>
      <c r="CY356" t="s">
        <v>1809</v>
      </c>
      <c r="CZ356" t="s">
        <v>1809</v>
      </c>
      <c r="DA356" t="s">
        <v>1809</v>
      </c>
      <c r="DB356" t="s">
        <v>1809</v>
      </c>
      <c r="DC356" t="s">
        <v>1809</v>
      </c>
      <c r="DD356" t="s">
        <v>1809</v>
      </c>
      <c r="DE356" t="s">
        <v>1809</v>
      </c>
      <c r="DF356" t="s">
        <v>1809</v>
      </c>
      <c r="DG356" t="s">
        <v>1809</v>
      </c>
      <c r="DH356" t="s">
        <v>1809</v>
      </c>
      <c r="DI356" t="s">
        <v>1809</v>
      </c>
      <c r="DJ356" t="s">
        <v>1809</v>
      </c>
      <c r="DK356" t="s">
        <v>1809</v>
      </c>
      <c r="DL356" t="s">
        <v>1809</v>
      </c>
      <c r="DM356" t="s">
        <v>1809</v>
      </c>
      <c r="DN356" t="s">
        <v>1809</v>
      </c>
      <c r="DO356" t="s">
        <v>1809</v>
      </c>
      <c r="DP356" t="s">
        <v>1809</v>
      </c>
      <c r="DQ356" t="s">
        <v>1809</v>
      </c>
      <c r="DR356" t="s">
        <v>1809</v>
      </c>
      <c r="DS356" t="s">
        <v>1809</v>
      </c>
      <c r="DT356" t="s">
        <v>1809</v>
      </c>
      <c r="DU356" t="s">
        <v>1809</v>
      </c>
      <c r="DV356" t="s">
        <v>1809</v>
      </c>
      <c r="DW356">
        <v>0</v>
      </c>
      <c r="DX356">
        <v>1</v>
      </c>
      <c r="DY356">
        <v>0</v>
      </c>
      <c r="DZ356" t="s">
        <v>1809</v>
      </c>
      <c r="EA356">
        <v>1</v>
      </c>
      <c r="EB356">
        <v>0</v>
      </c>
      <c r="EC356">
        <v>0</v>
      </c>
      <c r="ED356">
        <v>0</v>
      </c>
      <c r="EE356">
        <v>0</v>
      </c>
      <c r="EF356">
        <v>0</v>
      </c>
      <c r="EG356">
        <v>1</v>
      </c>
      <c r="EH356">
        <v>0</v>
      </c>
      <c r="EI356">
        <v>1</v>
      </c>
      <c r="EJ356">
        <v>0</v>
      </c>
      <c r="EK356">
        <v>0</v>
      </c>
      <c r="EL356">
        <v>1</v>
      </c>
      <c r="EM356">
        <v>0</v>
      </c>
      <c r="EN356">
        <v>1</v>
      </c>
      <c r="EO356">
        <v>0</v>
      </c>
      <c r="EP356">
        <v>0</v>
      </c>
      <c r="EQ356">
        <v>0</v>
      </c>
      <c r="ER356">
        <v>1</v>
      </c>
      <c r="ES356">
        <v>0</v>
      </c>
      <c r="ET356">
        <v>0</v>
      </c>
      <c r="EU356">
        <v>1</v>
      </c>
      <c r="EV356">
        <v>0</v>
      </c>
      <c r="EW356">
        <v>0</v>
      </c>
    </row>
    <row r="357" spans="1:153" x14ac:dyDescent="0.35">
      <c r="A357" t="s">
        <v>860</v>
      </c>
      <c r="B357" s="1">
        <v>41640</v>
      </c>
      <c r="C357" s="1">
        <v>41820</v>
      </c>
      <c r="D357">
        <v>1</v>
      </c>
      <c r="E357">
        <v>0</v>
      </c>
      <c r="F357">
        <v>0</v>
      </c>
      <c r="G357">
        <v>0</v>
      </c>
      <c r="H357">
        <v>1</v>
      </c>
      <c r="I357">
        <v>0</v>
      </c>
      <c r="J357">
        <v>1</v>
      </c>
      <c r="K357">
        <v>7</v>
      </c>
      <c r="L357">
        <v>0</v>
      </c>
      <c r="M357">
        <v>1</v>
      </c>
      <c r="N357">
        <v>1</v>
      </c>
      <c r="O357">
        <v>1</v>
      </c>
      <c r="P357">
        <v>1</v>
      </c>
      <c r="Q357">
        <v>0</v>
      </c>
      <c r="R357">
        <v>1</v>
      </c>
      <c r="S357">
        <v>1</v>
      </c>
      <c r="T357">
        <v>1</v>
      </c>
      <c r="U357">
        <v>0</v>
      </c>
      <c r="V357">
        <v>0</v>
      </c>
      <c r="W357">
        <v>0</v>
      </c>
      <c r="X357">
        <v>0</v>
      </c>
      <c r="Y357">
        <v>1</v>
      </c>
      <c r="Z357">
        <v>1</v>
      </c>
      <c r="AA357">
        <v>1</v>
      </c>
      <c r="AB357">
        <v>1</v>
      </c>
      <c r="AC357">
        <v>1</v>
      </c>
      <c r="AD357">
        <v>1</v>
      </c>
      <c r="AE357">
        <v>1</v>
      </c>
      <c r="AF357">
        <v>1</v>
      </c>
      <c r="AG357">
        <v>0</v>
      </c>
      <c r="AH357">
        <v>0</v>
      </c>
      <c r="AI357">
        <v>0</v>
      </c>
      <c r="AJ357">
        <v>0</v>
      </c>
      <c r="AK357">
        <v>0</v>
      </c>
      <c r="AL357">
        <v>0</v>
      </c>
      <c r="AM357">
        <v>1</v>
      </c>
      <c r="AN357">
        <v>0</v>
      </c>
      <c r="AO357">
        <v>0</v>
      </c>
      <c r="AP357" t="s">
        <v>1809</v>
      </c>
      <c r="AQ357" t="s">
        <v>1809</v>
      </c>
      <c r="AR357" t="s">
        <v>1809</v>
      </c>
      <c r="AS357" t="s">
        <v>1809</v>
      </c>
      <c r="AT357" t="s">
        <v>1809</v>
      </c>
      <c r="AU357" t="s">
        <v>1809</v>
      </c>
      <c r="AV357" t="s">
        <v>1809</v>
      </c>
      <c r="AW357" t="s">
        <v>1809</v>
      </c>
      <c r="AX357" t="s">
        <v>1809</v>
      </c>
      <c r="AY357" t="s">
        <v>1809</v>
      </c>
      <c r="AZ357">
        <v>0</v>
      </c>
      <c r="BA357" t="s">
        <v>1809</v>
      </c>
      <c r="BB357" t="s">
        <v>1809</v>
      </c>
      <c r="BC357" t="s">
        <v>1809</v>
      </c>
      <c r="BD357" t="s">
        <v>1809</v>
      </c>
      <c r="BE357" t="s">
        <v>1809</v>
      </c>
      <c r="BF357" t="s">
        <v>1809</v>
      </c>
      <c r="BG357" t="s">
        <v>1809</v>
      </c>
      <c r="BH357" t="s">
        <v>1809</v>
      </c>
      <c r="BI357" t="s">
        <v>1809</v>
      </c>
      <c r="BJ357" t="s">
        <v>1809</v>
      </c>
      <c r="BK357" t="s">
        <v>1809</v>
      </c>
      <c r="BL357" t="s">
        <v>1809</v>
      </c>
      <c r="BM357" t="s">
        <v>1809</v>
      </c>
      <c r="BN357" t="s">
        <v>1809</v>
      </c>
      <c r="BO357" t="s">
        <v>1809</v>
      </c>
      <c r="BP357" t="s">
        <v>1809</v>
      </c>
      <c r="BQ357" t="s">
        <v>1809</v>
      </c>
      <c r="BR357" t="s">
        <v>1809</v>
      </c>
      <c r="BS357" t="s">
        <v>1809</v>
      </c>
      <c r="BT357" t="s">
        <v>1809</v>
      </c>
      <c r="BU357" t="s">
        <v>1809</v>
      </c>
      <c r="BV357">
        <v>0</v>
      </c>
      <c r="BW357" t="s">
        <v>1809</v>
      </c>
      <c r="BX357" t="s">
        <v>1809</v>
      </c>
      <c r="BY357" t="s">
        <v>1809</v>
      </c>
      <c r="BZ357" t="s">
        <v>1809</v>
      </c>
      <c r="CA357" t="s">
        <v>1809</v>
      </c>
      <c r="CB357" t="s">
        <v>1809</v>
      </c>
      <c r="CC357" t="s">
        <v>1809</v>
      </c>
      <c r="CD357" t="s">
        <v>1809</v>
      </c>
      <c r="CE357" t="s">
        <v>1809</v>
      </c>
      <c r="CF357" t="s">
        <v>1809</v>
      </c>
      <c r="CG357" t="s">
        <v>1809</v>
      </c>
      <c r="CH357">
        <v>0</v>
      </c>
      <c r="CI357" t="s">
        <v>1809</v>
      </c>
      <c r="CJ357" t="s">
        <v>1809</v>
      </c>
      <c r="CK357" t="s">
        <v>1809</v>
      </c>
      <c r="CL357" t="s">
        <v>1809</v>
      </c>
      <c r="CM357" t="s">
        <v>1809</v>
      </c>
      <c r="CN357" t="s">
        <v>1809</v>
      </c>
      <c r="CO357" t="s">
        <v>1809</v>
      </c>
      <c r="CP357" t="s">
        <v>1809</v>
      </c>
      <c r="CQ357" t="s">
        <v>1809</v>
      </c>
      <c r="CR357" t="s">
        <v>1809</v>
      </c>
      <c r="CS357" t="s">
        <v>1809</v>
      </c>
      <c r="CT357" t="s">
        <v>1809</v>
      </c>
      <c r="CU357" t="s">
        <v>1809</v>
      </c>
      <c r="CV357" t="s">
        <v>1809</v>
      </c>
      <c r="CW357" t="s">
        <v>1809</v>
      </c>
      <c r="CX357" t="s">
        <v>1809</v>
      </c>
      <c r="CY357" t="s">
        <v>1809</v>
      </c>
      <c r="CZ357" t="s">
        <v>1809</v>
      </c>
      <c r="DA357" t="s">
        <v>1809</v>
      </c>
      <c r="DB357" t="s">
        <v>1809</v>
      </c>
      <c r="DC357" t="s">
        <v>1809</v>
      </c>
      <c r="DD357" t="s">
        <v>1809</v>
      </c>
      <c r="DE357" t="s">
        <v>1809</v>
      </c>
      <c r="DF357" t="s">
        <v>1809</v>
      </c>
      <c r="DG357" t="s">
        <v>1809</v>
      </c>
      <c r="DH357" t="s">
        <v>1809</v>
      </c>
      <c r="DI357" t="s">
        <v>1809</v>
      </c>
      <c r="DJ357" t="s">
        <v>1809</v>
      </c>
      <c r="DK357" t="s">
        <v>1809</v>
      </c>
      <c r="DL357" t="s">
        <v>1809</v>
      </c>
      <c r="DM357" t="s">
        <v>1809</v>
      </c>
      <c r="DN357" t="s">
        <v>1809</v>
      </c>
      <c r="DO357" t="s">
        <v>1809</v>
      </c>
      <c r="DP357" t="s">
        <v>1809</v>
      </c>
      <c r="DQ357" t="s">
        <v>1809</v>
      </c>
      <c r="DR357" t="s">
        <v>1809</v>
      </c>
      <c r="DS357" t="s">
        <v>1809</v>
      </c>
      <c r="DT357" t="s">
        <v>1809</v>
      </c>
      <c r="DU357" t="s">
        <v>1809</v>
      </c>
      <c r="DV357" t="s">
        <v>1809</v>
      </c>
      <c r="DW357">
        <v>0</v>
      </c>
      <c r="DX357">
        <v>0</v>
      </c>
      <c r="DY357">
        <v>0</v>
      </c>
      <c r="DZ357" t="s">
        <v>1809</v>
      </c>
      <c r="EA357">
        <v>0</v>
      </c>
      <c r="EB357" t="s">
        <v>1809</v>
      </c>
      <c r="EC357" t="s">
        <v>1809</v>
      </c>
      <c r="ED357" t="s">
        <v>1809</v>
      </c>
      <c r="EE357" t="s">
        <v>1809</v>
      </c>
      <c r="EF357" t="s">
        <v>1809</v>
      </c>
      <c r="EG357" t="s">
        <v>1809</v>
      </c>
      <c r="EH357" t="s">
        <v>1809</v>
      </c>
      <c r="EI357">
        <v>1</v>
      </c>
      <c r="EJ357">
        <v>1</v>
      </c>
      <c r="EK357">
        <v>0</v>
      </c>
      <c r="EL357">
        <v>1</v>
      </c>
      <c r="EM357">
        <v>0</v>
      </c>
      <c r="EN357">
        <v>1</v>
      </c>
      <c r="EO357">
        <v>0</v>
      </c>
      <c r="EP357">
        <v>0</v>
      </c>
      <c r="EQ357">
        <v>0</v>
      </c>
      <c r="ER357">
        <v>1</v>
      </c>
      <c r="ES357">
        <v>1</v>
      </c>
      <c r="ET357">
        <v>0</v>
      </c>
      <c r="EU357">
        <v>0</v>
      </c>
      <c r="EV357">
        <v>0</v>
      </c>
      <c r="EW357">
        <v>0</v>
      </c>
    </row>
    <row r="358" spans="1:153" x14ac:dyDescent="0.35">
      <c r="A358" t="s">
        <v>860</v>
      </c>
      <c r="B358" s="1">
        <v>41821</v>
      </c>
      <c r="C358" s="1">
        <v>42409</v>
      </c>
      <c r="D358">
        <v>1</v>
      </c>
      <c r="E358">
        <v>0</v>
      </c>
      <c r="F358">
        <v>0</v>
      </c>
      <c r="G358">
        <v>0</v>
      </c>
      <c r="H358">
        <v>1</v>
      </c>
      <c r="I358">
        <v>0</v>
      </c>
      <c r="J358">
        <v>1</v>
      </c>
      <c r="K358">
        <v>7</v>
      </c>
      <c r="L358">
        <v>0</v>
      </c>
      <c r="M358">
        <v>1</v>
      </c>
      <c r="N358">
        <v>1</v>
      </c>
      <c r="O358">
        <v>1</v>
      </c>
      <c r="P358">
        <v>1</v>
      </c>
      <c r="Q358">
        <v>0</v>
      </c>
      <c r="R358">
        <v>1</v>
      </c>
      <c r="S358">
        <v>1</v>
      </c>
      <c r="T358">
        <v>1</v>
      </c>
      <c r="U358">
        <v>0</v>
      </c>
      <c r="V358">
        <v>0</v>
      </c>
      <c r="W358">
        <v>0</v>
      </c>
      <c r="X358">
        <v>0</v>
      </c>
      <c r="Y358">
        <v>1</v>
      </c>
      <c r="Z358">
        <v>1</v>
      </c>
      <c r="AA358">
        <v>1</v>
      </c>
      <c r="AB358">
        <v>1</v>
      </c>
      <c r="AC358">
        <v>1</v>
      </c>
      <c r="AD358">
        <v>1</v>
      </c>
      <c r="AE358">
        <v>1</v>
      </c>
      <c r="AF358">
        <v>1</v>
      </c>
      <c r="AG358">
        <v>0</v>
      </c>
      <c r="AH358">
        <v>0</v>
      </c>
      <c r="AI358">
        <v>0</v>
      </c>
      <c r="AJ358">
        <v>0</v>
      </c>
      <c r="AK358">
        <v>0</v>
      </c>
      <c r="AL358">
        <v>0</v>
      </c>
      <c r="AM358">
        <v>1</v>
      </c>
      <c r="AN358">
        <v>0</v>
      </c>
      <c r="AO358">
        <v>0</v>
      </c>
      <c r="AP358" t="s">
        <v>1809</v>
      </c>
      <c r="AQ358" t="s">
        <v>1809</v>
      </c>
      <c r="AR358" t="s">
        <v>1809</v>
      </c>
      <c r="AS358" t="s">
        <v>1809</v>
      </c>
      <c r="AT358" t="s">
        <v>1809</v>
      </c>
      <c r="AU358" t="s">
        <v>1809</v>
      </c>
      <c r="AV358" t="s">
        <v>1809</v>
      </c>
      <c r="AW358" t="s">
        <v>1809</v>
      </c>
      <c r="AX358" t="s">
        <v>1809</v>
      </c>
      <c r="AY358" t="s">
        <v>1809</v>
      </c>
      <c r="AZ358">
        <v>0</v>
      </c>
      <c r="BA358" t="s">
        <v>1809</v>
      </c>
      <c r="BB358" t="s">
        <v>1809</v>
      </c>
      <c r="BC358" t="s">
        <v>1809</v>
      </c>
      <c r="BD358" t="s">
        <v>1809</v>
      </c>
      <c r="BE358" t="s">
        <v>1809</v>
      </c>
      <c r="BF358" t="s">
        <v>1809</v>
      </c>
      <c r="BG358" t="s">
        <v>1809</v>
      </c>
      <c r="BH358" t="s">
        <v>1809</v>
      </c>
      <c r="BI358" t="s">
        <v>1809</v>
      </c>
      <c r="BJ358" t="s">
        <v>1809</v>
      </c>
      <c r="BK358" t="s">
        <v>1809</v>
      </c>
      <c r="BL358" t="s">
        <v>1809</v>
      </c>
      <c r="BM358" t="s">
        <v>1809</v>
      </c>
      <c r="BN358" t="s">
        <v>1809</v>
      </c>
      <c r="BO358" t="s">
        <v>1809</v>
      </c>
      <c r="BP358" t="s">
        <v>1809</v>
      </c>
      <c r="BQ358" t="s">
        <v>1809</v>
      </c>
      <c r="BR358" t="s">
        <v>1809</v>
      </c>
      <c r="BS358" t="s">
        <v>1809</v>
      </c>
      <c r="BT358" t="s">
        <v>1809</v>
      </c>
      <c r="BU358" t="s">
        <v>1809</v>
      </c>
      <c r="BV358">
        <v>0</v>
      </c>
      <c r="BW358" t="s">
        <v>1809</v>
      </c>
      <c r="BX358" t="s">
        <v>1809</v>
      </c>
      <c r="BY358" t="s">
        <v>1809</v>
      </c>
      <c r="BZ358" t="s">
        <v>1809</v>
      </c>
      <c r="CA358" t="s">
        <v>1809</v>
      </c>
      <c r="CB358" t="s">
        <v>1809</v>
      </c>
      <c r="CC358" t="s">
        <v>1809</v>
      </c>
      <c r="CD358" t="s">
        <v>1809</v>
      </c>
      <c r="CE358" t="s">
        <v>1809</v>
      </c>
      <c r="CF358" t="s">
        <v>1809</v>
      </c>
      <c r="CG358" t="s">
        <v>1809</v>
      </c>
      <c r="CH358">
        <v>0</v>
      </c>
      <c r="CI358" t="s">
        <v>1809</v>
      </c>
      <c r="CJ358" t="s">
        <v>1809</v>
      </c>
      <c r="CK358" t="s">
        <v>1809</v>
      </c>
      <c r="CL358" t="s">
        <v>1809</v>
      </c>
      <c r="CM358" t="s">
        <v>1809</v>
      </c>
      <c r="CN358" t="s">
        <v>1809</v>
      </c>
      <c r="CO358" t="s">
        <v>1809</v>
      </c>
      <c r="CP358" t="s">
        <v>1809</v>
      </c>
      <c r="CQ358" t="s">
        <v>1809</v>
      </c>
      <c r="CR358" t="s">
        <v>1809</v>
      </c>
      <c r="CS358" t="s">
        <v>1809</v>
      </c>
      <c r="CT358" t="s">
        <v>1809</v>
      </c>
      <c r="CU358" t="s">
        <v>1809</v>
      </c>
      <c r="CV358" t="s">
        <v>1809</v>
      </c>
      <c r="CW358" t="s">
        <v>1809</v>
      </c>
      <c r="CX358" t="s">
        <v>1809</v>
      </c>
      <c r="CY358" t="s">
        <v>1809</v>
      </c>
      <c r="CZ358" t="s">
        <v>1809</v>
      </c>
      <c r="DA358" t="s">
        <v>1809</v>
      </c>
      <c r="DB358" t="s">
        <v>1809</v>
      </c>
      <c r="DC358" t="s">
        <v>1809</v>
      </c>
      <c r="DD358" t="s">
        <v>1809</v>
      </c>
      <c r="DE358" t="s">
        <v>1809</v>
      </c>
      <c r="DF358" t="s">
        <v>1809</v>
      </c>
      <c r="DG358" t="s">
        <v>1809</v>
      </c>
      <c r="DH358" t="s">
        <v>1809</v>
      </c>
      <c r="DI358" t="s">
        <v>1809</v>
      </c>
      <c r="DJ358" t="s">
        <v>1809</v>
      </c>
      <c r="DK358" t="s">
        <v>1809</v>
      </c>
      <c r="DL358" t="s">
        <v>1809</v>
      </c>
      <c r="DM358" t="s">
        <v>1809</v>
      </c>
      <c r="DN358" t="s">
        <v>1809</v>
      </c>
      <c r="DO358" t="s">
        <v>1809</v>
      </c>
      <c r="DP358" t="s">
        <v>1809</v>
      </c>
      <c r="DQ358" t="s">
        <v>1809</v>
      </c>
      <c r="DR358" t="s">
        <v>1809</v>
      </c>
      <c r="DS358" t="s">
        <v>1809</v>
      </c>
      <c r="DT358" t="s">
        <v>1809</v>
      </c>
      <c r="DU358" t="s">
        <v>1809</v>
      </c>
      <c r="DV358" t="s">
        <v>1809</v>
      </c>
      <c r="DW358">
        <v>0</v>
      </c>
      <c r="DX358">
        <v>0</v>
      </c>
      <c r="DY358">
        <v>0</v>
      </c>
      <c r="DZ358" t="s">
        <v>1809</v>
      </c>
      <c r="EA358">
        <v>0</v>
      </c>
      <c r="EB358" t="s">
        <v>1809</v>
      </c>
      <c r="EC358" t="s">
        <v>1809</v>
      </c>
      <c r="ED358" t="s">
        <v>1809</v>
      </c>
      <c r="EE358" t="s">
        <v>1809</v>
      </c>
      <c r="EF358" t="s">
        <v>1809</v>
      </c>
      <c r="EG358" t="s">
        <v>1809</v>
      </c>
      <c r="EH358" t="s">
        <v>1809</v>
      </c>
      <c r="EI358">
        <v>1</v>
      </c>
      <c r="EJ358">
        <v>1</v>
      </c>
      <c r="EK358">
        <v>0</v>
      </c>
      <c r="EL358">
        <v>1</v>
      </c>
      <c r="EM358">
        <v>0</v>
      </c>
      <c r="EN358">
        <v>1</v>
      </c>
      <c r="EO358">
        <v>0</v>
      </c>
      <c r="EP358">
        <v>0</v>
      </c>
      <c r="EQ358">
        <v>0</v>
      </c>
      <c r="ER358">
        <v>1</v>
      </c>
      <c r="ES358">
        <v>1</v>
      </c>
      <c r="ET358">
        <v>0</v>
      </c>
      <c r="EU358">
        <v>0</v>
      </c>
      <c r="EV358">
        <v>0</v>
      </c>
      <c r="EW358">
        <v>0</v>
      </c>
    </row>
    <row r="359" spans="1:153" x14ac:dyDescent="0.35">
      <c r="A359" t="s">
        <v>860</v>
      </c>
      <c r="B359" s="1">
        <v>42410</v>
      </c>
      <c r="C359" s="1">
        <v>42551</v>
      </c>
      <c r="D359">
        <v>1</v>
      </c>
      <c r="E359">
        <v>0</v>
      </c>
      <c r="F359">
        <v>0</v>
      </c>
      <c r="G359">
        <v>0</v>
      </c>
      <c r="H359">
        <v>1</v>
      </c>
      <c r="I359">
        <v>0</v>
      </c>
      <c r="J359">
        <v>1</v>
      </c>
      <c r="K359">
        <v>2</v>
      </c>
      <c r="L359">
        <v>0</v>
      </c>
      <c r="M359">
        <v>1</v>
      </c>
      <c r="N359">
        <v>1</v>
      </c>
      <c r="O359">
        <v>1</v>
      </c>
      <c r="P359">
        <v>1</v>
      </c>
      <c r="Q359">
        <v>0</v>
      </c>
      <c r="R359">
        <v>1</v>
      </c>
      <c r="S359">
        <v>1</v>
      </c>
      <c r="T359">
        <v>1</v>
      </c>
      <c r="U359">
        <v>0</v>
      </c>
      <c r="V359">
        <v>0</v>
      </c>
      <c r="W359">
        <v>0</v>
      </c>
      <c r="X359">
        <v>0</v>
      </c>
      <c r="Y359">
        <v>1</v>
      </c>
      <c r="Z359">
        <v>1</v>
      </c>
      <c r="AA359">
        <v>1</v>
      </c>
      <c r="AB359">
        <v>1</v>
      </c>
      <c r="AC359">
        <v>1</v>
      </c>
      <c r="AD359">
        <v>1</v>
      </c>
      <c r="AE359">
        <v>1</v>
      </c>
      <c r="AF359">
        <v>1</v>
      </c>
      <c r="AG359">
        <v>0</v>
      </c>
      <c r="AH359">
        <v>0</v>
      </c>
      <c r="AI359">
        <v>0</v>
      </c>
      <c r="AJ359">
        <v>0</v>
      </c>
      <c r="AK359">
        <v>0</v>
      </c>
      <c r="AL359">
        <v>1</v>
      </c>
      <c r="AM359">
        <v>0</v>
      </c>
      <c r="AN359">
        <v>0</v>
      </c>
      <c r="AO359">
        <v>0</v>
      </c>
      <c r="AP359" t="s">
        <v>1809</v>
      </c>
      <c r="AQ359" t="s">
        <v>1809</v>
      </c>
      <c r="AR359" t="s">
        <v>1809</v>
      </c>
      <c r="AS359" t="s">
        <v>1809</v>
      </c>
      <c r="AT359" t="s">
        <v>1809</v>
      </c>
      <c r="AU359" t="s">
        <v>1809</v>
      </c>
      <c r="AV359" t="s">
        <v>1809</v>
      </c>
      <c r="AW359" t="s">
        <v>1809</v>
      </c>
      <c r="AX359" t="s">
        <v>1809</v>
      </c>
      <c r="AY359" t="s">
        <v>1809</v>
      </c>
      <c r="AZ359">
        <v>0</v>
      </c>
      <c r="BA359" t="s">
        <v>1809</v>
      </c>
      <c r="BB359" t="s">
        <v>1809</v>
      </c>
      <c r="BC359" t="s">
        <v>1809</v>
      </c>
      <c r="BD359" t="s">
        <v>1809</v>
      </c>
      <c r="BE359" t="s">
        <v>1809</v>
      </c>
      <c r="BF359" t="s">
        <v>1809</v>
      </c>
      <c r="BG359" t="s">
        <v>1809</v>
      </c>
      <c r="BH359" t="s">
        <v>1809</v>
      </c>
      <c r="BI359" t="s">
        <v>1809</v>
      </c>
      <c r="BJ359" t="s">
        <v>1809</v>
      </c>
      <c r="BK359" t="s">
        <v>1809</v>
      </c>
      <c r="BL359" t="s">
        <v>1809</v>
      </c>
      <c r="BM359" t="s">
        <v>1809</v>
      </c>
      <c r="BN359" t="s">
        <v>1809</v>
      </c>
      <c r="BO359" t="s">
        <v>1809</v>
      </c>
      <c r="BP359" t="s">
        <v>1809</v>
      </c>
      <c r="BQ359" t="s">
        <v>1809</v>
      </c>
      <c r="BR359" t="s">
        <v>1809</v>
      </c>
      <c r="BS359" t="s">
        <v>1809</v>
      </c>
      <c r="BT359" t="s">
        <v>1809</v>
      </c>
      <c r="BU359" t="s">
        <v>1809</v>
      </c>
      <c r="BV359">
        <v>0</v>
      </c>
      <c r="BW359" t="s">
        <v>1809</v>
      </c>
      <c r="BX359" t="s">
        <v>1809</v>
      </c>
      <c r="BY359" t="s">
        <v>1809</v>
      </c>
      <c r="BZ359" t="s">
        <v>1809</v>
      </c>
      <c r="CA359" t="s">
        <v>1809</v>
      </c>
      <c r="CB359" t="s">
        <v>1809</v>
      </c>
      <c r="CC359" t="s">
        <v>1809</v>
      </c>
      <c r="CD359" t="s">
        <v>1809</v>
      </c>
      <c r="CE359" t="s">
        <v>1809</v>
      </c>
      <c r="CF359" t="s">
        <v>1809</v>
      </c>
      <c r="CG359" t="s">
        <v>1809</v>
      </c>
      <c r="CH359">
        <v>0</v>
      </c>
      <c r="CI359" t="s">
        <v>1809</v>
      </c>
      <c r="CJ359" t="s">
        <v>1809</v>
      </c>
      <c r="CK359" t="s">
        <v>1809</v>
      </c>
      <c r="CL359" t="s">
        <v>1809</v>
      </c>
      <c r="CM359" t="s">
        <v>1809</v>
      </c>
      <c r="CN359" t="s">
        <v>1809</v>
      </c>
      <c r="CO359" t="s">
        <v>1809</v>
      </c>
      <c r="CP359" t="s">
        <v>1809</v>
      </c>
      <c r="CQ359" t="s">
        <v>1809</v>
      </c>
      <c r="CR359" t="s">
        <v>1809</v>
      </c>
      <c r="CS359" t="s">
        <v>1809</v>
      </c>
      <c r="CT359" t="s">
        <v>1809</v>
      </c>
      <c r="CU359" t="s">
        <v>1809</v>
      </c>
      <c r="CV359" t="s">
        <v>1809</v>
      </c>
      <c r="CW359" t="s">
        <v>1809</v>
      </c>
      <c r="CX359" t="s">
        <v>1809</v>
      </c>
      <c r="CY359" t="s">
        <v>1809</v>
      </c>
      <c r="CZ359" t="s">
        <v>1809</v>
      </c>
      <c r="DA359" t="s">
        <v>1809</v>
      </c>
      <c r="DB359" t="s">
        <v>1809</v>
      </c>
      <c r="DC359" t="s">
        <v>1809</v>
      </c>
      <c r="DD359" t="s">
        <v>1809</v>
      </c>
      <c r="DE359" t="s">
        <v>1809</v>
      </c>
      <c r="DF359" t="s">
        <v>1809</v>
      </c>
      <c r="DG359" t="s">
        <v>1809</v>
      </c>
      <c r="DH359" t="s">
        <v>1809</v>
      </c>
      <c r="DI359" t="s">
        <v>1809</v>
      </c>
      <c r="DJ359" t="s">
        <v>1809</v>
      </c>
      <c r="DK359" t="s">
        <v>1809</v>
      </c>
      <c r="DL359" t="s">
        <v>1809</v>
      </c>
      <c r="DM359" t="s">
        <v>1809</v>
      </c>
      <c r="DN359" t="s">
        <v>1809</v>
      </c>
      <c r="DO359" t="s">
        <v>1809</v>
      </c>
      <c r="DP359" t="s">
        <v>1809</v>
      </c>
      <c r="DQ359" t="s">
        <v>1809</v>
      </c>
      <c r="DR359" t="s">
        <v>1809</v>
      </c>
      <c r="DS359" t="s">
        <v>1809</v>
      </c>
      <c r="DT359" t="s">
        <v>1809</v>
      </c>
      <c r="DU359" t="s">
        <v>1809</v>
      </c>
      <c r="DV359" t="s">
        <v>1809</v>
      </c>
      <c r="DW359">
        <v>0</v>
      </c>
      <c r="DX359">
        <v>0</v>
      </c>
      <c r="DY359">
        <v>0</v>
      </c>
      <c r="DZ359" t="s">
        <v>1809</v>
      </c>
      <c r="EA359">
        <v>0</v>
      </c>
      <c r="EB359" t="s">
        <v>1809</v>
      </c>
      <c r="EC359" t="s">
        <v>1809</v>
      </c>
      <c r="ED359" t="s">
        <v>1809</v>
      </c>
      <c r="EE359" t="s">
        <v>1809</v>
      </c>
      <c r="EF359" t="s">
        <v>1809</v>
      </c>
      <c r="EG359" t="s">
        <v>1809</v>
      </c>
      <c r="EH359" t="s">
        <v>1809</v>
      </c>
      <c r="EI359">
        <v>1</v>
      </c>
      <c r="EJ359">
        <v>1</v>
      </c>
      <c r="EK359">
        <v>0</v>
      </c>
      <c r="EL359">
        <v>1</v>
      </c>
      <c r="EM359">
        <v>0</v>
      </c>
      <c r="EN359">
        <v>1</v>
      </c>
      <c r="EO359">
        <v>0</v>
      </c>
      <c r="EP359">
        <v>0</v>
      </c>
      <c r="EQ359">
        <v>0</v>
      </c>
      <c r="ER359">
        <v>1</v>
      </c>
      <c r="ES359">
        <v>1</v>
      </c>
      <c r="ET359">
        <v>0</v>
      </c>
      <c r="EU359">
        <v>0</v>
      </c>
      <c r="EV359">
        <v>0</v>
      </c>
      <c r="EW359">
        <v>0</v>
      </c>
    </row>
    <row r="360" spans="1:153" x14ac:dyDescent="0.35">
      <c r="A360" t="s">
        <v>860</v>
      </c>
      <c r="B360" s="1">
        <v>42552</v>
      </c>
      <c r="C360" s="1">
        <v>42676</v>
      </c>
      <c r="D360">
        <v>1</v>
      </c>
      <c r="E360">
        <v>0</v>
      </c>
      <c r="F360">
        <v>0</v>
      </c>
      <c r="G360">
        <v>0</v>
      </c>
      <c r="H360">
        <v>1</v>
      </c>
      <c r="I360">
        <v>0</v>
      </c>
      <c r="J360">
        <v>1</v>
      </c>
      <c r="K360">
        <v>2</v>
      </c>
      <c r="L360">
        <v>0</v>
      </c>
      <c r="M360">
        <v>1</v>
      </c>
      <c r="N360">
        <v>1</v>
      </c>
      <c r="O360">
        <v>1</v>
      </c>
      <c r="P360">
        <v>1</v>
      </c>
      <c r="Q360">
        <v>0</v>
      </c>
      <c r="R360">
        <v>1</v>
      </c>
      <c r="S360">
        <v>1</v>
      </c>
      <c r="T360">
        <v>1</v>
      </c>
      <c r="U360">
        <v>0</v>
      </c>
      <c r="V360">
        <v>0</v>
      </c>
      <c r="W360">
        <v>0</v>
      </c>
      <c r="X360">
        <v>0</v>
      </c>
      <c r="Y360">
        <v>1</v>
      </c>
      <c r="Z360">
        <v>1</v>
      </c>
      <c r="AA360">
        <v>1</v>
      </c>
      <c r="AB360">
        <v>1</v>
      </c>
      <c r="AC360">
        <v>1</v>
      </c>
      <c r="AD360">
        <v>1</v>
      </c>
      <c r="AE360">
        <v>1</v>
      </c>
      <c r="AF360">
        <v>1</v>
      </c>
      <c r="AG360">
        <v>0</v>
      </c>
      <c r="AH360">
        <v>0</v>
      </c>
      <c r="AI360">
        <v>0</v>
      </c>
      <c r="AJ360">
        <v>0</v>
      </c>
      <c r="AK360">
        <v>0</v>
      </c>
      <c r="AL360">
        <v>1</v>
      </c>
      <c r="AM360">
        <v>0</v>
      </c>
      <c r="AN360">
        <v>0</v>
      </c>
      <c r="AO360">
        <v>0</v>
      </c>
      <c r="AP360" t="s">
        <v>1809</v>
      </c>
      <c r="AQ360" t="s">
        <v>1809</v>
      </c>
      <c r="AR360" t="s">
        <v>1809</v>
      </c>
      <c r="AS360" t="s">
        <v>1809</v>
      </c>
      <c r="AT360" t="s">
        <v>1809</v>
      </c>
      <c r="AU360" t="s">
        <v>1809</v>
      </c>
      <c r="AV360" t="s">
        <v>1809</v>
      </c>
      <c r="AW360" t="s">
        <v>1809</v>
      </c>
      <c r="AX360" t="s">
        <v>1809</v>
      </c>
      <c r="AY360" t="s">
        <v>1809</v>
      </c>
      <c r="AZ360">
        <v>0</v>
      </c>
      <c r="BA360" t="s">
        <v>1809</v>
      </c>
      <c r="BB360" t="s">
        <v>1809</v>
      </c>
      <c r="BC360" t="s">
        <v>1809</v>
      </c>
      <c r="BD360" t="s">
        <v>1809</v>
      </c>
      <c r="BE360" t="s">
        <v>1809</v>
      </c>
      <c r="BF360" t="s">
        <v>1809</v>
      </c>
      <c r="BG360" t="s">
        <v>1809</v>
      </c>
      <c r="BH360" t="s">
        <v>1809</v>
      </c>
      <c r="BI360" t="s">
        <v>1809</v>
      </c>
      <c r="BJ360" t="s">
        <v>1809</v>
      </c>
      <c r="BK360" t="s">
        <v>1809</v>
      </c>
      <c r="BL360" t="s">
        <v>1809</v>
      </c>
      <c r="BM360" t="s">
        <v>1809</v>
      </c>
      <c r="BN360" t="s">
        <v>1809</v>
      </c>
      <c r="BO360" t="s">
        <v>1809</v>
      </c>
      <c r="BP360" t="s">
        <v>1809</v>
      </c>
      <c r="BQ360" t="s">
        <v>1809</v>
      </c>
      <c r="BR360" t="s">
        <v>1809</v>
      </c>
      <c r="BS360" t="s">
        <v>1809</v>
      </c>
      <c r="BT360" t="s">
        <v>1809</v>
      </c>
      <c r="BU360" t="s">
        <v>1809</v>
      </c>
      <c r="BV360">
        <v>0</v>
      </c>
      <c r="BW360" t="s">
        <v>1809</v>
      </c>
      <c r="BX360" t="s">
        <v>1809</v>
      </c>
      <c r="BY360" t="s">
        <v>1809</v>
      </c>
      <c r="BZ360" t="s">
        <v>1809</v>
      </c>
      <c r="CA360" t="s">
        <v>1809</v>
      </c>
      <c r="CB360" t="s">
        <v>1809</v>
      </c>
      <c r="CC360" t="s">
        <v>1809</v>
      </c>
      <c r="CD360" t="s">
        <v>1809</v>
      </c>
      <c r="CE360" t="s">
        <v>1809</v>
      </c>
      <c r="CF360" t="s">
        <v>1809</v>
      </c>
      <c r="CG360" t="s">
        <v>1809</v>
      </c>
      <c r="CH360">
        <v>0</v>
      </c>
      <c r="CI360" t="s">
        <v>1809</v>
      </c>
      <c r="CJ360" t="s">
        <v>1809</v>
      </c>
      <c r="CK360" t="s">
        <v>1809</v>
      </c>
      <c r="CL360" t="s">
        <v>1809</v>
      </c>
      <c r="CM360" t="s">
        <v>1809</v>
      </c>
      <c r="CN360" t="s">
        <v>1809</v>
      </c>
      <c r="CO360" t="s">
        <v>1809</v>
      </c>
      <c r="CP360" t="s">
        <v>1809</v>
      </c>
      <c r="CQ360" t="s">
        <v>1809</v>
      </c>
      <c r="CR360" t="s">
        <v>1809</v>
      </c>
      <c r="CS360" t="s">
        <v>1809</v>
      </c>
      <c r="CT360" t="s">
        <v>1809</v>
      </c>
      <c r="CU360" t="s">
        <v>1809</v>
      </c>
      <c r="CV360" t="s">
        <v>1809</v>
      </c>
      <c r="CW360" t="s">
        <v>1809</v>
      </c>
      <c r="CX360" t="s">
        <v>1809</v>
      </c>
      <c r="CY360" t="s">
        <v>1809</v>
      </c>
      <c r="CZ360" t="s">
        <v>1809</v>
      </c>
      <c r="DA360" t="s">
        <v>1809</v>
      </c>
      <c r="DB360" t="s">
        <v>1809</v>
      </c>
      <c r="DC360" t="s">
        <v>1809</v>
      </c>
      <c r="DD360" t="s">
        <v>1809</v>
      </c>
      <c r="DE360" t="s">
        <v>1809</v>
      </c>
      <c r="DF360" t="s">
        <v>1809</v>
      </c>
      <c r="DG360" t="s">
        <v>1809</v>
      </c>
      <c r="DH360" t="s">
        <v>1809</v>
      </c>
      <c r="DI360" t="s">
        <v>1809</v>
      </c>
      <c r="DJ360" t="s">
        <v>1809</v>
      </c>
      <c r="DK360" t="s">
        <v>1809</v>
      </c>
      <c r="DL360" t="s">
        <v>1809</v>
      </c>
      <c r="DM360" t="s">
        <v>1809</v>
      </c>
      <c r="DN360" t="s">
        <v>1809</v>
      </c>
      <c r="DO360" t="s">
        <v>1809</v>
      </c>
      <c r="DP360" t="s">
        <v>1809</v>
      </c>
      <c r="DQ360" t="s">
        <v>1809</v>
      </c>
      <c r="DR360" t="s">
        <v>1809</v>
      </c>
      <c r="DS360" t="s">
        <v>1809</v>
      </c>
      <c r="DT360" t="s">
        <v>1809</v>
      </c>
      <c r="DU360" t="s">
        <v>1809</v>
      </c>
      <c r="DV360" t="s">
        <v>1809</v>
      </c>
      <c r="DW360">
        <v>0</v>
      </c>
      <c r="DX360">
        <v>0</v>
      </c>
      <c r="DY360">
        <v>0</v>
      </c>
      <c r="DZ360" t="s">
        <v>1809</v>
      </c>
      <c r="EA360">
        <v>0</v>
      </c>
      <c r="EB360" t="s">
        <v>1809</v>
      </c>
      <c r="EC360" t="s">
        <v>1809</v>
      </c>
      <c r="ED360" t="s">
        <v>1809</v>
      </c>
      <c r="EE360" t="s">
        <v>1809</v>
      </c>
      <c r="EF360" t="s">
        <v>1809</v>
      </c>
      <c r="EG360" t="s">
        <v>1809</v>
      </c>
      <c r="EH360" t="s">
        <v>1809</v>
      </c>
      <c r="EI360">
        <v>1</v>
      </c>
      <c r="EJ360">
        <v>1</v>
      </c>
      <c r="EK360">
        <v>0</v>
      </c>
      <c r="EL360">
        <v>1</v>
      </c>
      <c r="EM360">
        <v>0</v>
      </c>
      <c r="EN360">
        <v>1</v>
      </c>
      <c r="EO360">
        <v>0</v>
      </c>
      <c r="EP360">
        <v>0</v>
      </c>
      <c r="EQ360">
        <v>0</v>
      </c>
      <c r="ER360">
        <v>1</v>
      </c>
      <c r="ES360">
        <v>1</v>
      </c>
      <c r="ET360">
        <v>0</v>
      </c>
      <c r="EU360">
        <v>0</v>
      </c>
      <c r="EV360">
        <v>0</v>
      </c>
      <c r="EW360">
        <v>0</v>
      </c>
    </row>
    <row r="361" spans="1:153" x14ac:dyDescent="0.35">
      <c r="A361" t="s">
        <v>860</v>
      </c>
      <c r="B361" s="1">
        <v>42677</v>
      </c>
      <c r="C361" s="1">
        <v>42840</v>
      </c>
      <c r="D361">
        <v>1</v>
      </c>
      <c r="E361">
        <v>0</v>
      </c>
      <c r="F361">
        <v>0</v>
      </c>
      <c r="G361">
        <v>0</v>
      </c>
      <c r="H361">
        <v>1</v>
      </c>
      <c r="I361">
        <v>0</v>
      </c>
      <c r="J361">
        <v>1</v>
      </c>
      <c r="K361">
        <v>2</v>
      </c>
      <c r="L361">
        <v>0</v>
      </c>
      <c r="M361">
        <v>1</v>
      </c>
      <c r="N361">
        <v>1</v>
      </c>
      <c r="O361">
        <v>1</v>
      </c>
      <c r="P361">
        <v>1</v>
      </c>
      <c r="Q361">
        <v>0</v>
      </c>
      <c r="R361">
        <v>1</v>
      </c>
      <c r="S361">
        <v>1</v>
      </c>
      <c r="T361">
        <v>1</v>
      </c>
      <c r="U361">
        <v>0</v>
      </c>
      <c r="V361">
        <v>0</v>
      </c>
      <c r="W361">
        <v>0</v>
      </c>
      <c r="X361">
        <v>0</v>
      </c>
      <c r="Y361">
        <v>1</v>
      </c>
      <c r="Z361">
        <v>1</v>
      </c>
      <c r="AA361">
        <v>1</v>
      </c>
      <c r="AB361">
        <v>1</v>
      </c>
      <c r="AC361">
        <v>1</v>
      </c>
      <c r="AD361">
        <v>1</v>
      </c>
      <c r="AE361">
        <v>1</v>
      </c>
      <c r="AF361">
        <v>1</v>
      </c>
      <c r="AG361">
        <v>0</v>
      </c>
      <c r="AH361">
        <v>0</v>
      </c>
      <c r="AI361">
        <v>0</v>
      </c>
      <c r="AJ361">
        <v>0</v>
      </c>
      <c r="AK361">
        <v>0</v>
      </c>
      <c r="AL361">
        <v>1</v>
      </c>
      <c r="AM361">
        <v>0</v>
      </c>
      <c r="AN361">
        <v>0</v>
      </c>
      <c r="AO361">
        <v>0</v>
      </c>
      <c r="AP361" t="s">
        <v>1809</v>
      </c>
      <c r="AQ361" t="s">
        <v>1809</v>
      </c>
      <c r="AR361" t="s">
        <v>1809</v>
      </c>
      <c r="AS361" t="s">
        <v>1809</v>
      </c>
      <c r="AT361" t="s">
        <v>1809</v>
      </c>
      <c r="AU361" t="s">
        <v>1809</v>
      </c>
      <c r="AV361" t="s">
        <v>1809</v>
      </c>
      <c r="AW361" t="s">
        <v>1809</v>
      </c>
      <c r="AX361" t="s">
        <v>1809</v>
      </c>
      <c r="AY361" t="s">
        <v>1809</v>
      </c>
      <c r="AZ361">
        <v>0</v>
      </c>
      <c r="BA361" t="s">
        <v>1809</v>
      </c>
      <c r="BB361" t="s">
        <v>1809</v>
      </c>
      <c r="BC361" t="s">
        <v>1809</v>
      </c>
      <c r="BD361" t="s">
        <v>1809</v>
      </c>
      <c r="BE361" t="s">
        <v>1809</v>
      </c>
      <c r="BF361" t="s">
        <v>1809</v>
      </c>
      <c r="BG361" t="s">
        <v>1809</v>
      </c>
      <c r="BH361" t="s">
        <v>1809</v>
      </c>
      <c r="BI361" t="s">
        <v>1809</v>
      </c>
      <c r="BJ361" t="s">
        <v>1809</v>
      </c>
      <c r="BK361" t="s">
        <v>1809</v>
      </c>
      <c r="BL361" t="s">
        <v>1809</v>
      </c>
      <c r="BM361" t="s">
        <v>1809</v>
      </c>
      <c r="BN361" t="s">
        <v>1809</v>
      </c>
      <c r="BO361" t="s">
        <v>1809</v>
      </c>
      <c r="BP361" t="s">
        <v>1809</v>
      </c>
      <c r="BQ361" t="s">
        <v>1809</v>
      </c>
      <c r="BR361" t="s">
        <v>1809</v>
      </c>
      <c r="BS361" t="s">
        <v>1809</v>
      </c>
      <c r="BT361" t="s">
        <v>1809</v>
      </c>
      <c r="BU361" t="s">
        <v>1809</v>
      </c>
      <c r="BV361">
        <v>0</v>
      </c>
      <c r="BW361" t="s">
        <v>1809</v>
      </c>
      <c r="BX361" t="s">
        <v>1809</v>
      </c>
      <c r="BY361" t="s">
        <v>1809</v>
      </c>
      <c r="BZ361" t="s">
        <v>1809</v>
      </c>
      <c r="CA361" t="s">
        <v>1809</v>
      </c>
      <c r="CB361" t="s">
        <v>1809</v>
      </c>
      <c r="CC361" t="s">
        <v>1809</v>
      </c>
      <c r="CD361" t="s">
        <v>1809</v>
      </c>
      <c r="CE361" t="s">
        <v>1809</v>
      </c>
      <c r="CF361" t="s">
        <v>1809</v>
      </c>
      <c r="CG361" t="s">
        <v>1809</v>
      </c>
      <c r="CH361">
        <v>0</v>
      </c>
      <c r="CI361" t="s">
        <v>1809</v>
      </c>
      <c r="CJ361" t="s">
        <v>1809</v>
      </c>
      <c r="CK361" t="s">
        <v>1809</v>
      </c>
      <c r="CL361" t="s">
        <v>1809</v>
      </c>
      <c r="CM361" t="s">
        <v>1809</v>
      </c>
      <c r="CN361" t="s">
        <v>1809</v>
      </c>
      <c r="CO361" t="s">
        <v>1809</v>
      </c>
      <c r="CP361" t="s">
        <v>1809</v>
      </c>
      <c r="CQ361" t="s">
        <v>1809</v>
      </c>
      <c r="CR361" t="s">
        <v>1809</v>
      </c>
      <c r="CS361" t="s">
        <v>1809</v>
      </c>
      <c r="CT361" t="s">
        <v>1809</v>
      </c>
      <c r="CU361" t="s">
        <v>1809</v>
      </c>
      <c r="CV361" t="s">
        <v>1809</v>
      </c>
      <c r="CW361" t="s">
        <v>1809</v>
      </c>
      <c r="CX361" t="s">
        <v>1809</v>
      </c>
      <c r="CY361" t="s">
        <v>1809</v>
      </c>
      <c r="CZ361" t="s">
        <v>1809</v>
      </c>
      <c r="DA361" t="s">
        <v>1809</v>
      </c>
      <c r="DB361" t="s">
        <v>1809</v>
      </c>
      <c r="DC361" t="s">
        <v>1809</v>
      </c>
      <c r="DD361" t="s">
        <v>1809</v>
      </c>
      <c r="DE361" t="s">
        <v>1809</v>
      </c>
      <c r="DF361" t="s">
        <v>1809</v>
      </c>
      <c r="DG361" t="s">
        <v>1809</v>
      </c>
      <c r="DH361" t="s">
        <v>1809</v>
      </c>
      <c r="DI361" t="s">
        <v>1809</v>
      </c>
      <c r="DJ361" t="s">
        <v>1809</v>
      </c>
      <c r="DK361" t="s">
        <v>1809</v>
      </c>
      <c r="DL361" t="s">
        <v>1809</v>
      </c>
      <c r="DM361" t="s">
        <v>1809</v>
      </c>
      <c r="DN361" t="s">
        <v>1809</v>
      </c>
      <c r="DO361" t="s">
        <v>1809</v>
      </c>
      <c r="DP361" t="s">
        <v>1809</v>
      </c>
      <c r="DQ361" t="s">
        <v>1809</v>
      </c>
      <c r="DR361" t="s">
        <v>1809</v>
      </c>
      <c r="DS361" t="s">
        <v>1809</v>
      </c>
      <c r="DT361" t="s">
        <v>1809</v>
      </c>
      <c r="DU361" t="s">
        <v>1809</v>
      </c>
      <c r="DV361" t="s">
        <v>1809</v>
      </c>
      <c r="DW361">
        <v>0</v>
      </c>
      <c r="DX361">
        <v>0</v>
      </c>
      <c r="DY361">
        <v>0</v>
      </c>
      <c r="DZ361" t="s">
        <v>1809</v>
      </c>
      <c r="EA361">
        <v>0</v>
      </c>
      <c r="EB361" t="s">
        <v>1809</v>
      </c>
      <c r="EC361" t="s">
        <v>1809</v>
      </c>
      <c r="ED361" t="s">
        <v>1809</v>
      </c>
      <c r="EE361" t="s">
        <v>1809</v>
      </c>
      <c r="EF361" t="s">
        <v>1809</v>
      </c>
      <c r="EG361" t="s">
        <v>1809</v>
      </c>
      <c r="EH361" t="s">
        <v>1809</v>
      </c>
      <c r="EI361">
        <v>1</v>
      </c>
      <c r="EJ361">
        <v>1</v>
      </c>
      <c r="EK361">
        <v>0</v>
      </c>
      <c r="EL361">
        <v>1</v>
      </c>
      <c r="EM361">
        <v>0</v>
      </c>
      <c r="EN361">
        <v>1</v>
      </c>
      <c r="EO361">
        <v>0</v>
      </c>
      <c r="EP361">
        <v>0</v>
      </c>
      <c r="EQ361">
        <v>0</v>
      </c>
      <c r="ER361">
        <v>1</v>
      </c>
      <c r="ES361">
        <v>1</v>
      </c>
      <c r="ET361">
        <v>0</v>
      </c>
      <c r="EU361">
        <v>0</v>
      </c>
      <c r="EV361">
        <v>0</v>
      </c>
      <c r="EW361">
        <v>0</v>
      </c>
    </row>
    <row r="362" spans="1:153" x14ac:dyDescent="0.35">
      <c r="A362" t="s">
        <v>860</v>
      </c>
      <c r="B362" s="1">
        <v>42841</v>
      </c>
      <c r="C362" s="1">
        <v>42916</v>
      </c>
      <c r="D362">
        <v>1</v>
      </c>
      <c r="E362">
        <v>0</v>
      </c>
      <c r="F362">
        <v>0</v>
      </c>
      <c r="G362">
        <v>0</v>
      </c>
      <c r="H362">
        <v>1</v>
      </c>
      <c r="I362">
        <v>0</v>
      </c>
      <c r="J362">
        <v>1</v>
      </c>
      <c r="K362">
        <v>2</v>
      </c>
      <c r="L362">
        <v>0</v>
      </c>
      <c r="M362">
        <v>1</v>
      </c>
      <c r="N362">
        <v>1</v>
      </c>
      <c r="O362">
        <v>1</v>
      </c>
      <c r="P362">
        <v>1</v>
      </c>
      <c r="Q362">
        <v>0</v>
      </c>
      <c r="R362">
        <v>1</v>
      </c>
      <c r="S362">
        <v>1</v>
      </c>
      <c r="T362">
        <v>1</v>
      </c>
      <c r="U362">
        <v>0</v>
      </c>
      <c r="V362">
        <v>0</v>
      </c>
      <c r="W362">
        <v>0</v>
      </c>
      <c r="X362">
        <v>0</v>
      </c>
      <c r="Y362">
        <v>1</v>
      </c>
      <c r="Z362">
        <v>1</v>
      </c>
      <c r="AA362">
        <v>1</v>
      </c>
      <c r="AB362">
        <v>1</v>
      </c>
      <c r="AC362">
        <v>1</v>
      </c>
      <c r="AD362">
        <v>1</v>
      </c>
      <c r="AE362">
        <v>1</v>
      </c>
      <c r="AF362">
        <v>1</v>
      </c>
      <c r="AG362">
        <v>0</v>
      </c>
      <c r="AH362">
        <v>0</v>
      </c>
      <c r="AI362">
        <v>0</v>
      </c>
      <c r="AJ362">
        <v>0</v>
      </c>
      <c r="AK362">
        <v>0</v>
      </c>
      <c r="AL362">
        <v>1</v>
      </c>
      <c r="AM362">
        <v>0</v>
      </c>
      <c r="AN362">
        <v>0</v>
      </c>
      <c r="AO362">
        <v>0</v>
      </c>
      <c r="AP362" t="s">
        <v>1809</v>
      </c>
      <c r="AQ362" t="s">
        <v>1809</v>
      </c>
      <c r="AR362" t="s">
        <v>1809</v>
      </c>
      <c r="AS362" t="s">
        <v>1809</v>
      </c>
      <c r="AT362" t="s">
        <v>1809</v>
      </c>
      <c r="AU362" t="s">
        <v>1809</v>
      </c>
      <c r="AV362" t="s">
        <v>1809</v>
      </c>
      <c r="AW362" t="s">
        <v>1809</v>
      </c>
      <c r="AX362" t="s">
        <v>1809</v>
      </c>
      <c r="AY362" t="s">
        <v>1809</v>
      </c>
      <c r="AZ362">
        <v>0</v>
      </c>
      <c r="BA362" t="s">
        <v>1809</v>
      </c>
      <c r="BB362" t="s">
        <v>1809</v>
      </c>
      <c r="BC362" t="s">
        <v>1809</v>
      </c>
      <c r="BD362" t="s">
        <v>1809</v>
      </c>
      <c r="BE362" t="s">
        <v>1809</v>
      </c>
      <c r="BF362" t="s">
        <v>1809</v>
      </c>
      <c r="BG362" t="s">
        <v>1809</v>
      </c>
      <c r="BH362" t="s">
        <v>1809</v>
      </c>
      <c r="BI362" t="s">
        <v>1809</v>
      </c>
      <c r="BJ362" t="s">
        <v>1809</v>
      </c>
      <c r="BK362" t="s">
        <v>1809</v>
      </c>
      <c r="BL362" t="s">
        <v>1809</v>
      </c>
      <c r="BM362" t="s">
        <v>1809</v>
      </c>
      <c r="BN362" t="s">
        <v>1809</v>
      </c>
      <c r="BO362" t="s">
        <v>1809</v>
      </c>
      <c r="BP362" t="s">
        <v>1809</v>
      </c>
      <c r="BQ362" t="s">
        <v>1809</v>
      </c>
      <c r="BR362" t="s">
        <v>1809</v>
      </c>
      <c r="BS362" t="s">
        <v>1809</v>
      </c>
      <c r="BT362" t="s">
        <v>1809</v>
      </c>
      <c r="BU362" t="s">
        <v>1809</v>
      </c>
      <c r="BV362">
        <v>0</v>
      </c>
      <c r="BW362" t="s">
        <v>1809</v>
      </c>
      <c r="BX362" t="s">
        <v>1809</v>
      </c>
      <c r="BY362" t="s">
        <v>1809</v>
      </c>
      <c r="BZ362" t="s">
        <v>1809</v>
      </c>
      <c r="CA362" t="s">
        <v>1809</v>
      </c>
      <c r="CB362" t="s">
        <v>1809</v>
      </c>
      <c r="CC362" t="s">
        <v>1809</v>
      </c>
      <c r="CD362" t="s">
        <v>1809</v>
      </c>
      <c r="CE362" t="s">
        <v>1809</v>
      </c>
      <c r="CF362" t="s">
        <v>1809</v>
      </c>
      <c r="CG362" t="s">
        <v>1809</v>
      </c>
      <c r="CH362">
        <v>0</v>
      </c>
      <c r="CI362" t="s">
        <v>1809</v>
      </c>
      <c r="CJ362" t="s">
        <v>1809</v>
      </c>
      <c r="CK362" t="s">
        <v>1809</v>
      </c>
      <c r="CL362" t="s">
        <v>1809</v>
      </c>
      <c r="CM362" t="s">
        <v>1809</v>
      </c>
      <c r="CN362" t="s">
        <v>1809</v>
      </c>
      <c r="CO362" t="s">
        <v>1809</v>
      </c>
      <c r="CP362" t="s">
        <v>1809</v>
      </c>
      <c r="CQ362" t="s">
        <v>1809</v>
      </c>
      <c r="CR362" t="s">
        <v>1809</v>
      </c>
      <c r="CS362" t="s">
        <v>1809</v>
      </c>
      <c r="CT362" t="s">
        <v>1809</v>
      </c>
      <c r="CU362" t="s">
        <v>1809</v>
      </c>
      <c r="CV362" t="s">
        <v>1809</v>
      </c>
      <c r="CW362" t="s">
        <v>1809</v>
      </c>
      <c r="CX362" t="s">
        <v>1809</v>
      </c>
      <c r="CY362" t="s">
        <v>1809</v>
      </c>
      <c r="CZ362" t="s">
        <v>1809</v>
      </c>
      <c r="DA362" t="s">
        <v>1809</v>
      </c>
      <c r="DB362" t="s">
        <v>1809</v>
      </c>
      <c r="DC362" t="s">
        <v>1809</v>
      </c>
      <c r="DD362" t="s">
        <v>1809</v>
      </c>
      <c r="DE362" t="s">
        <v>1809</v>
      </c>
      <c r="DF362" t="s">
        <v>1809</v>
      </c>
      <c r="DG362" t="s">
        <v>1809</v>
      </c>
      <c r="DH362" t="s">
        <v>1809</v>
      </c>
      <c r="DI362" t="s">
        <v>1809</v>
      </c>
      <c r="DJ362" t="s">
        <v>1809</v>
      </c>
      <c r="DK362" t="s">
        <v>1809</v>
      </c>
      <c r="DL362" t="s">
        <v>1809</v>
      </c>
      <c r="DM362" t="s">
        <v>1809</v>
      </c>
      <c r="DN362" t="s">
        <v>1809</v>
      </c>
      <c r="DO362" t="s">
        <v>1809</v>
      </c>
      <c r="DP362" t="s">
        <v>1809</v>
      </c>
      <c r="DQ362" t="s">
        <v>1809</v>
      </c>
      <c r="DR362" t="s">
        <v>1809</v>
      </c>
      <c r="DS362" t="s">
        <v>1809</v>
      </c>
      <c r="DT362" t="s">
        <v>1809</v>
      </c>
      <c r="DU362" t="s">
        <v>1809</v>
      </c>
      <c r="DV362" t="s">
        <v>1809</v>
      </c>
      <c r="DW362">
        <v>0</v>
      </c>
      <c r="DX362">
        <v>0</v>
      </c>
      <c r="DY362">
        <v>0</v>
      </c>
      <c r="DZ362" t="s">
        <v>1809</v>
      </c>
      <c r="EA362">
        <v>0</v>
      </c>
      <c r="EB362" t="s">
        <v>1809</v>
      </c>
      <c r="EC362" t="s">
        <v>1809</v>
      </c>
      <c r="ED362" t="s">
        <v>1809</v>
      </c>
      <c r="EE362" t="s">
        <v>1809</v>
      </c>
      <c r="EF362" t="s">
        <v>1809</v>
      </c>
      <c r="EG362" t="s">
        <v>1809</v>
      </c>
      <c r="EH362" t="s">
        <v>1809</v>
      </c>
      <c r="EI362">
        <v>1</v>
      </c>
      <c r="EJ362">
        <v>1</v>
      </c>
      <c r="EK362">
        <v>0</v>
      </c>
      <c r="EL362">
        <v>1</v>
      </c>
      <c r="EM362">
        <v>0</v>
      </c>
      <c r="EN362">
        <v>1</v>
      </c>
      <c r="EO362">
        <v>0</v>
      </c>
      <c r="EP362">
        <v>0</v>
      </c>
      <c r="EQ362">
        <v>0</v>
      </c>
      <c r="ER362">
        <v>1</v>
      </c>
      <c r="ES362">
        <v>1</v>
      </c>
      <c r="ET362">
        <v>0</v>
      </c>
      <c r="EU362">
        <v>0</v>
      </c>
      <c r="EV362">
        <v>0</v>
      </c>
      <c r="EW362">
        <v>0</v>
      </c>
    </row>
    <row r="363" spans="1:153" x14ac:dyDescent="0.35">
      <c r="A363" t="s">
        <v>860</v>
      </c>
      <c r="B363" s="1">
        <v>42917</v>
      </c>
      <c r="C363" s="1">
        <v>43309</v>
      </c>
      <c r="D363">
        <v>1</v>
      </c>
      <c r="E363">
        <v>0</v>
      </c>
      <c r="F363">
        <v>0</v>
      </c>
      <c r="G363">
        <v>0</v>
      </c>
      <c r="H363">
        <v>1</v>
      </c>
      <c r="I363">
        <v>0</v>
      </c>
      <c r="J363">
        <v>1</v>
      </c>
      <c r="K363">
        <v>2</v>
      </c>
      <c r="L363">
        <v>0</v>
      </c>
      <c r="M363">
        <v>1</v>
      </c>
      <c r="N363">
        <v>1</v>
      </c>
      <c r="O363">
        <v>1</v>
      </c>
      <c r="P363">
        <v>1</v>
      </c>
      <c r="Q363">
        <v>0</v>
      </c>
      <c r="R363">
        <v>1</v>
      </c>
      <c r="S363">
        <v>1</v>
      </c>
      <c r="T363">
        <v>1</v>
      </c>
      <c r="U363">
        <v>0</v>
      </c>
      <c r="V363">
        <v>0</v>
      </c>
      <c r="W363">
        <v>0</v>
      </c>
      <c r="X363">
        <v>0</v>
      </c>
      <c r="Y363">
        <v>1</v>
      </c>
      <c r="Z363">
        <v>1</v>
      </c>
      <c r="AA363">
        <v>1</v>
      </c>
      <c r="AB363">
        <v>1</v>
      </c>
      <c r="AC363">
        <v>1</v>
      </c>
      <c r="AD363">
        <v>1</v>
      </c>
      <c r="AE363">
        <v>1</v>
      </c>
      <c r="AF363">
        <v>1</v>
      </c>
      <c r="AG363">
        <v>0</v>
      </c>
      <c r="AH363">
        <v>0</v>
      </c>
      <c r="AI363">
        <v>0</v>
      </c>
      <c r="AJ363">
        <v>0</v>
      </c>
      <c r="AK363">
        <v>0</v>
      </c>
      <c r="AL363">
        <v>1</v>
      </c>
      <c r="AM363">
        <v>0</v>
      </c>
      <c r="AN363">
        <v>0</v>
      </c>
      <c r="AO363">
        <v>0</v>
      </c>
      <c r="AP363" t="s">
        <v>1809</v>
      </c>
      <c r="AQ363" t="s">
        <v>1809</v>
      </c>
      <c r="AR363" t="s">
        <v>1809</v>
      </c>
      <c r="AS363" t="s">
        <v>1809</v>
      </c>
      <c r="AT363" t="s">
        <v>1809</v>
      </c>
      <c r="AU363" t="s">
        <v>1809</v>
      </c>
      <c r="AV363" t="s">
        <v>1809</v>
      </c>
      <c r="AW363" t="s">
        <v>1809</v>
      </c>
      <c r="AX363" t="s">
        <v>1809</v>
      </c>
      <c r="AY363" t="s">
        <v>1809</v>
      </c>
      <c r="AZ363">
        <v>0</v>
      </c>
      <c r="BA363" t="s">
        <v>1809</v>
      </c>
      <c r="BB363" t="s">
        <v>1809</v>
      </c>
      <c r="BC363" t="s">
        <v>1809</v>
      </c>
      <c r="BD363" t="s">
        <v>1809</v>
      </c>
      <c r="BE363" t="s">
        <v>1809</v>
      </c>
      <c r="BF363" t="s">
        <v>1809</v>
      </c>
      <c r="BG363" t="s">
        <v>1809</v>
      </c>
      <c r="BH363" t="s">
        <v>1809</v>
      </c>
      <c r="BI363" t="s">
        <v>1809</v>
      </c>
      <c r="BJ363" t="s">
        <v>1809</v>
      </c>
      <c r="BK363" t="s">
        <v>1809</v>
      </c>
      <c r="BL363" t="s">
        <v>1809</v>
      </c>
      <c r="BM363" t="s">
        <v>1809</v>
      </c>
      <c r="BN363" t="s">
        <v>1809</v>
      </c>
      <c r="BO363" t="s">
        <v>1809</v>
      </c>
      <c r="BP363" t="s">
        <v>1809</v>
      </c>
      <c r="BQ363" t="s">
        <v>1809</v>
      </c>
      <c r="BR363" t="s">
        <v>1809</v>
      </c>
      <c r="BS363" t="s">
        <v>1809</v>
      </c>
      <c r="BT363" t="s">
        <v>1809</v>
      </c>
      <c r="BU363" t="s">
        <v>1809</v>
      </c>
      <c r="BV363">
        <v>0</v>
      </c>
      <c r="BW363" t="s">
        <v>1809</v>
      </c>
      <c r="BX363" t="s">
        <v>1809</v>
      </c>
      <c r="BY363" t="s">
        <v>1809</v>
      </c>
      <c r="BZ363" t="s">
        <v>1809</v>
      </c>
      <c r="CA363" t="s">
        <v>1809</v>
      </c>
      <c r="CB363" t="s">
        <v>1809</v>
      </c>
      <c r="CC363" t="s">
        <v>1809</v>
      </c>
      <c r="CD363" t="s">
        <v>1809</v>
      </c>
      <c r="CE363" t="s">
        <v>1809</v>
      </c>
      <c r="CF363" t="s">
        <v>1809</v>
      </c>
      <c r="CG363" t="s">
        <v>1809</v>
      </c>
      <c r="CH363">
        <v>0</v>
      </c>
      <c r="CI363" t="s">
        <v>1809</v>
      </c>
      <c r="CJ363" t="s">
        <v>1809</v>
      </c>
      <c r="CK363" t="s">
        <v>1809</v>
      </c>
      <c r="CL363" t="s">
        <v>1809</v>
      </c>
      <c r="CM363" t="s">
        <v>1809</v>
      </c>
      <c r="CN363" t="s">
        <v>1809</v>
      </c>
      <c r="CO363" t="s">
        <v>1809</v>
      </c>
      <c r="CP363" t="s">
        <v>1809</v>
      </c>
      <c r="CQ363" t="s">
        <v>1809</v>
      </c>
      <c r="CR363" t="s">
        <v>1809</v>
      </c>
      <c r="CS363" t="s">
        <v>1809</v>
      </c>
      <c r="CT363" t="s">
        <v>1809</v>
      </c>
      <c r="CU363" t="s">
        <v>1809</v>
      </c>
      <c r="CV363" t="s">
        <v>1809</v>
      </c>
      <c r="CW363" t="s">
        <v>1809</v>
      </c>
      <c r="CX363" t="s">
        <v>1809</v>
      </c>
      <c r="CY363" t="s">
        <v>1809</v>
      </c>
      <c r="CZ363" t="s">
        <v>1809</v>
      </c>
      <c r="DA363" t="s">
        <v>1809</v>
      </c>
      <c r="DB363" t="s">
        <v>1809</v>
      </c>
      <c r="DC363" t="s">
        <v>1809</v>
      </c>
      <c r="DD363" t="s">
        <v>1809</v>
      </c>
      <c r="DE363" t="s">
        <v>1809</v>
      </c>
      <c r="DF363" t="s">
        <v>1809</v>
      </c>
      <c r="DG363" t="s">
        <v>1809</v>
      </c>
      <c r="DH363" t="s">
        <v>1809</v>
      </c>
      <c r="DI363" t="s">
        <v>1809</v>
      </c>
      <c r="DJ363" t="s">
        <v>1809</v>
      </c>
      <c r="DK363" t="s">
        <v>1809</v>
      </c>
      <c r="DL363" t="s">
        <v>1809</v>
      </c>
      <c r="DM363" t="s">
        <v>1809</v>
      </c>
      <c r="DN363" t="s">
        <v>1809</v>
      </c>
      <c r="DO363" t="s">
        <v>1809</v>
      </c>
      <c r="DP363" t="s">
        <v>1809</v>
      </c>
      <c r="DQ363" t="s">
        <v>1809</v>
      </c>
      <c r="DR363" t="s">
        <v>1809</v>
      </c>
      <c r="DS363" t="s">
        <v>1809</v>
      </c>
      <c r="DT363" t="s">
        <v>1809</v>
      </c>
      <c r="DU363" t="s">
        <v>1809</v>
      </c>
      <c r="DV363" t="s">
        <v>1809</v>
      </c>
      <c r="DW363">
        <v>0</v>
      </c>
      <c r="DX363">
        <v>0</v>
      </c>
      <c r="DY363">
        <v>0</v>
      </c>
      <c r="DZ363" t="s">
        <v>1809</v>
      </c>
      <c r="EA363">
        <v>0</v>
      </c>
      <c r="EB363" t="s">
        <v>1809</v>
      </c>
      <c r="EC363" t="s">
        <v>1809</v>
      </c>
      <c r="ED363" t="s">
        <v>1809</v>
      </c>
      <c r="EE363" t="s">
        <v>1809</v>
      </c>
      <c r="EF363" t="s">
        <v>1809</v>
      </c>
      <c r="EG363" t="s">
        <v>1809</v>
      </c>
      <c r="EH363" t="s">
        <v>1809</v>
      </c>
      <c r="EI363">
        <v>1</v>
      </c>
      <c r="EJ363">
        <v>1</v>
      </c>
      <c r="EK363">
        <v>0</v>
      </c>
      <c r="EL363">
        <v>1</v>
      </c>
      <c r="EM363">
        <v>0</v>
      </c>
      <c r="EN363">
        <v>1</v>
      </c>
      <c r="EO363">
        <v>0</v>
      </c>
      <c r="EP363">
        <v>0</v>
      </c>
      <c r="EQ363">
        <v>0</v>
      </c>
      <c r="ER363">
        <v>1</v>
      </c>
      <c r="ES363">
        <v>1</v>
      </c>
      <c r="ET363">
        <v>0</v>
      </c>
      <c r="EU363">
        <v>0</v>
      </c>
      <c r="EV363">
        <v>0</v>
      </c>
      <c r="EW363">
        <v>0</v>
      </c>
    </row>
    <row r="364" spans="1:153" x14ac:dyDescent="0.35">
      <c r="A364" t="s">
        <v>860</v>
      </c>
      <c r="B364" s="1">
        <v>43310</v>
      </c>
      <c r="C364" s="1">
        <v>43512</v>
      </c>
      <c r="D364">
        <v>1</v>
      </c>
      <c r="E364">
        <v>0</v>
      </c>
      <c r="F364">
        <v>0</v>
      </c>
      <c r="G364">
        <v>0</v>
      </c>
      <c r="H364">
        <v>1</v>
      </c>
      <c r="I364">
        <v>0</v>
      </c>
      <c r="J364">
        <v>1</v>
      </c>
      <c r="K364">
        <v>4</v>
      </c>
      <c r="L364">
        <v>0</v>
      </c>
      <c r="M364">
        <v>1</v>
      </c>
      <c r="N364">
        <v>1</v>
      </c>
      <c r="O364">
        <v>1</v>
      </c>
      <c r="P364">
        <v>1</v>
      </c>
      <c r="Q364">
        <v>0</v>
      </c>
      <c r="R364">
        <v>1</v>
      </c>
      <c r="S364">
        <v>1</v>
      </c>
      <c r="T364">
        <v>1</v>
      </c>
      <c r="U364">
        <v>0</v>
      </c>
      <c r="V364">
        <v>0</v>
      </c>
      <c r="W364">
        <v>0</v>
      </c>
      <c r="X364">
        <v>0</v>
      </c>
      <c r="Y364">
        <v>1</v>
      </c>
      <c r="Z364">
        <v>1</v>
      </c>
      <c r="AA364">
        <v>1</v>
      </c>
      <c r="AB364">
        <v>1</v>
      </c>
      <c r="AC364">
        <v>1</v>
      </c>
      <c r="AD364">
        <v>1</v>
      </c>
      <c r="AE364">
        <v>1</v>
      </c>
      <c r="AF364">
        <v>1</v>
      </c>
      <c r="AG364">
        <v>0</v>
      </c>
      <c r="AH364">
        <v>0</v>
      </c>
      <c r="AI364">
        <v>0</v>
      </c>
      <c r="AJ364">
        <v>0</v>
      </c>
      <c r="AK364">
        <v>0</v>
      </c>
      <c r="AL364">
        <v>1</v>
      </c>
      <c r="AM364">
        <v>0</v>
      </c>
      <c r="AN364">
        <v>1</v>
      </c>
      <c r="AO364">
        <v>0</v>
      </c>
      <c r="AP364" t="s">
        <v>1809</v>
      </c>
      <c r="AQ364" t="s">
        <v>1809</v>
      </c>
      <c r="AR364" t="s">
        <v>1809</v>
      </c>
      <c r="AS364" t="s">
        <v>1809</v>
      </c>
      <c r="AT364" t="s">
        <v>1809</v>
      </c>
      <c r="AU364" t="s">
        <v>1809</v>
      </c>
      <c r="AV364" t="s">
        <v>1809</v>
      </c>
      <c r="AW364" t="s">
        <v>1809</v>
      </c>
      <c r="AX364" t="s">
        <v>1809</v>
      </c>
      <c r="AY364" t="s">
        <v>1809</v>
      </c>
      <c r="AZ364">
        <v>0</v>
      </c>
      <c r="BA364" t="s">
        <v>1809</v>
      </c>
      <c r="BB364" t="s">
        <v>1809</v>
      </c>
      <c r="BC364" t="s">
        <v>1809</v>
      </c>
      <c r="BD364" t="s">
        <v>1809</v>
      </c>
      <c r="BE364" t="s">
        <v>1809</v>
      </c>
      <c r="BF364" t="s">
        <v>1809</v>
      </c>
      <c r="BG364" t="s">
        <v>1809</v>
      </c>
      <c r="BH364" t="s">
        <v>1809</v>
      </c>
      <c r="BI364" t="s">
        <v>1809</v>
      </c>
      <c r="BJ364" t="s">
        <v>1809</v>
      </c>
      <c r="BK364" t="s">
        <v>1809</v>
      </c>
      <c r="BL364" t="s">
        <v>1809</v>
      </c>
      <c r="BM364" t="s">
        <v>1809</v>
      </c>
      <c r="BN364" t="s">
        <v>1809</v>
      </c>
      <c r="BO364" t="s">
        <v>1809</v>
      </c>
      <c r="BP364" t="s">
        <v>1809</v>
      </c>
      <c r="BQ364" t="s">
        <v>1809</v>
      </c>
      <c r="BR364" t="s">
        <v>1809</v>
      </c>
      <c r="BS364" t="s">
        <v>1809</v>
      </c>
      <c r="BT364" t="s">
        <v>1809</v>
      </c>
      <c r="BU364" t="s">
        <v>1809</v>
      </c>
      <c r="BV364">
        <v>0</v>
      </c>
      <c r="BW364" t="s">
        <v>1809</v>
      </c>
      <c r="BX364" t="s">
        <v>1809</v>
      </c>
      <c r="BY364" t="s">
        <v>1809</v>
      </c>
      <c r="BZ364" t="s">
        <v>1809</v>
      </c>
      <c r="CA364" t="s">
        <v>1809</v>
      </c>
      <c r="CB364" t="s">
        <v>1809</v>
      </c>
      <c r="CC364" t="s">
        <v>1809</v>
      </c>
      <c r="CD364" t="s">
        <v>1809</v>
      </c>
      <c r="CE364" t="s">
        <v>1809</v>
      </c>
      <c r="CF364" t="s">
        <v>1809</v>
      </c>
      <c r="CG364" t="s">
        <v>1809</v>
      </c>
      <c r="CH364">
        <v>0</v>
      </c>
      <c r="CI364" t="s">
        <v>1809</v>
      </c>
      <c r="CJ364" t="s">
        <v>1809</v>
      </c>
      <c r="CK364" t="s">
        <v>1809</v>
      </c>
      <c r="CL364" t="s">
        <v>1809</v>
      </c>
      <c r="CM364" t="s">
        <v>1809</v>
      </c>
      <c r="CN364" t="s">
        <v>1809</v>
      </c>
      <c r="CO364" t="s">
        <v>1809</v>
      </c>
      <c r="CP364" t="s">
        <v>1809</v>
      </c>
      <c r="CQ364" t="s">
        <v>1809</v>
      </c>
      <c r="CR364" t="s">
        <v>1809</v>
      </c>
      <c r="CS364" t="s">
        <v>1809</v>
      </c>
      <c r="CT364" t="s">
        <v>1809</v>
      </c>
      <c r="CU364" t="s">
        <v>1809</v>
      </c>
      <c r="CV364" t="s">
        <v>1809</v>
      </c>
      <c r="CW364" t="s">
        <v>1809</v>
      </c>
      <c r="CX364" t="s">
        <v>1809</v>
      </c>
      <c r="CY364" t="s">
        <v>1809</v>
      </c>
      <c r="CZ364" t="s">
        <v>1809</v>
      </c>
      <c r="DA364" t="s">
        <v>1809</v>
      </c>
      <c r="DB364" t="s">
        <v>1809</v>
      </c>
      <c r="DC364" t="s">
        <v>1809</v>
      </c>
      <c r="DD364" t="s">
        <v>1809</v>
      </c>
      <c r="DE364" t="s">
        <v>1809</v>
      </c>
      <c r="DF364" t="s">
        <v>1809</v>
      </c>
      <c r="DG364" t="s">
        <v>1809</v>
      </c>
      <c r="DH364" t="s">
        <v>1809</v>
      </c>
      <c r="DI364" t="s">
        <v>1809</v>
      </c>
      <c r="DJ364" t="s">
        <v>1809</v>
      </c>
      <c r="DK364" t="s">
        <v>1809</v>
      </c>
      <c r="DL364" t="s">
        <v>1809</v>
      </c>
      <c r="DM364" t="s">
        <v>1809</v>
      </c>
      <c r="DN364" t="s">
        <v>1809</v>
      </c>
      <c r="DO364" t="s">
        <v>1809</v>
      </c>
      <c r="DP364" t="s">
        <v>1809</v>
      </c>
      <c r="DQ364" t="s">
        <v>1809</v>
      </c>
      <c r="DR364" t="s">
        <v>1809</v>
      </c>
      <c r="DS364" t="s">
        <v>1809</v>
      </c>
      <c r="DT364" t="s">
        <v>1809</v>
      </c>
      <c r="DU364" t="s">
        <v>1809</v>
      </c>
      <c r="DV364" t="s">
        <v>1809</v>
      </c>
      <c r="DW364">
        <v>0</v>
      </c>
      <c r="DX364">
        <v>0</v>
      </c>
      <c r="DY364">
        <v>1</v>
      </c>
      <c r="DZ364">
        <v>1</v>
      </c>
      <c r="EA364">
        <v>0</v>
      </c>
      <c r="EB364" t="s">
        <v>1809</v>
      </c>
      <c r="EC364" t="s">
        <v>1809</v>
      </c>
      <c r="ED364" t="s">
        <v>1809</v>
      </c>
      <c r="EE364" t="s">
        <v>1809</v>
      </c>
      <c r="EF364" t="s">
        <v>1809</v>
      </c>
      <c r="EG364" t="s">
        <v>1809</v>
      </c>
      <c r="EH364" t="s">
        <v>1809</v>
      </c>
      <c r="EI364">
        <v>1</v>
      </c>
      <c r="EJ364">
        <v>1</v>
      </c>
      <c r="EK364">
        <v>0</v>
      </c>
      <c r="EL364">
        <v>1</v>
      </c>
      <c r="EM364">
        <v>0</v>
      </c>
      <c r="EN364">
        <v>1</v>
      </c>
      <c r="EO364">
        <v>0</v>
      </c>
      <c r="EP364">
        <v>0</v>
      </c>
      <c r="EQ364">
        <v>0</v>
      </c>
      <c r="ER364">
        <v>1</v>
      </c>
      <c r="ES364">
        <v>1</v>
      </c>
      <c r="ET364">
        <v>0</v>
      </c>
      <c r="EU364">
        <v>0</v>
      </c>
      <c r="EV364">
        <v>0</v>
      </c>
      <c r="EW364">
        <v>0</v>
      </c>
    </row>
    <row r="365" spans="1:153" x14ac:dyDescent="0.35">
      <c r="A365" t="s">
        <v>860</v>
      </c>
      <c r="B365" s="1">
        <v>43513</v>
      </c>
      <c r="C365" s="1">
        <v>43646</v>
      </c>
      <c r="D365">
        <v>1</v>
      </c>
      <c r="E365">
        <v>0</v>
      </c>
      <c r="F365">
        <v>0</v>
      </c>
      <c r="G365">
        <v>0</v>
      </c>
      <c r="H365">
        <v>1</v>
      </c>
      <c r="I365">
        <v>0</v>
      </c>
      <c r="J365">
        <v>1</v>
      </c>
      <c r="K365">
        <v>4</v>
      </c>
      <c r="L365">
        <v>0</v>
      </c>
      <c r="M365">
        <v>1</v>
      </c>
      <c r="N365">
        <v>1</v>
      </c>
      <c r="O365">
        <v>1</v>
      </c>
      <c r="P365">
        <v>1</v>
      </c>
      <c r="Q365">
        <v>0</v>
      </c>
      <c r="R365">
        <v>1</v>
      </c>
      <c r="S365">
        <v>1</v>
      </c>
      <c r="T365">
        <v>1</v>
      </c>
      <c r="U365">
        <v>0</v>
      </c>
      <c r="V365">
        <v>0</v>
      </c>
      <c r="W365">
        <v>0</v>
      </c>
      <c r="X365">
        <v>0</v>
      </c>
      <c r="Y365">
        <v>1</v>
      </c>
      <c r="Z365">
        <v>1</v>
      </c>
      <c r="AA365">
        <v>1</v>
      </c>
      <c r="AB365">
        <v>1</v>
      </c>
      <c r="AC365">
        <v>1</v>
      </c>
      <c r="AD365">
        <v>1</v>
      </c>
      <c r="AE365">
        <v>1</v>
      </c>
      <c r="AF365">
        <v>1</v>
      </c>
      <c r="AG365">
        <v>0</v>
      </c>
      <c r="AH365">
        <v>0</v>
      </c>
      <c r="AI365">
        <v>0</v>
      </c>
      <c r="AJ365">
        <v>0</v>
      </c>
      <c r="AK365">
        <v>0</v>
      </c>
      <c r="AL365">
        <v>1</v>
      </c>
      <c r="AM365">
        <v>0</v>
      </c>
      <c r="AN365">
        <v>1</v>
      </c>
      <c r="AO365">
        <v>0</v>
      </c>
      <c r="AP365" t="s">
        <v>1809</v>
      </c>
      <c r="AQ365" t="s">
        <v>1809</v>
      </c>
      <c r="AR365" t="s">
        <v>1809</v>
      </c>
      <c r="AS365" t="s">
        <v>1809</v>
      </c>
      <c r="AT365" t="s">
        <v>1809</v>
      </c>
      <c r="AU365" t="s">
        <v>1809</v>
      </c>
      <c r="AV365" t="s">
        <v>1809</v>
      </c>
      <c r="AW365" t="s">
        <v>1809</v>
      </c>
      <c r="AX365" t="s">
        <v>1809</v>
      </c>
      <c r="AY365" t="s">
        <v>1809</v>
      </c>
      <c r="AZ365">
        <v>0</v>
      </c>
      <c r="BA365" t="s">
        <v>1809</v>
      </c>
      <c r="BB365" t="s">
        <v>1809</v>
      </c>
      <c r="BC365" t="s">
        <v>1809</v>
      </c>
      <c r="BD365" t="s">
        <v>1809</v>
      </c>
      <c r="BE365" t="s">
        <v>1809</v>
      </c>
      <c r="BF365" t="s">
        <v>1809</v>
      </c>
      <c r="BG365" t="s">
        <v>1809</v>
      </c>
      <c r="BH365" t="s">
        <v>1809</v>
      </c>
      <c r="BI365" t="s">
        <v>1809</v>
      </c>
      <c r="BJ365" t="s">
        <v>1809</v>
      </c>
      <c r="BK365" t="s">
        <v>1809</v>
      </c>
      <c r="BL365" t="s">
        <v>1809</v>
      </c>
      <c r="BM365" t="s">
        <v>1809</v>
      </c>
      <c r="BN365" t="s">
        <v>1809</v>
      </c>
      <c r="BO365" t="s">
        <v>1809</v>
      </c>
      <c r="BP365" t="s">
        <v>1809</v>
      </c>
      <c r="BQ365" t="s">
        <v>1809</v>
      </c>
      <c r="BR365" t="s">
        <v>1809</v>
      </c>
      <c r="BS365" t="s">
        <v>1809</v>
      </c>
      <c r="BT365" t="s">
        <v>1809</v>
      </c>
      <c r="BU365" t="s">
        <v>1809</v>
      </c>
      <c r="BV365">
        <v>0</v>
      </c>
      <c r="BW365" t="s">
        <v>1809</v>
      </c>
      <c r="BX365" t="s">
        <v>1809</v>
      </c>
      <c r="BY365" t="s">
        <v>1809</v>
      </c>
      <c r="BZ365" t="s">
        <v>1809</v>
      </c>
      <c r="CA365" t="s">
        <v>1809</v>
      </c>
      <c r="CB365" t="s">
        <v>1809</v>
      </c>
      <c r="CC365" t="s">
        <v>1809</v>
      </c>
      <c r="CD365" t="s">
        <v>1809</v>
      </c>
      <c r="CE365" t="s">
        <v>1809</v>
      </c>
      <c r="CF365" t="s">
        <v>1809</v>
      </c>
      <c r="CG365" t="s">
        <v>1809</v>
      </c>
      <c r="CH365">
        <v>0</v>
      </c>
      <c r="CI365" t="s">
        <v>1809</v>
      </c>
      <c r="CJ365" t="s">
        <v>1809</v>
      </c>
      <c r="CK365" t="s">
        <v>1809</v>
      </c>
      <c r="CL365" t="s">
        <v>1809</v>
      </c>
      <c r="CM365" t="s">
        <v>1809</v>
      </c>
      <c r="CN365" t="s">
        <v>1809</v>
      </c>
      <c r="CO365" t="s">
        <v>1809</v>
      </c>
      <c r="CP365" t="s">
        <v>1809</v>
      </c>
      <c r="CQ365" t="s">
        <v>1809</v>
      </c>
      <c r="CR365" t="s">
        <v>1809</v>
      </c>
      <c r="CS365" t="s">
        <v>1809</v>
      </c>
      <c r="CT365" t="s">
        <v>1809</v>
      </c>
      <c r="CU365" t="s">
        <v>1809</v>
      </c>
      <c r="CV365" t="s">
        <v>1809</v>
      </c>
      <c r="CW365" t="s">
        <v>1809</v>
      </c>
      <c r="CX365" t="s">
        <v>1809</v>
      </c>
      <c r="CY365" t="s">
        <v>1809</v>
      </c>
      <c r="CZ365" t="s">
        <v>1809</v>
      </c>
      <c r="DA365" t="s">
        <v>1809</v>
      </c>
      <c r="DB365" t="s">
        <v>1809</v>
      </c>
      <c r="DC365" t="s">
        <v>1809</v>
      </c>
      <c r="DD365" t="s">
        <v>1809</v>
      </c>
      <c r="DE365" t="s">
        <v>1809</v>
      </c>
      <c r="DF365" t="s">
        <v>1809</v>
      </c>
      <c r="DG365" t="s">
        <v>1809</v>
      </c>
      <c r="DH365" t="s">
        <v>1809</v>
      </c>
      <c r="DI365" t="s">
        <v>1809</v>
      </c>
      <c r="DJ365" t="s">
        <v>1809</v>
      </c>
      <c r="DK365" t="s">
        <v>1809</v>
      </c>
      <c r="DL365" t="s">
        <v>1809</v>
      </c>
      <c r="DM365" t="s">
        <v>1809</v>
      </c>
      <c r="DN365" t="s">
        <v>1809</v>
      </c>
      <c r="DO365" t="s">
        <v>1809</v>
      </c>
      <c r="DP365" t="s">
        <v>1809</v>
      </c>
      <c r="DQ365" t="s">
        <v>1809</v>
      </c>
      <c r="DR365" t="s">
        <v>1809</v>
      </c>
      <c r="DS365" t="s">
        <v>1809</v>
      </c>
      <c r="DT365" t="s">
        <v>1809</v>
      </c>
      <c r="DU365" t="s">
        <v>1809</v>
      </c>
      <c r="DV365" t="s">
        <v>1809</v>
      </c>
      <c r="DW365">
        <v>0</v>
      </c>
      <c r="DX365">
        <v>0</v>
      </c>
      <c r="DY365">
        <v>1</v>
      </c>
      <c r="DZ365">
        <v>1</v>
      </c>
      <c r="EA365">
        <v>0</v>
      </c>
      <c r="EB365" t="s">
        <v>1809</v>
      </c>
      <c r="EC365" t="s">
        <v>1809</v>
      </c>
      <c r="ED365" t="s">
        <v>1809</v>
      </c>
      <c r="EE365" t="s">
        <v>1809</v>
      </c>
      <c r="EF365" t="s">
        <v>1809</v>
      </c>
      <c r="EG365" t="s">
        <v>1809</v>
      </c>
      <c r="EH365" t="s">
        <v>1809</v>
      </c>
      <c r="EI365">
        <v>1</v>
      </c>
      <c r="EJ365">
        <v>1</v>
      </c>
      <c r="EK365">
        <v>0</v>
      </c>
      <c r="EL365">
        <v>1</v>
      </c>
      <c r="EM365">
        <v>0</v>
      </c>
      <c r="EN365">
        <v>1</v>
      </c>
      <c r="EO365">
        <v>0</v>
      </c>
      <c r="EP365">
        <v>0</v>
      </c>
      <c r="EQ365">
        <v>0</v>
      </c>
      <c r="ER365">
        <v>1</v>
      </c>
      <c r="ES365">
        <v>1</v>
      </c>
      <c r="ET365">
        <v>0</v>
      </c>
      <c r="EU365">
        <v>0</v>
      </c>
      <c r="EV365">
        <v>0</v>
      </c>
      <c r="EW365">
        <v>0</v>
      </c>
    </row>
    <row r="366" spans="1:153" x14ac:dyDescent="0.35">
      <c r="A366" t="s">
        <v>860</v>
      </c>
      <c r="B366" s="1">
        <v>43647</v>
      </c>
      <c r="C366" s="1">
        <v>43720</v>
      </c>
      <c r="D366">
        <v>1</v>
      </c>
      <c r="E366">
        <v>0</v>
      </c>
      <c r="F366">
        <v>0</v>
      </c>
      <c r="G366">
        <v>0</v>
      </c>
      <c r="H366">
        <v>1</v>
      </c>
      <c r="I366">
        <v>0</v>
      </c>
      <c r="J366">
        <v>1</v>
      </c>
      <c r="K366">
        <v>4</v>
      </c>
      <c r="L366">
        <v>0</v>
      </c>
      <c r="M366">
        <v>1</v>
      </c>
      <c r="N366">
        <v>1</v>
      </c>
      <c r="O366">
        <v>1</v>
      </c>
      <c r="P366">
        <v>1</v>
      </c>
      <c r="Q366">
        <v>0</v>
      </c>
      <c r="R366">
        <v>1</v>
      </c>
      <c r="S366">
        <v>1</v>
      </c>
      <c r="T366">
        <v>1</v>
      </c>
      <c r="U366">
        <v>0</v>
      </c>
      <c r="V366">
        <v>0</v>
      </c>
      <c r="W366">
        <v>0</v>
      </c>
      <c r="X366">
        <v>0</v>
      </c>
      <c r="Y366">
        <v>1</v>
      </c>
      <c r="Z366">
        <v>1</v>
      </c>
      <c r="AA366">
        <v>1</v>
      </c>
      <c r="AB366">
        <v>1</v>
      </c>
      <c r="AC366">
        <v>1</v>
      </c>
      <c r="AD366">
        <v>1</v>
      </c>
      <c r="AE366">
        <v>1</v>
      </c>
      <c r="AF366">
        <v>1</v>
      </c>
      <c r="AG366">
        <v>0</v>
      </c>
      <c r="AH366">
        <v>0</v>
      </c>
      <c r="AI366">
        <v>0</v>
      </c>
      <c r="AJ366">
        <v>0</v>
      </c>
      <c r="AK366">
        <v>0</v>
      </c>
      <c r="AL366">
        <v>1</v>
      </c>
      <c r="AM366">
        <v>0</v>
      </c>
      <c r="AN366">
        <v>1</v>
      </c>
      <c r="AO366">
        <v>0</v>
      </c>
      <c r="AP366" t="s">
        <v>1809</v>
      </c>
      <c r="AQ366" t="s">
        <v>1809</v>
      </c>
      <c r="AR366" t="s">
        <v>1809</v>
      </c>
      <c r="AS366" t="s">
        <v>1809</v>
      </c>
      <c r="AT366" t="s">
        <v>1809</v>
      </c>
      <c r="AU366" t="s">
        <v>1809</v>
      </c>
      <c r="AV366" t="s">
        <v>1809</v>
      </c>
      <c r="AW366" t="s">
        <v>1809</v>
      </c>
      <c r="AX366" t="s">
        <v>1809</v>
      </c>
      <c r="AY366" t="s">
        <v>1809</v>
      </c>
      <c r="AZ366">
        <v>0</v>
      </c>
      <c r="BA366" t="s">
        <v>1809</v>
      </c>
      <c r="BB366" t="s">
        <v>1809</v>
      </c>
      <c r="BC366" t="s">
        <v>1809</v>
      </c>
      <c r="BD366" t="s">
        <v>1809</v>
      </c>
      <c r="BE366" t="s">
        <v>1809</v>
      </c>
      <c r="BF366" t="s">
        <v>1809</v>
      </c>
      <c r="BG366" t="s">
        <v>1809</v>
      </c>
      <c r="BH366" t="s">
        <v>1809</v>
      </c>
      <c r="BI366" t="s">
        <v>1809</v>
      </c>
      <c r="BJ366" t="s">
        <v>1809</v>
      </c>
      <c r="BK366" t="s">
        <v>1809</v>
      </c>
      <c r="BL366" t="s">
        <v>1809</v>
      </c>
      <c r="BM366" t="s">
        <v>1809</v>
      </c>
      <c r="BN366" t="s">
        <v>1809</v>
      </c>
      <c r="BO366" t="s">
        <v>1809</v>
      </c>
      <c r="BP366" t="s">
        <v>1809</v>
      </c>
      <c r="BQ366" t="s">
        <v>1809</v>
      </c>
      <c r="BR366" t="s">
        <v>1809</v>
      </c>
      <c r="BS366" t="s">
        <v>1809</v>
      </c>
      <c r="BT366" t="s">
        <v>1809</v>
      </c>
      <c r="BU366" t="s">
        <v>1809</v>
      </c>
      <c r="BV366">
        <v>0</v>
      </c>
      <c r="BW366" t="s">
        <v>1809</v>
      </c>
      <c r="BX366" t="s">
        <v>1809</v>
      </c>
      <c r="BY366" t="s">
        <v>1809</v>
      </c>
      <c r="BZ366" t="s">
        <v>1809</v>
      </c>
      <c r="CA366" t="s">
        <v>1809</v>
      </c>
      <c r="CB366" t="s">
        <v>1809</v>
      </c>
      <c r="CC366" t="s">
        <v>1809</v>
      </c>
      <c r="CD366" t="s">
        <v>1809</v>
      </c>
      <c r="CE366" t="s">
        <v>1809</v>
      </c>
      <c r="CF366" t="s">
        <v>1809</v>
      </c>
      <c r="CG366" t="s">
        <v>1809</v>
      </c>
      <c r="CH366">
        <v>0</v>
      </c>
      <c r="CI366" t="s">
        <v>1809</v>
      </c>
      <c r="CJ366" t="s">
        <v>1809</v>
      </c>
      <c r="CK366" t="s">
        <v>1809</v>
      </c>
      <c r="CL366" t="s">
        <v>1809</v>
      </c>
      <c r="CM366" t="s">
        <v>1809</v>
      </c>
      <c r="CN366" t="s">
        <v>1809</v>
      </c>
      <c r="CO366" t="s">
        <v>1809</v>
      </c>
      <c r="CP366" t="s">
        <v>1809</v>
      </c>
      <c r="CQ366" t="s">
        <v>1809</v>
      </c>
      <c r="CR366" t="s">
        <v>1809</v>
      </c>
      <c r="CS366" t="s">
        <v>1809</v>
      </c>
      <c r="CT366" t="s">
        <v>1809</v>
      </c>
      <c r="CU366" t="s">
        <v>1809</v>
      </c>
      <c r="CV366" t="s">
        <v>1809</v>
      </c>
      <c r="CW366" t="s">
        <v>1809</v>
      </c>
      <c r="CX366" t="s">
        <v>1809</v>
      </c>
      <c r="CY366" t="s">
        <v>1809</v>
      </c>
      <c r="CZ366" t="s">
        <v>1809</v>
      </c>
      <c r="DA366" t="s">
        <v>1809</v>
      </c>
      <c r="DB366" t="s">
        <v>1809</v>
      </c>
      <c r="DC366" t="s">
        <v>1809</v>
      </c>
      <c r="DD366" t="s">
        <v>1809</v>
      </c>
      <c r="DE366" t="s">
        <v>1809</v>
      </c>
      <c r="DF366" t="s">
        <v>1809</v>
      </c>
      <c r="DG366" t="s">
        <v>1809</v>
      </c>
      <c r="DH366" t="s">
        <v>1809</v>
      </c>
      <c r="DI366" t="s">
        <v>1809</v>
      </c>
      <c r="DJ366" t="s">
        <v>1809</v>
      </c>
      <c r="DK366" t="s">
        <v>1809</v>
      </c>
      <c r="DL366" t="s">
        <v>1809</v>
      </c>
      <c r="DM366" t="s">
        <v>1809</v>
      </c>
      <c r="DN366" t="s">
        <v>1809</v>
      </c>
      <c r="DO366" t="s">
        <v>1809</v>
      </c>
      <c r="DP366" t="s">
        <v>1809</v>
      </c>
      <c r="DQ366" t="s">
        <v>1809</v>
      </c>
      <c r="DR366" t="s">
        <v>1809</v>
      </c>
      <c r="DS366" t="s">
        <v>1809</v>
      </c>
      <c r="DT366" t="s">
        <v>1809</v>
      </c>
      <c r="DU366" t="s">
        <v>1809</v>
      </c>
      <c r="DV366" t="s">
        <v>1809</v>
      </c>
      <c r="DW366">
        <v>0</v>
      </c>
      <c r="DX366">
        <v>0</v>
      </c>
      <c r="DY366">
        <v>1</v>
      </c>
      <c r="DZ366">
        <v>1</v>
      </c>
      <c r="EA366">
        <v>0</v>
      </c>
      <c r="EB366" t="s">
        <v>1809</v>
      </c>
      <c r="EC366" t="s">
        <v>1809</v>
      </c>
      <c r="ED366" t="s">
        <v>1809</v>
      </c>
      <c r="EE366" t="s">
        <v>1809</v>
      </c>
      <c r="EF366" t="s">
        <v>1809</v>
      </c>
      <c r="EG366" t="s">
        <v>1809</v>
      </c>
      <c r="EH366" t="s">
        <v>1809</v>
      </c>
      <c r="EI366">
        <v>1</v>
      </c>
      <c r="EJ366">
        <v>1</v>
      </c>
      <c r="EK366">
        <v>0</v>
      </c>
      <c r="EL366">
        <v>1</v>
      </c>
      <c r="EM366">
        <v>0</v>
      </c>
      <c r="EN366">
        <v>1</v>
      </c>
      <c r="EO366">
        <v>0</v>
      </c>
      <c r="EP366">
        <v>0</v>
      </c>
      <c r="EQ366">
        <v>0</v>
      </c>
      <c r="ER366">
        <v>1</v>
      </c>
      <c r="ES366">
        <v>1</v>
      </c>
      <c r="ET366">
        <v>0</v>
      </c>
      <c r="EU366">
        <v>0</v>
      </c>
      <c r="EV366">
        <v>0</v>
      </c>
      <c r="EW366">
        <v>0</v>
      </c>
    </row>
    <row r="367" spans="1:153" x14ac:dyDescent="0.35">
      <c r="A367" t="s">
        <v>860</v>
      </c>
      <c r="B367" s="1">
        <v>43721</v>
      </c>
      <c r="C367" s="1">
        <v>43830</v>
      </c>
      <c r="D367">
        <v>1</v>
      </c>
      <c r="E367">
        <v>0</v>
      </c>
      <c r="F367">
        <v>0</v>
      </c>
      <c r="G367">
        <v>0</v>
      </c>
      <c r="H367">
        <v>1</v>
      </c>
      <c r="I367">
        <v>0</v>
      </c>
      <c r="J367">
        <v>1</v>
      </c>
      <c r="K367">
        <v>2</v>
      </c>
      <c r="L367">
        <v>0</v>
      </c>
      <c r="M367">
        <v>1</v>
      </c>
      <c r="N367">
        <v>1</v>
      </c>
      <c r="O367">
        <v>1</v>
      </c>
      <c r="P367">
        <v>1</v>
      </c>
      <c r="Q367">
        <v>0</v>
      </c>
      <c r="R367">
        <v>1</v>
      </c>
      <c r="S367">
        <v>1</v>
      </c>
      <c r="T367">
        <v>1</v>
      </c>
      <c r="U367">
        <v>0</v>
      </c>
      <c r="V367">
        <v>0</v>
      </c>
      <c r="W367">
        <v>0</v>
      </c>
      <c r="X367">
        <v>0</v>
      </c>
      <c r="Y367">
        <v>1</v>
      </c>
      <c r="Z367">
        <v>1</v>
      </c>
      <c r="AA367">
        <v>1</v>
      </c>
      <c r="AB367">
        <v>1</v>
      </c>
      <c r="AC367">
        <v>1</v>
      </c>
      <c r="AD367">
        <v>1</v>
      </c>
      <c r="AE367">
        <v>1</v>
      </c>
      <c r="AF367">
        <v>1</v>
      </c>
      <c r="AG367">
        <v>0</v>
      </c>
      <c r="AH367">
        <v>0</v>
      </c>
      <c r="AI367">
        <v>0</v>
      </c>
      <c r="AJ367">
        <v>0</v>
      </c>
      <c r="AK367">
        <v>0</v>
      </c>
      <c r="AL367">
        <v>1</v>
      </c>
      <c r="AM367">
        <v>0</v>
      </c>
      <c r="AN367">
        <v>1</v>
      </c>
      <c r="AO367">
        <v>0</v>
      </c>
      <c r="AP367" t="s">
        <v>1809</v>
      </c>
      <c r="AQ367" t="s">
        <v>1809</v>
      </c>
      <c r="AR367" t="s">
        <v>1809</v>
      </c>
      <c r="AS367" t="s">
        <v>1809</v>
      </c>
      <c r="AT367" t="s">
        <v>1809</v>
      </c>
      <c r="AU367" t="s">
        <v>1809</v>
      </c>
      <c r="AV367" t="s">
        <v>1809</v>
      </c>
      <c r="AW367" t="s">
        <v>1809</v>
      </c>
      <c r="AX367" t="s">
        <v>1809</v>
      </c>
      <c r="AY367" t="s">
        <v>1809</v>
      </c>
      <c r="AZ367">
        <v>0</v>
      </c>
      <c r="BA367" t="s">
        <v>1809</v>
      </c>
      <c r="BB367" t="s">
        <v>1809</v>
      </c>
      <c r="BC367" t="s">
        <v>1809</v>
      </c>
      <c r="BD367" t="s">
        <v>1809</v>
      </c>
      <c r="BE367" t="s">
        <v>1809</v>
      </c>
      <c r="BF367" t="s">
        <v>1809</v>
      </c>
      <c r="BG367" t="s">
        <v>1809</v>
      </c>
      <c r="BH367" t="s">
        <v>1809</v>
      </c>
      <c r="BI367" t="s">
        <v>1809</v>
      </c>
      <c r="BJ367" t="s">
        <v>1809</v>
      </c>
      <c r="BK367" t="s">
        <v>1809</v>
      </c>
      <c r="BL367" t="s">
        <v>1809</v>
      </c>
      <c r="BM367" t="s">
        <v>1809</v>
      </c>
      <c r="BN367" t="s">
        <v>1809</v>
      </c>
      <c r="BO367" t="s">
        <v>1809</v>
      </c>
      <c r="BP367" t="s">
        <v>1809</v>
      </c>
      <c r="BQ367" t="s">
        <v>1809</v>
      </c>
      <c r="BR367" t="s">
        <v>1809</v>
      </c>
      <c r="BS367" t="s">
        <v>1809</v>
      </c>
      <c r="BT367" t="s">
        <v>1809</v>
      </c>
      <c r="BU367" t="s">
        <v>1809</v>
      </c>
      <c r="BV367">
        <v>0</v>
      </c>
      <c r="BW367" t="s">
        <v>1809</v>
      </c>
      <c r="BX367" t="s">
        <v>1809</v>
      </c>
      <c r="BY367" t="s">
        <v>1809</v>
      </c>
      <c r="BZ367" t="s">
        <v>1809</v>
      </c>
      <c r="CA367" t="s">
        <v>1809</v>
      </c>
      <c r="CB367" t="s">
        <v>1809</v>
      </c>
      <c r="CC367" t="s">
        <v>1809</v>
      </c>
      <c r="CD367" t="s">
        <v>1809</v>
      </c>
      <c r="CE367" t="s">
        <v>1809</v>
      </c>
      <c r="CF367" t="s">
        <v>1809</v>
      </c>
      <c r="CG367" t="s">
        <v>1809</v>
      </c>
      <c r="CH367">
        <v>0</v>
      </c>
      <c r="CI367" t="s">
        <v>1809</v>
      </c>
      <c r="CJ367" t="s">
        <v>1809</v>
      </c>
      <c r="CK367" t="s">
        <v>1809</v>
      </c>
      <c r="CL367" t="s">
        <v>1809</v>
      </c>
      <c r="CM367" t="s">
        <v>1809</v>
      </c>
      <c r="CN367" t="s">
        <v>1809</v>
      </c>
      <c r="CO367" t="s">
        <v>1809</v>
      </c>
      <c r="CP367" t="s">
        <v>1809</v>
      </c>
      <c r="CQ367" t="s">
        <v>1809</v>
      </c>
      <c r="CR367" t="s">
        <v>1809</v>
      </c>
      <c r="CS367" t="s">
        <v>1809</v>
      </c>
      <c r="CT367" t="s">
        <v>1809</v>
      </c>
      <c r="CU367" t="s">
        <v>1809</v>
      </c>
      <c r="CV367" t="s">
        <v>1809</v>
      </c>
      <c r="CW367" t="s">
        <v>1809</v>
      </c>
      <c r="CX367" t="s">
        <v>1809</v>
      </c>
      <c r="CY367" t="s">
        <v>1809</v>
      </c>
      <c r="CZ367" t="s">
        <v>1809</v>
      </c>
      <c r="DA367" t="s">
        <v>1809</v>
      </c>
      <c r="DB367" t="s">
        <v>1809</v>
      </c>
      <c r="DC367" t="s">
        <v>1809</v>
      </c>
      <c r="DD367" t="s">
        <v>1809</v>
      </c>
      <c r="DE367" t="s">
        <v>1809</v>
      </c>
      <c r="DF367" t="s">
        <v>1809</v>
      </c>
      <c r="DG367" t="s">
        <v>1809</v>
      </c>
      <c r="DH367" t="s">
        <v>1809</v>
      </c>
      <c r="DI367" t="s">
        <v>1809</v>
      </c>
      <c r="DJ367" t="s">
        <v>1809</v>
      </c>
      <c r="DK367" t="s">
        <v>1809</v>
      </c>
      <c r="DL367" t="s">
        <v>1809</v>
      </c>
      <c r="DM367" t="s">
        <v>1809</v>
      </c>
      <c r="DN367" t="s">
        <v>1809</v>
      </c>
      <c r="DO367" t="s">
        <v>1809</v>
      </c>
      <c r="DP367" t="s">
        <v>1809</v>
      </c>
      <c r="DQ367" t="s">
        <v>1809</v>
      </c>
      <c r="DR367" t="s">
        <v>1809</v>
      </c>
      <c r="DS367" t="s">
        <v>1809</v>
      </c>
      <c r="DT367" t="s">
        <v>1809</v>
      </c>
      <c r="DU367" t="s">
        <v>1809</v>
      </c>
      <c r="DV367" t="s">
        <v>1809</v>
      </c>
      <c r="DW367">
        <v>0</v>
      </c>
      <c r="DX367">
        <v>0</v>
      </c>
      <c r="DY367">
        <v>1</v>
      </c>
      <c r="DZ367">
        <v>1</v>
      </c>
      <c r="EA367">
        <v>0</v>
      </c>
      <c r="EB367" t="s">
        <v>1809</v>
      </c>
      <c r="EC367" t="s">
        <v>1809</v>
      </c>
      <c r="ED367" t="s">
        <v>1809</v>
      </c>
      <c r="EE367" t="s">
        <v>1809</v>
      </c>
      <c r="EF367" t="s">
        <v>1809</v>
      </c>
      <c r="EG367" t="s">
        <v>1809</v>
      </c>
      <c r="EH367" t="s">
        <v>1809</v>
      </c>
      <c r="EI367">
        <v>1</v>
      </c>
      <c r="EJ367">
        <v>1</v>
      </c>
      <c r="EK367">
        <v>0</v>
      </c>
      <c r="EL367">
        <v>1</v>
      </c>
      <c r="EM367">
        <v>0</v>
      </c>
      <c r="EN367">
        <v>1</v>
      </c>
      <c r="EO367">
        <v>0</v>
      </c>
      <c r="EP367">
        <v>0</v>
      </c>
      <c r="EQ367">
        <v>0</v>
      </c>
      <c r="ER367">
        <v>1</v>
      </c>
      <c r="ES367">
        <v>1</v>
      </c>
      <c r="ET367">
        <v>0</v>
      </c>
      <c r="EU367">
        <v>0</v>
      </c>
      <c r="EV367">
        <v>0</v>
      </c>
      <c r="EW367">
        <v>0</v>
      </c>
    </row>
    <row r="368" spans="1:153" x14ac:dyDescent="0.35">
      <c r="A368" t="s">
        <v>888</v>
      </c>
      <c r="B368" s="1">
        <v>41640</v>
      </c>
      <c r="C368" s="1">
        <v>42932</v>
      </c>
      <c r="D368">
        <v>0</v>
      </c>
      <c r="E368" t="s">
        <v>1809</v>
      </c>
      <c r="F368" t="s">
        <v>1809</v>
      </c>
      <c r="G368" t="s">
        <v>1809</v>
      </c>
      <c r="H368" t="s">
        <v>1809</v>
      </c>
      <c r="I368" t="s">
        <v>1809</v>
      </c>
      <c r="J368" t="s">
        <v>1809</v>
      </c>
      <c r="K368" t="s">
        <v>1809</v>
      </c>
      <c r="L368" t="s">
        <v>1809</v>
      </c>
      <c r="M368" t="s">
        <v>1809</v>
      </c>
      <c r="N368" t="s">
        <v>1809</v>
      </c>
      <c r="O368" t="s">
        <v>1809</v>
      </c>
      <c r="P368" t="s">
        <v>1809</v>
      </c>
      <c r="Q368" t="s">
        <v>1809</v>
      </c>
      <c r="R368" t="s">
        <v>1809</v>
      </c>
      <c r="S368" t="s">
        <v>1809</v>
      </c>
      <c r="T368" t="s">
        <v>1809</v>
      </c>
      <c r="U368" t="s">
        <v>1809</v>
      </c>
      <c r="V368" t="s">
        <v>1809</v>
      </c>
      <c r="W368" t="s">
        <v>1809</v>
      </c>
      <c r="X368" t="s">
        <v>1809</v>
      </c>
      <c r="Y368" t="s">
        <v>1809</v>
      </c>
      <c r="Z368" t="s">
        <v>1809</v>
      </c>
      <c r="AA368" t="s">
        <v>1809</v>
      </c>
      <c r="AB368" t="s">
        <v>1809</v>
      </c>
      <c r="AC368" t="s">
        <v>1809</v>
      </c>
      <c r="AD368" t="s">
        <v>1809</v>
      </c>
      <c r="AE368" t="s">
        <v>1809</v>
      </c>
      <c r="AF368" t="s">
        <v>1809</v>
      </c>
      <c r="AG368" t="s">
        <v>1809</v>
      </c>
      <c r="AH368" t="s">
        <v>1809</v>
      </c>
      <c r="AI368" t="s">
        <v>1809</v>
      </c>
      <c r="AJ368" t="s">
        <v>1809</v>
      </c>
      <c r="AK368" t="s">
        <v>1809</v>
      </c>
      <c r="AL368" t="s">
        <v>1809</v>
      </c>
      <c r="AM368" t="s">
        <v>1809</v>
      </c>
      <c r="AN368" t="s">
        <v>1809</v>
      </c>
      <c r="AO368" t="s">
        <v>1809</v>
      </c>
      <c r="AP368" t="s">
        <v>1809</v>
      </c>
      <c r="AQ368" t="s">
        <v>1809</v>
      </c>
      <c r="AR368" t="s">
        <v>1809</v>
      </c>
      <c r="AS368" t="s">
        <v>1809</v>
      </c>
      <c r="AT368" t="s">
        <v>1809</v>
      </c>
      <c r="AU368" t="s">
        <v>1809</v>
      </c>
      <c r="AV368" t="s">
        <v>1809</v>
      </c>
      <c r="AW368" t="s">
        <v>1809</v>
      </c>
      <c r="AX368" t="s">
        <v>1809</v>
      </c>
      <c r="AY368" t="s">
        <v>1809</v>
      </c>
      <c r="AZ368" t="s">
        <v>1809</v>
      </c>
      <c r="BA368" t="s">
        <v>1809</v>
      </c>
      <c r="BB368" t="s">
        <v>1809</v>
      </c>
      <c r="BC368" t="s">
        <v>1809</v>
      </c>
      <c r="BD368" t="s">
        <v>1809</v>
      </c>
      <c r="BE368" t="s">
        <v>1809</v>
      </c>
      <c r="BF368" t="s">
        <v>1809</v>
      </c>
      <c r="BG368" t="s">
        <v>1809</v>
      </c>
      <c r="BH368" t="s">
        <v>1809</v>
      </c>
      <c r="BI368" t="s">
        <v>1809</v>
      </c>
      <c r="BJ368" t="s">
        <v>1809</v>
      </c>
      <c r="BK368" t="s">
        <v>1809</v>
      </c>
      <c r="BL368" t="s">
        <v>1809</v>
      </c>
      <c r="BM368" t="s">
        <v>1809</v>
      </c>
      <c r="BN368" t="s">
        <v>1809</v>
      </c>
      <c r="BO368" t="s">
        <v>1809</v>
      </c>
      <c r="BP368" t="s">
        <v>1809</v>
      </c>
      <c r="BQ368" t="s">
        <v>1809</v>
      </c>
      <c r="BR368" t="s">
        <v>1809</v>
      </c>
      <c r="BS368" t="s">
        <v>1809</v>
      </c>
      <c r="BT368" t="s">
        <v>1809</v>
      </c>
      <c r="BU368" t="s">
        <v>1809</v>
      </c>
      <c r="BV368" t="s">
        <v>1809</v>
      </c>
      <c r="BW368" t="s">
        <v>1809</v>
      </c>
      <c r="BX368" t="s">
        <v>1809</v>
      </c>
      <c r="BY368" t="s">
        <v>1809</v>
      </c>
      <c r="BZ368" t="s">
        <v>1809</v>
      </c>
      <c r="CA368" t="s">
        <v>1809</v>
      </c>
      <c r="CB368" t="s">
        <v>1809</v>
      </c>
      <c r="CC368" t="s">
        <v>1809</v>
      </c>
      <c r="CD368" t="s">
        <v>1809</v>
      </c>
      <c r="CE368" t="s">
        <v>1809</v>
      </c>
      <c r="CF368" t="s">
        <v>1809</v>
      </c>
      <c r="CG368" t="s">
        <v>1809</v>
      </c>
      <c r="CH368" t="s">
        <v>1809</v>
      </c>
      <c r="CI368" t="s">
        <v>1809</v>
      </c>
      <c r="CJ368" t="s">
        <v>1809</v>
      </c>
      <c r="CK368" t="s">
        <v>1809</v>
      </c>
      <c r="CL368" t="s">
        <v>1809</v>
      </c>
      <c r="CM368" t="s">
        <v>1809</v>
      </c>
      <c r="CN368" t="s">
        <v>1809</v>
      </c>
      <c r="CO368" t="s">
        <v>1809</v>
      </c>
      <c r="CP368" t="s">
        <v>1809</v>
      </c>
      <c r="CQ368" t="s">
        <v>1809</v>
      </c>
      <c r="CR368" t="s">
        <v>1809</v>
      </c>
      <c r="CS368" t="s">
        <v>1809</v>
      </c>
      <c r="CT368" t="s">
        <v>1809</v>
      </c>
      <c r="CU368" t="s">
        <v>1809</v>
      </c>
      <c r="CV368" t="s">
        <v>1809</v>
      </c>
      <c r="CW368" t="s">
        <v>1809</v>
      </c>
      <c r="CX368" t="s">
        <v>1809</v>
      </c>
      <c r="CY368" t="s">
        <v>1809</v>
      </c>
      <c r="CZ368" t="s">
        <v>1809</v>
      </c>
      <c r="DA368" t="s">
        <v>1809</v>
      </c>
      <c r="DB368" t="s">
        <v>1809</v>
      </c>
      <c r="DC368" t="s">
        <v>1809</v>
      </c>
      <c r="DD368" t="s">
        <v>1809</v>
      </c>
      <c r="DE368" t="s">
        <v>1809</v>
      </c>
      <c r="DF368" t="s">
        <v>1809</v>
      </c>
      <c r="DG368" t="s">
        <v>1809</v>
      </c>
      <c r="DH368" t="s">
        <v>1809</v>
      </c>
      <c r="DI368" t="s">
        <v>1809</v>
      </c>
      <c r="DJ368" t="s">
        <v>1809</v>
      </c>
      <c r="DK368" t="s">
        <v>1809</v>
      </c>
      <c r="DL368" t="s">
        <v>1809</v>
      </c>
      <c r="DM368" t="s">
        <v>1809</v>
      </c>
      <c r="DN368" t="s">
        <v>1809</v>
      </c>
      <c r="DO368" t="s">
        <v>1809</v>
      </c>
      <c r="DP368" t="s">
        <v>1809</v>
      </c>
      <c r="DQ368" t="s">
        <v>1809</v>
      </c>
      <c r="DR368" t="s">
        <v>1809</v>
      </c>
      <c r="DS368" t="s">
        <v>1809</v>
      </c>
      <c r="DT368" t="s">
        <v>1809</v>
      </c>
      <c r="DU368" t="s">
        <v>1809</v>
      </c>
      <c r="DV368" t="s">
        <v>1809</v>
      </c>
      <c r="DW368" t="s">
        <v>1809</v>
      </c>
      <c r="DX368" t="s">
        <v>1809</v>
      </c>
      <c r="DY368" t="s">
        <v>1809</v>
      </c>
      <c r="DZ368" t="s">
        <v>1809</v>
      </c>
      <c r="EA368" t="s">
        <v>1809</v>
      </c>
      <c r="EB368" t="s">
        <v>1809</v>
      </c>
      <c r="EC368" t="s">
        <v>1809</v>
      </c>
      <c r="ED368" t="s">
        <v>1809</v>
      </c>
      <c r="EE368" t="s">
        <v>1809</v>
      </c>
      <c r="EF368" t="s">
        <v>1809</v>
      </c>
      <c r="EG368" t="s">
        <v>1809</v>
      </c>
      <c r="EH368" t="s">
        <v>1809</v>
      </c>
      <c r="EI368" t="s">
        <v>1809</v>
      </c>
      <c r="EJ368" t="s">
        <v>1809</v>
      </c>
      <c r="EK368" t="s">
        <v>1809</v>
      </c>
      <c r="EL368" t="s">
        <v>1809</v>
      </c>
      <c r="EM368" t="s">
        <v>1809</v>
      </c>
      <c r="EN368" t="s">
        <v>1809</v>
      </c>
      <c r="EO368" t="s">
        <v>1809</v>
      </c>
      <c r="EP368" t="s">
        <v>1809</v>
      </c>
      <c r="EQ368" t="s">
        <v>1809</v>
      </c>
      <c r="ER368" t="s">
        <v>1809</v>
      </c>
      <c r="ES368" t="s">
        <v>1809</v>
      </c>
      <c r="ET368" t="s">
        <v>1809</v>
      </c>
      <c r="EU368" t="s">
        <v>1809</v>
      </c>
      <c r="EV368" t="s">
        <v>1809</v>
      </c>
      <c r="EW368" t="s">
        <v>1809</v>
      </c>
    </row>
    <row r="369" spans="1:153" x14ac:dyDescent="0.35">
      <c r="A369" t="s">
        <v>888</v>
      </c>
      <c r="B369" s="1">
        <v>42933</v>
      </c>
      <c r="C369" s="1">
        <v>43830</v>
      </c>
      <c r="D369">
        <v>0</v>
      </c>
      <c r="E369" t="s">
        <v>1809</v>
      </c>
      <c r="F369" t="s">
        <v>1809</v>
      </c>
      <c r="G369" t="s">
        <v>1809</v>
      </c>
      <c r="H369" t="s">
        <v>1809</v>
      </c>
      <c r="I369" t="s">
        <v>1809</v>
      </c>
      <c r="J369" t="s">
        <v>1809</v>
      </c>
      <c r="K369" t="s">
        <v>1809</v>
      </c>
      <c r="L369" t="s">
        <v>1809</v>
      </c>
      <c r="M369" t="s">
        <v>1809</v>
      </c>
      <c r="N369" t="s">
        <v>1809</v>
      </c>
      <c r="O369" t="s">
        <v>1809</v>
      </c>
      <c r="P369" t="s">
        <v>1809</v>
      </c>
      <c r="Q369" t="s">
        <v>1809</v>
      </c>
      <c r="R369" t="s">
        <v>1809</v>
      </c>
      <c r="S369" t="s">
        <v>1809</v>
      </c>
      <c r="T369" t="s">
        <v>1809</v>
      </c>
      <c r="U369" t="s">
        <v>1809</v>
      </c>
      <c r="V369" t="s">
        <v>1809</v>
      </c>
      <c r="W369" t="s">
        <v>1809</v>
      </c>
      <c r="X369" t="s">
        <v>1809</v>
      </c>
      <c r="Y369" t="s">
        <v>1809</v>
      </c>
      <c r="Z369" t="s">
        <v>1809</v>
      </c>
      <c r="AA369" t="s">
        <v>1809</v>
      </c>
      <c r="AB369" t="s">
        <v>1809</v>
      </c>
      <c r="AC369" t="s">
        <v>1809</v>
      </c>
      <c r="AD369" t="s">
        <v>1809</v>
      </c>
      <c r="AE369" t="s">
        <v>1809</v>
      </c>
      <c r="AF369" t="s">
        <v>1809</v>
      </c>
      <c r="AG369" t="s">
        <v>1809</v>
      </c>
      <c r="AH369" t="s">
        <v>1809</v>
      </c>
      <c r="AI369" t="s">
        <v>1809</v>
      </c>
      <c r="AJ369" t="s">
        <v>1809</v>
      </c>
      <c r="AK369" t="s">
        <v>1809</v>
      </c>
      <c r="AL369" t="s">
        <v>1809</v>
      </c>
      <c r="AM369" t="s">
        <v>1809</v>
      </c>
      <c r="AN369" t="s">
        <v>1809</v>
      </c>
      <c r="AO369" t="s">
        <v>1809</v>
      </c>
      <c r="AP369" t="s">
        <v>1809</v>
      </c>
      <c r="AQ369" t="s">
        <v>1809</v>
      </c>
      <c r="AR369" t="s">
        <v>1809</v>
      </c>
      <c r="AS369" t="s">
        <v>1809</v>
      </c>
      <c r="AT369" t="s">
        <v>1809</v>
      </c>
      <c r="AU369" t="s">
        <v>1809</v>
      </c>
      <c r="AV369" t="s">
        <v>1809</v>
      </c>
      <c r="AW369" t="s">
        <v>1809</v>
      </c>
      <c r="AX369" t="s">
        <v>1809</v>
      </c>
      <c r="AY369" t="s">
        <v>1809</v>
      </c>
      <c r="AZ369" t="s">
        <v>1809</v>
      </c>
      <c r="BA369" t="s">
        <v>1809</v>
      </c>
      <c r="BB369" t="s">
        <v>1809</v>
      </c>
      <c r="BC369" t="s">
        <v>1809</v>
      </c>
      <c r="BD369" t="s">
        <v>1809</v>
      </c>
      <c r="BE369" t="s">
        <v>1809</v>
      </c>
      <c r="BF369" t="s">
        <v>1809</v>
      </c>
      <c r="BG369" t="s">
        <v>1809</v>
      </c>
      <c r="BH369" t="s">
        <v>1809</v>
      </c>
      <c r="BI369" t="s">
        <v>1809</v>
      </c>
      <c r="BJ369" t="s">
        <v>1809</v>
      </c>
      <c r="BK369" t="s">
        <v>1809</v>
      </c>
      <c r="BL369" t="s">
        <v>1809</v>
      </c>
      <c r="BM369" t="s">
        <v>1809</v>
      </c>
      <c r="BN369" t="s">
        <v>1809</v>
      </c>
      <c r="BO369" t="s">
        <v>1809</v>
      </c>
      <c r="BP369" t="s">
        <v>1809</v>
      </c>
      <c r="BQ369" t="s">
        <v>1809</v>
      </c>
      <c r="BR369" t="s">
        <v>1809</v>
      </c>
      <c r="BS369" t="s">
        <v>1809</v>
      </c>
      <c r="BT369" t="s">
        <v>1809</v>
      </c>
      <c r="BU369" t="s">
        <v>1809</v>
      </c>
      <c r="BV369" t="s">
        <v>1809</v>
      </c>
      <c r="BW369" t="s">
        <v>1809</v>
      </c>
      <c r="BX369" t="s">
        <v>1809</v>
      </c>
      <c r="BY369" t="s">
        <v>1809</v>
      </c>
      <c r="BZ369" t="s">
        <v>1809</v>
      </c>
      <c r="CA369" t="s">
        <v>1809</v>
      </c>
      <c r="CB369" t="s">
        <v>1809</v>
      </c>
      <c r="CC369" t="s">
        <v>1809</v>
      </c>
      <c r="CD369" t="s">
        <v>1809</v>
      </c>
      <c r="CE369" t="s">
        <v>1809</v>
      </c>
      <c r="CF369" t="s">
        <v>1809</v>
      </c>
      <c r="CG369" t="s">
        <v>1809</v>
      </c>
      <c r="CH369" t="s">
        <v>1809</v>
      </c>
      <c r="CI369" t="s">
        <v>1809</v>
      </c>
      <c r="CJ369" t="s">
        <v>1809</v>
      </c>
      <c r="CK369" t="s">
        <v>1809</v>
      </c>
      <c r="CL369" t="s">
        <v>1809</v>
      </c>
      <c r="CM369" t="s">
        <v>1809</v>
      </c>
      <c r="CN369" t="s">
        <v>1809</v>
      </c>
      <c r="CO369" t="s">
        <v>1809</v>
      </c>
      <c r="CP369" t="s">
        <v>1809</v>
      </c>
      <c r="CQ369" t="s">
        <v>1809</v>
      </c>
      <c r="CR369" t="s">
        <v>1809</v>
      </c>
      <c r="CS369" t="s">
        <v>1809</v>
      </c>
      <c r="CT369" t="s">
        <v>1809</v>
      </c>
      <c r="CU369" t="s">
        <v>1809</v>
      </c>
      <c r="CV369" t="s">
        <v>1809</v>
      </c>
      <c r="CW369" t="s">
        <v>1809</v>
      </c>
      <c r="CX369" t="s">
        <v>1809</v>
      </c>
      <c r="CY369" t="s">
        <v>1809</v>
      </c>
      <c r="CZ369" t="s">
        <v>1809</v>
      </c>
      <c r="DA369" t="s">
        <v>1809</v>
      </c>
      <c r="DB369" t="s">
        <v>1809</v>
      </c>
      <c r="DC369" t="s">
        <v>1809</v>
      </c>
      <c r="DD369" t="s">
        <v>1809</v>
      </c>
      <c r="DE369" t="s">
        <v>1809</v>
      </c>
      <c r="DF369" t="s">
        <v>1809</v>
      </c>
      <c r="DG369" t="s">
        <v>1809</v>
      </c>
      <c r="DH369" t="s">
        <v>1809</v>
      </c>
      <c r="DI369" t="s">
        <v>1809</v>
      </c>
      <c r="DJ369" t="s">
        <v>1809</v>
      </c>
      <c r="DK369" t="s">
        <v>1809</v>
      </c>
      <c r="DL369" t="s">
        <v>1809</v>
      </c>
      <c r="DM369" t="s">
        <v>1809</v>
      </c>
      <c r="DN369" t="s">
        <v>1809</v>
      </c>
      <c r="DO369" t="s">
        <v>1809</v>
      </c>
      <c r="DP369" t="s">
        <v>1809</v>
      </c>
      <c r="DQ369" t="s">
        <v>1809</v>
      </c>
      <c r="DR369" t="s">
        <v>1809</v>
      </c>
      <c r="DS369" t="s">
        <v>1809</v>
      </c>
      <c r="DT369" t="s">
        <v>1809</v>
      </c>
      <c r="DU369" t="s">
        <v>1809</v>
      </c>
      <c r="DV369" t="s">
        <v>1809</v>
      </c>
      <c r="DW369" t="s">
        <v>1809</v>
      </c>
      <c r="DX369" t="s">
        <v>1809</v>
      </c>
      <c r="DY369" t="s">
        <v>1809</v>
      </c>
      <c r="DZ369" t="s">
        <v>1809</v>
      </c>
      <c r="EA369" t="s">
        <v>1809</v>
      </c>
      <c r="EB369" t="s">
        <v>1809</v>
      </c>
      <c r="EC369" t="s">
        <v>1809</v>
      </c>
      <c r="ED369" t="s">
        <v>1809</v>
      </c>
      <c r="EE369" t="s">
        <v>1809</v>
      </c>
      <c r="EF369" t="s">
        <v>1809</v>
      </c>
      <c r="EG369" t="s">
        <v>1809</v>
      </c>
      <c r="EH369" t="s">
        <v>1809</v>
      </c>
      <c r="EI369" t="s">
        <v>1809</v>
      </c>
      <c r="EJ369" t="s">
        <v>1809</v>
      </c>
      <c r="EK369" t="s">
        <v>1809</v>
      </c>
      <c r="EL369" t="s">
        <v>1809</v>
      </c>
      <c r="EM369" t="s">
        <v>1809</v>
      </c>
      <c r="EN369" t="s">
        <v>1809</v>
      </c>
      <c r="EO369" t="s">
        <v>1809</v>
      </c>
      <c r="EP369" t="s">
        <v>1809</v>
      </c>
      <c r="EQ369" t="s">
        <v>1809</v>
      </c>
      <c r="ER369" t="s">
        <v>1809</v>
      </c>
      <c r="ES369" t="s">
        <v>1809</v>
      </c>
      <c r="ET369" t="s">
        <v>1809</v>
      </c>
      <c r="EU369" t="s">
        <v>1809</v>
      </c>
      <c r="EV369" t="s">
        <v>1809</v>
      </c>
      <c r="EW369" t="s">
        <v>1809</v>
      </c>
    </row>
    <row r="370" spans="1:153" x14ac:dyDescent="0.35">
      <c r="A370" t="s">
        <v>890</v>
      </c>
      <c r="B370" s="1">
        <v>41640</v>
      </c>
      <c r="C370" s="1">
        <v>42089</v>
      </c>
      <c r="D370">
        <v>1</v>
      </c>
      <c r="E370">
        <v>0</v>
      </c>
      <c r="F370">
        <v>0</v>
      </c>
      <c r="G370">
        <v>0</v>
      </c>
      <c r="H370">
        <v>1</v>
      </c>
      <c r="I370">
        <v>0</v>
      </c>
      <c r="J370">
        <v>1</v>
      </c>
      <c r="K370">
        <v>5</v>
      </c>
      <c r="L370">
        <v>0</v>
      </c>
      <c r="M370">
        <v>1</v>
      </c>
      <c r="N370">
        <v>1</v>
      </c>
      <c r="O370">
        <v>1</v>
      </c>
      <c r="P370">
        <v>1</v>
      </c>
      <c r="Q370">
        <v>0</v>
      </c>
      <c r="R370">
        <v>0</v>
      </c>
      <c r="S370">
        <v>0</v>
      </c>
      <c r="T370">
        <v>0</v>
      </c>
      <c r="U370">
        <v>1</v>
      </c>
      <c r="V370">
        <v>1</v>
      </c>
      <c r="W370">
        <v>1</v>
      </c>
      <c r="X370">
        <v>0</v>
      </c>
      <c r="Y370">
        <v>1</v>
      </c>
      <c r="Z370">
        <v>1</v>
      </c>
      <c r="AA370">
        <v>0</v>
      </c>
      <c r="AB370">
        <v>0</v>
      </c>
      <c r="AC370">
        <v>1</v>
      </c>
      <c r="AD370">
        <v>1</v>
      </c>
      <c r="AE370">
        <v>1</v>
      </c>
      <c r="AF370">
        <v>0</v>
      </c>
      <c r="AG370">
        <v>0</v>
      </c>
      <c r="AH370">
        <v>0</v>
      </c>
      <c r="AI370">
        <v>0</v>
      </c>
      <c r="AJ370">
        <v>0</v>
      </c>
      <c r="AK370">
        <v>0</v>
      </c>
      <c r="AL370">
        <v>1</v>
      </c>
      <c r="AM370">
        <v>0</v>
      </c>
      <c r="AN370">
        <v>0</v>
      </c>
      <c r="AO370">
        <v>0</v>
      </c>
      <c r="AP370" t="s">
        <v>1809</v>
      </c>
      <c r="AQ370" t="s">
        <v>1809</v>
      </c>
      <c r="AR370" t="s">
        <v>1809</v>
      </c>
      <c r="AS370" t="s">
        <v>1809</v>
      </c>
      <c r="AT370" t="s">
        <v>1809</v>
      </c>
      <c r="AU370" t="s">
        <v>1809</v>
      </c>
      <c r="AV370" t="s">
        <v>1809</v>
      </c>
      <c r="AW370" t="s">
        <v>1809</v>
      </c>
      <c r="AX370" t="s">
        <v>1809</v>
      </c>
      <c r="AY370" t="s">
        <v>1809</v>
      </c>
      <c r="AZ370">
        <v>0</v>
      </c>
      <c r="BA370" t="s">
        <v>1809</v>
      </c>
      <c r="BB370" t="s">
        <v>1809</v>
      </c>
      <c r="BC370" t="s">
        <v>1809</v>
      </c>
      <c r="BD370" t="s">
        <v>1809</v>
      </c>
      <c r="BE370" t="s">
        <v>1809</v>
      </c>
      <c r="BF370" t="s">
        <v>1809</v>
      </c>
      <c r="BG370" t="s">
        <v>1809</v>
      </c>
      <c r="BH370" t="s">
        <v>1809</v>
      </c>
      <c r="BI370" t="s">
        <v>1809</v>
      </c>
      <c r="BJ370" t="s">
        <v>1809</v>
      </c>
      <c r="BK370" t="s">
        <v>1809</v>
      </c>
      <c r="BL370" t="s">
        <v>1809</v>
      </c>
      <c r="BM370" t="s">
        <v>1809</v>
      </c>
      <c r="BN370" t="s">
        <v>1809</v>
      </c>
      <c r="BO370" t="s">
        <v>1809</v>
      </c>
      <c r="BP370" t="s">
        <v>1809</v>
      </c>
      <c r="BQ370" t="s">
        <v>1809</v>
      </c>
      <c r="BR370" t="s">
        <v>1809</v>
      </c>
      <c r="BS370" t="s">
        <v>1809</v>
      </c>
      <c r="BT370" t="s">
        <v>1809</v>
      </c>
      <c r="BU370" t="s">
        <v>1809</v>
      </c>
      <c r="BV370">
        <v>0</v>
      </c>
      <c r="BW370" t="s">
        <v>1809</v>
      </c>
      <c r="BX370" t="s">
        <v>1809</v>
      </c>
      <c r="BY370" t="s">
        <v>1809</v>
      </c>
      <c r="BZ370" t="s">
        <v>1809</v>
      </c>
      <c r="CA370" t="s">
        <v>1809</v>
      </c>
      <c r="CB370" t="s">
        <v>1809</v>
      </c>
      <c r="CC370" t="s">
        <v>1809</v>
      </c>
      <c r="CD370" t="s">
        <v>1809</v>
      </c>
      <c r="CE370" t="s">
        <v>1809</v>
      </c>
      <c r="CF370" t="s">
        <v>1809</v>
      </c>
      <c r="CG370" t="s">
        <v>1809</v>
      </c>
      <c r="CH370">
        <v>0</v>
      </c>
      <c r="CI370" t="s">
        <v>1809</v>
      </c>
      <c r="CJ370" t="s">
        <v>1809</v>
      </c>
      <c r="CK370" t="s">
        <v>1809</v>
      </c>
      <c r="CL370" t="s">
        <v>1809</v>
      </c>
      <c r="CM370" t="s">
        <v>1809</v>
      </c>
      <c r="CN370" t="s">
        <v>1809</v>
      </c>
      <c r="CO370" t="s">
        <v>1809</v>
      </c>
      <c r="CP370" t="s">
        <v>1809</v>
      </c>
      <c r="CQ370" t="s">
        <v>1809</v>
      </c>
      <c r="CR370" t="s">
        <v>1809</v>
      </c>
      <c r="CS370" t="s">
        <v>1809</v>
      </c>
      <c r="CT370" t="s">
        <v>1809</v>
      </c>
      <c r="CU370" t="s">
        <v>1809</v>
      </c>
      <c r="CV370" t="s">
        <v>1809</v>
      </c>
      <c r="CW370" t="s">
        <v>1809</v>
      </c>
      <c r="CX370" t="s">
        <v>1809</v>
      </c>
      <c r="CY370" t="s">
        <v>1809</v>
      </c>
      <c r="CZ370" t="s">
        <v>1809</v>
      </c>
      <c r="DA370" t="s">
        <v>1809</v>
      </c>
      <c r="DB370" t="s">
        <v>1809</v>
      </c>
      <c r="DC370" t="s">
        <v>1809</v>
      </c>
      <c r="DD370" t="s">
        <v>1809</v>
      </c>
      <c r="DE370" t="s">
        <v>1809</v>
      </c>
      <c r="DF370" t="s">
        <v>1809</v>
      </c>
      <c r="DG370" t="s">
        <v>1809</v>
      </c>
      <c r="DH370" t="s">
        <v>1809</v>
      </c>
      <c r="DI370" t="s">
        <v>1809</v>
      </c>
      <c r="DJ370" t="s">
        <v>1809</v>
      </c>
      <c r="DK370" t="s">
        <v>1809</v>
      </c>
      <c r="DL370" t="s">
        <v>1809</v>
      </c>
      <c r="DM370" t="s">
        <v>1809</v>
      </c>
      <c r="DN370" t="s">
        <v>1809</v>
      </c>
      <c r="DO370" t="s">
        <v>1809</v>
      </c>
      <c r="DP370" t="s">
        <v>1809</v>
      </c>
      <c r="DQ370" t="s">
        <v>1809</v>
      </c>
      <c r="DR370" t="s">
        <v>1809</v>
      </c>
      <c r="DS370" t="s">
        <v>1809</v>
      </c>
      <c r="DT370" t="s">
        <v>1809</v>
      </c>
      <c r="DU370" t="s">
        <v>1809</v>
      </c>
      <c r="DV370" t="s">
        <v>1809</v>
      </c>
      <c r="DW370">
        <v>0</v>
      </c>
      <c r="DX370">
        <v>1</v>
      </c>
      <c r="DY370">
        <v>0</v>
      </c>
      <c r="DZ370" t="s">
        <v>1809</v>
      </c>
      <c r="EA370">
        <v>1</v>
      </c>
      <c r="EB370">
        <v>0</v>
      </c>
      <c r="EC370">
        <v>0</v>
      </c>
      <c r="ED370">
        <v>0</v>
      </c>
      <c r="EE370">
        <v>0</v>
      </c>
      <c r="EF370">
        <v>0</v>
      </c>
      <c r="EG370">
        <v>1</v>
      </c>
      <c r="EH370">
        <v>0</v>
      </c>
      <c r="EI370">
        <v>1</v>
      </c>
      <c r="EJ370">
        <v>1</v>
      </c>
      <c r="EK370">
        <v>0</v>
      </c>
      <c r="EL370">
        <v>1</v>
      </c>
      <c r="EM370">
        <v>0</v>
      </c>
      <c r="EN370">
        <v>0</v>
      </c>
      <c r="EO370">
        <v>1</v>
      </c>
      <c r="EP370">
        <v>0</v>
      </c>
      <c r="EQ370">
        <v>0</v>
      </c>
      <c r="ER370">
        <v>1</v>
      </c>
      <c r="ES370">
        <v>0</v>
      </c>
      <c r="ET370">
        <v>1</v>
      </c>
      <c r="EU370">
        <v>0</v>
      </c>
      <c r="EV370">
        <v>0</v>
      </c>
      <c r="EW370">
        <v>0</v>
      </c>
    </row>
    <row r="371" spans="1:153" x14ac:dyDescent="0.35">
      <c r="A371" t="s">
        <v>890</v>
      </c>
      <c r="B371" s="1">
        <v>42090</v>
      </c>
      <c r="C371" s="1">
        <v>42185</v>
      </c>
      <c r="D371">
        <v>1</v>
      </c>
      <c r="E371">
        <v>0</v>
      </c>
      <c r="F371">
        <v>0</v>
      </c>
      <c r="G371">
        <v>0</v>
      </c>
      <c r="H371">
        <v>1</v>
      </c>
      <c r="I371">
        <v>0</v>
      </c>
      <c r="J371">
        <v>1</v>
      </c>
      <c r="K371">
        <v>5</v>
      </c>
      <c r="L371">
        <v>0</v>
      </c>
      <c r="M371">
        <v>1</v>
      </c>
      <c r="N371">
        <v>1</v>
      </c>
      <c r="O371">
        <v>1</v>
      </c>
      <c r="P371">
        <v>1</v>
      </c>
      <c r="Q371">
        <v>0</v>
      </c>
      <c r="R371">
        <v>0</v>
      </c>
      <c r="S371">
        <v>0</v>
      </c>
      <c r="T371">
        <v>0</v>
      </c>
      <c r="U371">
        <v>1</v>
      </c>
      <c r="V371">
        <v>1</v>
      </c>
      <c r="W371">
        <v>1</v>
      </c>
      <c r="X371">
        <v>0</v>
      </c>
      <c r="Y371">
        <v>1</v>
      </c>
      <c r="Z371">
        <v>1</v>
      </c>
      <c r="AA371">
        <v>0</v>
      </c>
      <c r="AB371">
        <v>0</v>
      </c>
      <c r="AC371">
        <v>1</v>
      </c>
      <c r="AD371">
        <v>1</v>
      </c>
      <c r="AE371">
        <v>1</v>
      </c>
      <c r="AF371">
        <v>0</v>
      </c>
      <c r="AG371">
        <v>0</v>
      </c>
      <c r="AH371">
        <v>0</v>
      </c>
      <c r="AI371">
        <v>0</v>
      </c>
      <c r="AJ371">
        <v>0</v>
      </c>
      <c r="AK371">
        <v>0</v>
      </c>
      <c r="AL371">
        <v>1</v>
      </c>
      <c r="AM371">
        <v>0</v>
      </c>
      <c r="AN371">
        <v>0</v>
      </c>
      <c r="AO371">
        <v>0</v>
      </c>
      <c r="AP371" t="s">
        <v>1809</v>
      </c>
      <c r="AQ371" t="s">
        <v>1809</v>
      </c>
      <c r="AR371" t="s">
        <v>1809</v>
      </c>
      <c r="AS371" t="s">
        <v>1809</v>
      </c>
      <c r="AT371" t="s">
        <v>1809</v>
      </c>
      <c r="AU371" t="s">
        <v>1809</v>
      </c>
      <c r="AV371" t="s">
        <v>1809</v>
      </c>
      <c r="AW371" t="s">
        <v>1809</v>
      </c>
      <c r="AX371" t="s">
        <v>1809</v>
      </c>
      <c r="AY371" t="s">
        <v>1809</v>
      </c>
      <c r="AZ371">
        <v>0</v>
      </c>
      <c r="BA371" t="s">
        <v>1809</v>
      </c>
      <c r="BB371" t="s">
        <v>1809</v>
      </c>
      <c r="BC371" t="s">
        <v>1809</v>
      </c>
      <c r="BD371" t="s">
        <v>1809</v>
      </c>
      <c r="BE371" t="s">
        <v>1809</v>
      </c>
      <c r="BF371" t="s">
        <v>1809</v>
      </c>
      <c r="BG371" t="s">
        <v>1809</v>
      </c>
      <c r="BH371" t="s">
        <v>1809</v>
      </c>
      <c r="BI371" t="s">
        <v>1809</v>
      </c>
      <c r="BJ371" t="s">
        <v>1809</v>
      </c>
      <c r="BK371" t="s">
        <v>1809</v>
      </c>
      <c r="BL371" t="s">
        <v>1809</v>
      </c>
      <c r="BM371" t="s">
        <v>1809</v>
      </c>
      <c r="BN371" t="s">
        <v>1809</v>
      </c>
      <c r="BO371" t="s">
        <v>1809</v>
      </c>
      <c r="BP371" t="s">
        <v>1809</v>
      </c>
      <c r="BQ371" t="s">
        <v>1809</v>
      </c>
      <c r="BR371" t="s">
        <v>1809</v>
      </c>
      <c r="BS371" t="s">
        <v>1809</v>
      </c>
      <c r="BT371" t="s">
        <v>1809</v>
      </c>
      <c r="BU371" t="s">
        <v>1809</v>
      </c>
      <c r="BV371">
        <v>0</v>
      </c>
      <c r="BW371" t="s">
        <v>1809</v>
      </c>
      <c r="BX371" t="s">
        <v>1809</v>
      </c>
      <c r="BY371" t="s">
        <v>1809</v>
      </c>
      <c r="BZ371" t="s">
        <v>1809</v>
      </c>
      <c r="CA371" t="s">
        <v>1809</v>
      </c>
      <c r="CB371" t="s">
        <v>1809</v>
      </c>
      <c r="CC371" t="s">
        <v>1809</v>
      </c>
      <c r="CD371" t="s">
        <v>1809</v>
      </c>
      <c r="CE371" t="s">
        <v>1809</v>
      </c>
      <c r="CF371" t="s">
        <v>1809</v>
      </c>
      <c r="CG371" t="s">
        <v>1809</v>
      </c>
      <c r="CH371">
        <v>0</v>
      </c>
      <c r="CI371" t="s">
        <v>1809</v>
      </c>
      <c r="CJ371" t="s">
        <v>1809</v>
      </c>
      <c r="CK371" t="s">
        <v>1809</v>
      </c>
      <c r="CL371" t="s">
        <v>1809</v>
      </c>
      <c r="CM371" t="s">
        <v>1809</v>
      </c>
      <c r="CN371" t="s">
        <v>1809</v>
      </c>
      <c r="CO371" t="s">
        <v>1809</v>
      </c>
      <c r="CP371" t="s">
        <v>1809</v>
      </c>
      <c r="CQ371" t="s">
        <v>1809</v>
      </c>
      <c r="CR371" t="s">
        <v>1809</v>
      </c>
      <c r="CS371" t="s">
        <v>1809</v>
      </c>
      <c r="CT371" t="s">
        <v>1809</v>
      </c>
      <c r="CU371" t="s">
        <v>1809</v>
      </c>
      <c r="CV371" t="s">
        <v>1809</v>
      </c>
      <c r="CW371" t="s">
        <v>1809</v>
      </c>
      <c r="CX371" t="s">
        <v>1809</v>
      </c>
      <c r="CY371" t="s">
        <v>1809</v>
      </c>
      <c r="CZ371" t="s">
        <v>1809</v>
      </c>
      <c r="DA371" t="s">
        <v>1809</v>
      </c>
      <c r="DB371" t="s">
        <v>1809</v>
      </c>
      <c r="DC371" t="s">
        <v>1809</v>
      </c>
      <c r="DD371" t="s">
        <v>1809</v>
      </c>
      <c r="DE371" t="s">
        <v>1809</v>
      </c>
      <c r="DF371" t="s">
        <v>1809</v>
      </c>
      <c r="DG371" t="s">
        <v>1809</v>
      </c>
      <c r="DH371" t="s">
        <v>1809</v>
      </c>
      <c r="DI371" t="s">
        <v>1809</v>
      </c>
      <c r="DJ371" t="s">
        <v>1809</v>
      </c>
      <c r="DK371" t="s">
        <v>1809</v>
      </c>
      <c r="DL371" t="s">
        <v>1809</v>
      </c>
      <c r="DM371" t="s">
        <v>1809</v>
      </c>
      <c r="DN371" t="s">
        <v>1809</v>
      </c>
      <c r="DO371" t="s">
        <v>1809</v>
      </c>
      <c r="DP371" t="s">
        <v>1809</v>
      </c>
      <c r="DQ371" t="s">
        <v>1809</v>
      </c>
      <c r="DR371" t="s">
        <v>1809</v>
      </c>
      <c r="DS371" t="s">
        <v>1809</v>
      </c>
      <c r="DT371" t="s">
        <v>1809</v>
      </c>
      <c r="DU371" t="s">
        <v>1809</v>
      </c>
      <c r="DV371" t="s">
        <v>1809</v>
      </c>
      <c r="DW371">
        <v>0</v>
      </c>
      <c r="DX371">
        <v>1</v>
      </c>
      <c r="DY371">
        <v>0</v>
      </c>
      <c r="DZ371" t="s">
        <v>1809</v>
      </c>
      <c r="EA371">
        <v>1</v>
      </c>
      <c r="EB371">
        <v>0</v>
      </c>
      <c r="EC371">
        <v>0</v>
      </c>
      <c r="ED371">
        <v>0</v>
      </c>
      <c r="EE371">
        <v>0</v>
      </c>
      <c r="EF371">
        <v>0</v>
      </c>
      <c r="EG371">
        <v>1</v>
      </c>
      <c r="EH371">
        <v>0</v>
      </c>
      <c r="EI371">
        <v>1</v>
      </c>
      <c r="EJ371">
        <v>1</v>
      </c>
      <c r="EK371">
        <v>0</v>
      </c>
      <c r="EL371">
        <v>1</v>
      </c>
      <c r="EM371">
        <v>0</v>
      </c>
      <c r="EN371">
        <v>0</v>
      </c>
      <c r="EO371">
        <v>1</v>
      </c>
      <c r="EP371">
        <v>0</v>
      </c>
      <c r="EQ371">
        <v>0</v>
      </c>
      <c r="ER371">
        <v>1</v>
      </c>
      <c r="ES371">
        <v>0</v>
      </c>
      <c r="ET371">
        <v>1</v>
      </c>
      <c r="EU371">
        <v>0</v>
      </c>
      <c r="EV371">
        <v>0</v>
      </c>
      <c r="EW371">
        <v>0</v>
      </c>
    </row>
    <row r="372" spans="1:153" x14ac:dyDescent="0.35">
      <c r="A372" t="s">
        <v>890</v>
      </c>
      <c r="B372" s="1">
        <v>42186</v>
      </c>
      <c r="C372" s="1">
        <v>42937</v>
      </c>
      <c r="D372">
        <v>1</v>
      </c>
      <c r="E372">
        <v>0</v>
      </c>
      <c r="F372">
        <v>0</v>
      </c>
      <c r="G372">
        <v>0</v>
      </c>
      <c r="H372">
        <v>1</v>
      </c>
      <c r="I372">
        <v>0</v>
      </c>
      <c r="J372">
        <v>1</v>
      </c>
      <c r="K372">
        <v>5</v>
      </c>
      <c r="L372">
        <v>0</v>
      </c>
      <c r="M372">
        <v>1</v>
      </c>
      <c r="N372">
        <v>1</v>
      </c>
      <c r="O372">
        <v>1</v>
      </c>
      <c r="P372">
        <v>1</v>
      </c>
      <c r="Q372">
        <v>0</v>
      </c>
      <c r="R372">
        <v>0</v>
      </c>
      <c r="S372">
        <v>0</v>
      </c>
      <c r="T372">
        <v>0</v>
      </c>
      <c r="U372">
        <v>1</v>
      </c>
      <c r="V372">
        <v>1</v>
      </c>
      <c r="W372">
        <v>1</v>
      </c>
      <c r="X372">
        <v>0</v>
      </c>
      <c r="Y372">
        <v>1</v>
      </c>
      <c r="Z372">
        <v>1</v>
      </c>
      <c r="AA372">
        <v>0</v>
      </c>
      <c r="AB372">
        <v>0</v>
      </c>
      <c r="AC372">
        <v>1</v>
      </c>
      <c r="AD372">
        <v>1</v>
      </c>
      <c r="AE372">
        <v>1</v>
      </c>
      <c r="AF372">
        <v>0</v>
      </c>
      <c r="AG372">
        <v>0</v>
      </c>
      <c r="AH372">
        <v>0</v>
      </c>
      <c r="AI372">
        <v>0</v>
      </c>
      <c r="AJ372">
        <v>0</v>
      </c>
      <c r="AK372">
        <v>0</v>
      </c>
      <c r="AL372">
        <v>1</v>
      </c>
      <c r="AM372">
        <v>0</v>
      </c>
      <c r="AN372">
        <v>0</v>
      </c>
      <c r="AO372">
        <v>0</v>
      </c>
      <c r="AP372" t="s">
        <v>1809</v>
      </c>
      <c r="AQ372" t="s">
        <v>1809</v>
      </c>
      <c r="AR372" t="s">
        <v>1809</v>
      </c>
      <c r="AS372" t="s">
        <v>1809</v>
      </c>
      <c r="AT372" t="s">
        <v>1809</v>
      </c>
      <c r="AU372" t="s">
        <v>1809</v>
      </c>
      <c r="AV372" t="s">
        <v>1809</v>
      </c>
      <c r="AW372" t="s">
        <v>1809</v>
      </c>
      <c r="AX372" t="s">
        <v>1809</v>
      </c>
      <c r="AY372" t="s">
        <v>1809</v>
      </c>
      <c r="AZ372">
        <v>0</v>
      </c>
      <c r="BA372" t="s">
        <v>1809</v>
      </c>
      <c r="BB372" t="s">
        <v>1809</v>
      </c>
      <c r="BC372" t="s">
        <v>1809</v>
      </c>
      <c r="BD372" t="s">
        <v>1809</v>
      </c>
      <c r="BE372" t="s">
        <v>1809</v>
      </c>
      <c r="BF372" t="s">
        <v>1809</v>
      </c>
      <c r="BG372" t="s">
        <v>1809</v>
      </c>
      <c r="BH372" t="s">
        <v>1809</v>
      </c>
      <c r="BI372" t="s">
        <v>1809</v>
      </c>
      <c r="BJ372" t="s">
        <v>1809</v>
      </c>
      <c r="BK372" t="s">
        <v>1809</v>
      </c>
      <c r="BL372" t="s">
        <v>1809</v>
      </c>
      <c r="BM372" t="s">
        <v>1809</v>
      </c>
      <c r="BN372" t="s">
        <v>1809</v>
      </c>
      <c r="BO372" t="s">
        <v>1809</v>
      </c>
      <c r="BP372" t="s">
        <v>1809</v>
      </c>
      <c r="BQ372" t="s">
        <v>1809</v>
      </c>
      <c r="BR372" t="s">
        <v>1809</v>
      </c>
      <c r="BS372" t="s">
        <v>1809</v>
      </c>
      <c r="BT372" t="s">
        <v>1809</v>
      </c>
      <c r="BU372" t="s">
        <v>1809</v>
      </c>
      <c r="BV372">
        <v>0</v>
      </c>
      <c r="BW372" t="s">
        <v>1809</v>
      </c>
      <c r="BX372" t="s">
        <v>1809</v>
      </c>
      <c r="BY372" t="s">
        <v>1809</v>
      </c>
      <c r="BZ372" t="s">
        <v>1809</v>
      </c>
      <c r="CA372" t="s">
        <v>1809</v>
      </c>
      <c r="CB372" t="s">
        <v>1809</v>
      </c>
      <c r="CC372" t="s">
        <v>1809</v>
      </c>
      <c r="CD372" t="s">
        <v>1809</v>
      </c>
      <c r="CE372" t="s">
        <v>1809</v>
      </c>
      <c r="CF372" t="s">
        <v>1809</v>
      </c>
      <c r="CG372" t="s">
        <v>1809</v>
      </c>
      <c r="CH372">
        <v>0</v>
      </c>
      <c r="CI372" t="s">
        <v>1809</v>
      </c>
      <c r="CJ372" t="s">
        <v>1809</v>
      </c>
      <c r="CK372" t="s">
        <v>1809</v>
      </c>
      <c r="CL372" t="s">
        <v>1809</v>
      </c>
      <c r="CM372" t="s">
        <v>1809</v>
      </c>
      <c r="CN372" t="s">
        <v>1809</v>
      </c>
      <c r="CO372" t="s">
        <v>1809</v>
      </c>
      <c r="CP372" t="s">
        <v>1809</v>
      </c>
      <c r="CQ372" t="s">
        <v>1809</v>
      </c>
      <c r="CR372" t="s">
        <v>1809</v>
      </c>
      <c r="CS372" t="s">
        <v>1809</v>
      </c>
      <c r="CT372" t="s">
        <v>1809</v>
      </c>
      <c r="CU372" t="s">
        <v>1809</v>
      </c>
      <c r="CV372" t="s">
        <v>1809</v>
      </c>
      <c r="CW372" t="s">
        <v>1809</v>
      </c>
      <c r="CX372" t="s">
        <v>1809</v>
      </c>
      <c r="CY372" t="s">
        <v>1809</v>
      </c>
      <c r="CZ372" t="s">
        <v>1809</v>
      </c>
      <c r="DA372" t="s">
        <v>1809</v>
      </c>
      <c r="DB372" t="s">
        <v>1809</v>
      </c>
      <c r="DC372" t="s">
        <v>1809</v>
      </c>
      <c r="DD372" t="s">
        <v>1809</v>
      </c>
      <c r="DE372" t="s">
        <v>1809</v>
      </c>
      <c r="DF372" t="s">
        <v>1809</v>
      </c>
      <c r="DG372" t="s">
        <v>1809</v>
      </c>
      <c r="DH372" t="s">
        <v>1809</v>
      </c>
      <c r="DI372" t="s">
        <v>1809</v>
      </c>
      <c r="DJ372" t="s">
        <v>1809</v>
      </c>
      <c r="DK372" t="s">
        <v>1809</v>
      </c>
      <c r="DL372" t="s">
        <v>1809</v>
      </c>
      <c r="DM372" t="s">
        <v>1809</v>
      </c>
      <c r="DN372" t="s">
        <v>1809</v>
      </c>
      <c r="DO372" t="s">
        <v>1809</v>
      </c>
      <c r="DP372" t="s">
        <v>1809</v>
      </c>
      <c r="DQ372" t="s">
        <v>1809</v>
      </c>
      <c r="DR372" t="s">
        <v>1809</v>
      </c>
      <c r="DS372" t="s">
        <v>1809</v>
      </c>
      <c r="DT372" t="s">
        <v>1809</v>
      </c>
      <c r="DU372" t="s">
        <v>1809</v>
      </c>
      <c r="DV372" t="s">
        <v>1809</v>
      </c>
      <c r="DW372">
        <v>0</v>
      </c>
      <c r="DX372">
        <v>1</v>
      </c>
      <c r="DY372">
        <v>0</v>
      </c>
      <c r="DZ372" t="s">
        <v>1809</v>
      </c>
      <c r="EA372">
        <v>1</v>
      </c>
      <c r="EB372">
        <v>0</v>
      </c>
      <c r="EC372">
        <v>0</v>
      </c>
      <c r="ED372">
        <v>0</v>
      </c>
      <c r="EE372">
        <v>0</v>
      </c>
      <c r="EF372">
        <v>0</v>
      </c>
      <c r="EG372">
        <v>1</v>
      </c>
      <c r="EH372">
        <v>0</v>
      </c>
      <c r="EI372">
        <v>1</v>
      </c>
      <c r="EJ372">
        <v>1</v>
      </c>
      <c r="EK372">
        <v>0</v>
      </c>
      <c r="EL372">
        <v>1</v>
      </c>
      <c r="EM372">
        <v>0</v>
      </c>
      <c r="EN372">
        <v>0</v>
      </c>
      <c r="EO372">
        <v>1</v>
      </c>
      <c r="EP372">
        <v>0</v>
      </c>
      <c r="EQ372">
        <v>0</v>
      </c>
      <c r="ER372">
        <v>1</v>
      </c>
      <c r="ES372">
        <v>0</v>
      </c>
      <c r="ET372">
        <v>1</v>
      </c>
      <c r="EU372">
        <v>0</v>
      </c>
      <c r="EV372">
        <v>0</v>
      </c>
      <c r="EW372">
        <v>0</v>
      </c>
    </row>
    <row r="373" spans="1:153" x14ac:dyDescent="0.35">
      <c r="A373" t="s">
        <v>890</v>
      </c>
      <c r="B373" s="1">
        <v>42938</v>
      </c>
      <c r="C373" s="1">
        <v>43008</v>
      </c>
      <c r="D373">
        <v>1</v>
      </c>
      <c r="E373">
        <v>0</v>
      </c>
      <c r="F373">
        <v>0</v>
      </c>
      <c r="G373">
        <v>0</v>
      </c>
      <c r="H373">
        <v>1</v>
      </c>
      <c r="I373">
        <v>0</v>
      </c>
      <c r="J373">
        <v>1</v>
      </c>
      <c r="K373">
        <v>5</v>
      </c>
      <c r="L373">
        <v>0</v>
      </c>
      <c r="M373">
        <v>1</v>
      </c>
      <c r="N373">
        <v>1</v>
      </c>
      <c r="O373">
        <v>1</v>
      </c>
      <c r="P373">
        <v>1</v>
      </c>
      <c r="Q373">
        <v>0</v>
      </c>
      <c r="R373">
        <v>0</v>
      </c>
      <c r="S373">
        <v>0</v>
      </c>
      <c r="T373">
        <v>0</v>
      </c>
      <c r="U373">
        <v>1</v>
      </c>
      <c r="V373">
        <v>1</v>
      </c>
      <c r="W373">
        <v>1</v>
      </c>
      <c r="X373">
        <v>0</v>
      </c>
      <c r="Y373">
        <v>1</v>
      </c>
      <c r="Z373">
        <v>1</v>
      </c>
      <c r="AA373">
        <v>0</v>
      </c>
      <c r="AB373">
        <v>0</v>
      </c>
      <c r="AC373">
        <v>1</v>
      </c>
      <c r="AD373">
        <v>1</v>
      </c>
      <c r="AE373">
        <v>1</v>
      </c>
      <c r="AF373">
        <v>0</v>
      </c>
      <c r="AG373">
        <v>0</v>
      </c>
      <c r="AH373">
        <v>0</v>
      </c>
      <c r="AI373">
        <v>0</v>
      </c>
      <c r="AJ373">
        <v>0</v>
      </c>
      <c r="AK373">
        <v>0</v>
      </c>
      <c r="AL373">
        <v>1</v>
      </c>
      <c r="AM373">
        <v>0</v>
      </c>
      <c r="AN373">
        <v>0</v>
      </c>
      <c r="AO373">
        <v>0</v>
      </c>
      <c r="AP373" t="s">
        <v>1809</v>
      </c>
      <c r="AQ373" t="s">
        <v>1809</v>
      </c>
      <c r="AR373" t="s">
        <v>1809</v>
      </c>
      <c r="AS373" t="s">
        <v>1809</v>
      </c>
      <c r="AT373" t="s">
        <v>1809</v>
      </c>
      <c r="AU373" t="s">
        <v>1809</v>
      </c>
      <c r="AV373" t="s">
        <v>1809</v>
      </c>
      <c r="AW373" t="s">
        <v>1809</v>
      </c>
      <c r="AX373" t="s">
        <v>1809</v>
      </c>
      <c r="AY373" t="s">
        <v>1809</v>
      </c>
      <c r="AZ373">
        <v>0</v>
      </c>
      <c r="BA373" t="s">
        <v>1809</v>
      </c>
      <c r="BB373" t="s">
        <v>1809</v>
      </c>
      <c r="BC373" t="s">
        <v>1809</v>
      </c>
      <c r="BD373" t="s">
        <v>1809</v>
      </c>
      <c r="BE373" t="s">
        <v>1809</v>
      </c>
      <c r="BF373" t="s">
        <v>1809</v>
      </c>
      <c r="BG373" t="s">
        <v>1809</v>
      </c>
      <c r="BH373" t="s">
        <v>1809</v>
      </c>
      <c r="BI373" t="s">
        <v>1809</v>
      </c>
      <c r="BJ373" t="s">
        <v>1809</v>
      </c>
      <c r="BK373" t="s">
        <v>1809</v>
      </c>
      <c r="BL373" t="s">
        <v>1809</v>
      </c>
      <c r="BM373" t="s">
        <v>1809</v>
      </c>
      <c r="BN373" t="s">
        <v>1809</v>
      </c>
      <c r="BO373" t="s">
        <v>1809</v>
      </c>
      <c r="BP373" t="s">
        <v>1809</v>
      </c>
      <c r="BQ373" t="s">
        <v>1809</v>
      </c>
      <c r="BR373" t="s">
        <v>1809</v>
      </c>
      <c r="BS373" t="s">
        <v>1809</v>
      </c>
      <c r="BT373" t="s">
        <v>1809</v>
      </c>
      <c r="BU373" t="s">
        <v>1809</v>
      </c>
      <c r="BV373">
        <v>0</v>
      </c>
      <c r="BW373" t="s">
        <v>1809</v>
      </c>
      <c r="BX373" t="s">
        <v>1809</v>
      </c>
      <c r="BY373" t="s">
        <v>1809</v>
      </c>
      <c r="BZ373" t="s">
        <v>1809</v>
      </c>
      <c r="CA373" t="s">
        <v>1809</v>
      </c>
      <c r="CB373" t="s">
        <v>1809</v>
      </c>
      <c r="CC373" t="s">
        <v>1809</v>
      </c>
      <c r="CD373" t="s">
        <v>1809</v>
      </c>
      <c r="CE373" t="s">
        <v>1809</v>
      </c>
      <c r="CF373" t="s">
        <v>1809</v>
      </c>
      <c r="CG373" t="s">
        <v>1809</v>
      </c>
      <c r="CH373">
        <v>0</v>
      </c>
      <c r="CI373" t="s">
        <v>1809</v>
      </c>
      <c r="CJ373" t="s">
        <v>1809</v>
      </c>
      <c r="CK373" t="s">
        <v>1809</v>
      </c>
      <c r="CL373" t="s">
        <v>1809</v>
      </c>
      <c r="CM373" t="s">
        <v>1809</v>
      </c>
      <c r="CN373" t="s">
        <v>1809</v>
      </c>
      <c r="CO373" t="s">
        <v>1809</v>
      </c>
      <c r="CP373" t="s">
        <v>1809</v>
      </c>
      <c r="CQ373" t="s">
        <v>1809</v>
      </c>
      <c r="CR373" t="s">
        <v>1809</v>
      </c>
      <c r="CS373" t="s">
        <v>1809</v>
      </c>
      <c r="CT373" t="s">
        <v>1809</v>
      </c>
      <c r="CU373" t="s">
        <v>1809</v>
      </c>
      <c r="CV373" t="s">
        <v>1809</v>
      </c>
      <c r="CW373" t="s">
        <v>1809</v>
      </c>
      <c r="CX373" t="s">
        <v>1809</v>
      </c>
      <c r="CY373" t="s">
        <v>1809</v>
      </c>
      <c r="CZ373" t="s">
        <v>1809</v>
      </c>
      <c r="DA373" t="s">
        <v>1809</v>
      </c>
      <c r="DB373" t="s">
        <v>1809</v>
      </c>
      <c r="DC373" t="s">
        <v>1809</v>
      </c>
      <c r="DD373" t="s">
        <v>1809</v>
      </c>
      <c r="DE373" t="s">
        <v>1809</v>
      </c>
      <c r="DF373" t="s">
        <v>1809</v>
      </c>
      <c r="DG373" t="s">
        <v>1809</v>
      </c>
      <c r="DH373" t="s">
        <v>1809</v>
      </c>
      <c r="DI373" t="s">
        <v>1809</v>
      </c>
      <c r="DJ373" t="s">
        <v>1809</v>
      </c>
      <c r="DK373" t="s">
        <v>1809</v>
      </c>
      <c r="DL373" t="s">
        <v>1809</v>
      </c>
      <c r="DM373" t="s">
        <v>1809</v>
      </c>
      <c r="DN373" t="s">
        <v>1809</v>
      </c>
      <c r="DO373" t="s">
        <v>1809</v>
      </c>
      <c r="DP373" t="s">
        <v>1809</v>
      </c>
      <c r="DQ373" t="s">
        <v>1809</v>
      </c>
      <c r="DR373" t="s">
        <v>1809</v>
      </c>
      <c r="DS373" t="s">
        <v>1809</v>
      </c>
      <c r="DT373" t="s">
        <v>1809</v>
      </c>
      <c r="DU373" t="s">
        <v>1809</v>
      </c>
      <c r="DV373" t="s">
        <v>1809</v>
      </c>
      <c r="DW373">
        <v>0</v>
      </c>
      <c r="DX373">
        <v>1</v>
      </c>
      <c r="DY373">
        <v>0</v>
      </c>
      <c r="DZ373" t="s">
        <v>1809</v>
      </c>
      <c r="EA373">
        <v>1</v>
      </c>
      <c r="EB373">
        <v>0</v>
      </c>
      <c r="EC373">
        <v>0</v>
      </c>
      <c r="ED373">
        <v>0</v>
      </c>
      <c r="EE373">
        <v>0</v>
      </c>
      <c r="EF373">
        <v>0</v>
      </c>
      <c r="EG373">
        <v>1</v>
      </c>
      <c r="EH373">
        <v>0</v>
      </c>
      <c r="EI373">
        <v>1</v>
      </c>
      <c r="EJ373">
        <v>1</v>
      </c>
      <c r="EK373">
        <v>0</v>
      </c>
      <c r="EL373">
        <v>1</v>
      </c>
      <c r="EM373">
        <v>0</v>
      </c>
      <c r="EN373">
        <v>0</v>
      </c>
      <c r="EO373">
        <v>1</v>
      </c>
      <c r="EP373">
        <v>0</v>
      </c>
      <c r="EQ373">
        <v>0</v>
      </c>
      <c r="ER373">
        <v>1</v>
      </c>
      <c r="ES373">
        <v>0</v>
      </c>
      <c r="ET373">
        <v>1</v>
      </c>
      <c r="EU373">
        <v>0</v>
      </c>
      <c r="EV373">
        <v>0</v>
      </c>
      <c r="EW373">
        <v>0</v>
      </c>
    </row>
    <row r="374" spans="1:153" x14ac:dyDescent="0.35">
      <c r="A374" t="s">
        <v>890</v>
      </c>
      <c r="B374" s="1">
        <v>43009</v>
      </c>
      <c r="C374" s="1">
        <v>43350</v>
      </c>
      <c r="D374">
        <v>1</v>
      </c>
      <c r="E374">
        <v>0</v>
      </c>
      <c r="F374">
        <v>0</v>
      </c>
      <c r="G374">
        <v>0</v>
      </c>
      <c r="H374">
        <v>1</v>
      </c>
      <c r="I374">
        <v>0</v>
      </c>
      <c r="J374">
        <v>1</v>
      </c>
      <c r="K374">
        <v>5</v>
      </c>
      <c r="L374">
        <v>0</v>
      </c>
      <c r="M374">
        <v>1</v>
      </c>
      <c r="N374">
        <v>1</v>
      </c>
      <c r="O374">
        <v>1</v>
      </c>
      <c r="P374">
        <v>1</v>
      </c>
      <c r="Q374">
        <v>0</v>
      </c>
      <c r="R374">
        <v>0</v>
      </c>
      <c r="S374">
        <v>0</v>
      </c>
      <c r="T374">
        <v>0</v>
      </c>
      <c r="U374">
        <v>1</v>
      </c>
      <c r="V374">
        <v>1</v>
      </c>
      <c r="W374">
        <v>1</v>
      </c>
      <c r="X374">
        <v>0</v>
      </c>
      <c r="Y374">
        <v>1</v>
      </c>
      <c r="Z374">
        <v>1</v>
      </c>
      <c r="AA374">
        <v>0</v>
      </c>
      <c r="AB374">
        <v>0</v>
      </c>
      <c r="AC374">
        <v>1</v>
      </c>
      <c r="AD374">
        <v>1</v>
      </c>
      <c r="AE374">
        <v>1</v>
      </c>
      <c r="AF374">
        <v>0</v>
      </c>
      <c r="AG374">
        <v>0</v>
      </c>
      <c r="AH374">
        <v>0</v>
      </c>
      <c r="AI374">
        <v>0</v>
      </c>
      <c r="AJ374">
        <v>0</v>
      </c>
      <c r="AK374">
        <v>0</v>
      </c>
      <c r="AL374">
        <v>1</v>
      </c>
      <c r="AM374">
        <v>0</v>
      </c>
      <c r="AN374">
        <v>0</v>
      </c>
      <c r="AO374">
        <v>0</v>
      </c>
      <c r="AP374" t="s">
        <v>1809</v>
      </c>
      <c r="AQ374" t="s">
        <v>1809</v>
      </c>
      <c r="AR374" t="s">
        <v>1809</v>
      </c>
      <c r="AS374" t="s">
        <v>1809</v>
      </c>
      <c r="AT374" t="s">
        <v>1809</v>
      </c>
      <c r="AU374" t="s">
        <v>1809</v>
      </c>
      <c r="AV374" t="s">
        <v>1809</v>
      </c>
      <c r="AW374" t="s">
        <v>1809</v>
      </c>
      <c r="AX374" t="s">
        <v>1809</v>
      </c>
      <c r="AY374" t="s">
        <v>1809</v>
      </c>
      <c r="AZ374">
        <v>0</v>
      </c>
      <c r="BA374" t="s">
        <v>1809</v>
      </c>
      <c r="BB374" t="s">
        <v>1809</v>
      </c>
      <c r="BC374" t="s">
        <v>1809</v>
      </c>
      <c r="BD374" t="s">
        <v>1809</v>
      </c>
      <c r="BE374" t="s">
        <v>1809</v>
      </c>
      <c r="BF374" t="s">
        <v>1809</v>
      </c>
      <c r="BG374" t="s">
        <v>1809</v>
      </c>
      <c r="BH374" t="s">
        <v>1809</v>
      </c>
      <c r="BI374" t="s">
        <v>1809</v>
      </c>
      <c r="BJ374" t="s">
        <v>1809</v>
      </c>
      <c r="BK374" t="s">
        <v>1809</v>
      </c>
      <c r="BL374" t="s">
        <v>1809</v>
      </c>
      <c r="BM374" t="s">
        <v>1809</v>
      </c>
      <c r="BN374" t="s">
        <v>1809</v>
      </c>
      <c r="BO374" t="s">
        <v>1809</v>
      </c>
      <c r="BP374" t="s">
        <v>1809</v>
      </c>
      <c r="BQ374" t="s">
        <v>1809</v>
      </c>
      <c r="BR374" t="s">
        <v>1809</v>
      </c>
      <c r="BS374" t="s">
        <v>1809</v>
      </c>
      <c r="BT374" t="s">
        <v>1809</v>
      </c>
      <c r="BU374" t="s">
        <v>1809</v>
      </c>
      <c r="BV374">
        <v>0</v>
      </c>
      <c r="BW374" t="s">
        <v>1809</v>
      </c>
      <c r="BX374" t="s">
        <v>1809</v>
      </c>
      <c r="BY374" t="s">
        <v>1809</v>
      </c>
      <c r="BZ374" t="s">
        <v>1809</v>
      </c>
      <c r="CA374" t="s">
        <v>1809</v>
      </c>
      <c r="CB374" t="s">
        <v>1809</v>
      </c>
      <c r="CC374" t="s">
        <v>1809</v>
      </c>
      <c r="CD374" t="s">
        <v>1809</v>
      </c>
      <c r="CE374" t="s">
        <v>1809</v>
      </c>
      <c r="CF374" t="s">
        <v>1809</v>
      </c>
      <c r="CG374" t="s">
        <v>1809</v>
      </c>
      <c r="CH374">
        <v>0</v>
      </c>
      <c r="CI374" t="s">
        <v>1809</v>
      </c>
      <c r="CJ374" t="s">
        <v>1809</v>
      </c>
      <c r="CK374" t="s">
        <v>1809</v>
      </c>
      <c r="CL374" t="s">
        <v>1809</v>
      </c>
      <c r="CM374" t="s">
        <v>1809</v>
      </c>
      <c r="CN374" t="s">
        <v>1809</v>
      </c>
      <c r="CO374" t="s">
        <v>1809</v>
      </c>
      <c r="CP374" t="s">
        <v>1809</v>
      </c>
      <c r="CQ374" t="s">
        <v>1809</v>
      </c>
      <c r="CR374" t="s">
        <v>1809</v>
      </c>
      <c r="CS374" t="s">
        <v>1809</v>
      </c>
      <c r="CT374" t="s">
        <v>1809</v>
      </c>
      <c r="CU374" t="s">
        <v>1809</v>
      </c>
      <c r="CV374" t="s">
        <v>1809</v>
      </c>
      <c r="CW374" t="s">
        <v>1809</v>
      </c>
      <c r="CX374" t="s">
        <v>1809</v>
      </c>
      <c r="CY374" t="s">
        <v>1809</v>
      </c>
      <c r="CZ374" t="s">
        <v>1809</v>
      </c>
      <c r="DA374" t="s">
        <v>1809</v>
      </c>
      <c r="DB374" t="s">
        <v>1809</v>
      </c>
      <c r="DC374" t="s">
        <v>1809</v>
      </c>
      <c r="DD374" t="s">
        <v>1809</v>
      </c>
      <c r="DE374" t="s">
        <v>1809</v>
      </c>
      <c r="DF374" t="s">
        <v>1809</v>
      </c>
      <c r="DG374" t="s">
        <v>1809</v>
      </c>
      <c r="DH374" t="s">
        <v>1809</v>
      </c>
      <c r="DI374" t="s">
        <v>1809</v>
      </c>
      <c r="DJ374" t="s">
        <v>1809</v>
      </c>
      <c r="DK374" t="s">
        <v>1809</v>
      </c>
      <c r="DL374" t="s">
        <v>1809</v>
      </c>
      <c r="DM374" t="s">
        <v>1809</v>
      </c>
      <c r="DN374" t="s">
        <v>1809</v>
      </c>
      <c r="DO374" t="s">
        <v>1809</v>
      </c>
      <c r="DP374" t="s">
        <v>1809</v>
      </c>
      <c r="DQ374" t="s">
        <v>1809</v>
      </c>
      <c r="DR374" t="s">
        <v>1809</v>
      </c>
      <c r="DS374" t="s">
        <v>1809</v>
      </c>
      <c r="DT374" t="s">
        <v>1809</v>
      </c>
      <c r="DU374" t="s">
        <v>1809</v>
      </c>
      <c r="DV374" t="s">
        <v>1809</v>
      </c>
      <c r="DW374">
        <v>0</v>
      </c>
      <c r="DX374">
        <v>1</v>
      </c>
      <c r="DY374">
        <v>0</v>
      </c>
      <c r="DZ374" t="s">
        <v>1809</v>
      </c>
      <c r="EA374">
        <v>1</v>
      </c>
      <c r="EB374">
        <v>0</v>
      </c>
      <c r="EC374">
        <v>0</v>
      </c>
      <c r="ED374">
        <v>0</v>
      </c>
      <c r="EE374">
        <v>0</v>
      </c>
      <c r="EF374">
        <v>0</v>
      </c>
      <c r="EG374">
        <v>1</v>
      </c>
      <c r="EH374">
        <v>0</v>
      </c>
      <c r="EI374">
        <v>1</v>
      </c>
      <c r="EJ374">
        <v>1</v>
      </c>
      <c r="EK374">
        <v>0</v>
      </c>
      <c r="EL374">
        <v>1</v>
      </c>
      <c r="EM374">
        <v>0</v>
      </c>
      <c r="EN374">
        <v>0</v>
      </c>
      <c r="EO374">
        <v>1</v>
      </c>
      <c r="EP374">
        <v>0</v>
      </c>
      <c r="EQ374">
        <v>0</v>
      </c>
      <c r="ER374">
        <v>1</v>
      </c>
      <c r="ES374">
        <v>0</v>
      </c>
      <c r="ET374">
        <v>1</v>
      </c>
      <c r="EU374">
        <v>0</v>
      </c>
      <c r="EV374">
        <v>0</v>
      </c>
      <c r="EW374">
        <v>0</v>
      </c>
    </row>
    <row r="375" spans="1:153" x14ac:dyDescent="0.35">
      <c r="A375" t="s">
        <v>890</v>
      </c>
      <c r="B375" s="1">
        <v>43351</v>
      </c>
      <c r="C375" s="1">
        <v>43646</v>
      </c>
      <c r="D375">
        <v>1</v>
      </c>
      <c r="E375">
        <v>0</v>
      </c>
      <c r="F375">
        <v>0</v>
      </c>
      <c r="G375">
        <v>0</v>
      </c>
      <c r="H375">
        <v>1</v>
      </c>
      <c r="I375">
        <v>0</v>
      </c>
      <c r="J375">
        <v>1</v>
      </c>
      <c r="K375">
        <v>2</v>
      </c>
      <c r="L375">
        <v>0</v>
      </c>
      <c r="M375">
        <v>1</v>
      </c>
      <c r="N375">
        <v>1</v>
      </c>
      <c r="O375">
        <v>1</v>
      </c>
      <c r="P375">
        <v>1</v>
      </c>
      <c r="Q375">
        <v>0</v>
      </c>
      <c r="R375">
        <v>0</v>
      </c>
      <c r="S375">
        <v>0</v>
      </c>
      <c r="T375">
        <v>0</v>
      </c>
      <c r="U375">
        <v>1</v>
      </c>
      <c r="V375">
        <v>1</v>
      </c>
      <c r="W375">
        <v>1</v>
      </c>
      <c r="X375">
        <v>0</v>
      </c>
      <c r="Y375">
        <v>1</v>
      </c>
      <c r="Z375">
        <v>1</v>
      </c>
      <c r="AA375">
        <v>0</v>
      </c>
      <c r="AB375">
        <v>0</v>
      </c>
      <c r="AC375">
        <v>1</v>
      </c>
      <c r="AD375">
        <v>1</v>
      </c>
      <c r="AE375">
        <v>1</v>
      </c>
      <c r="AF375">
        <v>0</v>
      </c>
      <c r="AG375">
        <v>0</v>
      </c>
      <c r="AH375">
        <v>0</v>
      </c>
      <c r="AI375">
        <v>0</v>
      </c>
      <c r="AJ375">
        <v>0</v>
      </c>
      <c r="AK375">
        <v>0</v>
      </c>
      <c r="AL375">
        <v>1</v>
      </c>
      <c r="AM375">
        <v>0</v>
      </c>
      <c r="AN375">
        <v>0</v>
      </c>
      <c r="AO375">
        <v>0</v>
      </c>
      <c r="AP375" t="s">
        <v>1809</v>
      </c>
      <c r="AQ375" t="s">
        <v>1809</v>
      </c>
      <c r="AR375" t="s">
        <v>1809</v>
      </c>
      <c r="AS375" t="s">
        <v>1809</v>
      </c>
      <c r="AT375" t="s">
        <v>1809</v>
      </c>
      <c r="AU375" t="s">
        <v>1809</v>
      </c>
      <c r="AV375" t="s">
        <v>1809</v>
      </c>
      <c r="AW375" t="s">
        <v>1809</v>
      </c>
      <c r="AX375" t="s">
        <v>1809</v>
      </c>
      <c r="AY375" t="s">
        <v>1809</v>
      </c>
      <c r="AZ375">
        <v>0</v>
      </c>
      <c r="BA375" t="s">
        <v>1809</v>
      </c>
      <c r="BB375" t="s">
        <v>1809</v>
      </c>
      <c r="BC375" t="s">
        <v>1809</v>
      </c>
      <c r="BD375" t="s">
        <v>1809</v>
      </c>
      <c r="BE375" t="s">
        <v>1809</v>
      </c>
      <c r="BF375" t="s">
        <v>1809</v>
      </c>
      <c r="BG375" t="s">
        <v>1809</v>
      </c>
      <c r="BH375" t="s">
        <v>1809</v>
      </c>
      <c r="BI375" t="s">
        <v>1809</v>
      </c>
      <c r="BJ375" t="s">
        <v>1809</v>
      </c>
      <c r="BK375" t="s">
        <v>1809</v>
      </c>
      <c r="BL375" t="s">
        <v>1809</v>
      </c>
      <c r="BM375" t="s">
        <v>1809</v>
      </c>
      <c r="BN375" t="s">
        <v>1809</v>
      </c>
      <c r="BO375" t="s">
        <v>1809</v>
      </c>
      <c r="BP375" t="s">
        <v>1809</v>
      </c>
      <c r="BQ375" t="s">
        <v>1809</v>
      </c>
      <c r="BR375" t="s">
        <v>1809</v>
      </c>
      <c r="BS375" t="s">
        <v>1809</v>
      </c>
      <c r="BT375" t="s">
        <v>1809</v>
      </c>
      <c r="BU375" t="s">
        <v>1809</v>
      </c>
      <c r="BV375">
        <v>0</v>
      </c>
      <c r="BW375" t="s">
        <v>1809</v>
      </c>
      <c r="BX375" t="s">
        <v>1809</v>
      </c>
      <c r="BY375" t="s">
        <v>1809</v>
      </c>
      <c r="BZ375" t="s">
        <v>1809</v>
      </c>
      <c r="CA375" t="s">
        <v>1809</v>
      </c>
      <c r="CB375" t="s">
        <v>1809</v>
      </c>
      <c r="CC375" t="s">
        <v>1809</v>
      </c>
      <c r="CD375" t="s">
        <v>1809</v>
      </c>
      <c r="CE375" t="s">
        <v>1809</v>
      </c>
      <c r="CF375" t="s">
        <v>1809</v>
      </c>
      <c r="CG375" t="s">
        <v>1809</v>
      </c>
      <c r="CH375">
        <v>0</v>
      </c>
      <c r="CI375" t="s">
        <v>1809</v>
      </c>
      <c r="CJ375" t="s">
        <v>1809</v>
      </c>
      <c r="CK375" t="s">
        <v>1809</v>
      </c>
      <c r="CL375" t="s">
        <v>1809</v>
      </c>
      <c r="CM375" t="s">
        <v>1809</v>
      </c>
      <c r="CN375" t="s">
        <v>1809</v>
      </c>
      <c r="CO375" t="s">
        <v>1809</v>
      </c>
      <c r="CP375" t="s">
        <v>1809</v>
      </c>
      <c r="CQ375" t="s">
        <v>1809</v>
      </c>
      <c r="CR375" t="s">
        <v>1809</v>
      </c>
      <c r="CS375" t="s">
        <v>1809</v>
      </c>
      <c r="CT375" t="s">
        <v>1809</v>
      </c>
      <c r="CU375" t="s">
        <v>1809</v>
      </c>
      <c r="CV375" t="s">
        <v>1809</v>
      </c>
      <c r="CW375" t="s">
        <v>1809</v>
      </c>
      <c r="CX375" t="s">
        <v>1809</v>
      </c>
      <c r="CY375" t="s">
        <v>1809</v>
      </c>
      <c r="CZ375" t="s">
        <v>1809</v>
      </c>
      <c r="DA375" t="s">
        <v>1809</v>
      </c>
      <c r="DB375" t="s">
        <v>1809</v>
      </c>
      <c r="DC375" t="s">
        <v>1809</v>
      </c>
      <c r="DD375" t="s">
        <v>1809</v>
      </c>
      <c r="DE375" t="s">
        <v>1809</v>
      </c>
      <c r="DF375" t="s">
        <v>1809</v>
      </c>
      <c r="DG375" t="s">
        <v>1809</v>
      </c>
      <c r="DH375" t="s">
        <v>1809</v>
      </c>
      <c r="DI375" t="s">
        <v>1809</v>
      </c>
      <c r="DJ375" t="s">
        <v>1809</v>
      </c>
      <c r="DK375" t="s">
        <v>1809</v>
      </c>
      <c r="DL375" t="s">
        <v>1809</v>
      </c>
      <c r="DM375" t="s">
        <v>1809</v>
      </c>
      <c r="DN375" t="s">
        <v>1809</v>
      </c>
      <c r="DO375" t="s">
        <v>1809</v>
      </c>
      <c r="DP375" t="s">
        <v>1809</v>
      </c>
      <c r="DQ375" t="s">
        <v>1809</v>
      </c>
      <c r="DR375" t="s">
        <v>1809</v>
      </c>
      <c r="DS375" t="s">
        <v>1809</v>
      </c>
      <c r="DT375" t="s">
        <v>1809</v>
      </c>
      <c r="DU375" t="s">
        <v>1809</v>
      </c>
      <c r="DV375" t="s">
        <v>1809</v>
      </c>
      <c r="DW375">
        <v>0</v>
      </c>
      <c r="DX375">
        <v>1</v>
      </c>
      <c r="DY375">
        <v>0</v>
      </c>
      <c r="DZ375" t="s">
        <v>1809</v>
      </c>
      <c r="EA375">
        <v>1</v>
      </c>
      <c r="EB375">
        <v>0</v>
      </c>
      <c r="EC375">
        <v>0</v>
      </c>
      <c r="ED375">
        <v>0</v>
      </c>
      <c r="EE375">
        <v>0</v>
      </c>
      <c r="EF375">
        <v>0</v>
      </c>
      <c r="EG375">
        <v>1</v>
      </c>
      <c r="EH375">
        <v>0</v>
      </c>
      <c r="EI375">
        <v>1</v>
      </c>
      <c r="EJ375">
        <v>1</v>
      </c>
      <c r="EK375">
        <v>0</v>
      </c>
      <c r="EL375">
        <v>1</v>
      </c>
      <c r="EM375">
        <v>0</v>
      </c>
      <c r="EN375">
        <v>0</v>
      </c>
      <c r="EO375">
        <v>1</v>
      </c>
      <c r="EP375">
        <v>0</v>
      </c>
      <c r="EQ375">
        <v>0</v>
      </c>
      <c r="ER375">
        <v>1</v>
      </c>
      <c r="ES375">
        <v>0</v>
      </c>
      <c r="ET375">
        <v>1</v>
      </c>
      <c r="EU375">
        <v>0</v>
      </c>
      <c r="EV375">
        <v>0</v>
      </c>
      <c r="EW375">
        <v>0</v>
      </c>
    </row>
    <row r="376" spans="1:153" x14ac:dyDescent="0.35">
      <c r="A376" t="s">
        <v>890</v>
      </c>
      <c r="B376" s="1">
        <v>43647</v>
      </c>
      <c r="C376" s="1">
        <v>43738</v>
      </c>
      <c r="D376">
        <v>1</v>
      </c>
      <c r="E376">
        <v>0</v>
      </c>
      <c r="F376">
        <v>0</v>
      </c>
      <c r="G376">
        <v>0</v>
      </c>
      <c r="H376">
        <v>1</v>
      </c>
      <c r="I376">
        <v>0</v>
      </c>
      <c r="J376">
        <v>1</v>
      </c>
      <c r="K376">
        <v>2</v>
      </c>
      <c r="L376">
        <v>0</v>
      </c>
      <c r="M376">
        <v>1</v>
      </c>
      <c r="N376">
        <v>1</v>
      </c>
      <c r="O376">
        <v>1</v>
      </c>
      <c r="P376">
        <v>1</v>
      </c>
      <c r="Q376">
        <v>0</v>
      </c>
      <c r="R376">
        <v>0</v>
      </c>
      <c r="S376">
        <v>0</v>
      </c>
      <c r="T376">
        <v>0</v>
      </c>
      <c r="U376">
        <v>1</v>
      </c>
      <c r="V376">
        <v>1</v>
      </c>
      <c r="W376">
        <v>1</v>
      </c>
      <c r="X376">
        <v>0</v>
      </c>
      <c r="Y376">
        <v>1</v>
      </c>
      <c r="Z376">
        <v>1</v>
      </c>
      <c r="AA376">
        <v>0</v>
      </c>
      <c r="AB376">
        <v>0</v>
      </c>
      <c r="AC376">
        <v>1</v>
      </c>
      <c r="AD376">
        <v>1</v>
      </c>
      <c r="AE376">
        <v>1</v>
      </c>
      <c r="AF376">
        <v>0</v>
      </c>
      <c r="AG376">
        <v>0</v>
      </c>
      <c r="AH376">
        <v>0</v>
      </c>
      <c r="AI376">
        <v>0</v>
      </c>
      <c r="AJ376">
        <v>0</v>
      </c>
      <c r="AK376">
        <v>0</v>
      </c>
      <c r="AL376">
        <v>1</v>
      </c>
      <c r="AM376">
        <v>0</v>
      </c>
      <c r="AN376">
        <v>0</v>
      </c>
      <c r="AO376">
        <v>0</v>
      </c>
      <c r="AP376" t="s">
        <v>1809</v>
      </c>
      <c r="AQ376" t="s">
        <v>1809</v>
      </c>
      <c r="AR376" t="s">
        <v>1809</v>
      </c>
      <c r="AS376" t="s">
        <v>1809</v>
      </c>
      <c r="AT376" t="s">
        <v>1809</v>
      </c>
      <c r="AU376" t="s">
        <v>1809</v>
      </c>
      <c r="AV376" t="s">
        <v>1809</v>
      </c>
      <c r="AW376" t="s">
        <v>1809</v>
      </c>
      <c r="AX376" t="s">
        <v>1809</v>
      </c>
      <c r="AY376" t="s">
        <v>1809</v>
      </c>
      <c r="AZ376">
        <v>0</v>
      </c>
      <c r="BA376" t="s">
        <v>1809</v>
      </c>
      <c r="BB376" t="s">
        <v>1809</v>
      </c>
      <c r="BC376" t="s">
        <v>1809</v>
      </c>
      <c r="BD376" t="s">
        <v>1809</v>
      </c>
      <c r="BE376" t="s">
        <v>1809</v>
      </c>
      <c r="BF376" t="s">
        <v>1809</v>
      </c>
      <c r="BG376" t="s">
        <v>1809</v>
      </c>
      <c r="BH376" t="s">
        <v>1809</v>
      </c>
      <c r="BI376" t="s">
        <v>1809</v>
      </c>
      <c r="BJ376" t="s">
        <v>1809</v>
      </c>
      <c r="BK376" t="s">
        <v>1809</v>
      </c>
      <c r="BL376" t="s">
        <v>1809</v>
      </c>
      <c r="BM376" t="s">
        <v>1809</v>
      </c>
      <c r="BN376" t="s">
        <v>1809</v>
      </c>
      <c r="BO376" t="s">
        <v>1809</v>
      </c>
      <c r="BP376" t="s">
        <v>1809</v>
      </c>
      <c r="BQ376" t="s">
        <v>1809</v>
      </c>
      <c r="BR376" t="s">
        <v>1809</v>
      </c>
      <c r="BS376" t="s">
        <v>1809</v>
      </c>
      <c r="BT376" t="s">
        <v>1809</v>
      </c>
      <c r="BU376" t="s">
        <v>1809</v>
      </c>
      <c r="BV376">
        <v>0</v>
      </c>
      <c r="BW376" t="s">
        <v>1809</v>
      </c>
      <c r="BX376" t="s">
        <v>1809</v>
      </c>
      <c r="BY376" t="s">
        <v>1809</v>
      </c>
      <c r="BZ376" t="s">
        <v>1809</v>
      </c>
      <c r="CA376" t="s">
        <v>1809</v>
      </c>
      <c r="CB376" t="s">
        <v>1809</v>
      </c>
      <c r="CC376" t="s">
        <v>1809</v>
      </c>
      <c r="CD376" t="s">
        <v>1809</v>
      </c>
      <c r="CE376" t="s">
        <v>1809</v>
      </c>
      <c r="CF376" t="s">
        <v>1809</v>
      </c>
      <c r="CG376" t="s">
        <v>1809</v>
      </c>
      <c r="CH376">
        <v>0</v>
      </c>
      <c r="CI376" t="s">
        <v>1809</v>
      </c>
      <c r="CJ376" t="s">
        <v>1809</v>
      </c>
      <c r="CK376" t="s">
        <v>1809</v>
      </c>
      <c r="CL376" t="s">
        <v>1809</v>
      </c>
      <c r="CM376" t="s">
        <v>1809</v>
      </c>
      <c r="CN376" t="s">
        <v>1809</v>
      </c>
      <c r="CO376" t="s">
        <v>1809</v>
      </c>
      <c r="CP376" t="s">
        <v>1809</v>
      </c>
      <c r="CQ376" t="s">
        <v>1809</v>
      </c>
      <c r="CR376" t="s">
        <v>1809</v>
      </c>
      <c r="CS376" t="s">
        <v>1809</v>
      </c>
      <c r="CT376" t="s">
        <v>1809</v>
      </c>
      <c r="CU376" t="s">
        <v>1809</v>
      </c>
      <c r="CV376" t="s">
        <v>1809</v>
      </c>
      <c r="CW376" t="s">
        <v>1809</v>
      </c>
      <c r="CX376" t="s">
        <v>1809</v>
      </c>
      <c r="CY376" t="s">
        <v>1809</v>
      </c>
      <c r="CZ376" t="s">
        <v>1809</v>
      </c>
      <c r="DA376" t="s">
        <v>1809</v>
      </c>
      <c r="DB376" t="s">
        <v>1809</v>
      </c>
      <c r="DC376" t="s">
        <v>1809</v>
      </c>
      <c r="DD376" t="s">
        <v>1809</v>
      </c>
      <c r="DE376" t="s">
        <v>1809</v>
      </c>
      <c r="DF376" t="s">
        <v>1809</v>
      </c>
      <c r="DG376" t="s">
        <v>1809</v>
      </c>
      <c r="DH376" t="s">
        <v>1809</v>
      </c>
      <c r="DI376" t="s">
        <v>1809</v>
      </c>
      <c r="DJ376" t="s">
        <v>1809</v>
      </c>
      <c r="DK376" t="s">
        <v>1809</v>
      </c>
      <c r="DL376" t="s">
        <v>1809</v>
      </c>
      <c r="DM376" t="s">
        <v>1809</v>
      </c>
      <c r="DN376" t="s">
        <v>1809</v>
      </c>
      <c r="DO376" t="s">
        <v>1809</v>
      </c>
      <c r="DP376" t="s">
        <v>1809</v>
      </c>
      <c r="DQ376" t="s">
        <v>1809</v>
      </c>
      <c r="DR376" t="s">
        <v>1809</v>
      </c>
      <c r="DS376" t="s">
        <v>1809</v>
      </c>
      <c r="DT376" t="s">
        <v>1809</v>
      </c>
      <c r="DU376" t="s">
        <v>1809</v>
      </c>
      <c r="DV376" t="s">
        <v>1809</v>
      </c>
      <c r="DW376">
        <v>0</v>
      </c>
      <c r="DX376">
        <v>1</v>
      </c>
      <c r="DY376">
        <v>0</v>
      </c>
      <c r="DZ376" t="s">
        <v>1809</v>
      </c>
      <c r="EA376">
        <v>1</v>
      </c>
      <c r="EB376">
        <v>0</v>
      </c>
      <c r="EC376">
        <v>0</v>
      </c>
      <c r="ED376">
        <v>0</v>
      </c>
      <c r="EE376">
        <v>0</v>
      </c>
      <c r="EF376">
        <v>0</v>
      </c>
      <c r="EG376">
        <v>1</v>
      </c>
      <c r="EH376">
        <v>0</v>
      </c>
      <c r="EI376">
        <v>1</v>
      </c>
      <c r="EJ376">
        <v>1</v>
      </c>
      <c r="EK376">
        <v>0</v>
      </c>
      <c r="EL376">
        <v>1</v>
      </c>
      <c r="EM376">
        <v>0</v>
      </c>
      <c r="EN376">
        <v>0</v>
      </c>
      <c r="EO376">
        <v>1</v>
      </c>
      <c r="EP376">
        <v>0</v>
      </c>
      <c r="EQ376">
        <v>0</v>
      </c>
      <c r="ER376">
        <v>1</v>
      </c>
      <c r="ES376">
        <v>0</v>
      </c>
      <c r="ET376">
        <v>1</v>
      </c>
      <c r="EU376">
        <v>0</v>
      </c>
      <c r="EV376">
        <v>0</v>
      </c>
      <c r="EW376">
        <v>0</v>
      </c>
    </row>
    <row r="377" spans="1:153" x14ac:dyDescent="0.35">
      <c r="A377" t="s">
        <v>890</v>
      </c>
      <c r="B377" s="1">
        <v>43739</v>
      </c>
      <c r="C377" s="1">
        <v>43805</v>
      </c>
      <c r="D377">
        <v>1</v>
      </c>
      <c r="E377">
        <v>0</v>
      </c>
      <c r="F377">
        <v>0</v>
      </c>
      <c r="G377">
        <v>0</v>
      </c>
      <c r="H377">
        <v>1</v>
      </c>
      <c r="I377">
        <v>0</v>
      </c>
      <c r="J377">
        <v>1</v>
      </c>
      <c r="K377">
        <v>2</v>
      </c>
      <c r="L377">
        <v>0</v>
      </c>
      <c r="M377">
        <v>1</v>
      </c>
      <c r="N377">
        <v>1</v>
      </c>
      <c r="O377">
        <v>1</v>
      </c>
      <c r="P377">
        <v>1</v>
      </c>
      <c r="Q377">
        <v>0</v>
      </c>
      <c r="R377">
        <v>0</v>
      </c>
      <c r="S377">
        <v>0</v>
      </c>
      <c r="T377">
        <v>0</v>
      </c>
      <c r="U377">
        <v>1</v>
      </c>
      <c r="V377">
        <v>1</v>
      </c>
      <c r="W377">
        <v>1</v>
      </c>
      <c r="X377">
        <v>0</v>
      </c>
      <c r="Y377">
        <v>1</v>
      </c>
      <c r="Z377">
        <v>1</v>
      </c>
      <c r="AA377">
        <v>0</v>
      </c>
      <c r="AB377">
        <v>0</v>
      </c>
      <c r="AC377">
        <v>1</v>
      </c>
      <c r="AD377">
        <v>1</v>
      </c>
      <c r="AE377">
        <v>1</v>
      </c>
      <c r="AF377">
        <v>0</v>
      </c>
      <c r="AG377">
        <v>0</v>
      </c>
      <c r="AH377">
        <v>0</v>
      </c>
      <c r="AI377">
        <v>0</v>
      </c>
      <c r="AJ377">
        <v>0</v>
      </c>
      <c r="AK377">
        <v>0</v>
      </c>
      <c r="AL377">
        <v>1</v>
      </c>
      <c r="AM377">
        <v>0</v>
      </c>
      <c r="AN377">
        <v>0</v>
      </c>
      <c r="AO377">
        <v>0</v>
      </c>
      <c r="AP377" t="s">
        <v>1809</v>
      </c>
      <c r="AQ377" t="s">
        <v>1809</v>
      </c>
      <c r="AR377" t="s">
        <v>1809</v>
      </c>
      <c r="AS377" t="s">
        <v>1809</v>
      </c>
      <c r="AT377" t="s">
        <v>1809</v>
      </c>
      <c r="AU377" t="s">
        <v>1809</v>
      </c>
      <c r="AV377" t="s">
        <v>1809</v>
      </c>
      <c r="AW377" t="s">
        <v>1809</v>
      </c>
      <c r="AX377" t="s">
        <v>1809</v>
      </c>
      <c r="AY377" t="s">
        <v>1809</v>
      </c>
      <c r="AZ377">
        <v>0</v>
      </c>
      <c r="BA377" t="s">
        <v>1809</v>
      </c>
      <c r="BB377" t="s">
        <v>1809</v>
      </c>
      <c r="BC377" t="s">
        <v>1809</v>
      </c>
      <c r="BD377" t="s">
        <v>1809</v>
      </c>
      <c r="BE377" t="s">
        <v>1809</v>
      </c>
      <c r="BF377" t="s">
        <v>1809</v>
      </c>
      <c r="BG377" t="s">
        <v>1809</v>
      </c>
      <c r="BH377" t="s">
        <v>1809</v>
      </c>
      <c r="BI377" t="s">
        <v>1809</v>
      </c>
      <c r="BJ377" t="s">
        <v>1809</v>
      </c>
      <c r="BK377" t="s">
        <v>1809</v>
      </c>
      <c r="BL377" t="s">
        <v>1809</v>
      </c>
      <c r="BM377" t="s">
        <v>1809</v>
      </c>
      <c r="BN377" t="s">
        <v>1809</v>
      </c>
      <c r="BO377" t="s">
        <v>1809</v>
      </c>
      <c r="BP377" t="s">
        <v>1809</v>
      </c>
      <c r="BQ377" t="s">
        <v>1809</v>
      </c>
      <c r="BR377" t="s">
        <v>1809</v>
      </c>
      <c r="BS377" t="s">
        <v>1809</v>
      </c>
      <c r="BT377" t="s">
        <v>1809</v>
      </c>
      <c r="BU377" t="s">
        <v>1809</v>
      </c>
      <c r="BV377">
        <v>0</v>
      </c>
      <c r="BW377" t="s">
        <v>1809</v>
      </c>
      <c r="BX377" t="s">
        <v>1809</v>
      </c>
      <c r="BY377" t="s">
        <v>1809</v>
      </c>
      <c r="BZ377" t="s">
        <v>1809</v>
      </c>
      <c r="CA377" t="s">
        <v>1809</v>
      </c>
      <c r="CB377" t="s">
        <v>1809</v>
      </c>
      <c r="CC377" t="s">
        <v>1809</v>
      </c>
      <c r="CD377" t="s">
        <v>1809</v>
      </c>
      <c r="CE377" t="s">
        <v>1809</v>
      </c>
      <c r="CF377" t="s">
        <v>1809</v>
      </c>
      <c r="CG377" t="s">
        <v>1809</v>
      </c>
      <c r="CH377">
        <v>0</v>
      </c>
      <c r="CI377" t="s">
        <v>1809</v>
      </c>
      <c r="CJ377" t="s">
        <v>1809</v>
      </c>
      <c r="CK377" t="s">
        <v>1809</v>
      </c>
      <c r="CL377" t="s">
        <v>1809</v>
      </c>
      <c r="CM377" t="s">
        <v>1809</v>
      </c>
      <c r="CN377" t="s">
        <v>1809</v>
      </c>
      <c r="CO377" t="s">
        <v>1809</v>
      </c>
      <c r="CP377" t="s">
        <v>1809</v>
      </c>
      <c r="CQ377" t="s">
        <v>1809</v>
      </c>
      <c r="CR377" t="s">
        <v>1809</v>
      </c>
      <c r="CS377" t="s">
        <v>1809</v>
      </c>
      <c r="CT377" t="s">
        <v>1809</v>
      </c>
      <c r="CU377" t="s">
        <v>1809</v>
      </c>
      <c r="CV377" t="s">
        <v>1809</v>
      </c>
      <c r="CW377" t="s">
        <v>1809</v>
      </c>
      <c r="CX377" t="s">
        <v>1809</v>
      </c>
      <c r="CY377" t="s">
        <v>1809</v>
      </c>
      <c r="CZ377" t="s">
        <v>1809</v>
      </c>
      <c r="DA377" t="s">
        <v>1809</v>
      </c>
      <c r="DB377" t="s">
        <v>1809</v>
      </c>
      <c r="DC377" t="s">
        <v>1809</v>
      </c>
      <c r="DD377" t="s">
        <v>1809</v>
      </c>
      <c r="DE377" t="s">
        <v>1809</v>
      </c>
      <c r="DF377" t="s">
        <v>1809</v>
      </c>
      <c r="DG377" t="s">
        <v>1809</v>
      </c>
      <c r="DH377" t="s">
        <v>1809</v>
      </c>
      <c r="DI377" t="s">
        <v>1809</v>
      </c>
      <c r="DJ377" t="s">
        <v>1809</v>
      </c>
      <c r="DK377" t="s">
        <v>1809</v>
      </c>
      <c r="DL377" t="s">
        <v>1809</v>
      </c>
      <c r="DM377" t="s">
        <v>1809</v>
      </c>
      <c r="DN377" t="s">
        <v>1809</v>
      </c>
      <c r="DO377" t="s">
        <v>1809</v>
      </c>
      <c r="DP377" t="s">
        <v>1809</v>
      </c>
      <c r="DQ377" t="s">
        <v>1809</v>
      </c>
      <c r="DR377" t="s">
        <v>1809</v>
      </c>
      <c r="DS377" t="s">
        <v>1809</v>
      </c>
      <c r="DT377" t="s">
        <v>1809</v>
      </c>
      <c r="DU377" t="s">
        <v>1809</v>
      </c>
      <c r="DV377" t="s">
        <v>1809</v>
      </c>
      <c r="DW377">
        <v>0</v>
      </c>
      <c r="DX377">
        <v>1</v>
      </c>
      <c r="DY377">
        <v>0</v>
      </c>
      <c r="DZ377" t="s">
        <v>1809</v>
      </c>
      <c r="EA377">
        <v>1</v>
      </c>
      <c r="EB377">
        <v>0</v>
      </c>
      <c r="EC377">
        <v>0</v>
      </c>
      <c r="ED377">
        <v>0</v>
      </c>
      <c r="EE377">
        <v>0</v>
      </c>
      <c r="EF377">
        <v>0</v>
      </c>
      <c r="EG377">
        <v>1</v>
      </c>
      <c r="EH377">
        <v>0</v>
      </c>
      <c r="EI377">
        <v>1</v>
      </c>
      <c r="EJ377">
        <v>1</v>
      </c>
      <c r="EK377">
        <v>0</v>
      </c>
      <c r="EL377">
        <v>1</v>
      </c>
      <c r="EM377">
        <v>0</v>
      </c>
      <c r="EN377">
        <v>0</v>
      </c>
      <c r="EO377">
        <v>1</v>
      </c>
      <c r="EP377">
        <v>0</v>
      </c>
      <c r="EQ377">
        <v>0</v>
      </c>
      <c r="ER377">
        <v>1</v>
      </c>
      <c r="ES377">
        <v>0</v>
      </c>
      <c r="ET377">
        <v>1</v>
      </c>
      <c r="EU377">
        <v>0</v>
      </c>
      <c r="EV377">
        <v>0</v>
      </c>
      <c r="EW377">
        <v>0</v>
      </c>
    </row>
    <row r="378" spans="1:153" x14ac:dyDescent="0.35">
      <c r="A378" t="s">
        <v>890</v>
      </c>
      <c r="B378" s="1">
        <v>43806</v>
      </c>
      <c r="C378" s="1">
        <v>43830</v>
      </c>
      <c r="D378">
        <v>1</v>
      </c>
      <c r="E378">
        <v>0</v>
      </c>
      <c r="F378">
        <v>0</v>
      </c>
      <c r="G378">
        <v>0</v>
      </c>
      <c r="H378">
        <v>1</v>
      </c>
      <c r="I378">
        <v>0</v>
      </c>
      <c r="J378">
        <v>1</v>
      </c>
      <c r="K378">
        <v>2</v>
      </c>
      <c r="L378">
        <v>0</v>
      </c>
      <c r="M378">
        <v>1</v>
      </c>
      <c r="N378">
        <v>1</v>
      </c>
      <c r="O378">
        <v>1</v>
      </c>
      <c r="P378">
        <v>1</v>
      </c>
      <c r="Q378">
        <v>0</v>
      </c>
      <c r="R378">
        <v>0</v>
      </c>
      <c r="S378">
        <v>0</v>
      </c>
      <c r="T378">
        <v>0</v>
      </c>
      <c r="U378">
        <v>1</v>
      </c>
      <c r="V378">
        <v>1</v>
      </c>
      <c r="W378">
        <v>1</v>
      </c>
      <c r="X378">
        <v>0</v>
      </c>
      <c r="Y378">
        <v>1</v>
      </c>
      <c r="Z378">
        <v>1</v>
      </c>
      <c r="AA378">
        <v>0</v>
      </c>
      <c r="AB378">
        <v>0</v>
      </c>
      <c r="AC378">
        <v>1</v>
      </c>
      <c r="AD378">
        <v>1</v>
      </c>
      <c r="AE378">
        <v>1</v>
      </c>
      <c r="AF378">
        <v>0</v>
      </c>
      <c r="AG378">
        <v>0</v>
      </c>
      <c r="AH378">
        <v>0</v>
      </c>
      <c r="AI378">
        <v>0</v>
      </c>
      <c r="AJ378">
        <v>0</v>
      </c>
      <c r="AK378">
        <v>0</v>
      </c>
      <c r="AL378">
        <v>1</v>
      </c>
      <c r="AM378">
        <v>0</v>
      </c>
      <c r="AN378">
        <v>0</v>
      </c>
      <c r="AO378">
        <v>0</v>
      </c>
      <c r="AP378" t="s">
        <v>1809</v>
      </c>
      <c r="AQ378" t="s">
        <v>1809</v>
      </c>
      <c r="AR378" t="s">
        <v>1809</v>
      </c>
      <c r="AS378" t="s">
        <v>1809</v>
      </c>
      <c r="AT378" t="s">
        <v>1809</v>
      </c>
      <c r="AU378" t="s">
        <v>1809</v>
      </c>
      <c r="AV378" t="s">
        <v>1809</v>
      </c>
      <c r="AW378" t="s">
        <v>1809</v>
      </c>
      <c r="AX378" t="s">
        <v>1809</v>
      </c>
      <c r="AY378" t="s">
        <v>1809</v>
      </c>
      <c r="AZ378">
        <v>0</v>
      </c>
      <c r="BA378" t="s">
        <v>1809</v>
      </c>
      <c r="BB378" t="s">
        <v>1809</v>
      </c>
      <c r="BC378" t="s">
        <v>1809</v>
      </c>
      <c r="BD378" t="s">
        <v>1809</v>
      </c>
      <c r="BE378" t="s">
        <v>1809</v>
      </c>
      <c r="BF378" t="s">
        <v>1809</v>
      </c>
      <c r="BG378" t="s">
        <v>1809</v>
      </c>
      <c r="BH378" t="s">
        <v>1809</v>
      </c>
      <c r="BI378" t="s">
        <v>1809</v>
      </c>
      <c r="BJ378" t="s">
        <v>1809</v>
      </c>
      <c r="BK378" t="s">
        <v>1809</v>
      </c>
      <c r="BL378" t="s">
        <v>1809</v>
      </c>
      <c r="BM378" t="s">
        <v>1809</v>
      </c>
      <c r="BN378" t="s">
        <v>1809</v>
      </c>
      <c r="BO378" t="s">
        <v>1809</v>
      </c>
      <c r="BP378" t="s">
        <v>1809</v>
      </c>
      <c r="BQ378" t="s">
        <v>1809</v>
      </c>
      <c r="BR378" t="s">
        <v>1809</v>
      </c>
      <c r="BS378" t="s">
        <v>1809</v>
      </c>
      <c r="BT378" t="s">
        <v>1809</v>
      </c>
      <c r="BU378" t="s">
        <v>1809</v>
      </c>
      <c r="BV378">
        <v>0</v>
      </c>
      <c r="BW378" t="s">
        <v>1809</v>
      </c>
      <c r="BX378" t="s">
        <v>1809</v>
      </c>
      <c r="BY378" t="s">
        <v>1809</v>
      </c>
      <c r="BZ378" t="s">
        <v>1809</v>
      </c>
      <c r="CA378" t="s">
        <v>1809</v>
      </c>
      <c r="CB378" t="s">
        <v>1809</v>
      </c>
      <c r="CC378" t="s">
        <v>1809</v>
      </c>
      <c r="CD378" t="s">
        <v>1809</v>
      </c>
      <c r="CE378" t="s">
        <v>1809</v>
      </c>
      <c r="CF378" t="s">
        <v>1809</v>
      </c>
      <c r="CG378" t="s">
        <v>1809</v>
      </c>
      <c r="CH378">
        <v>0</v>
      </c>
      <c r="CI378" t="s">
        <v>1809</v>
      </c>
      <c r="CJ378" t="s">
        <v>1809</v>
      </c>
      <c r="CK378" t="s">
        <v>1809</v>
      </c>
      <c r="CL378" t="s">
        <v>1809</v>
      </c>
      <c r="CM378" t="s">
        <v>1809</v>
      </c>
      <c r="CN378" t="s">
        <v>1809</v>
      </c>
      <c r="CO378" t="s">
        <v>1809</v>
      </c>
      <c r="CP378" t="s">
        <v>1809</v>
      </c>
      <c r="CQ378" t="s">
        <v>1809</v>
      </c>
      <c r="CR378" t="s">
        <v>1809</v>
      </c>
      <c r="CS378" t="s">
        <v>1809</v>
      </c>
      <c r="CT378" t="s">
        <v>1809</v>
      </c>
      <c r="CU378" t="s">
        <v>1809</v>
      </c>
      <c r="CV378" t="s">
        <v>1809</v>
      </c>
      <c r="CW378" t="s">
        <v>1809</v>
      </c>
      <c r="CX378" t="s">
        <v>1809</v>
      </c>
      <c r="CY378" t="s">
        <v>1809</v>
      </c>
      <c r="CZ378" t="s">
        <v>1809</v>
      </c>
      <c r="DA378" t="s">
        <v>1809</v>
      </c>
      <c r="DB378" t="s">
        <v>1809</v>
      </c>
      <c r="DC378" t="s">
        <v>1809</v>
      </c>
      <c r="DD378" t="s">
        <v>1809</v>
      </c>
      <c r="DE378" t="s">
        <v>1809</v>
      </c>
      <c r="DF378" t="s">
        <v>1809</v>
      </c>
      <c r="DG378" t="s">
        <v>1809</v>
      </c>
      <c r="DH378" t="s">
        <v>1809</v>
      </c>
      <c r="DI378" t="s">
        <v>1809</v>
      </c>
      <c r="DJ378" t="s">
        <v>1809</v>
      </c>
      <c r="DK378" t="s">
        <v>1809</v>
      </c>
      <c r="DL378" t="s">
        <v>1809</v>
      </c>
      <c r="DM378" t="s">
        <v>1809</v>
      </c>
      <c r="DN378" t="s">
        <v>1809</v>
      </c>
      <c r="DO378" t="s">
        <v>1809</v>
      </c>
      <c r="DP378" t="s">
        <v>1809</v>
      </c>
      <c r="DQ378" t="s">
        <v>1809</v>
      </c>
      <c r="DR378" t="s">
        <v>1809</v>
      </c>
      <c r="DS378" t="s">
        <v>1809</v>
      </c>
      <c r="DT378" t="s">
        <v>1809</v>
      </c>
      <c r="DU378" t="s">
        <v>1809</v>
      </c>
      <c r="DV378" t="s">
        <v>1809</v>
      </c>
      <c r="DW378">
        <v>0</v>
      </c>
      <c r="DX378">
        <v>1</v>
      </c>
      <c r="DY378">
        <v>0</v>
      </c>
      <c r="DZ378" t="s">
        <v>1809</v>
      </c>
      <c r="EA378">
        <v>1</v>
      </c>
      <c r="EB378">
        <v>0</v>
      </c>
      <c r="EC378">
        <v>0</v>
      </c>
      <c r="ED378">
        <v>0</v>
      </c>
      <c r="EE378">
        <v>0</v>
      </c>
      <c r="EF378">
        <v>0</v>
      </c>
      <c r="EG378">
        <v>1</v>
      </c>
      <c r="EH378">
        <v>0</v>
      </c>
      <c r="EI378">
        <v>1</v>
      </c>
      <c r="EJ378">
        <v>1</v>
      </c>
      <c r="EK378">
        <v>0</v>
      </c>
      <c r="EL378">
        <v>1</v>
      </c>
      <c r="EM378">
        <v>0</v>
      </c>
      <c r="EN378">
        <v>0</v>
      </c>
      <c r="EO378">
        <v>1</v>
      </c>
      <c r="EP378">
        <v>0</v>
      </c>
      <c r="EQ378">
        <v>0</v>
      </c>
      <c r="ER378">
        <v>1</v>
      </c>
      <c r="ES378">
        <v>0</v>
      </c>
      <c r="ET378">
        <v>1</v>
      </c>
      <c r="EU378">
        <v>0</v>
      </c>
      <c r="EV378">
        <v>0</v>
      </c>
      <c r="EW378">
        <v>0</v>
      </c>
    </row>
    <row r="379" spans="1:153" x14ac:dyDescent="0.35">
      <c r="A379" t="s">
        <v>914</v>
      </c>
      <c r="B379" s="1">
        <v>41640</v>
      </c>
      <c r="C379" s="1">
        <v>41837</v>
      </c>
      <c r="D379">
        <v>1</v>
      </c>
      <c r="E379">
        <v>0</v>
      </c>
      <c r="F379">
        <v>1</v>
      </c>
      <c r="G379">
        <v>0</v>
      </c>
      <c r="H379">
        <v>0</v>
      </c>
      <c r="I379">
        <v>0</v>
      </c>
      <c r="J379">
        <v>0</v>
      </c>
      <c r="K379" t="s">
        <v>1809</v>
      </c>
      <c r="L379">
        <v>0</v>
      </c>
      <c r="M379">
        <v>0</v>
      </c>
      <c r="N379">
        <v>0</v>
      </c>
      <c r="O379">
        <v>0</v>
      </c>
      <c r="P379">
        <v>0</v>
      </c>
      <c r="Q379">
        <v>1</v>
      </c>
      <c r="R379">
        <v>0</v>
      </c>
      <c r="S379">
        <v>0</v>
      </c>
      <c r="T379">
        <v>0</v>
      </c>
      <c r="U379">
        <v>0</v>
      </c>
      <c r="V379">
        <v>0</v>
      </c>
      <c r="W379">
        <v>0</v>
      </c>
      <c r="X379">
        <v>1</v>
      </c>
      <c r="Y379">
        <v>0</v>
      </c>
      <c r="Z379" t="s">
        <v>1809</v>
      </c>
      <c r="AA379" t="s">
        <v>1809</v>
      </c>
      <c r="AB379" t="s">
        <v>1809</v>
      </c>
      <c r="AC379" t="s">
        <v>1809</v>
      </c>
      <c r="AD379" t="s">
        <v>1809</v>
      </c>
      <c r="AE379" t="s">
        <v>1809</v>
      </c>
      <c r="AF379" t="s">
        <v>1809</v>
      </c>
      <c r="AG379" t="s">
        <v>1809</v>
      </c>
      <c r="AH379" t="s">
        <v>1809</v>
      </c>
      <c r="AI379" t="s">
        <v>1809</v>
      </c>
      <c r="AJ379" t="s">
        <v>1809</v>
      </c>
      <c r="AK379" t="s">
        <v>1809</v>
      </c>
      <c r="AL379" t="s">
        <v>1809</v>
      </c>
      <c r="AM379" t="s">
        <v>1809</v>
      </c>
      <c r="AN379">
        <v>0</v>
      </c>
      <c r="AO379">
        <v>0</v>
      </c>
      <c r="AP379" t="s">
        <v>1809</v>
      </c>
      <c r="AQ379" t="s">
        <v>1809</v>
      </c>
      <c r="AR379" t="s">
        <v>1809</v>
      </c>
      <c r="AS379" t="s">
        <v>1809</v>
      </c>
      <c r="AT379" t="s">
        <v>1809</v>
      </c>
      <c r="AU379" t="s">
        <v>1809</v>
      </c>
      <c r="AV379" t="s">
        <v>1809</v>
      </c>
      <c r="AW379" t="s">
        <v>1809</v>
      </c>
      <c r="AX379" t="s">
        <v>1809</v>
      </c>
      <c r="AY379" t="s">
        <v>1809</v>
      </c>
      <c r="AZ379">
        <v>0</v>
      </c>
      <c r="BA379" t="s">
        <v>1809</v>
      </c>
      <c r="BB379" t="s">
        <v>1809</v>
      </c>
      <c r="BC379" t="s">
        <v>1809</v>
      </c>
      <c r="BD379" t="s">
        <v>1809</v>
      </c>
      <c r="BE379" t="s">
        <v>1809</v>
      </c>
      <c r="BF379" t="s">
        <v>1809</v>
      </c>
      <c r="BG379" t="s">
        <v>1809</v>
      </c>
      <c r="BH379" t="s">
        <v>1809</v>
      </c>
      <c r="BI379" t="s">
        <v>1809</v>
      </c>
      <c r="BJ379" t="s">
        <v>1809</v>
      </c>
      <c r="BK379" t="s">
        <v>1809</v>
      </c>
      <c r="BL379" t="s">
        <v>1809</v>
      </c>
      <c r="BM379" t="s">
        <v>1809</v>
      </c>
      <c r="BN379" t="s">
        <v>1809</v>
      </c>
      <c r="BO379" t="s">
        <v>1809</v>
      </c>
      <c r="BP379" t="s">
        <v>1809</v>
      </c>
      <c r="BQ379" t="s">
        <v>1809</v>
      </c>
      <c r="BR379" t="s">
        <v>1809</v>
      </c>
      <c r="BS379" t="s">
        <v>1809</v>
      </c>
      <c r="BT379" t="s">
        <v>1809</v>
      </c>
      <c r="BU379" t="s">
        <v>1809</v>
      </c>
      <c r="BV379">
        <v>0</v>
      </c>
      <c r="BW379" t="s">
        <v>1809</v>
      </c>
      <c r="BX379" t="s">
        <v>1809</v>
      </c>
      <c r="BY379" t="s">
        <v>1809</v>
      </c>
      <c r="BZ379" t="s">
        <v>1809</v>
      </c>
      <c r="CA379" t="s">
        <v>1809</v>
      </c>
      <c r="CB379" t="s">
        <v>1809</v>
      </c>
      <c r="CC379" t="s">
        <v>1809</v>
      </c>
      <c r="CD379" t="s">
        <v>1809</v>
      </c>
      <c r="CE379" t="s">
        <v>1809</v>
      </c>
      <c r="CF379" t="s">
        <v>1809</v>
      </c>
      <c r="CG379" t="s">
        <v>1809</v>
      </c>
      <c r="CH379">
        <v>0</v>
      </c>
      <c r="CI379" t="s">
        <v>1809</v>
      </c>
      <c r="CJ379" t="s">
        <v>1809</v>
      </c>
      <c r="CK379" t="s">
        <v>1809</v>
      </c>
      <c r="CL379" t="s">
        <v>1809</v>
      </c>
      <c r="CM379" t="s">
        <v>1809</v>
      </c>
      <c r="CN379" t="s">
        <v>1809</v>
      </c>
      <c r="CO379" t="s">
        <v>1809</v>
      </c>
      <c r="CP379" t="s">
        <v>1809</v>
      </c>
      <c r="CQ379" t="s">
        <v>1809</v>
      </c>
      <c r="CR379" t="s">
        <v>1809</v>
      </c>
      <c r="CS379" t="s">
        <v>1809</v>
      </c>
      <c r="CT379" t="s">
        <v>1809</v>
      </c>
      <c r="CU379" t="s">
        <v>1809</v>
      </c>
      <c r="CV379" t="s">
        <v>1809</v>
      </c>
      <c r="CW379" t="s">
        <v>1809</v>
      </c>
      <c r="CX379" t="s">
        <v>1809</v>
      </c>
      <c r="CY379" t="s">
        <v>1809</v>
      </c>
      <c r="CZ379" t="s">
        <v>1809</v>
      </c>
      <c r="DA379" t="s">
        <v>1809</v>
      </c>
      <c r="DB379" t="s">
        <v>1809</v>
      </c>
      <c r="DC379" t="s">
        <v>1809</v>
      </c>
      <c r="DD379" t="s">
        <v>1809</v>
      </c>
      <c r="DE379" t="s">
        <v>1809</v>
      </c>
      <c r="DF379" t="s">
        <v>1809</v>
      </c>
      <c r="DG379" t="s">
        <v>1809</v>
      </c>
      <c r="DH379" t="s">
        <v>1809</v>
      </c>
      <c r="DI379" t="s">
        <v>1809</v>
      </c>
      <c r="DJ379" t="s">
        <v>1809</v>
      </c>
      <c r="DK379" t="s">
        <v>1809</v>
      </c>
      <c r="DL379" t="s">
        <v>1809</v>
      </c>
      <c r="DM379" t="s">
        <v>1809</v>
      </c>
      <c r="DN379" t="s">
        <v>1809</v>
      </c>
      <c r="DO379" t="s">
        <v>1809</v>
      </c>
      <c r="DP379" t="s">
        <v>1809</v>
      </c>
      <c r="DQ379" t="s">
        <v>1809</v>
      </c>
      <c r="DR379" t="s">
        <v>1809</v>
      </c>
      <c r="DS379" t="s">
        <v>1809</v>
      </c>
      <c r="DT379" t="s">
        <v>1809</v>
      </c>
      <c r="DU379" t="s">
        <v>1809</v>
      </c>
      <c r="DV379" t="s">
        <v>1809</v>
      </c>
      <c r="DW379">
        <v>0</v>
      </c>
      <c r="DX379">
        <v>0</v>
      </c>
      <c r="DY379">
        <v>0</v>
      </c>
      <c r="DZ379" t="s">
        <v>1809</v>
      </c>
      <c r="EA379">
        <v>0</v>
      </c>
      <c r="EB379" t="s">
        <v>1809</v>
      </c>
      <c r="EC379" t="s">
        <v>1809</v>
      </c>
      <c r="ED379" t="s">
        <v>1809</v>
      </c>
      <c r="EE379" t="s">
        <v>1809</v>
      </c>
      <c r="EF379" t="s">
        <v>1809</v>
      </c>
      <c r="EG379" t="s">
        <v>1809</v>
      </c>
      <c r="EH379" t="s">
        <v>1809</v>
      </c>
      <c r="EI379">
        <v>0</v>
      </c>
      <c r="EJ379">
        <v>0</v>
      </c>
      <c r="EK379">
        <v>0</v>
      </c>
      <c r="EL379">
        <v>0</v>
      </c>
      <c r="EM379" t="s">
        <v>1809</v>
      </c>
      <c r="EN379" t="s">
        <v>1809</v>
      </c>
      <c r="EO379" t="s">
        <v>1809</v>
      </c>
      <c r="EP379" t="s">
        <v>1809</v>
      </c>
      <c r="EQ379" t="s">
        <v>1809</v>
      </c>
      <c r="ER379">
        <v>0</v>
      </c>
      <c r="ES379" t="s">
        <v>1809</v>
      </c>
      <c r="ET379" t="s">
        <v>1809</v>
      </c>
      <c r="EU379" t="s">
        <v>1809</v>
      </c>
      <c r="EV379" t="s">
        <v>1809</v>
      </c>
      <c r="EW379" t="s">
        <v>1809</v>
      </c>
    </row>
    <row r="380" spans="1:153" x14ac:dyDescent="0.35">
      <c r="A380" t="s">
        <v>914</v>
      </c>
      <c r="B380" s="1">
        <v>41838</v>
      </c>
      <c r="C380" s="1">
        <v>42424</v>
      </c>
      <c r="D380">
        <v>1</v>
      </c>
      <c r="E380">
        <v>0</v>
      </c>
      <c r="F380">
        <v>1</v>
      </c>
      <c r="G380">
        <v>0</v>
      </c>
      <c r="H380">
        <v>0</v>
      </c>
      <c r="I380">
        <v>0</v>
      </c>
      <c r="J380">
        <v>0</v>
      </c>
      <c r="K380" t="s">
        <v>1809</v>
      </c>
      <c r="L380">
        <v>0</v>
      </c>
      <c r="M380">
        <v>0</v>
      </c>
      <c r="N380">
        <v>0</v>
      </c>
      <c r="O380">
        <v>0</v>
      </c>
      <c r="P380">
        <v>0</v>
      </c>
      <c r="Q380">
        <v>1</v>
      </c>
      <c r="R380">
        <v>0</v>
      </c>
      <c r="S380">
        <v>0</v>
      </c>
      <c r="T380">
        <v>0</v>
      </c>
      <c r="U380">
        <v>0</v>
      </c>
      <c r="V380">
        <v>0</v>
      </c>
      <c r="W380">
        <v>0</v>
      </c>
      <c r="X380">
        <v>1</v>
      </c>
      <c r="Y380">
        <v>0</v>
      </c>
      <c r="Z380" t="s">
        <v>1809</v>
      </c>
      <c r="AA380" t="s">
        <v>1809</v>
      </c>
      <c r="AB380" t="s">
        <v>1809</v>
      </c>
      <c r="AC380" t="s">
        <v>1809</v>
      </c>
      <c r="AD380" t="s">
        <v>1809</v>
      </c>
      <c r="AE380" t="s">
        <v>1809</v>
      </c>
      <c r="AF380" t="s">
        <v>1809</v>
      </c>
      <c r="AG380" t="s">
        <v>1809</v>
      </c>
      <c r="AH380" t="s">
        <v>1809</v>
      </c>
      <c r="AI380" t="s">
        <v>1809</v>
      </c>
      <c r="AJ380" t="s">
        <v>1809</v>
      </c>
      <c r="AK380" t="s">
        <v>1809</v>
      </c>
      <c r="AL380" t="s">
        <v>1809</v>
      </c>
      <c r="AM380" t="s">
        <v>1809</v>
      </c>
      <c r="AN380">
        <v>0</v>
      </c>
      <c r="AO380">
        <v>0</v>
      </c>
      <c r="AP380" t="s">
        <v>1809</v>
      </c>
      <c r="AQ380" t="s">
        <v>1809</v>
      </c>
      <c r="AR380" t="s">
        <v>1809</v>
      </c>
      <c r="AS380" t="s">
        <v>1809</v>
      </c>
      <c r="AT380" t="s">
        <v>1809</v>
      </c>
      <c r="AU380" t="s">
        <v>1809</v>
      </c>
      <c r="AV380" t="s">
        <v>1809</v>
      </c>
      <c r="AW380" t="s">
        <v>1809</v>
      </c>
      <c r="AX380" t="s">
        <v>1809</v>
      </c>
      <c r="AY380" t="s">
        <v>1809</v>
      </c>
      <c r="AZ380">
        <v>0</v>
      </c>
      <c r="BA380" t="s">
        <v>1809</v>
      </c>
      <c r="BB380" t="s">
        <v>1809</v>
      </c>
      <c r="BC380" t="s">
        <v>1809</v>
      </c>
      <c r="BD380" t="s">
        <v>1809</v>
      </c>
      <c r="BE380" t="s">
        <v>1809</v>
      </c>
      <c r="BF380" t="s">
        <v>1809</v>
      </c>
      <c r="BG380" t="s">
        <v>1809</v>
      </c>
      <c r="BH380" t="s">
        <v>1809</v>
      </c>
      <c r="BI380" t="s">
        <v>1809</v>
      </c>
      <c r="BJ380" t="s">
        <v>1809</v>
      </c>
      <c r="BK380" t="s">
        <v>1809</v>
      </c>
      <c r="BL380" t="s">
        <v>1809</v>
      </c>
      <c r="BM380" t="s">
        <v>1809</v>
      </c>
      <c r="BN380" t="s">
        <v>1809</v>
      </c>
      <c r="BO380" t="s">
        <v>1809</v>
      </c>
      <c r="BP380" t="s">
        <v>1809</v>
      </c>
      <c r="BQ380" t="s">
        <v>1809</v>
      </c>
      <c r="BR380" t="s">
        <v>1809</v>
      </c>
      <c r="BS380" t="s">
        <v>1809</v>
      </c>
      <c r="BT380" t="s">
        <v>1809</v>
      </c>
      <c r="BU380" t="s">
        <v>1809</v>
      </c>
      <c r="BV380">
        <v>0</v>
      </c>
      <c r="BW380" t="s">
        <v>1809</v>
      </c>
      <c r="BX380" t="s">
        <v>1809</v>
      </c>
      <c r="BY380" t="s">
        <v>1809</v>
      </c>
      <c r="BZ380" t="s">
        <v>1809</v>
      </c>
      <c r="CA380" t="s">
        <v>1809</v>
      </c>
      <c r="CB380" t="s">
        <v>1809</v>
      </c>
      <c r="CC380" t="s">
        <v>1809</v>
      </c>
      <c r="CD380" t="s">
        <v>1809</v>
      </c>
      <c r="CE380" t="s">
        <v>1809</v>
      </c>
      <c r="CF380" t="s">
        <v>1809</v>
      </c>
      <c r="CG380" t="s">
        <v>1809</v>
      </c>
      <c r="CH380">
        <v>0</v>
      </c>
      <c r="CI380" t="s">
        <v>1809</v>
      </c>
      <c r="CJ380" t="s">
        <v>1809</v>
      </c>
      <c r="CK380" t="s">
        <v>1809</v>
      </c>
      <c r="CL380" t="s">
        <v>1809</v>
      </c>
      <c r="CM380" t="s">
        <v>1809</v>
      </c>
      <c r="CN380" t="s">
        <v>1809</v>
      </c>
      <c r="CO380" t="s">
        <v>1809</v>
      </c>
      <c r="CP380" t="s">
        <v>1809</v>
      </c>
      <c r="CQ380" t="s">
        <v>1809</v>
      </c>
      <c r="CR380" t="s">
        <v>1809</v>
      </c>
      <c r="CS380" t="s">
        <v>1809</v>
      </c>
      <c r="CT380" t="s">
        <v>1809</v>
      </c>
      <c r="CU380" t="s">
        <v>1809</v>
      </c>
      <c r="CV380" t="s">
        <v>1809</v>
      </c>
      <c r="CW380" t="s">
        <v>1809</v>
      </c>
      <c r="CX380" t="s">
        <v>1809</v>
      </c>
      <c r="CY380" t="s">
        <v>1809</v>
      </c>
      <c r="CZ380" t="s">
        <v>1809</v>
      </c>
      <c r="DA380" t="s">
        <v>1809</v>
      </c>
      <c r="DB380" t="s">
        <v>1809</v>
      </c>
      <c r="DC380" t="s">
        <v>1809</v>
      </c>
      <c r="DD380" t="s">
        <v>1809</v>
      </c>
      <c r="DE380" t="s">
        <v>1809</v>
      </c>
      <c r="DF380" t="s">
        <v>1809</v>
      </c>
      <c r="DG380" t="s">
        <v>1809</v>
      </c>
      <c r="DH380" t="s">
        <v>1809</v>
      </c>
      <c r="DI380" t="s">
        <v>1809</v>
      </c>
      <c r="DJ380" t="s">
        <v>1809</v>
      </c>
      <c r="DK380" t="s">
        <v>1809</v>
      </c>
      <c r="DL380" t="s">
        <v>1809</v>
      </c>
      <c r="DM380" t="s">
        <v>1809</v>
      </c>
      <c r="DN380" t="s">
        <v>1809</v>
      </c>
      <c r="DO380" t="s">
        <v>1809</v>
      </c>
      <c r="DP380" t="s">
        <v>1809</v>
      </c>
      <c r="DQ380" t="s">
        <v>1809</v>
      </c>
      <c r="DR380" t="s">
        <v>1809</v>
      </c>
      <c r="DS380" t="s">
        <v>1809</v>
      </c>
      <c r="DT380" t="s">
        <v>1809</v>
      </c>
      <c r="DU380" t="s">
        <v>1809</v>
      </c>
      <c r="DV380" t="s">
        <v>1809</v>
      </c>
      <c r="DW380">
        <v>0</v>
      </c>
      <c r="DX380">
        <v>0</v>
      </c>
      <c r="DY380">
        <v>0</v>
      </c>
      <c r="DZ380" t="s">
        <v>1809</v>
      </c>
      <c r="EA380">
        <v>0</v>
      </c>
      <c r="EB380" t="s">
        <v>1809</v>
      </c>
      <c r="EC380" t="s">
        <v>1809</v>
      </c>
      <c r="ED380" t="s">
        <v>1809</v>
      </c>
      <c r="EE380" t="s">
        <v>1809</v>
      </c>
      <c r="EF380" t="s">
        <v>1809</v>
      </c>
      <c r="EG380" t="s">
        <v>1809</v>
      </c>
      <c r="EH380" t="s">
        <v>1809</v>
      </c>
      <c r="EI380">
        <v>0</v>
      </c>
      <c r="EJ380">
        <v>0</v>
      </c>
      <c r="EK380">
        <v>0</v>
      </c>
      <c r="EL380">
        <v>0</v>
      </c>
      <c r="EM380" t="s">
        <v>1809</v>
      </c>
      <c r="EN380" t="s">
        <v>1809</v>
      </c>
      <c r="EO380" t="s">
        <v>1809</v>
      </c>
      <c r="EP380" t="s">
        <v>1809</v>
      </c>
      <c r="EQ380" t="s">
        <v>1809</v>
      </c>
      <c r="ER380">
        <v>0</v>
      </c>
      <c r="ES380" t="s">
        <v>1809</v>
      </c>
      <c r="ET380" t="s">
        <v>1809</v>
      </c>
      <c r="EU380" t="s">
        <v>1809</v>
      </c>
      <c r="EV380" t="s">
        <v>1809</v>
      </c>
      <c r="EW380" t="s">
        <v>1809</v>
      </c>
    </row>
    <row r="381" spans="1:153" x14ac:dyDescent="0.35">
      <c r="A381" t="s">
        <v>914</v>
      </c>
      <c r="B381" s="1">
        <v>42425</v>
      </c>
      <c r="C381" s="1">
        <v>42735</v>
      </c>
      <c r="D381">
        <v>1</v>
      </c>
      <c r="E381">
        <v>0</v>
      </c>
      <c r="F381">
        <v>1</v>
      </c>
      <c r="G381">
        <v>0</v>
      </c>
      <c r="H381">
        <v>0</v>
      </c>
      <c r="I381">
        <v>0</v>
      </c>
      <c r="J381">
        <v>0</v>
      </c>
      <c r="K381" t="s">
        <v>1809</v>
      </c>
      <c r="L381">
        <v>0</v>
      </c>
      <c r="M381">
        <v>0</v>
      </c>
      <c r="N381">
        <v>0</v>
      </c>
      <c r="O381">
        <v>0</v>
      </c>
      <c r="P381">
        <v>0</v>
      </c>
      <c r="Q381">
        <v>1</v>
      </c>
      <c r="R381">
        <v>0</v>
      </c>
      <c r="S381">
        <v>0</v>
      </c>
      <c r="T381">
        <v>0</v>
      </c>
      <c r="U381">
        <v>0</v>
      </c>
      <c r="V381">
        <v>0</v>
      </c>
      <c r="W381">
        <v>0</v>
      </c>
      <c r="X381">
        <v>1</v>
      </c>
      <c r="Y381">
        <v>0</v>
      </c>
      <c r="Z381" t="s">
        <v>1809</v>
      </c>
      <c r="AA381" t="s">
        <v>1809</v>
      </c>
      <c r="AB381" t="s">
        <v>1809</v>
      </c>
      <c r="AC381" t="s">
        <v>1809</v>
      </c>
      <c r="AD381" t="s">
        <v>1809</v>
      </c>
      <c r="AE381" t="s">
        <v>1809</v>
      </c>
      <c r="AF381" t="s">
        <v>1809</v>
      </c>
      <c r="AG381" t="s">
        <v>1809</v>
      </c>
      <c r="AH381" t="s">
        <v>1809</v>
      </c>
      <c r="AI381" t="s">
        <v>1809</v>
      </c>
      <c r="AJ381" t="s">
        <v>1809</v>
      </c>
      <c r="AK381" t="s">
        <v>1809</v>
      </c>
      <c r="AL381" t="s">
        <v>1809</v>
      </c>
      <c r="AM381" t="s">
        <v>1809</v>
      </c>
      <c r="AN381">
        <v>0</v>
      </c>
      <c r="AO381">
        <v>0</v>
      </c>
      <c r="AP381" t="s">
        <v>1809</v>
      </c>
      <c r="AQ381" t="s">
        <v>1809</v>
      </c>
      <c r="AR381" t="s">
        <v>1809</v>
      </c>
      <c r="AS381" t="s">
        <v>1809</v>
      </c>
      <c r="AT381" t="s">
        <v>1809</v>
      </c>
      <c r="AU381" t="s">
        <v>1809</v>
      </c>
      <c r="AV381" t="s">
        <v>1809</v>
      </c>
      <c r="AW381" t="s">
        <v>1809</v>
      </c>
      <c r="AX381" t="s">
        <v>1809</v>
      </c>
      <c r="AY381" t="s">
        <v>1809</v>
      </c>
      <c r="AZ381">
        <v>0</v>
      </c>
      <c r="BA381" t="s">
        <v>1809</v>
      </c>
      <c r="BB381" t="s">
        <v>1809</v>
      </c>
      <c r="BC381" t="s">
        <v>1809</v>
      </c>
      <c r="BD381" t="s">
        <v>1809</v>
      </c>
      <c r="BE381" t="s">
        <v>1809</v>
      </c>
      <c r="BF381" t="s">
        <v>1809</v>
      </c>
      <c r="BG381" t="s">
        <v>1809</v>
      </c>
      <c r="BH381" t="s">
        <v>1809</v>
      </c>
      <c r="BI381" t="s">
        <v>1809</v>
      </c>
      <c r="BJ381" t="s">
        <v>1809</v>
      </c>
      <c r="BK381" t="s">
        <v>1809</v>
      </c>
      <c r="BL381" t="s">
        <v>1809</v>
      </c>
      <c r="BM381" t="s">
        <v>1809</v>
      </c>
      <c r="BN381" t="s">
        <v>1809</v>
      </c>
      <c r="BO381" t="s">
        <v>1809</v>
      </c>
      <c r="BP381" t="s">
        <v>1809</v>
      </c>
      <c r="BQ381" t="s">
        <v>1809</v>
      </c>
      <c r="BR381" t="s">
        <v>1809</v>
      </c>
      <c r="BS381" t="s">
        <v>1809</v>
      </c>
      <c r="BT381" t="s">
        <v>1809</v>
      </c>
      <c r="BU381" t="s">
        <v>1809</v>
      </c>
      <c r="BV381">
        <v>0</v>
      </c>
      <c r="BW381" t="s">
        <v>1809</v>
      </c>
      <c r="BX381" t="s">
        <v>1809</v>
      </c>
      <c r="BY381" t="s">
        <v>1809</v>
      </c>
      <c r="BZ381" t="s">
        <v>1809</v>
      </c>
      <c r="CA381" t="s">
        <v>1809</v>
      </c>
      <c r="CB381" t="s">
        <v>1809</v>
      </c>
      <c r="CC381" t="s">
        <v>1809</v>
      </c>
      <c r="CD381" t="s">
        <v>1809</v>
      </c>
      <c r="CE381" t="s">
        <v>1809</v>
      </c>
      <c r="CF381" t="s">
        <v>1809</v>
      </c>
      <c r="CG381" t="s">
        <v>1809</v>
      </c>
      <c r="CH381">
        <v>0</v>
      </c>
      <c r="CI381" t="s">
        <v>1809</v>
      </c>
      <c r="CJ381" t="s">
        <v>1809</v>
      </c>
      <c r="CK381" t="s">
        <v>1809</v>
      </c>
      <c r="CL381" t="s">
        <v>1809</v>
      </c>
      <c r="CM381" t="s">
        <v>1809</v>
      </c>
      <c r="CN381" t="s">
        <v>1809</v>
      </c>
      <c r="CO381" t="s">
        <v>1809</v>
      </c>
      <c r="CP381" t="s">
        <v>1809</v>
      </c>
      <c r="CQ381" t="s">
        <v>1809</v>
      </c>
      <c r="CR381" t="s">
        <v>1809</v>
      </c>
      <c r="CS381" t="s">
        <v>1809</v>
      </c>
      <c r="CT381" t="s">
        <v>1809</v>
      </c>
      <c r="CU381" t="s">
        <v>1809</v>
      </c>
      <c r="CV381" t="s">
        <v>1809</v>
      </c>
      <c r="CW381" t="s">
        <v>1809</v>
      </c>
      <c r="CX381" t="s">
        <v>1809</v>
      </c>
      <c r="CY381" t="s">
        <v>1809</v>
      </c>
      <c r="CZ381" t="s">
        <v>1809</v>
      </c>
      <c r="DA381" t="s">
        <v>1809</v>
      </c>
      <c r="DB381" t="s">
        <v>1809</v>
      </c>
      <c r="DC381" t="s">
        <v>1809</v>
      </c>
      <c r="DD381" t="s">
        <v>1809</v>
      </c>
      <c r="DE381" t="s">
        <v>1809</v>
      </c>
      <c r="DF381" t="s">
        <v>1809</v>
      </c>
      <c r="DG381" t="s">
        <v>1809</v>
      </c>
      <c r="DH381" t="s">
        <v>1809</v>
      </c>
      <c r="DI381" t="s">
        <v>1809</v>
      </c>
      <c r="DJ381" t="s">
        <v>1809</v>
      </c>
      <c r="DK381" t="s">
        <v>1809</v>
      </c>
      <c r="DL381" t="s">
        <v>1809</v>
      </c>
      <c r="DM381" t="s">
        <v>1809</v>
      </c>
      <c r="DN381" t="s">
        <v>1809</v>
      </c>
      <c r="DO381" t="s">
        <v>1809</v>
      </c>
      <c r="DP381" t="s">
        <v>1809</v>
      </c>
      <c r="DQ381" t="s">
        <v>1809</v>
      </c>
      <c r="DR381" t="s">
        <v>1809</v>
      </c>
      <c r="DS381" t="s">
        <v>1809</v>
      </c>
      <c r="DT381" t="s">
        <v>1809</v>
      </c>
      <c r="DU381" t="s">
        <v>1809</v>
      </c>
      <c r="DV381" t="s">
        <v>1809</v>
      </c>
      <c r="DW381">
        <v>0</v>
      </c>
      <c r="DX381">
        <v>0</v>
      </c>
      <c r="DY381">
        <v>0</v>
      </c>
      <c r="DZ381" t="s">
        <v>1809</v>
      </c>
      <c r="EA381">
        <v>0</v>
      </c>
      <c r="EB381" t="s">
        <v>1809</v>
      </c>
      <c r="EC381" t="s">
        <v>1809</v>
      </c>
      <c r="ED381" t="s">
        <v>1809</v>
      </c>
      <c r="EE381" t="s">
        <v>1809</v>
      </c>
      <c r="EF381" t="s">
        <v>1809</v>
      </c>
      <c r="EG381" t="s">
        <v>1809</v>
      </c>
      <c r="EH381" t="s">
        <v>1809</v>
      </c>
      <c r="EI381">
        <v>0</v>
      </c>
      <c r="EJ381">
        <v>0</v>
      </c>
      <c r="EK381">
        <v>0</v>
      </c>
      <c r="EL381">
        <v>0</v>
      </c>
      <c r="EM381" t="s">
        <v>1809</v>
      </c>
      <c r="EN381" t="s">
        <v>1809</v>
      </c>
      <c r="EO381" t="s">
        <v>1809</v>
      </c>
      <c r="EP381" t="s">
        <v>1809</v>
      </c>
      <c r="EQ381" t="s">
        <v>1809</v>
      </c>
      <c r="ER381">
        <v>0</v>
      </c>
      <c r="ES381" t="s">
        <v>1809</v>
      </c>
      <c r="ET381" t="s">
        <v>1809</v>
      </c>
      <c r="EU381" t="s">
        <v>1809</v>
      </c>
      <c r="EV381" t="s">
        <v>1809</v>
      </c>
      <c r="EW381" t="s">
        <v>1809</v>
      </c>
    </row>
    <row r="382" spans="1:153" x14ac:dyDescent="0.35">
      <c r="A382" t="s">
        <v>914</v>
      </c>
      <c r="B382" s="1">
        <v>42736</v>
      </c>
      <c r="C382" s="1">
        <v>42864</v>
      </c>
      <c r="D382">
        <v>1</v>
      </c>
      <c r="E382">
        <v>0</v>
      </c>
      <c r="F382">
        <v>1</v>
      </c>
      <c r="G382">
        <v>0</v>
      </c>
      <c r="H382">
        <v>0</v>
      </c>
      <c r="I382">
        <v>0</v>
      </c>
      <c r="J382">
        <v>1</v>
      </c>
      <c r="K382">
        <v>1</v>
      </c>
      <c r="L382">
        <v>1</v>
      </c>
      <c r="M382">
        <v>1</v>
      </c>
      <c r="N382">
        <v>1</v>
      </c>
      <c r="O382">
        <v>1</v>
      </c>
      <c r="P382">
        <v>1</v>
      </c>
      <c r="Q382">
        <v>0</v>
      </c>
      <c r="R382">
        <v>0</v>
      </c>
      <c r="S382">
        <v>0</v>
      </c>
      <c r="T382">
        <v>0</v>
      </c>
      <c r="U382">
        <v>0</v>
      </c>
      <c r="V382">
        <v>0</v>
      </c>
      <c r="W382">
        <v>0</v>
      </c>
      <c r="X382">
        <v>1</v>
      </c>
      <c r="Y382">
        <v>0</v>
      </c>
      <c r="Z382" t="s">
        <v>1809</v>
      </c>
      <c r="AA382" t="s">
        <v>1809</v>
      </c>
      <c r="AB382" t="s">
        <v>1809</v>
      </c>
      <c r="AC382" t="s">
        <v>1809</v>
      </c>
      <c r="AD382" t="s">
        <v>1809</v>
      </c>
      <c r="AE382" t="s">
        <v>1809</v>
      </c>
      <c r="AF382" t="s">
        <v>1809</v>
      </c>
      <c r="AG382" t="s">
        <v>1809</v>
      </c>
      <c r="AH382" t="s">
        <v>1809</v>
      </c>
      <c r="AI382" t="s">
        <v>1809</v>
      </c>
      <c r="AJ382" t="s">
        <v>1809</v>
      </c>
      <c r="AK382" t="s">
        <v>1809</v>
      </c>
      <c r="AL382" t="s">
        <v>1809</v>
      </c>
      <c r="AM382" t="s">
        <v>1809</v>
      </c>
      <c r="AN382">
        <v>0</v>
      </c>
      <c r="AO382">
        <v>0</v>
      </c>
      <c r="AP382" t="s">
        <v>1809</v>
      </c>
      <c r="AQ382" t="s">
        <v>1809</v>
      </c>
      <c r="AR382" t="s">
        <v>1809</v>
      </c>
      <c r="AS382" t="s">
        <v>1809</v>
      </c>
      <c r="AT382" t="s">
        <v>1809</v>
      </c>
      <c r="AU382" t="s">
        <v>1809</v>
      </c>
      <c r="AV382" t="s">
        <v>1809</v>
      </c>
      <c r="AW382" t="s">
        <v>1809</v>
      </c>
      <c r="AX382" t="s">
        <v>1809</v>
      </c>
      <c r="AY382" t="s">
        <v>1809</v>
      </c>
      <c r="AZ382">
        <v>0</v>
      </c>
      <c r="BA382" t="s">
        <v>1809</v>
      </c>
      <c r="BB382" t="s">
        <v>1809</v>
      </c>
      <c r="BC382" t="s">
        <v>1809</v>
      </c>
      <c r="BD382" t="s">
        <v>1809</v>
      </c>
      <c r="BE382" t="s">
        <v>1809</v>
      </c>
      <c r="BF382" t="s">
        <v>1809</v>
      </c>
      <c r="BG382" t="s">
        <v>1809</v>
      </c>
      <c r="BH382" t="s">
        <v>1809</v>
      </c>
      <c r="BI382" t="s">
        <v>1809</v>
      </c>
      <c r="BJ382" t="s">
        <v>1809</v>
      </c>
      <c r="BK382" t="s">
        <v>1809</v>
      </c>
      <c r="BL382" t="s">
        <v>1809</v>
      </c>
      <c r="BM382" t="s">
        <v>1809</v>
      </c>
      <c r="BN382" t="s">
        <v>1809</v>
      </c>
      <c r="BO382" t="s">
        <v>1809</v>
      </c>
      <c r="BP382" t="s">
        <v>1809</v>
      </c>
      <c r="BQ382" t="s">
        <v>1809</v>
      </c>
      <c r="BR382" t="s">
        <v>1809</v>
      </c>
      <c r="BS382" t="s">
        <v>1809</v>
      </c>
      <c r="BT382" t="s">
        <v>1809</v>
      </c>
      <c r="BU382" t="s">
        <v>1809</v>
      </c>
      <c r="BV382">
        <v>0</v>
      </c>
      <c r="BW382" t="s">
        <v>1809</v>
      </c>
      <c r="BX382" t="s">
        <v>1809</v>
      </c>
      <c r="BY382" t="s">
        <v>1809</v>
      </c>
      <c r="BZ382" t="s">
        <v>1809</v>
      </c>
      <c r="CA382" t="s">
        <v>1809</v>
      </c>
      <c r="CB382" t="s">
        <v>1809</v>
      </c>
      <c r="CC382" t="s">
        <v>1809</v>
      </c>
      <c r="CD382" t="s">
        <v>1809</v>
      </c>
      <c r="CE382" t="s">
        <v>1809</v>
      </c>
      <c r="CF382" t="s">
        <v>1809</v>
      </c>
      <c r="CG382" t="s">
        <v>1809</v>
      </c>
      <c r="CH382">
        <v>0</v>
      </c>
      <c r="CI382" t="s">
        <v>1809</v>
      </c>
      <c r="CJ382" t="s">
        <v>1809</v>
      </c>
      <c r="CK382" t="s">
        <v>1809</v>
      </c>
      <c r="CL382" t="s">
        <v>1809</v>
      </c>
      <c r="CM382" t="s">
        <v>1809</v>
      </c>
      <c r="CN382" t="s">
        <v>1809</v>
      </c>
      <c r="CO382" t="s">
        <v>1809</v>
      </c>
      <c r="CP382" t="s">
        <v>1809</v>
      </c>
      <c r="CQ382" t="s">
        <v>1809</v>
      </c>
      <c r="CR382" t="s">
        <v>1809</v>
      </c>
      <c r="CS382" t="s">
        <v>1809</v>
      </c>
      <c r="CT382" t="s">
        <v>1809</v>
      </c>
      <c r="CU382" t="s">
        <v>1809</v>
      </c>
      <c r="CV382" t="s">
        <v>1809</v>
      </c>
      <c r="CW382" t="s">
        <v>1809</v>
      </c>
      <c r="CX382" t="s">
        <v>1809</v>
      </c>
      <c r="CY382" t="s">
        <v>1809</v>
      </c>
      <c r="CZ382" t="s">
        <v>1809</v>
      </c>
      <c r="DA382" t="s">
        <v>1809</v>
      </c>
      <c r="DB382" t="s">
        <v>1809</v>
      </c>
      <c r="DC382" t="s">
        <v>1809</v>
      </c>
      <c r="DD382" t="s">
        <v>1809</v>
      </c>
      <c r="DE382" t="s">
        <v>1809</v>
      </c>
      <c r="DF382" t="s">
        <v>1809</v>
      </c>
      <c r="DG382" t="s">
        <v>1809</v>
      </c>
      <c r="DH382" t="s">
        <v>1809</v>
      </c>
      <c r="DI382" t="s">
        <v>1809</v>
      </c>
      <c r="DJ382" t="s">
        <v>1809</v>
      </c>
      <c r="DK382" t="s">
        <v>1809</v>
      </c>
      <c r="DL382" t="s">
        <v>1809</v>
      </c>
      <c r="DM382" t="s">
        <v>1809</v>
      </c>
      <c r="DN382" t="s">
        <v>1809</v>
      </c>
      <c r="DO382" t="s">
        <v>1809</v>
      </c>
      <c r="DP382" t="s">
        <v>1809</v>
      </c>
      <c r="DQ382" t="s">
        <v>1809</v>
      </c>
      <c r="DR382" t="s">
        <v>1809</v>
      </c>
      <c r="DS382" t="s">
        <v>1809</v>
      </c>
      <c r="DT382" t="s">
        <v>1809</v>
      </c>
      <c r="DU382" t="s">
        <v>1809</v>
      </c>
      <c r="DV382" t="s">
        <v>1809</v>
      </c>
      <c r="DW382">
        <v>0</v>
      </c>
      <c r="DX382">
        <v>0</v>
      </c>
      <c r="DY382">
        <v>0</v>
      </c>
      <c r="DZ382" t="s">
        <v>1809</v>
      </c>
      <c r="EA382">
        <v>1</v>
      </c>
      <c r="EB382">
        <v>0</v>
      </c>
      <c r="EC382">
        <v>0</v>
      </c>
      <c r="ED382">
        <v>0</v>
      </c>
      <c r="EE382">
        <v>0</v>
      </c>
      <c r="EF382">
        <v>1</v>
      </c>
      <c r="EG382">
        <v>1</v>
      </c>
      <c r="EH382">
        <v>0</v>
      </c>
      <c r="EI382">
        <v>0</v>
      </c>
      <c r="EJ382">
        <v>0</v>
      </c>
      <c r="EK382">
        <v>0</v>
      </c>
      <c r="EL382">
        <v>0</v>
      </c>
      <c r="EM382" t="s">
        <v>1809</v>
      </c>
      <c r="EN382" t="s">
        <v>1809</v>
      </c>
      <c r="EO382" t="s">
        <v>1809</v>
      </c>
      <c r="EP382" t="s">
        <v>1809</v>
      </c>
      <c r="EQ382" t="s">
        <v>1809</v>
      </c>
      <c r="ER382">
        <v>0</v>
      </c>
      <c r="ES382" t="s">
        <v>1809</v>
      </c>
      <c r="ET382" t="s">
        <v>1809</v>
      </c>
      <c r="EU382" t="s">
        <v>1809</v>
      </c>
      <c r="EV382" t="s">
        <v>1809</v>
      </c>
      <c r="EW382" t="s">
        <v>1809</v>
      </c>
    </row>
    <row r="383" spans="1:153" x14ac:dyDescent="0.35">
      <c r="A383" t="s">
        <v>914</v>
      </c>
      <c r="B383" s="1">
        <v>42865</v>
      </c>
      <c r="C383" s="1">
        <v>43299</v>
      </c>
      <c r="D383">
        <v>1</v>
      </c>
      <c r="E383">
        <v>0</v>
      </c>
      <c r="F383">
        <v>1</v>
      </c>
      <c r="G383">
        <v>0</v>
      </c>
      <c r="H383">
        <v>0</v>
      </c>
      <c r="I383">
        <v>0</v>
      </c>
      <c r="J383">
        <v>1</v>
      </c>
      <c r="K383">
        <v>1</v>
      </c>
      <c r="L383">
        <v>1</v>
      </c>
      <c r="M383">
        <v>1</v>
      </c>
      <c r="N383">
        <v>1</v>
      </c>
      <c r="O383">
        <v>1</v>
      </c>
      <c r="P383">
        <v>1</v>
      </c>
      <c r="Q383">
        <v>0</v>
      </c>
      <c r="R383">
        <v>0</v>
      </c>
      <c r="S383">
        <v>0</v>
      </c>
      <c r="T383">
        <v>0</v>
      </c>
      <c r="U383">
        <v>0</v>
      </c>
      <c r="V383">
        <v>0</v>
      </c>
      <c r="W383">
        <v>0</v>
      </c>
      <c r="X383">
        <v>1</v>
      </c>
      <c r="Y383">
        <v>0</v>
      </c>
      <c r="Z383" t="s">
        <v>1809</v>
      </c>
      <c r="AA383" t="s">
        <v>1809</v>
      </c>
      <c r="AB383" t="s">
        <v>1809</v>
      </c>
      <c r="AC383" t="s">
        <v>1809</v>
      </c>
      <c r="AD383" t="s">
        <v>1809</v>
      </c>
      <c r="AE383" t="s">
        <v>1809</v>
      </c>
      <c r="AF383" t="s">
        <v>1809</v>
      </c>
      <c r="AG383" t="s">
        <v>1809</v>
      </c>
      <c r="AH383" t="s">
        <v>1809</v>
      </c>
      <c r="AI383" t="s">
        <v>1809</v>
      </c>
      <c r="AJ383" t="s">
        <v>1809</v>
      </c>
      <c r="AK383" t="s">
        <v>1809</v>
      </c>
      <c r="AL383" t="s">
        <v>1809</v>
      </c>
      <c r="AM383" t="s">
        <v>1809</v>
      </c>
      <c r="AN383">
        <v>0</v>
      </c>
      <c r="AO383">
        <v>0</v>
      </c>
      <c r="AP383" t="s">
        <v>1809</v>
      </c>
      <c r="AQ383" t="s">
        <v>1809</v>
      </c>
      <c r="AR383" t="s">
        <v>1809</v>
      </c>
      <c r="AS383" t="s">
        <v>1809</v>
      </c>
      <c r="AT383" t="s">
        <v>1809</v>
      </c>
      <c r="AU383" t="s">
        <v>1809</v>
      </c>
      <c r="AV383" t="s">
        <v>1809</v>
      </c>
      <c r="AW383" t="s">
        <v>1809</v>
      </c>
      <c r="AX383" t="s">
        <v>1809</v>
      </c>
      <c r="AY383" t="s">
        <v>1809</v>
      </c>
      <c r="AZ383">
        <v>0</v>
      </c>
      <c r="BA383" t="s">
        <v>1809</v>
      </c>
      <c r="BB383" t="s">
        <v>1809</v>
      </c>
      <c r="BC383" t="s">
        <v>1809</v>
      </c>
      <c r="BD383" t="s">
        <v>1809</v>
      </c>
      <c r="BE383" t="s">
        <v>1809</v>
      </c>
      <c r="BF383" t="s">
        <v>1809</v>
      </c>
      <c r="BG383" t="s">
        <v>1809</v>
      </c>
      <c r="BH383" t="s">
        <v>1809</v>
      </c>
      <c r="BI383" t="s">
        <v>1809</v>
      </c>
      <c r="BJ383" t="s">
        <v>1809</v>
      </c>
      <c r="BK383" t="s">
        <v>1809</v>
      </c>
      <c r="BL383" t="s">
        <v>1809</v>
      </c>
      <c r="BM383" t="s">
        <v>1809</v>
      </c>
      <c r="BN383" t="s">
        <v>1809</v>
      </c>
      <c r="BO383" t="s">
        <v>1809</v>
      </c>
      <c r="BP383" t="s">
        <v>1809</v>
      </c>
      <c r="BQ383" t="s">
        <v>1809</v>
      </c>
      <c r="BR383" t="s">
        <v>1809</v>
      </c>
      <c r="BS383" t="s">
        <v>1809</v>
      </c>
      <c r="BT383" t="s">
        <v>1809</v>
      </c>
      <c r="BU383" t="s">
        <v>1809</v>
      </c>
      <c r="BV383">
        <v>0</v>
      </c>
      <c r="BW383" t="s">
        <v>1809</v>
      </c>
      <c r="BX383" t="s">
        <v>1809</v>
      </c>
      <c r="BY383" t="s">
        <v>1809</v>
      </c>
      <c r="BZ383" t="s">
        <v>1809</v>
      </c>
      <c r="CA383" t="s">
        <v>1809</v>
      </c>
      <c r="CB383" t="s">
        <v>1809</v>
      </c>
      <c r="CC383" t="s">
        <v>1809</v>
      </c>
      <c r="CD383" t="s">
        <v>1809</v>
      </c>
      <c r="CE383" t="s">
        <v>1809</v>
      </c>
      <c r="CF383" t="s">
        <v>1809</v>
      </c>
      <c r="CG383" t="s">
        <v>1809</v>
      </c>
      <c r="CH383">
        <v>0</v>
      </c>
      <c r="CI383" t="s">
        <v>1809</v>
      </c>
      <c r="CJ383" t="s">
        <v>1809</v>
      </c>
      <c r="CK383" t="s">
        <v>1809</v>
      </c>
      <c r="CL383" t="s">
        <v>1809</v>
      </c>
      <c r="CM383" t="s">
        <v>1809</v>
      </c>
      <c r="CN383" t="s">
        <v>1809</v>
      </c>
      <c r="CO383" t="s">
        <v>1809</v>
      </c>
      <c r="CP383" t="s">
        <v>1809</v>
      </c>
      <c r="CQ383" t="s">
        <v>1809</v>
      </c>
      <c r="CR383" t="s">
        <v>1809</v>
      </c>
      <c r="CS383" t="s">
        <v>1809</v>
      </c>
      <c r="CT383" t="s">
        <v>1809</v>
      </c>
      <c r="CU383" t="s">
        <v>1809</v>
      </c>
      <c r="CV383" t="s">
        <v>1809</v>
      </c>
      <c r="CW383" t="s">
        <v>1809</v>
      </c>
      <c r="CX383" t="s">
        <v>1809</v>
      </c>
      <c r="CY383" t="s">
        <v>1809</v>
      </c>
      <c r="CZ383" t="s">
        <v>1809</v>
      </c>
      <c r="DA383" t="s">
        <v>1809</v>
      </c>
      <c r="DB383" t="s">
        <v>1809</v>
      </c>
      <c r="DC383" t="s">
        <v>1809</v>
      </c>
      <c r="DD383" t="s">
        <v>1809</v>
      </c>
      <c r="DE383" t="s">
        <v>1809</v>
      </c>
      <c r="DF383" t="s">
        <v>1809</v>
      </c>
      <c r="DG383" t="s">
        <v>1809</v>
      </c>
      <c r="DH383" t="s">
        <v>1809</v>
      </c>
      <c r="DI383" t="s">
        <v>1809</v>
      </c>
      <c r="DJ383" t="s">
        <v>1809</v>
      </c>
      <c r="DK383" t="s">
        <v>1809</v>
      </c>
      <c r="DL383" t="s">
        <v>1809</v>
      </c>
      <c r="DM383" t="s">
        <v>1809</v>
      </c>
      <c r="DN383" t="s">
        <v>1809</v>
      </c>
      <c r="DO383" t="s">
        <v>1809</v>
      </c>
      <c r="DP383" t="s">
        <v>1809</v>
      </c>
      <c r="DQ383" t="s">
        <v>1809</v>
      </c>
      <c r="DR383" t="s">
        <v>1809</v>
      </c>
      <c r="DS383" t="s">
        <v>1809</v>
      </c>
      <c r="DT383" t="s">
        <v>1809</v>
      </c>
      <c r="DU383" t="s">
        <v>1809</v>
      </c>
      <c r="DV383" t="s">
        <v>1809</v>
      </c>
      <c r="DW383">
        <v>0</v>
      </c>
      <c r="DX383">
        <v>0</v>
      </c>
      <c r="DY383">
        <v>0</v>
      </c>
      <c r="DZ383" t="s">
        <v>1809</v>
      </c>
      <c r="EA383">
        <v>1</v>
      </c>
      <c r="EB383">
        <v>0</v>
      </c>
      <c r="EC383">
        <v>0</v>
      </c>
      <c r="ED383">
        <v>0</v>
      </c>
      <c r="EE383">
        <v>0</v>
      </c>
      <c r="EF383">
        <v>1</v>
      </c>
      <c r="EG383">
        <v>1</v>
      </c>
      <c r="EH383">
        <v>0</v>
      </c>
      <c r="EI383">
        <v>0</v>
      </c>
      <c r="EJ383">
        <v>0</v>
      </c>
      <c r="EK383">
        <v>0</v>
      </c>
      <c r="EL383">
        <v>0</v>
      </c>
      <c r="EM383" t="s">
        <v>1809</v>
      </c>
      <c r="EN383" t="s">
        <v>1809</v>
      </c>
      <c r="EO383" t="s">
        <v>1809</v>
      </c>
      <c r="EP383" t="s">
        <v>1809</v>
      </c>
      <c r="EQ383" t="s">
        <v>1809</v>
      </c>
      <c r="ER383">
        <v>0</v>
      </c>
      <c r="ES383" t="s">
        <v>1809</v>
      </c>
      <c r="ET383" t="s">
        <v>1809</v>
      </c>
      <c r="EU383" t="s">
        <v>1809</v>
      </c>
      <c r="EV383" t="s">
        <v>1809</v>
      </c>
      <c r="EW383" t="s">
        <v>1809</v>
      </c>
    </row>
    <row r="384" spans="1:153" x14ac:dyDescent="0.35">
      <c r="A384" t="s">
        <v>914</v>
      </c>
      <c r="B384" s="1">
        <v>43300</v>
      </c>
      <c r="C384" s="1">
        <v>43586</v>
      </c>
      <c r="D384">
        <v>1</v>
      </c>
      <c r="E384">
        <v>0</v>
      </c>
      <c r="F384">
        <v>1</v>
      </c>
      <c r="G384">
        <v>0</v>
      </c>
      <c r="H384">
        <v>0</v>
      </c>
      <c r="I384">
        <v>0</v>
      </c>
      <c r="J384">
        <v>1</v>
      </c>
      <c r="K384">
        <v>1</v>
      </c>
      <c r="L384">
        <v>1</v>
      </c>
      <c r="M384">
        <v>1</v>
      </c>
      <c r="N384">
        <v>1</v>
      </c>
      <c r="O384">
        <v>1</v>
      </c>
      <c r="P384">
        <v>1</v>
      </c>
      <c r="Q384">
        <v>0</v>
      </c>
      <c r="R384">
        <v>0</v>
      </c>
      <c r="S384">
        <v>0</v>
      </c>
      <c r="T384">
        <v>0</v>
      </c>
      <c r="U384">
        <v>0</v>
      </c>
      <c r="V384">
        <v>0</v>
      </c>
      <c r="W384">
        <v>0</v>
      </c>
      <c r="X384">
        <v>1</v>
      </c>
      <c r="Y384">
        <v>0</v>
      </c>
      <c r="Z384" t="s">
        <v>1809</v>
      </c>
      <c r="AA384" t="s">
        <v>1809</v>
      </c>
      <c r="AB384" t="s">
        <v>1809</v>
      </c>
      <c r="AC384" t="s">
        <v>1809</v>
      </c>
      <c r="AD384" t="s">
        <v>1809</v>
      </c>
      <c r="AE384" t="s">
        <v>1809</v>
      </c>
      <c r="AF384" t="s">
        <v>1809</v>
      </c>
      <c r="AG384" t="s">
        <v>1809</v>
      </c>
      <c r="AH384" t="s">
        <v>1809</v>
      </c>
      <c r="AI384" t="s">
        <v>1809</v>
      </c>
      <c r="AJ384" t="s">
        <v>1809</v>
      </c>
      <c r="AK384" t="s">
        <v>1809</v>
      </c>
      <c r="AL384" t="s">
        <v>1809</v>
      </c>
      <c r="AM384" t="s">
        <v>1809</v>
      </c>
      <c r="AN384">
        <v>0</v>
      </c>
      <c r="AO384">
        <v>0</v>
      </c>
      <c r="AP384" t="s">
        <v>1809</v>
      </c>
      <c r="AQ384" t="s">
        <v>1809</v>
      </c>
      <c r="AR384" t="s">
        <v>1809</v>
      </c>
      <c r="AS384" t="s">
        <v>1809</v>
      </c>
      <c r="AT384" t="s">
        <v>1809</v>
      </c>
      <c r="AU384" t="s">
        <v>1809</v>
      </c>
      <c r="AV384" t="s">
        <v>1809</v>
      </c>
      <c r="AW384" t="s">
        <v>1809</v>
      </c>
      <c r="AX384" t="s">
        <v>1809</v>
      </c>
      <c r="AY384" t="s">
        <v>1809</v>
      </c>
      <c r="AZ384">
        <v>0</v>
      </c>
      <c r="BA384" t="s">
        <v>1809</v>
      </c>
      <c r="BB384" t="s">
        <v>1809</v>
      </c>
      <c r="BC384" t="s">
        <v>1809</v>
      </c>
      <c r="BD384" t="s">
        <v>1809</v>
      </c>
      <c r="BE384" t="s">
        <v>1809</v>
      </c>
      <c r="BF384" t="s">
        <v>1809</v>
      </c>
      <c r="BG384" t="s">
        <v>1809</v>
      </c>
      <c r="BH384" t="s">
        <v>1809</v>
      </c>
      <c r="BI384" t="s">
        <v>1809</v>
      </c>
      <c r="BJ384" t="s">
        <v>1809</v>
      </c>
      <c r="BK384" t="s">
        <v>1809</v>
      </c>
      <c r="BL384" t="s">
        <v>1809</v>
      </c>
      <c r="BM384" t="s">
        <v>1809</v>
      </c>
      <c r="BN384" t="s">
        <v>1809</v>
      </c>
      <c r="BO384" t="s">
        <v>1809</v>
      </c>
      <c r="BP384" t="s">
        <v>1809</v>
      </c>
      <c r="BQ384" t="s">
        <v>1809</v>
      </c>
      <c r="BR384" t="s">
        <v>1809</v>
      </c>
      <c r="BS384" t="s">
        <v>1809</v>
      </c>
      <c r="BT384" t="s">
        <v>1809</v>
      </c>
      <c r="BU384" t="s">
        <v>1809</v>
      </c>
      <c r="BV384">
        <v>0</v>
      </c>
      <c r="BW384" t="s">
        <v>1809</v>
      </c>
      <c r="BX384" t="s">
        <v>1809</v>
      </c>
      <c r="BY384" t="s">
        <v>1809</v>
      </c>
      <c r="BZ384" t="s">
        <v>1809</v>
      </c>
      <c r="CA384" t="s">
        <v>1809</v>
      </c>
      <c r="CB384" t="s">
        <v>1809</v>
      </c>
      <c r="CC384" t="s">
        <v>1809</v>
      </c>
      <c r="CD384" t="s">
        <v>1809</v>
      </c>
      <c r="CE384" t="s">
        <v>1809</v>
      </c>
      <c r="CF384" t="s">
        <v>1809</v>
      </c>
      <c r="CG384" t="s">
        <v>1809</v>
      </c>
      <c r="CH384">
        <v>0</v>
      </c>
      <c r="CI384" t="s">
        <v>1809</v>
      </c>
      <c r="CJ384" t="s">
        <v>1809</v>
      </c>
      <c r="CK384" t="s">
        <v>1809</v>
      </c>
      <c r="CL384" t="s">
        <v>1809</v>
      </c>
      <c r="CM384" t="s">
        <v>1809</v>
      </c>
      <c r="CN384" t="s">
        <v>1809</v>
      </c>
      <c r="CO384" t="s">
        <v>1809</v>
      </c>
      <c r="CP384" t="s">
        <v>1809</v>
      </c>
      <c r="CQ384" t="s">
        <v>1809</v>
      </c>
      <c r="CR384" t="s">
        <v>1809</v>
      </c>
      <c r="CS384" t="s">
        <v>1809</v>
      </c>
      <c r="CT384" t="s">
        <v>1809</v>
      </c>
      <c r="CU384" t="s">
        <v>1809</v>
      </c>
      <c r="CV384" t="s">
        <v>1809</v>
      </c>
      <c r="CW384" t="s">
        <v>1809</v>
      </c>
      <c r="CX384" t="s">
        <v>1809</v>
      </c>
      <c r="CY384" t="s">
        <v>1809</v>
      </c>
      <c r="CZ384" t="s">
        <v>1809</v>
      </c>
      <c r="DA384" t="s">
        <v>1809</v>
      </c>
      <c r="DB384" t="s">
        <v>1809</v>
      </c>
      <c r="DC384" t="s">
        <v>1809</v>
      </c>
      <c r="DD384" t="s">
        <v>1809</v>
      </c>
      <c r="DE384" t="s">
        <v>1809</v>
      </c>
      <c r="DF384" t="s">
        <v>1809</v>
      </c>
      <c r="DG384" t="s">
        <v>1809</v>
      </c>
      <c r="DH384" t="s">
        <v>1809</v>
      </c>
      <c r="DI384" t="s">
        <v>1809</v>
      </c>
      <c r="DJ384" t="s">
        <v>1809</v>
      </c>
      <c r="DK384" t="s">
        <v>1809</v>
      </c>
      <c r="DL384" t="s">
        <v>1809</v>
      </c>
      <c r="DM384" t="s">
        <v>1809</v>
      </c>
      <c r="DN384" t="s">
        <v>1809</v>
      </c>
      <c r="DO384" t="s">
        <v>1809</v>
      </c>
      <c r="DP384" t="s">
        <v>1809</v>
      </c>
      <c r="DQ384" t="s">
        <v>1809</v>
      </c>
      <c r="DR384" t="s">
        <v>1809</v>
      </c>
      <c r="DS384" t="s">
        <v>1809</v>
      </c>
      <c r="DT384" t="s">
        <v>1809</v>
      </c>
      <c r="DU384" t="s">
        <v>1809</v>
      </c>
      <c r="DV384" t="s">
        <v>1809</v>
      </c>
      <c r="DW384">
        <v>0</v>
      </c>
      <c r="DX384">
        <v>0</v>
      </c>
      <c r="DY384">
        <v>0</v>
      </c>
      <c r="DZ384" t="s">
        <v>1809</v>
      </c>
      <c r="EA384">
        <v>1</v>
      </c>
      <c r="EB384">
        <v>0</v>
      </c>
      <c r="EC384">
        <v>0</v>
      </c>
      <c r="ED384">
        <v>0</v>
      </c>
      <c r="EE384">
        <v>0</v>
      </c>
      <c r="EF384">
        <v>1</v>
      </c>
      <c r="EG384">
        <v>1</v>
      </c>
      <c r="EH384">
        <v>0</v>
      </c>
      <c r="EI384">
        <v>1</v>
      </c>
      <c r="EJ384">
        <v>0</v>
      </c>
      <c r="EK384">
        <v>0</v>
      </c>
      <c r="EL384">
        <v>0</v>
      </c>
      <c r="EM384" t="s">
        <v>1809</v>
      </c>
      <c r="EN384" t="s">
        <v>1809</v>
      </c>
      <c r="EO384" t="s">
        <v>1809</v>
      </c>
      <c r="EP384" t="s">
        <v>1809</v>
      </c>
      <c r="EQ384" t="s">
        <v>1809</v>
      </c>
      <c r="ER384">
        <v>0</v>
      </c>
      <c r="ES384" t="s">
        <v>1809</v>
      </c>
      <c r="ET384" t="s">
        <v>1809</v>
      </c>
      <c r="EU384" t="s">
        <v>1809</v>
      </c>
      <c r="EV384" t="s">
        <v>1809</v>
      </c>
      <c r="EW384" t="s">
        <v>1809</v>
      </c>
    </row>
    <row r="385" spans="1:153" x14ac:dyDescent="0.35">
      <c r="A385" t="s">
        <v>914</v>
      </c>
      <c r="B385" s="1">
        <v>43587</v>
      </c>
      <c r="C385" s="1">
        <v>43830</v>
      </c>
      <c r="D385">
        <v>1</v>
      </c>
      <c r="E385">
        <v>0</v>
      </c>
      <c r="F385">
        <v>1</v>
      </c>
      <c r="G385">
        <v>0</v>
      </c>
      <c r="H385">
        <v>0</v>
      </c>
      <c r="I385">
        <v>0</v>
      </c>
      <c r="J385">
        <v>1</v>
      </c>
      <c r="K385">
        <v>1</v>
      </c>
      <c r="L385">
        <v>1</v>
      </c>
      <c r="M385">
        <v>1</v>
      </c>
      <c r="N385">
        <v>1</v>
      </c>
      <c r="O385">
        <v>1</v>
      </c>
      <c r="P385">
        <v>1</v>
      </c>
      <c r="Q385">
        <v>0</v>
      </c>
      <c r="R385">
        <v>0</v>
      </c>
      <c r="S385">
        <v>0</v>
      </c>
      <c r="T385">
        <v>0</v>
      </c>
      <c r="U385">
        <v>0</v>
      </c>
      <c r="V385">
        <v>0</v>
      </c>
      <c r="W385">
        <v>0</v>
      </c>
      <c r="X385">
        <v>1</v>
      </c>
      <c r="Y385">
        <v>0</v>
      </c>
      <c r="Z385" t="s">
        <v>1809</v>
      </c>
      <c r="AA385" t="s">
        <v>1809</v>
      </c>
      <c r="AB385" t="s">
        <v>1809</v>
      </c>
      <c r="AC385" t="s">
        <v>1809</v>
      </c>
      <c r="AD385" t="s">
        <v>1809</v>
      </c>
      <c r="AE385" t="s">
        <v>1809</v>
      </c>
      <c r="AF385" t="s">
        <v>1809</v>
      </c>
      <c r="AG385" t="s">
        <v>1809</v>
      </c>
      <c r="AH385" t="s">
        <v>1809</v>
      </c>
      <c r="AI385" t="s">
        <v>1809</v>
      </c>
      <c r="AJ385" t="s">
        <v>1809</v>
      </c>
      <c r="AK385" t="s">
        <v>1809</v>
      </c>
      <c r="AL385" t="s">
        <v>1809</v>
      </c>
      <c r="AM385" t="s">
        <v>1809</v>
      </c>
      <c r="AN385">
        <v>0</v>
      </c>
      <c r="AO385">
        <v>0</v>
      </c>
      <c r="AP385" t="s">
        <v>1809</v>
      </c>
      <c r="AQ385" t="s">
        <v>1809</v>
      </c>
      <c r="AR385" t="s">
        <v>1809</v>
      </c>
      <c r="AS385" t="s">
        <v>1809</v>
      </c>
      <c r="AT385" t="s">
        <v>1809</v>
      </c>
      <c r="AU385" t="s">
        <v>1809</v>
      </c>
      <c r="AV385" t="s">
        <v>1809</v>
      </c>
      <c r="AW385" t="s">
        <v>1809</v>
      </c>
      <c r="AX385" t="s">
        <v>1809</v>
      </c>
      <c r="AY385" t="s">
        <v>1809</v>
      </c>
      <c r="AZ385">
        <v>0</v>
      </c>
      <c r="BA385" t="s">
        <v>1809</v>
      </c>
      <c r="BB385" t="s">
        <v>1809</v>
      </c>
      <c r="BC385" t="s">
        <v>1809</v>
      </c>
      <c r="BD385" t="s">
        <v>1809</v>
      </c>
      <c r="BE385" t="s">
        <v>1809</v>
      </c>
      <c r="BF385" t="s">
        <v>1809</v>
      </c>
      <c r="BG385" t="s">
        <v>1809</v>
      </c>
      <c r="BH385" t="s">
        <v>1809</v>
      </c>
      <c r="BI385" t="s">
        <v>1809</v>
      </c>
      <c r="BJ385" t="s">
        <v>1809</v>
      </c>
      <c r="BK385" t="s">
        <v>1809</v>
      </c>
      <c r="BL385" t="s">
        <v>1809</v>
      </c>
      <c r="BM385" t="s">
        <v>1809</v>
      </c>
      <c r="BN385" t="s">
        <v>1809</v>
      </c>
      <c r="BO385" t="s">
        <v>1809</v>
      </c>
      <c r="BP385" t="s">
        <v>1809</v>
      </c>
      <c r="BQ385" t="s">
        <v>1809</v>
      </c>
      <c r="BR385" t="s">
        <v>1809</v>
      </c>
      <c r="BS385" t="s">
        <v>1809</v>
      </c>
      <c r="BT385" t="s">
        <v>1809</v>
      </c>
      <c r="BU385" t="s">
        <v>1809</v>
      </c>
      <c r="BV385">
        <v>0</v>
      </c>
      <c r="BW385" t="s">
        <v>1809</v>
      </c>
      <c r="BX385" t="s">
        <v>1809</v>
      </c>
      <c r="BY385" t="s">
        <v>1809</v>
      </c>
      <c r="BZ385" t="s">
        <v>1809</v>
      </c>
      <c r="CA385" t="s">
        <v>1809</v>
      </c>
      <c r="CB385" t="s">
        <v>1809</v>
      </c>
      <c r="CC385" t="s">
        <v>1809</v>
      </c>
      <c r="CD385" t="s">
        <v>1809</v>
      </c>
      <c r="CE385" t="s">
        <v>1809</v>
      </c>
      <c r="CF385" t="s">
        <v>1809</v>
      </c>
      <c r="CG385" t="s">
        <v>1809</v>
      </c>
      <c r="CH385">
        <v>0</v>
      </c>
      <c r="CI385" t="s">
        <v>1809</v>
      </c>
      <c r="CJ385" t="s">
        <v>1809</v>
      </c>
      <c r="CK385" t="s">
        <v>1809</v>
      </c>
      <c r="CL385" t="s">
        <v>1809</v>
      </c>
      <c r="CM385" t="s">
        <v>1809</v>
      </c>
      <c r="CN385" t="s">
        <v>1809</v>
      </c>
      <c r="CO385" t="s">
        <v>1809</v>
      </c>
      <c r="CP385" t="s">
        <v>1809</v>
      </c>
      <c r="CQ385" t="s">
        <v>1809</v>
      </c>
      <c r="CR385" t="s">
        <v>1809</v>
      </c>
      <c r="CS385" t="s">
        <v>1809</v>
      </c>
      <c r="CT385" t="s">
        <v>1809</v>
      </c>
      <c r="CU385" t="s">
        <v>1809</v>
      </c>
      <c r="CV385" t="s">
        <v>1809</v>
      </c>
      <c r="CW385" t="s">
        <v>1809</v>
      </c>
      <c r="CX385" t="s">
        <v>1809</v>
      </c>
      <c r="CY385" t="s">
        <v>1809</v>
      </c>
      <c r="CZ385" t="s">
        <v>1809</v>
      </c>
      <c r="DA385" t="s">
        <v>1809</v>
      </c>
      <c r="DB385" t="s">
        <v>1809</v>
      </c>
      <c r="DC385" t="s">
        <v>1809</v>
      </c>
      <c r="DD385" t="s">
        <v>1809</v>
      </c>
      <c r="DE385" t="s">
        <v>1809</v>
      </c>
      <c r="DF385" t="s">
        <v>1809</v>
      </c>
      <c r="DG385" t="s">
        <v>1809</v>
      </c>
      <c r="DH385" t="s">
        <v>1809</v>
      </c>
      <c r="DI385" t="s">
        <v>1809</v>
      </c>
      <c r="DJ385" t="s">
        <v>1809</v>
      </c>
      <c r="DK385" t="s">
        <v>1809</v>
      </c>
      <c r="DL385" t="s">
        <v>1809</v>
      </c>
      <c r="DM385" t="s">
        <v>1809</v>
      </c>
      <c r="DN385" t="s">
        <v>1809</v>
      </c>
      <c r="DO385" t="s">
        <v>1809</v>
      </c>
      <c r="DP385" t="s">
        <v>1809</v>
      </c>
      <c r="DQ385" t="s">
        <v>1809</v>
      </c>
      <c r="DR385" t="s">
        <v>1809</v>
      </c>
      <c r="DS385" t="s">
        <v>1809</v>
      </c>
      <c r="DT385" t="s">
        <v>1809</v>
      </c>
      <c r="DU385" t="s">
        <v>1809</v>
      </c>
      <c r="DV385" t="s">
        <v>1809</v>
      </c>
      <c r="DW385">
        <v>0</v>
      </c>
      <c r="DX385">
        <v>0</v>
      </c>
      <c r="DY385">
        <v>0</v>
      </c>
      <c r="DZ385" t="s">
        <v>1809</v>
      </c>
      <c r="EA385">
        <v>1</v>
      </c>
      <c r="EB385">
        <v>0</v>
      </c>
      <c r="EC385">
        <v>0</v>
      </c>
      <c r="ED385">
        <v>0</v>
      </c>
      <c r="EE385">
        <v>0</v>
      </c>
      <c r="EF385">
        <v>1</v>
      </c>
      <c r="EG385">
        <v>1</v>
      </c>
      <c r="EH385">
        <v>0</v>
      </c>
      <c r="EI385">
        <v>1</v>
      </c>
      <c r="EJ385">
        <v>0</v>
      </c>
      <c r="EK385">
        <v>0</v>
      </c>
      <c r="EL385">
        <v>1</v>
      </c>
      <c r="EM385">
        <v>0</v>
      </c>
      <c r="EN385">
        <v>0</v>
      </c>
      <c r="EO385">
        <v>1</v>
      </c>
      <c r="EP385">
        <v>0</v>
      </c>
      <c r="EQ385">
        <v>0</v>
      </c>
      <c r="ER385">
        <v>0</v>
      </c>
      <c r="ES385" t="s">
        <v>1809</v>
      </c>
      <c r="ET385" t="s">
        <v>1809</v>
      </c>
      <c r="EU385" t="s">
        <v>1809</v>
      </c>
      <c r="EV385" t="s">
        <v>1809</v>
      </c>
      <c r="EW385" t="s">
        <v>1809</v>
      </c>
    </row>
    <row r="386" spans="1:153" x14ac:dyDescent="0.35">
      <c r="A386" t="s">
        <v>920</v>
      </c>
      <c r="B386" s="1">
        <v>41640</v>
      </c>
      <c r="C386" s="1">
        <v>41725</v>
      </c>
      <c r="D386">
        <v>1</v>
      </c>
      <c r="E386">
        <v>1</v>
      </c>
      <c r="F386">
        <v>0</v>
      </c>
      <c r="G386">
        <v>0</v>
      </c>
      <c r="H386">
        <v>1</v>
      </c>
      <c r="I386">
        <v>0</v>
      </c>
      <c r="J386">
        <v>1</v>
      </c>
      <c r="K386">
        <v>3</v>
      </c>
      <c r="L386">
        <v>0</v>
      </c>
      <c r="M386">
        <v>1</v>
      </c>
      <c r="N386">
        <v>1</v>
      </c>
      <c r="O386">
        <v>1</v>
      </c>
      <c r="P386">
        <v>0</v>
      </c>
      <c r="Q386">
        <v>0</v>
      </c>
      <c r="R386">
        <v>1</v>
      </c>
      <c r="S386">
        <v>1</v>
      </c>
      <c r="T386">
        <v>0</v>
      </c>
      <c r="U386">
        <v>0</v>
      </c>
      <c r="V386">
        <v>0</v>
      </c>
      <c r="W386">
        <v>0</v>
      </c>
      <c r="X386">
        <v>0</v>
      </c>
      <c r="Y386">
        <v>0</v>
      </c>
      <c r="Z386" t="s">
        <v>1809</v>
      </c>
      <c r="AA386" t="s">
        <v>1809</v>
      </c>
      <c r="AB386" t="s">
        <v>1809</v>
      </c>
      <c r="AC386" t="s">
        <v>1809</v>
      </c>
      <c r="AD386" t="s">
        <v>1809</v>
      </c>
      <c r="AE386" t="s">
        <v>1809</v>
      </c>
      <c r="AF386" t="s">
        <v>1809</v>
      </c>
      <c r="AG386" t="s">
        <v>1809</v>
      </c>
      <c r="AH386" t="s">
        <v>1809</v>
      </c>
      <c r="AI386" t="s">
        <v>1809</v>
      </c>
      <c r="AJ386" t="s">
        <v>1809</v>
      </c>
      <c r="AK386" t="s">
        <v>1809</v>
      </c>
      <c r="AL386" t="s">
        <v>1809</v>
      </c>
      <c r="AM386" t="s">
        <v>1809</v>
      </c>
      <c r="AN386">
        <v>0</v>
      </c>
      <c r="AO386">
        <v>0</v>
      </c>
      <c r="AP386" t="s">
        <v>1809</v>
      </c>
      <c r="AQ386" t="s">
        <v>1809</v>
      </c>
      <c r="AR386" t="s">
        <v>1809</v>
      </c>
      <c r="AS386" t="s">
        <v>1809</v>
      </c>
      <c r="AT386" t="s">
        <v>1809</v>
      </c>
      <c r="AU386" t="s">
        <v>1809</v>
      </c>
      <c r="AV386" t="s">
        <v>1809</v>
      </c>
      <c r="AW386" t="s">
        <v>1809</v>
      </c>
      <c r="AX386" t="s">
        <v>1809</v>
      </c>
      <c r="AY386" t="s">
        <v>1809</v>
      </c>
      <c r="AZ386">
        <v>0</v>
      </c>
      <c r="BA386" t="s">
        <v>1809</v>
      </c>
      <c r="BB386" t="s">
        <v>1809</v>
      </c>
      <c r="BC386" t="s">
        <v>1809</v>
      </c>
      <c r="BD386" t="s">
        <v>1809</v>
      </c>
      <c r="BE386" t="s">
        <v>1809</v>
      </c>
      <c r="BF386" t="s">
        <v>1809</v>
      </c>
      <c r="BG386" t="s">
        <v>1809</v>
      </c>
      <c r="BH386" t="s">
        <v>1809</v>
      </c>
      <c r="BI386" t="s">
        <v>1809</v>
      </c>
      <c r="BJ386" t="s">
        <v>1809</v>
      </c>
      <c r="BK386" t="s">
        <v>1809</v>
      </c>
      <c r="BL386" t="s">
        <v>1809</v>
      </c>
      <c r="BM386" t="s">
        <v>1809</v>
      </c>
      <c r="BN386" t="s">
        <v>1809</v>
      </c>
      <c r="BO386" t="s">
        <v>1809</v>
      </c>
      <c r="BP386" t="s">
        <v>1809</v>
      </c>
      <c r="BQ386" t="s">
        <v>1809</v>
      </c>
      <c r="BR386" t="s">
        <v>1809</v>
      </c>
      <c r="BS386" t="s">
        <v>1809</v>
      </c>
      <c r="BT386" t="s">
        <v>1809</v>
      </c>
      <c r="BU386" t="s">
        <v>1809</v>
      </c>
      <c r="BV386">
        <v>0</v>
      </c>
      <c r="BW386" t="s">
        <v>1809</v>
      </c>
      <c r="BX386" t="s">
        <v>1809</v>
      </c>
      <c r="BY386" t="s">
        <v>1809</v>
      </c>
      <c r="BZ386" t="s">
        <v>1809</v>
      </c>
      <c r="CA386" t="s">
        <v>1809</v>
      </c>
      <c r="CB386" t="s">
        <v>1809</v>
      </c>
      <c r="CC386" t="s">
        <v>1809</v>
      </c>
      <c r="CD386" t="s">
        <v>1809</v>
      </c>
      <c r="CE386" t="s">
        <v>1809</v>
      </c>
      <c r="CF386" t="s">
        <v>1809</v>
      </c>
      <c r="CG386" t="s">
        <v>1809</v>
      </c>
      <c r="CH386">
        <v>0</v>
      </c>
      <c r="CI386" t="s">
        <v>1809</v>
      </c>
      <c r="CJ386" t="s">
        <v>1809</v>
      </c>
      <c r="CK386" t="s">
        <v>1809</v>
      </c>
      <c r="CL386" t="s">
        <v>1809</v>
      </c>
      <c r="CM386" t="s">
        <v>1809</v>
      </c>
      <c r="CN386" t="s">
        <v>1809</v>
      </c>
      <c r="CO386" t="s">
        <v>1809</v>
      </c>
      <c r="CP386" t="s">
        <v>1809</v>
      </c>
      <c r="CQ386" t="s">
        <v>1809</v>
      </c>
      <c r="CR386" t="s">
        <v>1809</v>
      </c>
      <c r="CS386" t="s">
        <v>1809</v>
      </c>
      <c r="CT386" t="s">
        <v>1809</v>
      </c>
      <c r="CU386" t="s">
        <v>1809</v>
      </c>
      <c r="CV386" t="s">
        <v>1809</v>
      </c>
      <c r="CW386" t="s">
        <v>1809</v>
      </c>
      <c r="CX386" t="s">
        <v>1809</v>
      </c>
      <c r="CY386" t="s">
        <v>1809</v>
      </c>
      <c r="CZ386" t="s">
        <v>1809</v>
      </c>
      <c r="DA386" t="s">
        <v>1809</v>
      </c>
      <c r="DB386" t="s">
        <v>1809</v>
      </c>
      <c r="DC386" t="s">
        <v>1809</v>
      </c>
      <c r="DD386" t="s">
        <v>1809</v>
      </c>
      <c r="DE386" t="s">
        <v>1809</v>
      </c>
      <c r="DF386" t="s">
        <v>1809</v>
      </c>
      <c r="DG386" t="s">
        <v>1809</v>
      </c>
      <c r="DH386" t="s">
        <v>1809</v>
      </c>
      <c r="DI386" t="s">
        <v>1809</v>
      </c>
      <c r="DJ386" t="s">
        <v>1809</v>
      </c>
      <c r="DK386" t="s">
        <v>1809</v>
      </c>
      <c r="DL386" t="s">
        <v>1809</v>
      </c>
      <c r="DM386" t="s">
        <v>1809</v>
      </c>
      <c r="DN386" t="s">
        <v>1809</v>
      </c>
      <c r="DO386" t="s">
        <v>1809</v>
      </c>
      <c r="DP386" t="s">
        <v>1809</v>
      </c>
      <c r="DQ386" t="s">
        <v>1809</v>
      </c>
      <c r="DR386" t="s">
        <v>1809</v>
      </c>
      <c r="DS386" t="s">
        <v>1809</v>
      </c>
      <c r="DT386" t="s">
        <v>1809</v>
      </c>
      <c r="DU386" t="s">
        <v>1809</v>
      </c>
      <c r="DV386" t="s">
        <v>1809</v>
      </c>
      <c r="DW386">
        <v>0</v>
      </c>
      <c r="DX386">
        <v>0</v>
      </c>
      <c r="DY386">
        <v>0</v>
      </c>
      <c r="DZ386" t="s">
        <v>1809</v>
      </c>
      <c r="EA386">
        <v>0</v>
      </c>
      <c r="EB386" t="s">
        <v>1809</v>
      </c>
      <c r="EC386" t="s">
        <v>1809</v>
      </c>
      <c r="ED386" t="s">
        <v>1809</v>
      </c>
      <c r="EE386" t="s">
        <v>1809</v>
      </c>
      <c r="EF386" t="s">
        <v>1809</v>
      </c>
      <c r="EG386" t="s">
        <v>1809</v>
      </c>
      <c r="EH386" t="s">
        <v>1809</v>
      </c>
      <c r="EI386">
        <v>0</v>
      </c>
      <c r="EJ386">
        <v>0</v>
      </c>
      <c r="EK386">
        <v>0</v>
      </c>
      <c r="EL386">
        <v>1</v>
      </c>
      <c r="EM386">
        <v>1</v>
      </c>
      <c r="EN386">
        <v>0</v>
      </c>
      <c r="EO386">
        <v>1</v>
      </c>
      <c r="EP386">
        <v>0</v>
      </c>
      <c r="EQ386">
        <v>0</v>
      </c>
      <c r="ER386">
        <v>0</v>
      </c>
      <c r="ES386" t="s">
        <v>1809</v>
      </c>
      <c r="ET386" t="s">
        <v>1809</v>
      </c>
      <c r="EU386" t="s">
        <v>1809</v>
      </c>
      <c r="EV386" t="s">
        <v>1809</v>
      </c>
      <c r="EW386" t="s">
        <v>1809</v>
      </c>
    </row>
    <row r="387" spans="1:153" x14ac:dyDescent="0.35">
      <c r="A387" t="s">
        <v>920</v>
      </c>
      <c r="B387" s="1">
        <v>41726</v>
      </c>
      <c r="C387" s="1">
        <v>42277</v>
      </c>
      <c r="D387">
        <v>1</v>
      </c>
      <c r="E387">
        <v>1</v>
      </c>
      <c r="F387">
        <v>0</v>
      </c>
      <c r="G387">
        <v>0</v>
      </c>
      <c r="H387">
        <v>1</v>
      </c>
      <c r="I387">
        <v>0</v>
      </c>
      <c r="J387">
        <v>1</v>
      </c>
      <c r="K387">
        <v>3</v>
      </c>
      <c r="L387">
        <v>0</v>
      </c>
      <c r="M387">
        <v>1</v>
      </c>
      <c r="N387">
        <v>1</v>
      </c>
      <c r="O387">
        <v>1</v>
      </c>
      <c r="P387">
        <v>0</v>
      </c>
      <c r="Q387">
        <v>0</v>
      </c>
      <c r="R387">
        <v>1</v>
      </c>
      <c r="S387">
        <v>1</v>
      </c>
      <c r="T387">
        <v>0</v>
      </c>
      <c r="U387">
        <v>0</v>
      </c>
      <c r="V387">
        <v>0</v>
      </c>
      <c r="W387">
        <v>0</v>
      </c>
      <c r="X387">
        <v>0</v>
      </c>
      <c r="Y387">
        <v>0</v>
      </c>
      <c r="Z387" t="s">
        <v>1809</v>
      </c>
      <c r="AA387" t="s">
        <v>1809</v>
      </c>
      <c r="AB387" t="s">
        <v>1809</v>
      </c>
      <c r="AC387" t="s">
        <v>1809</v>
      </c>
      <c r="AD387" t="s">
        <v>1809</v>
      </c>
      <c r="AE387" t="s">
        <v>1809</v>
      </c>
      <c r="AF387" t="s">
        <v>1809</v>
      </c>
      <c r="AG387" t="s">
        <v>1809</v>
      </c>
      <c r="AH387" t="s">
        <v>1809</v>
      </c>
      <c r="AI387" t="s">
        <v>1809</v>
      </c>
      <c r="AJ387" t="s">
        <v>1809</v>
      </c>
      <c r="AK387" t="s">
        <v>1809</v>
      </c>
      <c r="AL387" t="s">
        <v>1809</v>
      </c>
      <c r="AM387" t="s">
        <v>1809</v>
      </c>
      <c r="AN387">
        <v>0</v>
      </c>
      <c r="AO387">
        <v>0</v>
      </c>
      <c r="AP387" t="s">
        <v>1809</v>
      </c>
      <c r="AQ387" t="s">
        <v>1809</v>
      </c>
      <c r="AR387" t="s">
        <v>1809</v>
      </c>
      <c r="AS387" t="s">
        <v>1809</v>
      </c>
      <c r="AT387" t="s">
        <v>1809</v>
      </c>
      <c r="AU387" t="s">
        <v>1809</v>
      </c>
      <c r="AV387" t="s">
        <v>1809</v>
      </c>
      <c r="AW387" t="s">
        <v>1809</v>
      </c>
      <c r="AX387" t="s">
        <v>1809</v>
      </c>
      <c r="AY387" t="s">
        <v>1809</v>
      </c>
      <c r="AZ387">
        <v>0</v>
      </c>
      <c r="BA387" t="s">
        <v>1809</v>
      </c>
      <c r="BB387" t="s">
        <v>1809</v>
      </c>
      <c r="BC387" t="s">
        <v>1809</v>
      </c>
      <c r="BD387" t="s">
        <v>1809</v>
      </c>
      <c r="BE387" t="s">
        <v>1809</v>
      </c>
      <c r="BF387" t="s">
        <v>1809</v>
      </c>
      <c r="BG387" t="s">
        <v>1809</v>
      </c>
      <c r="BH387" t="s">
        <v>1809</v>
      </c>
      <c r="BI387" t="s">
        <v>1809</v>
      </c>
      <c r="BJ387" t="s">
        <v>1809</v>
      </c>
      <c r="BK387" t="s">
        <v>1809</v>
      </c>
      <c r="BL387" t="s">
        <v>1809</v>
      </c>
      <c r="BM387" t="s">
        <v>1809</v>
      </c>
      <c r="BN387" t="s">
        <v>1809</v>
      </c>
      <c r="BO387" t="s">
        <v>1809</v>
      </c>
      <c r="BP387" t="s">
        <v>1809</v>
      </c>
      <c r="BQ387" t="s">
        <v>1809</v>
      </c>
      <c r="BR387" t="s">
        <v>1809</v>
      </c>
      <c r="BS387" t="s">
        <v>1809</v>
      </c>
      <c r="BT387" t="s">
        <v>1809</v>
      </c>
      <c r="BU387" t="s">
        <v>1809</v>
      </c>
      <c r="BV387">
        <v>0</v>
      </c>
      <c r="BW387" t="s">
        <v>1809</v>
      </c>
      <c r="BX387" t="s">
        <v>1809</v>
      </c>
      <c r="BY387" t="s">
        <v>1809</v>
      </c>
      <c r="BZ387" t="s">
        <v>1809</v>
      </c>
      <c r="CA387" t="s">
        <v>1809</v>
      </c>
      <c r="CB387" t="s">
        <v>1809</v>
      </c>
      <c r="CC387" t="s">
        <v>1809</v>
      </c>
      <c r="CD387" t="s">
        <v>1809</v>
      </c>
      <c r="CE387" t="s">
        <v>1809</v>
      </c>
      <c r="CF387" t="s">
        <v>1809</v>
      </c>
      <c r="CG387" t="s">
        <v>1809</v>
      </c>
      <c r="CH387">
        <v>0</v>
      </c>
      <c r="CI387" t="s">
        <v>1809</v>
      </c>
      <c r="CJ387" t="s">
        <v>1809</v>
      </c>
      <c r="CK387" t="s">
        <v>1809</v>
      </c>
      <c r="CL387" t="s">
        <v>1809</v>
      </c>
      <c r="CM387" t="s">
        <v>1809</v>
      </c>
      <c r="CN387" t="s">
        <v>1809</v>
      </c>
      <c r="CO387" t="s">
        <v>1809</v>
      </c>
      <c r="CP387" t="s">
        <v>1809</v>
      </c>
      <c r="CQ387" t="s">
        <v>1809</v>
      </c>
      <c r="CR387" t="s">
        <v>1809</v>
      </c>
      <c r="CS387" t="s">
        <v>1809</v>
      </c>
      <c r="CT387" t="s">
        <v>1809</v>
      </c>
      <c r="CU387" t="s">
        <v>1809</v>
      </c>
      <c r="CV387" t="s">
        <v>1809</v>
      </c>
      <c r="CW387" t="s">
        <v>1809</v>
      </c>
      <c r="CX387" t="s">
        <v>1809</v>
      </c>
      <c r="CY387" t="s">
        <v>1809</v>
      </c>
      <c r="CZ387" t="s">
        <v>1809</v>
      </c>
      <c r="DA387" t="s">
        <v>1809</v>
      </c>
      <c r="DB387" t="s">
        <v>1809</v>
      </c>
      <c r="DC387" t="s">
        <v>1809</v>
      </c>
      <c r="DD387" t="s">
        <v>1809</v>
      </c>
      <c r="DE387" t="s">
        <v>1809</v>
      </c>
      <c r="DF387" t="s">
        <v>1809</v>
      </c>
      <c r="DG387" t="s">
        <v>1809</v>
      </c>
      <c r="DH387" t="s">
        <v>1809</v>
      </c>
      <c r="DI387" t="s">
        <v>1809</v>
      </c>
      <c r="DJ387" t="s">
        <v>1809</v>
      </c>
      <c r="DK387" t="s">
        <v>1809</v>
      </c>
      <c r="DL387" t="s">
        <v>1809</v>
      </c>
      <c r="DM387" t="s">
        <v>1809</v>
      </c>
      <c r="DN387" t="s">
        <v>1809</v>
      </c>
      <c r="DO387" t="s">
        <v>1809</v>
      </c>
      <c r="DP387" t="s">
        <v>1809</v>
      </c>
      <c r="DQ387" t="s">
        <v>1809</v>
      </c>
      <c r="DR387" t="s">
        <v>1809</v>
      </c>
      <c r="DS387" t="s">
        <v>1809</v>
      </c>
      <c r="DT387" t="s">
        <v>1809</v>
      </c>
      <c r="DU387" t="s">
        <v>1809</v>
      </c>
      <c r="DV387" t="s">
        <v>1809</v>
      </c>
      <c r="DW387">
        <v>0</v>
      </c>
      <c r="DX387">
        <v>0</v>
      </c>
      <c r="DY387">
        <v>0</v>
      </c>
      <c r="DZ387" t="s">
        <v>1809</v>
      </c>
      <c r="EA387">
        <v>0</v>
      </c>
      <c r="EB387" t="s">
        <v>1809</v>
      </c>
      <c r="EC387" t="s">
        <v>1809</v>
      </c>
      <c r="ED387" t="s">
        <v>1809</v>
      </c>
      <c r="EE387" t="s">
        <v>1809</v>
      </c>
      <c r="EF387" t="s">
        <v>1809</v>
      </c>
      <c r="EG387" t="s">
        <v>1809</v>
      </c>
      <c r="EH387" t="s">
        <v>1809</v>
      </c>
      <c r="EI387">
        <v>0</v>
      </c>
      <c r="EJ387">
        <v>0</v>
      </c>
      <c r="EK387">
        <v>0</v>
      </c>
      <c r="EL387">
        <v>1</v>
      </c>
      <c r="EM387">
        <v>1</v>
      </c>
      <c r="EN387">
        <v>0</v>
      </c>
      <c r="EO387">
        <v>1</v>
      </c>
      <c r="EP387">
        <v>0</v>
      </c>
      <c r="EQ387">
        <v>0</v>
      </c>
      <c r="ER387">
        <v>0</v>
      </c>
      <c r="ES387" t="s">
        <v>1809</v>
      </c>
      <c r="ET387" t="s">
        <v>1809</v>
      </c>
      <c r="EU387" t="s">
        <v>1809</v>
      </c>
      <c r="EV387" t="s">
        <v>1809</v>
      </c>
      <c r="EW387" t="s">
        <v>1809</v>
      </c>
    </row>
    <row r="388" spans="1:153" x14ac:dyDescent="0.35">
      <c r="A388" t="s">
        <v>920</v>
      </c>
      <c r="B388" s="1">
        <v>42278</v>
      </c>
      <c r="C388" s="1">
        <v>42369</v>
      </c>
      <c r="D388">
        <v>1</v>
      </c>
      <c r="E388">
        <v>1</v>
      </c>
      <c r="F388">
        <v>0</v>
      </c>
      <c r="G388">
        <v>0</v>
      </c>
      <c r="H388">
        <v>1</v>
      </c>
      <c r="I388">
        <v>0</v>
      </c>
      <c r="J388">
        <v>1</v>
      </c>
      <c r="K388">
        <v>3</v>
      </c>
      <c r="L388">
        <v>0</v>
      </c>
      <c r="M388">
        <v>1</v>
      </c>
      <c r="N388">
        <v>1</v>
      </c>
      <c r="O388">
        <v>1</v>
      </c>
      <c r="P388">
        <v>0</v>
      </c>
      <c r="Q388">
        <v>0</v>
      </c>
      <c r="R388">
        <v>1</v>
      </c>
      <c r="S388">
        <v>1</v>
      </c>
      <c r="T388">
        <v>0</v>
      </c>
      <c r="U388">
        <v>0</v>
      </c>
      <c r="V388">
        <v>0</v>
      </c>
      <c r="W388">
        <v>0</v>
      </c>
      <c r="X388">
        <v>0</v>
      </c>
      <c r="Y388">
        <v>1</v>
      </c>
      <c r="Z388">
        <v>1</v>
      </c>
      <c r="AA388">
        <v>1</v>
      </c>
      <c r="AB388">
        <v>1</v>
      </c>
      <c r="AC388">
        <v>1</v>
      </c>
      <c r="AD388">
        <v>1</v>
      </c>
      <c r="AE388">
        <v>1</v>
      </c>
      <c r="AF388">
        <v>0</v>
      </c>
      <c r="AG388">
        <v>0</v>
      </c>
      <c r="AH388">
        <v>0</v>
      </c>
      <c r="AI388">
        <v>0</v>
      </c>
      <c r="AJ388">
        <v>0</v>
      </c>
      <c r="AK388">
        <v>0</v>
      </c>
      <c r="AL388">
        <v>1</v>
      </c>
      <c r="AM388">
        <v>0</v>
      </c>
      <c r="AN388">
        <v>1</v>
      </c>
      <c r="AO388">
        <v>0</v>
      </c>
      <c r="AP388" t="s">
        <v>1809</v>
      </c>
      <c r="AQ388" t="s">
        <v>1809</v>
      </c>
      <c r="AR388" t="s">
        <v>1809</v>
      </c>
      <c r="AS388" t="s">
        <v>1809</v>
      </c>
      <c r="AT388" t="s">
        <v>1809</v>
      </c>
      <c r="AU388" t="s">
        <v>1809</v>
      </c>
      <c r="AV388" t="s">
        <v>1809</v>
      </c>
      <c r="AW388" t="s">
        <v>1809</v>
      </c>
      <c r="AX388" t="s">
        <v>1809</v>
      </c>
      <c r="AY388" t="s">
        <v>1809</v>
      </c>
      <c r="AZ388">
        <v>0</v>
      </c>
      <c r="BA388" t="s">
        <v>1809</v>
      </c>
      <c r="BB388" t="s">
        <v>1809</v>
      </c>
      <c r="BC388" t="s">
        <v>1809</v>
      </c>
      <c r="BD388" t="s">
        <v>1809</v>
      </c>
      <c r="BE388" t="s">
        <v>1809</v>
      </c>
      <c r="BF388" t="s">
        <v>1809</v>
      </c>
      <c r="BG388" t="s">
        <v>1809</v>
      </c>
      <c r="BH388" t="s">
        <v>1809</v>
      </c>
      <c r="BI388" t="s">
        <v>1809</v>
      </c>
      <c r="BJ388" t="s">
        <v>1809</v>
      </c>
      <c r="BK388" t="s">
        <v>1809</v>
      </c>
      <c r="BL388" t="s">
        <v>1809</v>
      </c>
      <c r="BM388" t="s">
        <v>1809</v>
      </c>
      <c r="BN388" t="s">
        <v>1809</v>
      </c>
      <c r="BO388" t="s">
        <v>1809</v>
      </c>
      <c r="BP388" t="s">
        <v>1809</v>
      </c>
      <c r="BQ388" t="s">
        <v>1809</v>
      </c>
      <c r="BR388" t="s">
        <v>1809</v>
      </c>
      <c r="BS388" t="s">
        <v>1809</v>
      </c>
      <c r="BT388" t="s">
        <v>1809</v>
      </c>
      <c r="BU388" t="s">
        <v>1809</v>
      </c>
      <c r="BV388">
        <v>0</v>
      </c>
      <c r="BW388" t="s">
        <v>1809</v>
      </c>
      <c r="BX388" t="s">
        <v>1809</v>
      </c>
      <c r="BY388" t="s">
        <v>1809</v>
      </c>
      <c r="BZ388" t="s">
        <v>1809</v>
      </c>
      <c r="CA388" t="s">
        <v>1809</v>
      </c>
      <c r="CB388" t="s">
        <v>1809</v>
      </c>
      <c r="CC388" t="s">
        <v>1809</v>
      </c>
      <c r="CD388" t="s">
        <v>1809</v>
      </c>
      <c r="CE388" t="s">
        <v>1809</v>
      </c>
      <c r="CF388" t="s">
        <v>1809</v>
      </c>
      <c r="CG388" t="s">
        <v>1809</v>
      </c>
      <c r="CH388">
        <v>1</v>
      </c>
      <c r="CI388">
        <v>1</v>
      </c>
      <c r="CJ388">
        <v>1</v>
      </c>
      <c r="CK388">
        <v>1</v>
      </c>
      <c r="CL388">
        <v>0</v>
      </c>
      <c r="CM388">
        <v>0</v>
      </c>
      <c r="CN388">
        <v>1</v>
      </c>
      <c r="CO388">
        <v>0</v>
      </c>
      <c r="CP388">
        <v>0</v>
      </c>
      <c r="CQ388">
        <v>0</v>
      </c>
      <c r="CR388">
        <v>0</v>
      </c>
      <c r="CS388">
        <v>0</v>
      </c>
      <c r="CT388">
        <v>0</v>
      </c>
      <c r="CU388">
        <v>0</v>
      </c>
      <c r="CV388">
        <v>0</v>
      </c>
      <c r="CW388">
        <v>1</v>
      </c>
      <c r="CX388">
        <v>0</v>
      </c>
      <c r="CY388">
        <v>0</v>
      </c>
      <c r="CZ388">
        <v>0</v>
      </c>
      <c r="DA388">
        <v>0</v>
      </c>
      <c r="DB388">
        <v>0</v>
      </c>
      <c r="DC388">
        <v>0</v>
      </c>
      <c r="DD388">
        <v>0</v>
      </c>
      <c r="DE388">
        <v>0</v>
      </c>
      <c r="DF388">
        <v>1</v>
      </c>
      <c r="DG388">
        <v>0</v>
      </c>
      <c r="DH388">
        <v>0</v>
      </c>
      <c r="DI388">
        <v>0</v>
      </c>
      <c r="DJ388">
        <v>0</v>
      </c>
      <c r="DK388">
        <v>0</v>
      </c>
      <c r="DL388">
        <v>0</v>
      </c>
      <c r="DM388">
        <v>0</v>
      </c>
      <c r="DN388">
        <v>0</v>
      </c>
      <c r="DO388">
        <v>0</v>
      </c>
      <c r="DP388">
        <v>0</v>
      </c>
      <c r="DQ388">
        <v>0</v>
      </c>
      <c r="DR388">
        <v>1</v>
      </c>
      <c r="DS388">
        <v>0</v>
      </c>
      <c r="DT388">
        <v>0</v>
      </c>
      <c r="DU388">
        <v>0</v>
      </c>
      <c r="DV388">
        <v>1</v>
      </c>
      <c r="DW388">
        <v>0</v>
      </c>
      <c r="DX388">
        <v>0</v>
      </c>
      <c r="DY388">
        <v>1</v>
      </c>
      <c r="DZ388">
        <v>1</v>
      </c>
      <c r="EA388">
        <v>1</v>
      </c>
      <c r="EB388">
        <v>0</v>
      </c>
      <c r="EC388">
        <v>0</v>
      </c>
      <c r="ED388">
        <v>0</v>
      </c>
      <c r="EE388">
        <v>0</v>
      </c>
      <c r="EF388">
        <v>0</v>
      </c>
      <c r="EG388">
        <v>1</v>
      </c>
      <c r="EH388">
        <v>0</v>
      </c>
      <c r="EI388">
        <v>0</v>
      </c>
      <c r="EJ388">
        <v>0</v>
      </c>
      <c r="EK388">
        <v>0</v>
      </c>
      <c r="EL388">
        <v>1</v>
      </c>
      <c r="EM388">
        <v>1</v>
      </c>
      <c r="EN388">
        <v>0</v>
      </c>
      <c r="EO388">
        <v>1</v>
      </c>
      <c r="EP388">
        <v>0</v>
      </c>
      <c r="EQ388">
        <v>0</v>
      </c>
      <c r="ER388">
        <v>0</v>
      </c>
      <c r="ES388" t="s">
        <v>1809</v>
      </c>
      <c r="ET388" t="s">
        <v>1809</v>
      </c>
      <c r="EU388" t="s">
        <v>1809</v>
      </c>
      <c r="EV388" t="s">
        <v>1809</v>
      </c>
      <c r="EW388" t="s">
        <v>1809</v>
      </c>
    </row>
    <row r="389" spans="1:153" x14ac:dyDescent="0.35">
      <c r="A389" t="s">
        <v>920</v>
      </c>
      <c r="B389" s="1">
        <v>42370</v>
      </c>
      <c r="C389" s="1">
        <v>42463</v>
      </c>
      <c r="D389">
        <v>1</v>
      </c>
      <c r="E389">
        <v>1</v>
      </c>
      <c r="F389">
        <v>0</v>
      </c>
      <c r="G389">
        <v>0</v>
      </c>
      <c r="H389">
        <v>1</v>
      </c>
      <c r="I389">
        <v>0</v>
      </c>
      <c r="J389">
        <v>1</v>
      </c>
      <c r="K389">
        <v>3</v>
      </c>
      <c r="L389">
        <v>0</v>
      </c>
      <c r="M389">
        <v>1</v>
      </c>
      <c r="N389">
        <v>1</v>
      </c>
      <c r="O389">
        <v>1</v>
      </c>
      <c r="P389">
        <v>0</v>
      </c>
      <c r="Q389">
        <v>0</v>
      </c>
      <c r="R389">
        <v>1</v>
      </c>
      <c r="S389">
        <v>1</v>
      </c>
      <c r="T389">
        <v>0</v>
      </c>
      <c r="U389">
        <v>0</v>
      </c>
      <c r="V389">
        <v>0</v>
      </c>
      <c r="W389">
        <v>0</v>
      </c>
      <c r="X389">
        <v>0</v>
      </c>
      <c r="Y389">
        <v>1</v>
      </c>
      <c r="Z389">
        <v>1</v>
      </c>
      <c r="AA389">
        <v>1</v>
      </c>
      <c r="AB389">
        <v>1</v>
      </c>
      <c r="AC389">
        <v>1</v>
      </c>
      <c r="AD389">
        <v>1</v>
      </c>
      <c r="AE389">
        <v>1</v>
      </c>
      <c r="AF389">
        <v>0</v>
      </c>
      <c r="AG389">
        <v>0</v>
      </c>
      <c r="AH389">
        <v>0</v>
      </c>
      <c r="AI389">
        <v>0</v>
      </c>
      <c r="AJ389">
        <v>0</v>
      </c>
      <c r="AK389">
        <v>0</v>
      </c>
      <c r="AL389">
        <v>1</v>
      </c>
      <c r="AM389">
        <v>0</v>
      </c>
      <c r="AN389">
        <v>1</v>
      </c>
      <c r="AO389">
        <v>0</v>
      </c>
      <c r="AP389" t="s">
        <v>1809</v>
      </c>
      <c r="AQ389" t="s">
        <v>1809</v>
      </c>
      <c r="AR389" t="s">
        <v>1809</v>
      </c>
      <c r="AS389" t="s">
        <v>1809</v>
      </c>
      <c r="AT389" t="s">
        <v>1809</v>
      </c>
      <c r="AU389" t="s">
        <v>1809</v>
      </c>
      <c r="AV389" t="s">
        <v>1809</v>
      </c>
      <c r="AW389" t="s">
        <v>1809</v>
      </c>
      <c r="AX389" t="s">
        <v>1809</v>
      </c>
      <c r="AY389" t="s">
        <v>1809</v>
      </c>
      <c r="AZ389">
        <v>0</v>
      </c>
      <c r="BA389" t="s">
        <v>1809</v>
      </c>
      <c r="BB389" t="s">
        <v>1809</v>
      </c>
      <c r="BC389" t="s">
        <v>1809</v>
      </c>
      <c r="BD389" t="s">
        <v>1809</v>
      </c>
      <c r="BE389" t="s">
        <v>1809</v>
      </c>
      <c r="BF389" t="s">
        <v>1809</v>
      </c>
      <c r="BG389" t="s">
        <v>1809</v>
      </c>
      <c r="BH389" t="s">
        <v>1809</v>
      </c>
      <c r="BI389" t="s">
        <v>1809</v>
      </c>
      <c r="BJ389" t="s">
        <v>1809</v>
      </c>
      <c r="BK389" t="s">
        <v>1809</v>
      </c>
      <c r="BL389" t="s">
        <v>1809</v>
      </c>
      <c r="BM389" t="s">
        <v>1809</v>
      </c>
      <c r="BN389" t="s">
        <v>1809</v>
      </c>
      <c r="BO389" t="s">
        <v>1809</v>
      </c>
      <c r="BP389" t="s">
        <v>1809</v>
      </c>
      <c r="BQ389" t="s">
        <v>1809</v>
      </c>
      <c r="BR389" t="s">
        <v>1809</v>
      </c>
      <c r="BS389" t="s">
        <v>1809</v>
      </c>
      <c r="BT389" t="s">
        <v>1809</v>
      </c>
      <c r="BU389" t="s">
        <v>1809</v>
      </c>
      <c r="BV389">
        <v>0</v>
      </c>
      <c r="BW389" t="s">
        <v>1809</v>
      </c>
      <c r="BX389" t="s">
        <v>1809</v>
      </c>
      <c r="BY389" t="s">
        <v>1809</v>
      </c>
      <c r="BZ389" t="s">
        <v>1809</v>
      </c>
      <c r="CA389" t="s">
        <v>1809</v>
      </c>
      <c r="CB389" t="s">
        <v>1809</v>
      </c>
      <c r="CC389" t="s">
        <v>1809</v>
      </c>
      <c r="CD389" t="s">
        <v>1809</v>
      </c>
      <c r="CE389" t="s">
        <v>1809</v>
      </c>
      <c r="CF389" t="s">
        <v>1809</v>
      </c>
      <c r="CG389" t="s">
        <v>1809</v>
      </c>
      <c r="CH389">
        <v>1</v>
      </c>
      <c r="CI389">
        <v>1</v>
      </c>
      <c r="CJ389">
        <v>1</v>
      </c>
      <c r="CK389">
        <v>1</v>
      </c>
      <c r="CL389">
        <v>0</v>
      </c>
      <c r="CM389">
        <v>0</v>
      </c>
      <c r="CN389">
        <v>1</v>
      </c>
      <c r="CO389">
        <v>0</v>
      </c>
      <c r="CP389">
        <v>0</v>
      </c>
      <c r="CQ389">
        <v>0</v>
      </c>
      <c r="CR389">
        <v>0</v>
      </c>
      <c r="CS389">
        <v>0</v>
      </c>
      <c r="CT389">
        <v>0</v>
      </c>
      <c r="CU389">
        <v>0</v>
      </c>
      <c r="CV389">
        <v>0</v>
      </c>
      <c r="CW389">
        <v>1</v>
      </c>
      <c r="CX389">
        <v>0</v>
      </c>
      <c r="CY389">
        <v>0</v>
      </c>
      <c r="CZ389">
        <v>0</v>
      </c>
      <c r="DA389">
        <v>0</v>
      </c>
      <c r="DB389">
        <v>0</v>
      </c>
      <c r="DC389">
        <v>0</v>
      </c>
      <c r="DD389">
        <v>0</v>
      </c>
      <c r="DE389">
        <v>0</v>
      </c>
      <c r="DF389">
        <v>1</v>
      </c>
      <c r="DG389">
        <v>0</v>
      </c>
      <c r="DH389">
        <v>0</v>
      </c>
      <c r="DI389">
        <v>0</v>
      </c>
      <c r="DJ389">
        <v>0</v>
      </c>
      <c r="DK389">
        <v>0</v>
      </c>
      <c r="DL389">
        <v>0</v>
      </c>
      <c r="DM389">
        <v>0</v>
      </c>
      <c r="DN389">
        <v>0</v>
      </c>
      <c r="DO389">
        <v>0</v>
      </c>
      <c r="DP389">
        <v>0</v>
      </c>
      <c r="DQ389">
        <v>0</v>
      </c>
      <c r="DR389">
        <v>1</v>
      </c>
      <c r="DS389">
        <v>0</v>
      </c>
      <c r="DT389">
        <v>0</v>
      </c>
      <c r="DU389">
        <v>0</v>
      </c>
      <c r="DV389">
        <v>1</v>
      </c>
      <c r="DW389">
        <v>0</v>
      </c>
      <c r="DX389">
        <v>0</v>
      </c>
      <c r="DY389">
        <v>1</v>
      </c>
      <c r="DZ389">
        <v>1</v>
      </c>
      <c r="EA389">
        <v>1</v>
      </c>
      <c r="EB389">
        <v>0</v>
      </c>
      <c r="EC389">
        <v>0</v>
      </c>
      <c r="ED389">
        <v>0</v>
      </c>
      <c r="EE389">
        <v>0</v>
      </c>
      <c r="EF389">
        <v>0</v>
      </c>
      <c r="EG389">
        <v>1</v>
      </c>
      <c r="EH389">
        <v>0</v>
      </c>
      <c r="EI389">
        <v>0</v>
      </c>
      <c r="EJ389">
        <v>0</v>
      </c>
      <c r="EK389">
        <v>0</v>
      </c>
      <c r="EL389">
        <v>1</v>
      </c>
      <c r="EM389">
        <v>1</v>
      </c>
      <c r="EN389">
        <v>0</v>
      </c>
      <c r="EO389">
        <v>1</v>
      </c>
      <c r="EP389">
        <v>0</v>
      </c>
      <c r="EQ389">
        <v>0</v>
      </c>
      <c r="ER389">
        <v>0</v>
      </c>
      <c r="ES389" t="s">
        <v>1809</v>
      </c>
      <c r="ET389" t="s">
        <v>1809</v>
      </c>
      <c r="EU389" t="s">
        <v>1809</v>
      </c>
      <c r="EV389" t="s">
        <v>1809</v>
      </c>
      <c r="EW389" t="s">
        <v>1809</v>
      </c>
    </row>
    <row r="390" spans="1:153" x14ac:dyDescent="0.35">
      <c r="A390" t="s">
        <v>920</v>
      </c>
      <c r="B390" s="1">
        <v>42464</v>
      </c>
      <c r="C390" s="1">
        <v>42916</v>
      </c>
      <c r="D390">
        <v>1</v>
      </c>
      <c r="E390">
        <v>1</v>
      </c>
      <c r="F390">
        <v>0</v>
      </c>
      <c r="G390">
        <v>0</v>
      </c>
      <c r="H390">
        <v>1</v>
      </c>
      <c r="I390">
        <v>0</v>
      </c>
      <c r="J390">
        <v>1</v>
      </c>
      <c r="K390">
        <v>2</v>
      </c>
      <c r="L390">
        <v>0</v>
      </c>
      <c r="M390">
        <v>1</v>
      </c>
      <c r="N390">
        <v>1</v>
      </c>
      <c r="O390">
        <v>1</v>
      </c>
      <c r="P390">
        <v>0</v>
      </c>
      <c r="Q390">
        <v>0</v>
      </c>
      <c r="R390">
        <v>1</v>
      </c>
      <c r="S390">
        <v>1</v>
      </c>
      <c r="T390">
        <v>0</v>
      </c>
      <c r="U390">
        <v>0</v>
      </c>
      <c r="V390">
        <v>0</v>
      </c>
      <c r="W390">
        <v>0</v>
      </c>
      <c r="X390">
        <v>0</v>
      </c>
      <c r="Y390">
        <v>1</v>
      </c>
      <c r="Z390">
        <v>1</v>
      </c>
      <c r="AA390">
        <v>1</v>
      </c>
      <c r="AB390">
        <v>1</v>
      </c>
      <c r="AC390">
        <v>1</v>
      </c>
      <c r="AD390">
        <v>1</v>
      </c>
      <c r="AE390">
        <v>1</v>
      </c>
      <c r="AF390">
        <v>0</v>
      </c>
      <c r="AG390">
        <v>0</v>
      </c>
      <c r="AH390">
        <v>0</v>
      </c>
      <c r="AI390">
        <v>0</v>
      </c>
      <c r="AJ390">
        <v>0</v>
      </c>
      <c r="AK390">
        <v>0</v>
      </c>
      <c r="AL390">
        <v>1</v>
      </c>
      <c r="AM390">
        <v>0</v>
      </c>
      <c r="AN390">
        <v>1</v>
      </c>
      <c r="AO390">
        <v>0</v>
      </c>
      <c r="AP390" t="s">
        <v>1809</v>
      </c>
      <c r="AQ390" t="s">
        <v>1809</v>
      </c>
      <c r="AR390" t="s">
        <v>1809</v>
      </c>
      <c r="AS390" t="s">
        <v>1809</v>
      </c>
      <c r="AT390" t="s">
        <v>1809</v>
      </c>
      <c r="AU390" t="s">
        <v>1809</v>
      </c>
      <c r="AV390" t="s">
        <v>1809</v>
      </c>
      <c r="AW390" t="s">
        <v>1809</v>
      </c>
      <c r="AX390" t="s">
        <v>1809</v>
      </c>
      <c r="AY390" t="s">
        <v>1809</v>
      </c>
      <c r="AZ390">
        <v>0</v>
      </c>
      <c r="BA390" t="s">
        <v>1809</v>
      </c>
      <c r="BB390" t="s">
        <v>1809</v>
      </c>
      <c r="BC390" t="s">
        <v>1809</v>
      </c>
      <c r="BD390" t="s">
        <v>1809</v>
      </c>
      <c r="BE390" t="s">
        <v>1809</v>
      </c>
      <c r="BF390" t="s">
        <v>1809</v>
      </c>
      <c r="BG390" t="s">
        <v>1809</v>
      </c>
      <c r="BH390" t="s">
        <v>1809</v>
      </c>
      <c r="BI390" t="s">
        <v>1809</v>
      </c>
      <c r="BJ390" t="s">
        <v>1809</v>
      </c>
      <c r="BK390" t="s">
        <v>1809</v>
      </c>
      <c r="BL390" t="s">
        <v>1809</v>
      </c>
      <c r="BM390" t="s">
        <v>1809</v>
      </c>
      <c r="BN390" t="s">
        <v>1809</v>
      </c>
      <c r="BO390" t="s">
        <v>1809</v>
      </c>
      <c r="BP390" t="s">
        <v>1809</v>
      </c>
      <c r="BQ390" t="s">
        <v>1809</v>
      </c>
      <c r="BR390" t="s">
        <v>1809</v>
      </c>
      <c r="BS390" t="s">
        <v>1809</v>
      </c>
      <c r="BT390" t="s">
        <v>1809</v>
      </c>
      <c r="BU390" t="s">
        <v>1809</v>
      </c>
      <c r="BV390">
        <v>0</v>
      </c>
      <c r="BW390" t="s">
        <v>1809</v>
      </c>
      <c r="BX390" t="s">
        <v>1809</v>
      </c>
      <c r="BY390" t="s">
        <v>1809</v>
      </c>
      <c r="BZ390" t="s">
        <v>1809</v>
      </c>
      <c r="CA390" t="s">
        <v>1809</v>
      </c>
      <c r="CB390" t="s">
        <v>1809</v>
      </c>
      <c r="CC390" t="s">
        <v>1809</v>
      </c>
      <c r="CD390" t="s">
        <v>1809</v>
      </c>
      <c r="CE390" t="s">
        <v>1809</v>
      </c>
      <c r="CF390" t="s">
        <v>1809</v>
      </c>
      <c r="CG390" t="s">
        <v>1809</v>
      </c>
      <c r="CH390">
        <v>1</v>
      </c>
      <c r="CI390">
        <v>1</v>
      </c>
      <c r="CJ390">
        <v>1</v>
      </c>
      <c r="CK390">
        <v>1</v>
      </c>
      <c r="CL390">
        <v>0</v>
      </c>
      <c r="CM390">
        <v>0</v>
      </c>
      <c r="CN390">
        <v>1</v>
      </c>
      <c r="CO390">
        <v>0</v>
      </c>
      <c r="CP390">
        <v>0</v>
      </c>
      <c r="CQ390">
        <v>0</v>
      </c>
      <c r="CR390">
        <v>0</v>
      </c>
      <c r="CS390">
        <v>0</v>
      </c>
      <c r="CT390">
        <v>0</v>
      </c>
      <c r="CU390">
        <v>0</v>
      </c>
      <c r="CV390">
        <v>0</v>
      </c>
      <c r="CW390">
        <v>1</v>
      </c>
      <c r="CX390">
        <v>0</v>
      </c>
      <c r="CY390">
        <v>0</v>
      </c>
      <c r="CZ390">
        <v>0</v>
      </c>
      <c r="DA390">
        <v>0</v>
      </c>
      <c r="DB390">
        <v>0</v>
      </c>
      <c r="DC390">
        <v>0</v>
      </c>
      <c r="DD390">
        <v>0</v>
      </c>
      <c r="DE390">
        <v>0</v>
      </c>
      <c r="DF390">
        <v>1</v>
      </c>
      <c r="DG390">
        <v>0</v>
      </c>
      <c r="DH390">
        <v>0</v>
      </c>
      <c r="DI390">
        <v>0</v>
      </c>
      <c r="DJ390">
        <v>0</v>
      </c>
      <c r="DK390">
        <v>0</v>
      </c>
      <c r="DL390">
        <v>0</v>
      </c>
      <c r="DM390">
        <v>0</v>
      </c>
      <c r="DN390">
        <v>0</v>
      </c>
      <c r="DO390">
        <v>0</v>
      </c>
      <c r="DP390">
        <v>0</v>
      </c>
      <c r="DQ390">
        <v>0</v>
      </c>
      <c r="DR390">
        <v>1</v>
      </c>
      <c r="DS390">
        <v>0</v>
      </c>
      <c r="DT390">
        <v>0</v>
      </c>
      <c r="DU390">
        <v>0</v>
      </c>
      <c r="DV390">
        <v>1</v>
      </c>
      <c r="DW390">
        <v>0</v>
      </c>
      <c r="DX390">
        <v>0</v>
      </c>
      <c r="DY390">
        <v>1</v>
      </c>
      <c r="DZ390">
        <v>1</v>
      </c>
      <c r="EA390">
        <v>1</v>
      </c>
      <c r="EB390">
        <v>0</v>
      </c>
      <c r="EC390">
        <v>0</v>
      </c>
      <c r="ED390">
        <v>0</v>
      </c>
      <c r="EE390">
        <v>0</v>
      </c>
      <c r="EF390">
        <v>0</v>
      </c>
      <c r="EG390">
        <v>1</v>
      </c>
      <c r="EH390">
        <v>0</v>
      </c>
      <c r="EI390">
        <v>0</v>
      </c>
      <c r="EJ390">
        <v>0</v>
      </c>
      <c r="EK390">
        <v>0</v>
      </c>
      <c r="EL390">
        <v>1</v>
      </c>
      <c r="EM390">
        <v>1</v>
      </c>
      <c r="EN390">
        <v>0</v>
      </c>
      <c r="EO390">
        <v>1</v>
      </c>
      <c r="EP390">
        <v>0</v>
      </c>
      <c r="EQ390">
        <v>0</v>
      </c>
      <c r="ER390">
        <v>0</v>
      </c>
      <c r="ES390" t="s">
        <v>1809</v>
      </c>
      <c r="ET390" t="s">
        <v>1809</v>
      </c>
      <c r="EU390" t="s">
        <v>1809</v>
      </c>
      <c r="EV390" t="s">
        <v>1809</v>
      </c>
      <c r="EW390" t="s">
        <v>1809</v>
      </c>
    </row>
    <row r="391" spans="1:153" x14ac:dyDescent="0.35">
      <c r="A391" t="s">
        <v>920</v>
      </c>
      <c r="B391" s="1">
        <v>42917</v>
      </c>
      <c r="C391" s="1">
        <v>43100</v>
      </c>
      <c r="D391">
        <v>1</v>
      </c>
      <c r="E391">
        <v>1</v>
      </c>
      <c r="F391">
        <v>0</v>
      </c>
      <c r="G391">
        <v>0</v>
      </c>
      <c r="H391">
        <v>1</v>
      </c>
      <c r="I391">
        <v>0</v>
      </c>
      <c r="J391">
        <v>1</v>
      </c>
      <c r="K391">
        <v>2</v>
      </c>
      <c r="L391">
        <v>0</v>
      </c>
      <c r="M391">
        <v>1</v>
      </c>
      <c r="N391">
        <v>1</v>
      </c>
      <c r="O391">
        <v>1</v>
      </c>
      <c r="P391">
        <v>1</v>
      </c>
      <c r="Q391">
        <v>0</v>
      </c>
      <c r="R391">
        <v>1</v>
      </c>
      <c r="S391">
        <v>1</v>
      </c>
      <c r="T391">
        <v>0</v>
      </c>
      <c r="U391">
        <v>0</v>
      </c>
      <c r="V391">
        <v>0</v>
      </c>
      <c r="W391">
        <v>0</v>
      </c>
      <c r="X391">
        <v>0</v>
      </c>
      <c r="Y391">
        <v>1</v>
      </c>
      <c r="Z391">
        <v>1</v>
      </c>
      <c r="AA391">
        <v>1</v>
      </c>
      <c r="AB391">
        <v>1</v>
      </c>
      <c r="AC391">
        <v>1</v>
      </c>
      <c r="AD391">
        <v>1</v>
      </c>
      <c r="AE391">
        <v>1</v>
      </c>
      <c r="AF391">
        <v>0</v>
      </c>
      <c r="AG391">
        <v>0</v>
      </c>
      <c r="AH391">
        <v>0</v>
      </c>
      <c r="AI391">
        <v>0</v>
      </c>
      <c r="AJ391">
        <v>0</v>
      </c>
      <c r="AK391">
        <v>0</v>
      </c>
      <c r="AL391">
        <v>1</v>
      </c>
      <c r="AM391">
        <v>0</v>
      </c>
      <c r="AN391">
        <v>1</v>
      </c>
      <c r="AO391">
        <v>0</v>
      </c>
      <c r="AP391" t="s">
        <v>1809</v>
      </c>
      <c r="AQ391" t="s">
        <v>1809</v>
      </c>
      <c r="AR391" t="s">
        <v>1809</v>
      </c>
      <c r="AS391" t="s">
        <v>1809</v>
      </c>
      <c r="AT391" t="s">
        <v>1809</v>
      </c>
      <c r="AU391" t="s">
        <v>1809</v>
      </c>
      <c r="AV391" t="s">
        <v>1809</v>
      </c>
      <c r="AW391" t="s">
        <v>1809</v>
      </c>
      <c r="AX391" t="s">
        <v>1809</v>
      </c>
      <c r="AY391" t="s">
        <v>1809</v>
      </c>
      <c r="AZ391">
        <v>1</v>
      </c>
      <c r="BA391">
        <v>0</v>
      </c>
      <c r="BB391">
        <v>0</v>
      </c>
      <c r="BC391">
        <v>1</v>
      </c>
      <c r="BD391">
        <v>0</v>
      </c>
      <c r="BE391">
        <v>0</v>
      </c>
      <c r="BF391">
        <v>0</v>
      </c>
      <c r="BG391">
        <v>0</v>
      </c>
      <c r="BH391">
        <v>0</v>
      </c>
      <c r="BI391">
        <v>0</v>
      </c>
      <c r="BJ391">
        <v>0</v>
      </c>
      <c r="BK391">
        <v>0</v>
      </c>
      <c r="BL391">
        <v>0</v>
      </c>
      <c r="BM391">
        <v>0</v>
      </c>
      <c r="BN391">
        <v>0</v>
      </c>
      <c r="BO391">
        <v>0</v>
      </c>
      <c r="BP391">
        <v>0</v>
      </c>
      <c r="BQ391">
        <v>1</v>
      </c>
      <c r="BR391">
        <v>0</v>
      </c>
      <c r="BS391">
        <v>0</v>
      </c>
      <c r="BT391">
        <v>0</v>
      </c>
      <c r="BU391">
        <v>1</v>
      </c>
      <c r="BV391">
        <v>0</v>
      </c>
      <c r="BW391" t="s">
        <v>1809</v>
      </c>
      <c r="BX391" t="s">
        <v>1809</v>
      </c>
      <c r="BY391" t="s">
        <v>1809</v>
      </c>
      <c r="BZ391" t="s">
        <v>1809</v>
      </c>
      <c r="CA391" t="s">
        <v>1809</v>
      </c>
      <c r="CB391" t="s">
        <v>1809</v>
      </c>
      <c r="CC391" t="s">
        <v>1809</v>
      </c>
      <c r="CD391" t="s">
        <v>1809</v>
      </c>
      <c r="CE391" t="s">
        <v>1809</v>
      </c>
      <c r="CF391" t="s">
        <v>1809</v>
      </c>
      <c r="CG391" t="s">
        <v>1809</v>
      </c>
      <c r="CH391">
        <v>1</v>
      </c>
      <c r="CI391">
        <v>1</v>
      </c>
      <c r="CJ391">
        <v>1</v>
      </c>
      <c r="CK391">
        <v>1</v>
      </c>
      <c r="CL391">
        <v>1</v>
      </c>
      <c r="CM391">
        <v>0</v>
      </c>
      <c r="CN391">
        <v>1</v>
      </c>
      <c r="CO391">
        <v>0</v>
      </c>
      <c r="CP391">
        <v>0</v>
      </c>
      <c r="CQ391">
        <v>0</v>
      </c>
      <c r="CR391">
        <v>0</v>
      </c>
      <c r="CS391">
        <v>0</v>
      </c>
      <c r="CT391">
        <v>0</v>
      </c>
      <c r="CU391">
        <v>0</v>
      </c>
      <c r="CV391">
        <v>0</v>
      </c>
      <c r="CW391">
        <v>1</v>
      </c>
      <c r="CX391">
        <v>0</v>
      </c>
      <c r="CY391">
        <v>0</v>
      </c>
      <c r="CZ391">
        <v>0</v>
      </c>
      <c r="DA391">
        <v>0</v>
      </c>
      <c r="DB391">
        <v>0</v>
      </c>
      <c r="DC391">
        <v>0</v>
      </c>
      <c r="DD391">
        <v>0</v>
      </c>
      <c r="DE391">
        <v>0</v>
      </c>
      <c r="DF391">
        <v>1</v>
      </c>
      <c r="DG391">
        <v>0</v>
      </c>
      <c r="DH391">
        <v>0</v>
      </c>
      <c r="DI391">
        <v>0</v>
      </c>
      <c r="DJ391">
        <v>0</v>
      </c>
      <c r="DK391">
        <v>0</v>
      </c>
      <c r="DL391">
        <v>0</v>
      </c>
      <c r="DM391">
        <v>1</v>
      </c>
      <c r="DN391">
        <v>0</v>
      </c>
      <c r="DO391">
        <v>0</v>
      </c>
      <c r="DP391">
        <v>0</v>
      </c>
      <c r="DQ391">
        <v>0</v>
      </c>
      <c r="DR391">
        <v>0</v>
      </c>
      <c r="DS391">
        <v>0</v>
      </c>
      <c r="DT391">
        <v>0</v>
      </c>
      <c r="DU391">
        <v>0</v>
      </c>
      <c r="DV391">
        <v>1</v>
      </c>
      <c r="DW391">
        <v>0</v>
      </c>
      <c r="DX391">
        <v>0</v>
      </c>
      <c r="DY391">
        <v>1</v>
      </c>
      <c r="DZ391">
        <v>1</v>
      </c>
      <c r="EA391">
        <v>1</v>
      </c>
      <c r="EB391">
        <v>0</v>
      </c>
      <c r="EC391">
        <v>0</v>
      </c>
      <c r="ED391">
        <v>0</v>
      </c>
      <c r="EE391">
        <v>0</v>
      </c>
      <c r="EF391">
        <v>0</v>
      </c>
      <c r="EG391">
        <v>1</v>
      </c>
      <c r="EH391">
        <v>0</v>
      </c>
      <c r="EI391">
        <v>0</v>
      </c>
      <c r="EJ391">
        <v>0</v>
      </c>
      <c r="EK391">
        <v>0</v>
      </c>
      <c r="EL391">
        <v>1</v>
      </c>
      <c r="EM391">
        <v>1</v>
      </c>
      <c r="EN391">
        <v>0</v>
      </c>
      <c r="EO391">
        <v>1</v>
      </c>
      <c r="EP391">
        <v>0</v>
      </c>
      <c r="EQ391">
        <v>0</v>
      </c>
      <c r="ER391">
        <v>1</v>
      </c>
      <c r="ES391">
        <v>1</v>
      </c>
      <c r="ET391">
        <v>0</v>
      </c>
      <c r="EU391">
        <v>0</v>
      </c>
      <c r="EV391">
        <v>0</v>
      </c>
      <c r="EW391">
        <v>0</v>
      </c>
    </row>
    <row r="392" spans="1:153" x14ac:dyDescent="0.35">
      <c r="A392" t="s">
        <v>920</v>
      </c>
      <c r="B392" s="1">
        <v>43101</v>
      </c>
      <c r="C392" s="1">
        <v>43157</v>
      </c>
      <c r="D392">
        <v>1</v>
      </c>
      <c r="E392">
        <v>1</v>
      </c>
      <c r="F392">
        <v>0</v>
      </c>
      <c r="G392">
        <v>0</v>
      </c>
      <c r="H392">
        <v>1</v>
      </c>
      <c r="I392">
        <v>0</v>
      </c>
      <c r="J392">
        <v>1</v>
      </c>
      <c r="K392">
        <v>2</v>
      </c>
      <c r="L392">
        <v>0</v>
      </c>
      <c r="M392">
        <v>1</v>
      </c>
      <c r="N392">
        <v>1</v>
      </c>
      <c r="O392">
        <v>1</v>
      </c>
      <c r="P392">
        <v>1</v>
      </c>
      <c r="Q392">
        <v>0</v>
      </c>
      <c r="R392">
        <v>1</v>
      </c>
      <c r="S392">
        <v>1</v>
      </c>
      <c r="T392">
        <v>0</v>
      </c>
      <c r="U392">
        <v>0</v>
      </c>
      <c r="V392">
        <v>0</v>
      </c>
      <c r="W392">
        <v>0</v>
      </c>
      <c r="X392">
        <v>0</v>
      </c>
      <c r="Y392">
        <v>1</v>
      </c>
      <c r="Z392">
        <v>1</v>
      </c>
      <c r="AA392">
        <v>1</v>
      </c>
      <c r="AB392">
        <v>1</v>
      </c>
      <c r="AC392">
        <v>1</v>
      </c>
      <c r="AD392">
        <v>1</v>
      </c>
      <c r="AE392">
        <v>1</v>
      </c>
      <c r="AF392">
        <v>0</v>
      </c>
      <c r="AG392">
        <v>0</v>
      </c>
      <c r="AH392">
        <v>1</v>
      </c>
      <c r="AI392">
        <v>1</v>
      </c>
      <c r="AJ392">
        <v>0</v>
      </c>
      <c r="AK392">
        <v>0</v>
      </c>
      <c r="AL392">
        <v>1</v>
      </c>
      <c r="AM392">
        <v>0</v>
      </c>
      <c r="AN392">
        <v>1</v>
      </c>
      <c r="AO392">
        <v>0</v>
      </c>
      <c r="AP392" t="s">
        <v>1809</v>
      </c>
      <c r="AQ392" t="s">
        <v>1809</v>
      </c>
      <c r="AR392" t="s">
        <v>1809</v>
      </c>
      <c r="AS392" t="s">
        <v>1809</v>
      </c>
      <c r="AT392" t="s">
        <v>1809</v>
      </c>
      <c r="AU392" t="s">
        <v>1809</v>
      </c>
      <c r="AV392" t="s">
        <v>1809</v>
      </c>
      <c r="AW392" t="s">
        <v>1809</v>
      </c>
      <c r="AX392" t="s">
        <v>1809</v>
      </c>
      <c r="AY392" t="s">
        <v>1809</v>
      </c>
      <c r="AZ392">
        <v>1</v>
      </c>
      <c r="BA392">
        <v>0</v>
      </c>
      <c r="BB392">
        <v>0</v>
      </c>
      <c r="BC392">
        <v>1</v>
      </c>
      <c r="BD392">
        <v>0</v>
      </c>
      <c r="BE392">
        <v>0</v>
      </c>
      <c r="BF392">
        <v>0</v>
      </c>
      <c r="BG392">
        <v>0</v>
      </c>
      <c r="BH392">
        <v>0</v>
      </c>
      <c r="BI392">
        <v>0</v>
      </c>
      <c r="BJ392">
        <v>0</v>
      </c>
      <c r="BK392">
        <v>0</v>
      </c>
      <c r="BL392">
        <v>0</v>
      </c>
      <c r="BM392">
        <v>1</v>
      </c>
      <c r="BN392">
        <v>0</v>
      </c>
      <c r="BO392">
        <v>0</v>
      </c>
      <c r="BP392">
        <v>0</v>
      </c>
      <c r="BQ392">
        <v>0</v>
      </c>
      <c r="BR392">
        <v>0</v>
      </c>
      <c r="BS392">
        <v>0</v>
      </c>
      <c r="BT392">
        <v>0</v>
      </c>
      <c r="BU392">
        <v>1</v>
      </c>
      <c r="BV392">
        <v>0</v>
      </c>
      <c r="BW392" t="s">
        <v>1809</v>
      </c>
      <c r="BX392" t="s">
        <v>1809</v>
      </c>
      <c r="BY392" t="s">
        <v>1809</v>
      </c>
      <c r="BZ392" t="s">
        <v>1809</v>
      </c>
      <c r="CA392" t="s">
        <v>1809</v>
      </c>
      <c r="CB392" t="s">
        <v>1809</v>
      </c>
      <c r="CC392" t="s">
        <v>1809</v>
      </c>
      <c r="CD392" t="s">
        <v>1809</v>
      </c>
      <c r="CE392" t="s">
        <v>1809</v>
      </c>
      <c r="CF392" t="s">
        <v>1809</v>
      </c>
      <c r="CG392" t="s">
        <v>1809</v>
      </c>
      <c r="CH392">
        <v>1</v>
      </c>
      <c r="CI392">
        <v>1</v>
      </c>
      <c r="CJ392">
        <v>1</v>
      </c>
      <c r="CK392">
        <v>1</v>
      </c>
      <c r="CL392">
        <v>1</v>
      </c>
      <c r="CM392">
        <v>0</v>
      </c>
      <c r="CN392">
        <v>1</v>
      </c>
      <c r="CO392">
        <v>0</v>
      </c>
      <c r="CP392">
        <v>0</v>
      </c>
      <c r="CQ392">
        <v>1</v>
      </c>
      <c r="CR392">
        <v>0</v>
      </c>
      <c r="CS392">
        <v>0</v>
      </c>
      <c r="CT392">
        <v>0</v>
      </c>
      <c r="CU392">
        <v>0</v>
      </c>
      <c r="CV392">
        <v>0</v>
      </c>
      <c r="CW392">
        <v>1</v>
      </c>
      <c r="CX392">
        <v>0</v>
      </c>
      <c r="CY392">
        <v>0</v>
      </c>
      <c r="CZ392">
        <v>1</v>
      </c>
      <c r="DA392">
        <v>0</v>
      </c>
      <c r="DB392">
        <v>0</v>
      </c>
      <c r="DC392">
        <v>0</v>
      </c>
      <c r="DD392">
        <v>0</v>
      </c>
      <c r="DE392">
        <v>0</v>
      </c>
      <c r="DF392">
        <v>1</v>
      </c>
      <c r="DG392">
        <v>0</v>
      </c>
      <c r="DH392">
        <v>1</v>
      </c>
      <c r="DI392">
        <v>0</v>
      </c>
      <c r="DJ392">
        <v>0</v>
      </c>
      <c r="DK392">
        <v>0</v>
      </c>
      <c r="DL392">
        <v>0</v>
      </c>
      <c r="DM392">
        <v>1</v>
      </c>
      <c r="DN392">
        <v>0</v>
      </c>
      <c r="DO392">
        <v>1</v>
      </c>
      <c r="DP392">
        <v>0</v>
      </c>
      <c r="DQ392">
        <v>0</v>
      </c>
      <c r="DR392">
        <v>0</v>
      </c>
      <c r="DS392">
        <v>0</v>
      </c>
      <c r="DT392">
        <v>0</v>
      </c>
      <c r="DU392">
        <v>0</v>
      </c>
      <c r="DV392">
        <v>1</v>
      </c>
      <c r="DW392">
        <v>0</v>
      </c>
      <c r="DX392">
        <v>0</v>
      </c>
      <c r="DY392">
        <v>1</v>
      </c>
      <c r="DZ392">
        <v>1</v>
      </c>
      <c r="EA392">
        <v>1</v>
      </c>
      <c r="EB392">
        <v>0</v>
      </c>
      <c r="EC392">
        <v>0</v>
      </c>
      <c r="ED392">
        <v>0</v>
      </c>
      <c r="EE392">
        <v>0</v>
      </c>
      <c r="EF392">
        <v>0</v>
      </c>
      <c r="EG392">
        <v>1</v>
      </c>
      <c r="EH392">
        <v>0</v>
      </c>
      <c r="EI392">
        <v>0</v>
      </c>
      <c r="EJ392">
        <v>0</v>
      </c>
      <c r="EK392">
        <v>0</v>
      </c>
      <c r="EL392">
        <v>1</v>
      </c>
      <c r="EM392">
        <v>1</v>
      </c>
      <c r="EN392">
        <v>0</v>
      </c>
      <c r="EO392">
        <v>1</v>
      </c>
      <c r="EP392">
        <v>0</v>
      </c>
      <c r="EQ392">
        <v>0</v>
      </c>
      <c r="ER392">
        <v>1</v>
      </c>
      <c r="ES392">
        <v>1</v>
      </c>
      <c r="ET392">
        <v>0</v>
      </c>
      <c r="EU392">
        <v>0</v>
      </c>
      <c r="EV392">
        <v>0</v>
      </c>
      <c r="EW392">
        <v>0</v>
      </c>
    </row>
    <row r="393" spans="1:153" x14ac:dyDescent="0.35">
      <c r="A393" t="s">
        <v>920</v>
      </c>
      <c r="B393" s="1">
        <v>43158</v>
      </c>
      <c r="C393" s="1">
        <v>43253</v>
      </c>
      <c r="D393">
        <v>1</v>
      </c>
      <c r="E393">
        <v>1</v>
      </c>
      <c r="F393">
        <v>0</v>
      </c>
      <c r="G393">
        <v>0</v>
      </c>
      <c r="H393">
        <v>1</v>
      </c>
      <c r="I393">
        <v>0</v>
      </c>
      <c r="J393">
        <v>1</v>
      </c>
      <c r="K393">
        <v>2</v>
      </c>
      <c r="L393">
        <v>0</v>
      </c>
      <c r="M393">
        <v>1</v>
      </c>
      <c r="N393">
        <v>1</v>
      </c>
      <c r="O393">
        <v>1</v>
      </c>
      <c r="P393">
        <v>1</v>
      </c>
      <c r="Q393">
        <v>0</v>
      </c>
      <c r="R393">
        <v>1</v>
      </c>
      <c r="S393">
        <v>1</v>
      </c>
      <c r="T393">
        <v>0</v>
      </c>
      <c r="U393">
        <v>0</v>
      </c>
      <c r="V393">
        <v>0</v>
      </c>
      <c r="W393">
        <v>0</v>
      </c>
      <c r="X393">
        <v>0</v>
      </c>
      <c r="Y393">
        <v>1</v>
      </c>
      <c r="Z393">
        <v>1</v>
      </c>
      <c r="AA393">
        <v>1</v>
      </c>
      <c r="AB393">
        <v>1</v>
      </c>
      <c r="AC393">
        <v>1</v>
      </c>
      <c r="AD393">
        <v>1</v>
      </c>
      <c r="AE393">
        <v>1</v>
      </c>
      <c r="AF393">
        <v>0</v>
      </c>
      <c r="AG393">
        <v>0</v>
      </c>
      <c r="AH393">
        <v>1</v>
      </c>
      <c r="AI393">
        <v>1</v>
      </c>
      <c r="AJ393">
        <v>0</v>
      </c>
      <c r="AK393">
        <v>0</v>
      </c>
      <c r="AL393">
        <v>1</v>
      </c>
      <c r="AM393">
        <v>0</v>
      </c>
      <c r="AN393">
        <v>1</v>
      </c>
      <c r="AO393">
        <v>0</v>
      </c>
      <c r="AP393" t="s">
        <v>1809</v>
      </c>
      <c r="AQ393" t="s">
        <v>1809</v>
      </c>
      <c r="AR393" t="s">
        <v>1809</v>
      </c>
      <c r="AS393" t="s">
        <v>1809</v>
      </c>
      <c r="AT393" t="s">
        <v>1809</v>
      </c>
      <c r="AU393" t="s">
        <v>1809</v>
      </c>
      <c r="AV393" t="s">
        <v>1809</v>
      </c>
      <c r="AW393" t="s">
        <v>1809</v>
      </c>
      <c r="AX393" t="s">
        <v>1809</v>
      </c>
      <c r="AY393" t="s">
        <v>1809</v>
      </c>
      <c r="AZ393">
        <v>1</v>
      </c>
      <c r="BA393">
        <v>0</v>
      </c>
      <c r="BB393">
        <v>0</v>
      </c>
      <c r="BC393">
        <v>1</v>
      </c>
      <c r="BD393">
        <v>0</v>
      </c>
      <c r="BE393">
        <v>0</v>
      </c>
      <c r="BF393">
        <v>0</v>
      </c>
      <c r="BG393">
        <v>0</v>
      </c>
      <c r="BH393">
        <v>0</v>
      </c>
      <c r="BI393">
        <v>0</v>
      </c>
      <c r="BJ393">
        <v>0</v>
      </c>
      <c r="BK393">
        <v>0</v>
      </c>
      <c r="BL393">
        <v>0</v>
      </c>
      <c r="BM393">
        <v>1</v>
      </c>
      <c r="BN393">
        <v>0</v>
      </c>
      <c r="BO393">
        <v>0</v>
      </c>
      <c r="BP393">
        <v>0</v>
      </c>
      <c r="BQ393">
        <v>0</v>
      </c>
      <c r="BR393">
        <v>0</v>
      </c>
      <c r="BS393">
        <v>0</v>
      </c>
      <c r="BT393">
        <v>0</v>
      </c>
      <c r="BU393">
        <v>1</v>
      </c>
      <c r="BV393">
        <v>0</v>
      </c>
      <c r="BW393" t="s">
        <v>1809</v>
      </c>
      <c r="BX393" t="s">
        <v>1809</v>
      </c>
      <c r="BY393" t="s">
        <v>1809</v>
      </c>
      <c r="BZ393" t="s">
        <v>1809</v>
      </c>
      <c r="CA393" t="s">
        <v>1809</v>
      </c>
      <c r="CB393" t="s">
        <v>1809</v>
      </c>
      <c r="CC393" t="s">
        <v>1809</v>
      </c>
      <c r="CD393" t="s">
        <v>1809</v>
      </c>
      <c r="CE393" t="s">
        <v>1809</v>
      </c>
      <c r="CF393" t="s">
        <v>1809</v>
      </c>
      <c r="CG393" t="s">
        <v>1809</v>
      </c>
      <c r="CH393">
        <v>1</v>
      </c>
      <c r="CI393">
        <v>1</v>
      </c>
      <c r="CJ393">
        <v>1</v>
      </c>
      <c r="CK393">
        <v>1</v>
      </c>
      <c r="CL393">
        <v>1</v>
      </c>
      <c r="CM393">
        <v>0</v>
      </c>
      <c r="CN393">
        <v>1</v>
      </c>
      <c r="CO393">
        <v>0</v>
      </c>
      <c r="CP393">
        <v>0</v>
      </c>
      <c r="CQ393">
        <v>1</v>
      </c>
      <c r="CR393">
        <v>0</v>
      </c>
      <c r="CS393">
        <v>0</v>
      </c>
      <c r="CT393">
        <v>0</v>
      </c>
      <c r="CU393">
        <v>0</v>
      </c>
      <c r="CV393">
        <v>0</v>
      </c>
      <c r="CW393">
        <v>1</v>
      </c>
      <c r="CX393">
        <v>0</v>
      </c>
      <c r="CY393">
        <v>0</v>
      </c>
      <c r="CZ393">
        <v>1</v>
      </c>
      <c r="DA393">
        <v>0</v>
      </c>
      <c r="DB393">
        <v>0</v>
      </c>
      <c r="DC393">
        <v>0</v>
      </c>
      <c r="DD393">
        <v>0</v>
      </c>
      <c r="DE393">
        <v>0</v>
      </c>
      <c r="DF393">
        <v>1</v>
      </c>
      <c r="DG393">
        <v>0</v>
      </c>
      <c r="DH393">
        <v>1</v>
      </c>
      <c r="DI393">
        <v>0</v>
      </c>
      <c r="DJ393">
        <v>0</v>
      </c>
      <c r="DK393">
        <v>0</v>
      </c>
      <c r="DL393">
        <v>0</v>
      </c>
      <c r="DM393">
        <v>1</v>
      </c>
      <c r="DN393">
        <v>0</v>
      </c>
      <c r="DO393">
        <v>1</v>
      </c>
      <c r="DP393">
        <v>0</v>
      </c>
      <c r="DQ393">
        <v>0</v>
      </c>
      <c r="DR393">
        <v>0</v>
      </c>
      <c r="DS393">
        <v>0</v>
      </c>
      <c r="DT393">
        <v>0</v>
      </c>
      <c r="DU393">
        <v>0</v>
      </c>
      <c r="DV393">
        <v>1</v>
      </c>
      <c r="DW393">
        <v>0</v>
      </c>
      <c r="DX393">
        <v>0</v>
      </c>
      <c r="DY393">
        <v>1</v>
      </c>
      <c r="DZ393">
        <v>1</v>
      </c>
      <c r="EA393">
        <v>1</v>
      </c>
      <c r="EB393">
        <v>0</v>
      </c>
      <c r="EC393">
        <v>0</v>
      </c>
      <c r="ED393">
        <v>0</v>
      </c>
      <c r="EE393">
        <v>0</v>
      </c>
      <c r="EF393">
        <v>0</v>
      </c>
      <c r="EG393">
        <v>1</v>
      </c>
      <c r="EH393">
        <v>0</v>
      </c>
      <c r="EI393">
        <v>0</v>
      </c>
      <c r="EJ393">
        <v>0</v>
      </c>
      <c r="EK393">
        <v>0</v>
      </c>
      <c r="EL393">
        <v>1</v>
      </c>
      <c r="EM393">
        <v>1</v>
      </c>
      <c r="EN393">
        <v>0</v>
      </c>
      <c r="EO393">
        <v>1</v>
      </c>
      <c r="EP393">
        <v>0</v>
      </c>
      <c r="EQ393">
        <v>0</v>
      </c>
      <c r="ER393">
        <v>1</v>
      </c>
      <c r="ES393">
        <v>1</v>
      </c>
      <c r="ET393">
        <v>0</v>
      </c>
      <c r="EU393">
        <v>0</v>
      </c>
      <c r="EV393">
        <v>0</v>
      </c>
      <c r="EW393">
        <v>0</v>
      </c>
    </row>
    <row r="394" spans="1:153" x14ac:dyDescent="0.35">
      <c r="A394" t="s">
        <v>920</v>
      </c>
      <c r="B394" s="1">
        <v>43254</v>
      </c>
      <c r="C394" s="1">
        <v>43646</v>
      </c>
      <c r="D394">
        <v>1</v>
      </c>
      <c r="E394">
        <v>1</v>
      </c>
      <c r="F394">
        <v>0</v>
      </c>
      <c r="G394">
        <v>0</v>
      </c>
      <c r="H394">
        <v>1</v>
      </c>
      <c r="I394">
        <v>0</v>
      </c>
      <c r="J394">
        <v>1</v>
      </c>
      <c r="K394">
        <v>2</v>
      </c>
      <c r="L394">
        <v>0</v>
      </c>
      <c r="M394">
        <v>1</v>
      </c>
      <c r="N394">
        <v>1</v>
      </c>
      <c r="O394">
        <v>1</v>
      </c>
      <c r="P394">
        <v>1</v>
      </c>
      <c r="Q394">
        <v>0</v>
      </c>
      <c r="R394">
        <v>1</v>
      </c>
      <c r="S394">
        <v>1</v>
      </c>
      <c r="T394">
        <v>0</v>
      </c>
      <c r="U394">
        <v>0</v>
      </c>
      <c r="V394">
        <v>0</v>
      </c>
      <c r="W394">
        <v>0</v>
      </c>
      <c r="X394">
        <v>0</v>
      </c>
      <c r="Y394">
        <v>1</v>
      </c>
      <c r="Z394">
        <v>1</v>
      </c>
      <c r="AA394">
        <v>1</v>
      </c>
      <c r="AB394">
        <v>1</v>
      </c>
      <c r="AC394">
        <v>1</v>
      </c>
      <c r="AD394">
        <v>1</v>
      </c>
      <c r="AE394">
        <v>1</v>
      </c>
      <c r="AF394">
        <v>0</v>
      </c>
      <c r="AG394">
        <v>0</v>
      </c>
      <c r="AH394">
        <v>1</v>
      </c>
      <c r="AI394">
        <v>1</v>
      </c>
      <c r="AJ394">
        <v>0</v>
      </c>
      <c r="AK394">
        <v>0</v>
      </c>
      <c r="AL394">
        <v>1</v>
      </c>
      <c r="AM394">
        <v>0</v>
      </c>
      <c r="AN394">
        <v>1</v>
      </c>
      <c r="AO394">
        <v>0</v>
      </c>
      <c r="AP394" t="s">
        <v>1809</v>
      </c>
      <c r="AQ394" t="s">
        <v>1809</v>
      </c>
      <c r="AR394" t="s">
        <v>1809</v>
      </c>
      <c r="AS394" t="s">
        <v>1809</v>
      </c>
      <c r="AT394" t="s">
        <v>1809</v>
      </c>
      <c r="AU394" t="s">
        <v>1809</v>
      </c>
      <c r="AV394" t="s">
        <v>1809</v>
      </c>
      <c r="AW394" t="s">
        <v>1809</v>
      </c>
      <c r="AX394" t="s">
        <v>1809</v>
      </c>
      <c r="AY394" t="s">
        <v>1809</v>
      </c>
      <c r="AZ394">
        <v>1</v>
      </c>
      <c r="BA394">
        <v>0</v>
      </c>
      <c r="BB394">
        <v>0</v>
      </c>
      <c r="BC394">
        <v>1</v>
      </c>
      <c r="BD394">
        <v>0</v>
      </c>
      <c r="BE394">
        <v>0</v>
      </c>
      <c r="BF394">
        <v>0</v>
      </c>
      <c r="BG394">
        <v>0</v>
      </c>
      <c r="BH394">
        <v>0</v>
      </c>
      <c r="BI394">
        <v>0</v>
      </c>
      <c r="BJ394">
        <v>0</v>
      </c>
      <c r="BK394">
        <v>0</v>
      </c>
      <c r="BL394">
        <v>0</v>
      </c>
      <c r="BM394">
        <v>1</v>
      </c>
      <c r="BN394">
        <v>0</v>
      </c>
      <c r="BO394">
        <v>0</v>
      </c>
      <c r="BP394">
        <v>0</v>
      </c>
      <c r="BQ394">
        <v>0</v>
      </c>
      <c r="BR394">
        <v>1</v>
      </c>
      <c r="BS394">
        <v>1</v>
      </c>
      <c r="BT394">
        <v>0</v>
      </c>
      <c r="BU394">
        <v>0</v>
      </c>
      <c r="BV394">
        <v>0</v>
      </c>
      <c r="BW394" t="s">
        <v>1809</v>
      </c>
      <c r="BX394" t="s">
        <v>1809</v>
      </c>
      <c r="BY394" t="s">
        <v>1809</v>
      </c>
      <c r="BZ394" t="s">
        <v>1809</v>
      </c>
      <c r="CA394" t="s">
        <v>1809</v>
      </c>
      <c r="CB394" t="s">
        <v>1809</v>
      </c>
      <c r="CC394" t="s">
        <v>1809</v>
      </c>
      <c r="CD394" t="s">
        <v>1809</v>
      </c>
      <c r="CE394" t="s">
        <v>1809</v>
      </c>
      <c r="CF394" t="s">
        <v>1809</v>
      </c>
      <c r="CG394" t="s">
        <v>1809</v>
      </c>
      <c r="CH394">
        <v>1</v>
      </c>
      <c r="CI394">
        <v>1</v>
      </c>
      <c r="CJ394">
        <v>1</v>
      </c>
      <c r="CK394">
        <v>1</v>
      </c>
      <c r="CL394">
        <v>1</v>
      </c>
      <c r="CM394">
        <v>0</v>
      </c>
      <c r="CN394">
        <v>1</v>
      </c>
      <c r="CO394">
        <v>0</v>
      </c>
      <c r="CP394">
        <v>0</v>
      </c>
      <c r="CQ394">
        <v>1</v>
      </c>
      <c r="CR394">
        <v>0</v>
      </c>
      <c r="CS394">
        <v>0</v>
      </c>
      <c r="CT394">
        <v>0</v>
      </c>
      <c r="CU394">
        <v>0</v>
      </c>
      <c r="CV394">
        <v>0</v>
      </c>
      <c r="CW394">
        <v>1</v>
      </c>
      <c r="CX394">
        <v>0</v>
      </c>
      <c r="CY394">
        <v>0</v>
      </c>
      <c r="CZ394">
        <v>1</v>
      </c>
      <c r="DA394">
        <v>0</v>
      </c>
      <c r="DB394">
        <v>0</v>
      </c>
      <c r="DC394">
        <v>0</v>
      </c>
      <c r="DD394">
        <v>0</v>
      </c>
      <c r="DE394">
        <v>0</v>
      </c>
      <c r="DF394">
        <v>1</v>
      </c>
      <c r="DG394">
        <v>0</v>
      </c>
      <c r="DH394">
        <v>1</v>
      </c>
      <c r="DI394">
        <v>0</v>
      </c>
      <c r="DJ394">
        <v>0</v>
      </c>
      <c r="DK394">
        <v>0</v>
      </c>
      <c r="DL394">
        <v>0</v>
      </c>
      <c r="DM394">
        <v>1</v>
      </c>
      <c r="DN394">
        <v>0</v>
      </c>
      <c r="DO394">
        <v>1</v>
      </c>
      <c r="DP394">
        <v>0</v>
      </c>
      <c r="DQ394">
        <v>0</v>
      </c>
      <c r="DR394">
        <v>0</v>
      </c>
      <c r="DS394">
        <v>1</v>
      </c>
      <c r="DT394">
        <v>1</v>
      </c>
      <c r="DU394">
        <v>0</v>
      </c>
      <c r="DV394">
        <v>0</v>
      </c>
      <c r="DW394">
        <v>0</v>
      </c>
      <c r="DX394">
        <v>0</v>
      </c>
      <c r="DY394">
        <v>1</v>
      </c>
      <c r="DZ394">
        <v>1</v>
      </c>
      <c r="EA394">
        <v>1</v>
      </c>
      <c r="EB394">
        <v>0</v>
      </c>
      <c r="EC394">
        <v>0</v>
      </c>
      <c r="ED394">
        <v>0</v>
      </c>
      <c r="EE394">
        <v>0</v>
      </c>
      <c r="EF394">
        <v>0</v>
      </c>
      <c r="EG394">
        <v>1</v>
      </c>
      <c r="EH394">
        <v>0</v>
      </c>
      <c r="EI394">
        <v>0</v>
      </c>
      <c r="EJ394">
        <v>0</v>
      </c>
      <c r="EK394">
        <v>0</v>
      </c>
      <c r="EL394">
        <v>1</v>
      </c>
      <c r="EM394">
        <v>1</v>
      </c>
      <c r="EN394">
        <v>0</v>
      </c>
      <c r="EO394">
        <v>1</v>
      </c>
      <c r="EP394">
        <v>0</v>
      </c>
      <c r="EQ394">
        <v>0</v>
      </c>
      <c r="ER394">
        <v>1</v>
      </c>
      <c r="ES394">
        <v>1</v>
      </c>
      <c r="ET394">
        <v>0</v>
      </c>
      <c r="EU394">
        <v>0</v>
      </c>
      <c r="EV394">
        <v>0</v>
      </c>
      <c r="EW394">
        <v>0</v>
      </c>
    </row>
    <row r="395" spans="1:153" x14ac:dyDescent="0.35">
      <c r="A395" t="s">
        <v>920</v>
      </c>
      <c r="B395" s="1">
        <v>43647</v>
      </c>
      <c r="C395" s="1">
        <v>43830</v>
      </c>
      <c r="D395">
        <v>1</v>
      </c>
      <c r="E395">
        <v>1</v>
      </c>
      <c r="F395">
        <v>0</v>
      </c>
      <c r="G395">
        <v>0</v>
      </c>
      <c r="H395">
        <v>1</v>
      </c>
      <c r="I395">
        <v>0</v>
      </c>
      <c r="J395">
        <v>1</v>
      </c>
      <c r="K395">
        <v>2</v>
      </c>
      <c r="L395">
        <v>0</v>
      </c>
      <c r="M395">
        <v>1</v>
      </c>
      <c r="N395">
        <v>1</v>
      </c>
      <c r="O395">
        <v>1</v>
      </c>
      <c r="P395">
        <v>1</v>
      </c>
      <c r="Q395">
        <v>0</v>
      </c>
      <c r="R395">
        <v>1</v>
      </c>
      <c r="S395">
        <v>1</v>
      </c>
      <c r="T395">
        <v>0</v>
      </c>
      <c r="U395">
        <v>0</v>
      </c>
      <c r="V395">
        <v>0</v>
      </c>
      <c r="W395">
        <v>0</v>
      </c>
      <c r="X395">
        <v>0</v>
      </c>
      <c r="Y395">
        <v>1</v>
      </c>
      <c r="Z395">
        <v>1</v>
      </c>
      <c r="AA395">
        <v>1</v>
      </c>
      <c r="AB395">
        <v>1</v>
      </c>
      <c r="AC395">
        <v>1</v>
      </c>
      <c r="AD395">
        <v>1</v>
      </c>
      <c r="AE395">
        <v>1</v>
      </c>
      <c r="AF395">
        <v>0</v>
      </c>
      <c r="AG395">
        <v>0</v>
      </c>
      <c r="AH395">
        <v>1</v>
      </c>
      <c r="AI395">
        <v>1</v>
      </c>
      <c r="AJ395">
        <v>0</v>
      </c>
      <c r="AK395">
        <v>0</v>
      </c>
      <c r="AL395">
        <v>1</v>
      </c>
      <c r="AM395">
        <v>0</v>
      </c>
      <c r="AN395">
        <v>1</v>
      </c>
      <c r="AO395">
        <v>0</v>
      </c>
      <c r="AP395" t="s">
        <v>1809</v>
      </c>
      <c r="AQ395" t="s">
        <v>1809</v>
      </c>
      <c r="AR395" t="s">
        <v>1809</v>
      </c>
      <c r="AS395" t="s">
        <v>1809</v>
      </c>
      <c r="AT395" t="s">
        <v>1809</v>
      </c>
      <c r="AU395" t="s">
        <v>1809</v>
      </c>
      <c r="AV395" t="s">
        <v>1809</v>
      </c>
      <c r="AW395" t="s">
        <v>1809</v>
      </c>
      <c r="AX395" t="s">
        <v>1809</v>
      </c>
      <c r="AY395" t="s">
        <v>1809</v>
      </c>
      <c r="AZ395">
        <v>1</v>
      </c>
      <c r="BA395">
        <v>0</v>
      </c>
      <c r="BB395">
        <v>0</v>
      </c>
      <c r="BC395">
        <v>1</v>
      </c>
      <c r="BD395">
        <v>0</v>
      </c>
      <c r="BE395">
        <v>0</v>
      </c>
      <c r="BF395">
        <v>0</v>
      </c>
      <c r="BG395">
        <v>0</v>
      </c>
      <c r="BH395">
        <v>0</v>
      </c>
      <c r="BI395">
        <v>0</v>
      </c>
      <c r="BJ395">
        <v>0</v>
      </c>
      <c r="BK395">
        <v>0</v>
      </c>
      <c r="BL395">
        <v>0</v>
      </c>
      <c r="BM395">
        <v>1</v>
      </c>
      <c r="BN395">
        <v>0</v>
      </c>
      <c r="BO395">
        <v>0</v>
      </c>
      <c r="BP395">
        <v>0</v>
      </c>
      <c r="BQ395">
        <v>0</v>
      </c>
      <c r="BR395">
        <v>1</v>
      </c>
      <c r="BS395">
        <v>1</v>
      </c>
      <c r="BT395">
        <v>0</v>
      </c>
      <c r="BU395">
        <v>0</v>
      </c>
      <c r="BV395">
        <v>0</v>
      </c>
      <c r="BW395" t="s">
        <v>1809</v>
      </c>
      <c r="BX395" t="s">
        <v>1809</v>
      </c>
      <c r="BY395" t="s">
        <v>1809</v>
      </c>
      <c r="BZ395" t="s">
        <v>1809</v>
      </c>
      <c r="CA395" t="s">
        <v>1809</v>
      </c>
      <c r="CB395" t="s">
        <v>1809</v>
      </c>
      <c r="CC395" t="s">
        <v>1809</v>
      </c>
      <c r="CD395" t="s">
        <v>1809</v>
      </c>
      <c r="CE395" t="s">
        <v>1809</v>
      </c>
      <c r="CF395" t="s">
        <v>1809</v>
      </c>
      <c r="CG395" t="s">
        <v>1809</v>
      </c>
      <c r="CH395">
        <v>1</v>
      </c>
      <c r="CI395">
        <v>1</v>
      </c>
      <c r="CJ395">
        <v>1</v>
      </c>
      <c r="CK395">
        <v>1</v>
      </c>
      <c r="CL395">
        <v>1</v>
      </c>
      <c r="CM395">
        <v>0</v>
      </c>
      <c r="CN395">
        <v>1</v>
      </c>
      <c r="CO395">
        <v>0</v>
      </c>
      <c r="CP395">
        <v>0</v>
      </c>
      <c r="CQ395">
        <v>1</v>
      </c>
      <c r="CR395">
        <v>0</v>
      </c>
      <c r="CS395">
        <v>0</v>
      </c>
      <c r="CT395">
        <v>0</v>
      </c>
      <c r="CU395">
        <v>0</v>
      </c>
      <c r="CV395">
        <v>0</v>
      </c>
      <c r="CW395">
        <v>1</v>
      </c>
      <c r="CX395">
        <v>0</v>
      </c>
      <c r="CY395">
        <v>0</v>
      </c>
      <c r="CZ395">
        <v>1</v>
      </c>
      <c r="DA395">
        <v>0</v>
      </c>
      <c r="DB395">
        <v>0</v>
      </c>
      <c r="DC395">
        <v>0</v>
      </c>
      <c r="DD395">
        <v>0</v>
      </c>
      <c r="DE395">
        <v>0</v>
      </c>
      <c r="DF395">
        <v>1</v>
      </c>
      <c r="DG395">
        <v>0</v>
      </c>
      <c r="DH395">
        <v>1</v>
      </c>
      <c r="DI395">
        <v>0</v>
      </c>
      <c r="DJ395">
        <v>0</v>
      </c>
      <c r="DK395">
        <v>0</v>
      </c>
      <c r="DL395">
        <v>0</v>
      </c>
      <c r="DM395">
        <v>1</v>
      </c>
      <c r="DN395">
        <v>0</v>
      </c>
      <c r="DO395">
        <v>1</v>
      </c>
      <c r="DP395">
        <v>0</v>
      </c>
      <c r="DQ395">
        <v>0</v>
      </c>
      <c r="DR395">
        <v>0</v>
      </c>
      <c r="DS395">
        <v>1</v>
      </c>
      <c r="DT395">
        <v>1</v>
      </c>
      <c r="DU395">
        <v>0</v>
      </c>
      <c r="DV395">
        <v>0</v>
      </c>
      <c r="DW395">
        <v>0</v>
      </c>
      <c r="DX395">
        <v>0</v>
      </c>
      <c r="DY395">
        <v>1</v>
      </c>
      <c r="DZ395">
        <v>1</v>
      </c>
      <c r="EA395">
        <v>1</v>
      </c>
      <c r="EB395">
        <v>0</v>
      </c>
      <c r="EC395">
        <v>0</v>
      </c>
      <c r="ED395">
        <v>0</v>
      </c>
      <c r="EE395">
        <v>0</v>
      </c>
      <c r="EF395">
        <v>0</v>
      </c>
      <c r="EG395">
        <v>1</v>
      </c>
      <c r="EH395">
        <v>0</v>
      </c>
      <c r="EI395">
        <v>0</v>
      </c>
      <c r="EJ395">
        <v>0</v>
      </c>
      <c r="EK395">
        <v>0</v>
      </c>
      <c r="EL395">
        <v>1</v>
      </c>
      <c r="EM395">
        <v>1</v>
      </c>
      <c r="EN395">
        <v>0</v>
      </c>
      <c r="EO395">
        <v>1</v>
      </c>
      <c r="EP395">
        <v>0</v>
      </c>
      <c r="EQ395">
        <v>0</v>
      </c>
      <c r="ER395">
        <v>1</v>
      </c>
      <c r="ES395">
        <v>1</v>
      </c>
      <c r="ET395">
        <v>0</v>
      </c>
      <c r="EU395">
        <v>0</v>
      </c>
      <c r="EV395">
        <v>0</v>
      </c>
      <c r="EW395">
        <v>0</v>
      </c>
    </row>
    <row r="396" spans="1:153" x14ac:dyDescent="0.35">
      <c r="A396" t="s">
        <v>962</v>
      </c>
      <c r="B396" s="1">
        <v>41640</v>
      </c>
      <c r="C396" s="1">
        <v>41695</v>
      </c>
      <c r="D396">
        <v>1</v>
      </c>
      <c r="E396">
        <v>0</v>
      </c>
      <c r="F396">
        <v>0</v>
      </c>
      <c r="G396">
        <v>0</v>
      </c>
      <c r="H396">
        <v>1</v>
      </c>
      <c r="I396">
        <v>0</v>
      </c>
      <c r="J396">
        <v>1</v>
      </c>
      <c r="K396">
        <v>4</v>
      </c>
      <c r="L396">
        <v>0</v>
      </c>
      <c r="M396">
        <v>1</v>
      </c>
      <c r="N396">
        <v>1</v>
      </c>
      <c r="O396">
        <v>1</v>
      </c>
      <c r="P396">
        <v>0</v>
      </c>
      <c r="Q396">
        <v>0</v>
      </c>
      <c r="R396">
        <v>0</v>
      </c>
      <c r="S396">
        <v>1</v>
      </c>
      <c r="T396">
        <v>1</v>
      </c>
      <c r="U396">
        <v>0</v>
      </c>
      <c r="V396">
        <v>0</v>
      </c>
      <c r="W396">
        <v>0</v>
      </c>
      <c r="X396">
        <v>0</v>
      </c>
      <c r="Y396">
        <v>1</v>
      </c>
      <c r="Z396">
        <v>1</v>
      </c>
      <c r="AA396">
        <v>1</v>
      </c>
      <c r="AB396">
        <v>1</v>
      </c>
      <c r="AC396">
        <v>1</v>
      </c>
      <c r="AD396">
        <v>1</v>
      </c>
      <c r="AE396">
        <v>1</v>
      </c>
      <c r="AF396">
        <v>1</v>
      </c>
      <c r="AG396">
        <v>0</v>
      </c>
      <c r="AH396">
        <v>0</v>
      </c>
      <c r="AI396">
        <v>0</v>
      </c>
      <c r="AJ396">
        <v>0</v>
      </c>
      <c r="AK396">
        <v>0</v>
      </c>
      <c r="AL396">
        <v>1</v>
      </c>
      <c r="AM396">
        <v>0</v>
      </c>
      <c r="AN396">
        <v>0</v>
      </c>
      <c r="AO396">
        <v>0</v>
      </c>
      <c r="AP396" t="s">
        <v>1809</v>
      </c>
      <c r="AQ396" t="s">
        <v>1809</v>
      </c>
      <c r="AR396" t="s">
        <v>1809</v>
      </c>
      <c r="AS396" t="s">
        <v>1809</v>
      </c>
      <c r="AT396" t="s">
        <v>1809</v>
      </c>
      <c r="AU396" t="s">
        <v>1809</v>
      </c>
      <c r="AV396" t="s">
        <v>1809</v>
      </c>
      <c r="AW396" t="s">
        <v>1809</v>
      </c>
      <c r="AX396" t="s">
        <v>1809</v>
      </c>
      <c r="AY396" t="s">
        <v>1809</v>
      </c>
      <c r="AZ396">
        <v>0</v>
      </c>
      <c r="BA396" t="s">
        <v>1809</v>
      </c>
      <c r="BB396" t="s">
        <v>1809</v>
      </c>
      <c r="BC396" t="s">
        <v>1809</v>
      </c>
      <c r="BD396" t="s">
        <v>1809</v>
      </c>
      <c r="BE396" t="s">
        <v>1809</v>
      </c>
      <c r="BF396" t="s">
        <v>1809</v>
      </c>
      <c r="BG396" t="s">
        <v>1809</v>
      </c>
      <c r="BH396" t="s">
        <v>1809</v>
      </c>
      <c r="BI396" t="s">
        <v>1809</v>
      </c>
      <c r="BJ396" t="s">
        <v>1809</v>
      </c>
      <c r="BK396" t="s">
        <v>1809</v>
      </c>
      <c r="BL396" t="s">
        <v>1809</v>
      </c>
      <c r="BM396" t="s">
        <v>1809</v>
      </c>
      <c r="BN396" t="s">
        <v>1809</v>
      </c>
      <c r="BO396" t="s">
        <v>1809</v>
      </c>
      <c r="BP396" t="s">
        <v>1809</v>
      </c>
      <c r="BQ396" t="s">
        <v>1809</v>
      </c>
      <c r="BR396" t="s">
        <v>1809</v>
      </c>
      <c r="BS396" t="s">
        <v>1809</v>
      </c>
      <c r="BT396" t="s">
        <v>1809</v>
      </c>
      <c r="BU396" t="s">
        <v>1809</v>
      </c>
      <c r="BV396">
        <v>0</v>
      </c>
      <c r="BW396" t="s">
        <v>1809</v>
      </c>
      <c r="BX396" t="s">
        <v>1809</v>
      </c>
      <c r="BY396" t="s">
        <v>1809</v>
      </c>
      <c r="BZ396" t="s">
        <v>1809</v>
      </c>
      <c r="CA396" t="s">
        <v>1809</v>
      </c>
      <c r="CB396" t="s">
        <v>1809</v>
      </c>
      <c r="CC396" t="s">
        <v>1809</v>
      </c>
      <c r="CD396" t="s">
        <v>1809</v>
      </c>
      <c r="CE396" t="s">
        <v>1809</v>
      </c>
      <c r="CF396" t="s">
        <v>1809</v>
      </c>
      <c r="CG396" t="s">
        <v>1809</v>
      </c>
      <c r="CH396">
        <v>0</v>
      </c>
      <c r="CI396" t="s">
        <v>1809</v>
      </c>
      <c r="CJ396" t="s">
        <v>1809</v>
      </c>
      <c r="CK396" t="s">
        <v>1809</v>
      </c>
      <c r="CL396" t="s">
        <v>1809</v>
      </c>
      <c r="CM396" t="s">
        <v>1809</v>
      </c>
      <c r="CN396" t="s">
        <v>1809</v>
      </c>
      <c r="CO396" t="s">
        <v>1809</v>
      </c>
      <c r="CP396" t="s">
        <v>1809</v>
      </c>
      <c r="CQ396" t="s">
        <v>1809</v>
      </c>
      <c r="CR396" t="s">
        <v>1809</v>
      </c>
      <c r="CS396" t="s">
        <v>1809</v>
      </c>
      <c r="CT396" t="s">
        <v>1809</v>
      </c>
      <c r="CU396" t="s">
        <v>1809</v>
      </c>
      <c r="CV396" t="s">
        <v>1809</v>
      </c>
      <c r="CW396" t="s">
        <v>1809</v>
      </c>
      <c r="CX396" t="s">
        <v>1809</v>
      </c>
      <c r="CY396" t="s">
        <v>1809</v>
      </c>
      <c r="CZ396" t="s">
        <v>1809</v>
      </c>
      <c r="DA396" t="s">
        <v>1809</v>
      </c>
      <c r="DB396" t="s">
        <v>1809</v>
      </c>
      <c r="DC396" t="s">
        <v>1809</v>
      </c>
      <c r="DD396" t="s">
        <v>1809</v>
      </c>
      <c r="DE396" t="s">
        <v>1809</v>
      </c>
      <c r="DF396" t="s">
        <v>1809</v>
      </c>
      <c r="DG396" t="s">
        <v>1809</v>
      </c>
      <c r="DH396" t="s">
        <v>1809</v>
      </c>
      <c r="DI396" t="s">
        <v>1809</v>
      </c>
      <c r="DJ396" t="s">
        <v>1809</v>
      </c>
      <c r="DK396" t="s">
        <v>1809</v>
      </c>
      <c r="DL396" t="s">
        <v>1809</v>
      </c>
      <c r="DM396" t="s">
        <v>1809</v>
      </c>
      <c r="DN396" t="s">
        <v>1809</v>
      </c>
      <c r="DO396" t="s">
        <v>1809</v>
      </c>
      <c r="DP396" t="s">
        <v>1809</v>
      </c>
      <c r="DQ396" t="s">
        <v>1809</v>
      </c>
      <c r="DR396" t="s">
        <v>1809</v>
      </c>
      <c r="DS396" t="s">
        <v>1809</v>
      </c>
      <c r="DT396" t="s">
        <v>1809</v>
      </c>
      <c r="DU396" t="s">
        <v>1809</v>
      </c>
      <c r="DV396" t="s">
        <v>1809</v>
      </c>
      <c r="DW396">
        <v>0</v>
      </c>
      <c r="DX396">
        <v>0</v>
      </c>
      <c r="DY396">
        <v>0</v>
      </c>
      <c r="DZ396" t="s">
        <v>1809</v>
      </c>
      <c r="EA396">
        <v>0</v>
      </c>
      <c r="EB396" t="s">
        <v>1809</v>
      </c>
      <c r="EC396" t="s">
        <v>1809</v>
      </c>
      <c r="ED396" t="s">
        <v>1809</v>
      </c>
      <c r="EE396" t="s">
        <v>1809</v>
      </c>
      <c r="EF396" t="s">
        <v>1809</v>
      </c>
      <c r="EG396" t="s">
        <v>1809</v>
      </c>
      <c r="EH396" t="s">
        <v>1809</v>
      </c>
      <c r="EI396">
        <v>0</v>
      </c>
      <c r="EJ396">
        <v>0</v>
      </c>
      <c r="EK396">
        <v>0</v>
      </c>
      <c r="EL396">
        <v>1</v>
      </c>
      <c r="EM396">
        <v>0</v>
      </c>
      <c r="EN396">
        <v>1</v>
      </c>
      <c r="EO396">
        <v>1</v>
      </c>
      <c r="EP396">
        <v>0</v>
      </c>
      <c r="EQ396">
        <v>0</v>
      </c>
      <c r="ER396">
        <v>1</v>
      </c>
      <c r="ES396">
        <v>0</v>
      </c>
      <c r="ET396">
        <v>0</v>
      </c>
      <c r="EU396">
        <v>0</v>
      </c>
      <c r="EV396">
        <v>1</v>
      </c>
      <c r="EW396">
        <v>0</v>
      </c>
    </row>
    <row r="397" spans="1:153" x14ac:dyDescent="0.35">
      <c r="A397" t="s">
        <v>962</v>
      </c>
      <c r="B397" s="1">
        <v>41696</v>
      </c>
      <c r="C397" s="1">
        <v>42204</v>
      </c>
      <c r="D397">
        <v>1</v>
      </c>
      <c r="E397">
        <v>0</v>
      </c>
      <c r="F397">
        <v>0</v>
      </c>
      <c r="G397">
        <v>0</v>
      </c>
      <c r="H397">
        <v>1</v>
      </c>
      <c r="I397">
        <v>0</v>
      </c>
      <c r="J397">
        <v>1</v>
      </c>
      <c r="K397">
        <v>4</v>
      </c>
      <c r="L397">
        <v>0</v>
      </c>
      <c r="M397">
        <v>1</v>
      </c>
      <c r="N397">
        <v>1</v>
      </c>
      <c r="O397">
        <v>1</v>
      </c>
      <c r="P397">
        <v>0</v>
      </c>
      <c r="Q397">
        <v>0</v>
      </c>
      <c r="R397">
        <v>0</v>
      </c>
      <c r="S397">
        <v>1</v>
      </c>
      <c r="T397">
        <v>1</v>
      </c>
      <c r="U397">
        <v>0</v>
      </c>
      <c r="V397">
        <v>0</v>
      </c>
      <c r="W397">
        <v>0</v>
      </c>
      <c r="X397">
        <v>0</v>
      </c>
      <c r="Y397">
        <v>1</v>
      </c>
      <c r="Z397">
        <v>1</v>
      </c>
      <c r="AA397">
        <v>1</v>
      </c>
      <c r="AB397">
        <v>1</v>
      </c>
      <c r="AC397">
        <v>1</v>
      </c>
      <c r="AD397">
        <v>1</v>
      </c>
      <c r="AE397">
        <v>1</v>
      </c>
      <c r="AF397">
        <v>1</v>
      </c>
      <c r="AG397">
        <v>0</v>
      </c>
      <c r="AH397">
        <v>0</v>
      </c>
      <c r="AI397">
        <v>0</v>
      </c>
      <c r="AJ397">
        <v>1</v>
      </c>
      <c r="AK397">
        <v>0</v>
      </c>
      <c r="AL397">
        <v>1</v>
      </c>
      <c r="AM397">
        <v>0</v>
      </c>
      <c r="AN397">
        <v>0</v>
      </c>
      <c r="AO397">
        <v>0</v>
      </c>
      <c r="AP397" t="s">
        <v>1809</v>
      </c>
      <c r="AQ397" t="s">
        <v>1809</v>
      </c>
      <c r="AR397" t="s">
        <v>1809</v>
      </c>
      <c r="AS397" t="s">
        <v>1809</v>
      </c>
      <c r="AT397" t="s">
        <v>1809</v>
      </c>
      <c r="AU397" t="s">
        <v>1809</v>
      </c>
      <c r="AV397" t="s">
        <v>1809</v>
      </c>
      <c r="AW397" t="s">
        <v>1809</v>
      </c>
      <c r="AX397" t="s">
        <v>1809</v>
      </c>
      <c r="AY397" t="s">
        <v>1809</v>
      </c>
      <c r="AZ397">
        <v>0</v>
      </c>
      <c r="BA397" t="s">
        <v>1809</v>
      </c>
      <c r="BB397" t="s">
        <v>1809</v>
      </c>
      <c r="BC397" t="s">
        <v>1809</v>
      </c>
      <c r="BD397" t="s">
        <v>1809</v>
      </c>
      <c r="BE397" t="s">
        <v>1809</v>
      </c>
      <c r="BF397" t="s">
        <v>1809</v>
      </c>
      <c r="BG397" t="s">
        <v>1809</v>
      </c>
      <c r="BH397" t="s">
        <v>1809</v>
      </c>
      <c r="BI397" t="s">
        <v>1809</v>
      </c>
      <c r="BJ397" t="s">
        <v>1809</v>
      </c>
      <c r="BK397" t="s">
        <v>1809</v>
      </c>
      <c r="BL397" t="s">
        <v>1809</v>
      </c>
      <c r="BM397" t="s">
        <v>1809</v>
      </c>
      <c r="BN397" t="s">
        <v>1809</v>
      </c>
      <c r="BO397" t="s">
        <v>1809</v>
      </c>
      <c r="BP397" t="s">
        <v>1809</v>
      </c>
      <c r="BQ397" t="s">
        <v>1809</v>
      </c>
      <c r="BR397" t="s">
        <v>1809</v>
      </c>
      <c r="BS397" t="s">
        <v>1809</v>
      </c>
      <c r="BT397" t="s">
        <v>1809</v>
      </c>
      <c r="BU397" t="s">
        <v>1809</v>
      </c>
      <c r="BV397">
        <v>0</v>
      </c>
      <c r="BW397" t="s">
        <v>1809</v>
      </c>
      <c r="BX397" t="s">
        <v>1809</v>
      </c>
      <c r="BY397" t="s">
        <v>1809</v>
      </c>
      <c r="BZ397" t="s">
        <v>1809</v>
      </c>
      <c r="CA397" t="s">
        <v>1809</v>
      </c>
      <c r="CB397" t="s">
        <v>1809</v>
      </c>
      <c r="CC397" t="s">
        <v>1809</v>
      </c>
      <c r="CD397" t="s">
        <v>1809</v>
      </c>
      <c r="CE397" t="s">
        <v>1809</v>
      </c>
      <c r="CF397" t="s">
        <v>1809</v>
      </c>
      <c r="CG397" t="s">
        <v>1809</v>
      </c>
      <c r="CH397">
        <v>0</v>
      </c>
      <c r="CI397" t="s">
        <v>1809</v>
      </c>
      <c r="CJ397" t="s">
        <v>1809</v>
      </c>
      <c r="CK397" t="s">
        <v>1809</v>
      </c>
      <c r="CL397" t="s">
        <v>1809</v>
      </c>
      <c r="CM397" t="s">
        <v>1809</v>
      </c>
      <c r="CN397" t="s">
        <v>1809</v>
      </c>
      <c r="CO397" t="s">
        <v>1809</v>
      </c>
      <c r="CP397" t="s">
        <v>1809</v>
      </c>
      <c r="CQ397" t="s">
        <v>1809</v>
      </c>
      <c r="CR397" t="s">
        <v>1809</v>
      </c>
      <c r="CS397" t="s">
        <v>1809</v>
      </c>
      <c r="CT397" t="s">
        <v>1809</v>
      </c>
      <c r="CU397" t="s">
        <v>1809</v>
      </c>
      <c r="CV397" t="s">
        <v>1809</v>
      </c>
      <c r="CW397" t="s">
        <v>1809</v>
      </c>
      <c r="CX397" t="s">
        <v>1809</v>
      </c>
      <c r="CY397" t="s">
        <v>1809</v>
      </c>
      <c r="CZ397" t="s">
        <v>1809</v>
      </c>
      <c r="DA397" t="s">
        <v>1809</v>
      </c>
      <c r="DB397" t="s">
        <v>1809</v>
      </c>
      <c r="DC397" t="s">
        <v>1809</v>
      </c>
      <c r="DD397" t="s">
        <v>1809</v>
      </c>
      <c r="DE397" t="s">
        <v>1809</v>
      </c>
      <c r="DF397" t="s">
        <v>1809</v>
      </c>
      <c r="DG397" t="s">
        <v>1809</v>
      </c>
      <c r="DH397" t="s">
        <v>1809</v>
      </c>
      <c r="DI397" t="s">
        <v>1809</v>
      </c>
      <c r="DJ397" t="s">
        <v>1809</v>
      </c>
      <c r="DK397" t="s">
        <v>1809</v>
      </c>
      <c r="DL397" t="s">
        <v>1809</v>
      </c>
      <c r="DM397" t="s">
        <v>1809</v>
      </c>
      <c r="DN397" t="s">
        <v>1809</v>
      </c>
      <c r="DO397" t="s">
        <v>1809</v>
      </c>
      <c r="DP397" t="s">
        <v>1809</v>
      </c>
      <c r="DQ397" t="s">
        <v>1809</v>
      </c>
      <c r="DR397" t="s">
        <v>1809</v>
      </c>
      <c r="DS397" t="s">
        <v>1809</v>
      </c>
      <c r="DT397" t="s">
        <v>1809</v>
      </c>
      <c r="DU397" t="s">
        <v>1809</v>
      </c>
      <c r="DV397" t="s">
        <v>1809</v>
      </c>
      <c r="DW397">
        <v>0</v>
      </c>
      <c r="DX397">
        <v>0</v>
      </c>
      <c r="DY397">
        <v>0</v>
      </c>
      <c r="DZ397" t="s">
        <v>1809</v>
      </c>
      <c r="EA397">
        <v>0</v>
      </c>
      <c r="EB397" t="s">
        <v>1809</v>
      </c>
      <c r="EC397" t="s">
        <v>1809</v>
      </c>
      <c r="ED397" t="s">
        <v>1809</v>
      </c>
      <c r="EE397" t="s">
        <v>1809</v>
      </c>
      <c r="EF397" t="s">
        <v>1809</v>
      </c>
      <c r="EG397" t="s">
        <v>1809</v>
      </c>
      <c r="EH397" t="s">
        <v>1809</v>
      </c>
      <c r="EI397">
        <v>0</v>
      </c>
      <c r="EJ397">
        <v>0</v>
      </c>
      <c r="EK397">
        <v>0</v>
      </c>
      <c r="EL397">
        <v>1</v>
      </c>
      <c r="EM397">
        <v>1</v>
      </c>
      <c r="EN397">
        <v>1</v>
      </c>
      <c r="EO397">
        <v>1</v>
      </c>
      <c r="EP397">
        <v>0</v>
      </c>
      <c r="EQ397">
        <v>0</v>
      </c>
      <c r="ER397">
        <v>1</v>
      </c>
      <c r="ES397">
        <v>0</v>
      </c>
      <c r="ET397">
        <v>0</v>
      </c>
      <c r="EU397">
        <v>1</v>
      </c>
      <c r="EV397">
        <v>1</v>
      </c>
      <c r="EW397">
        <v>0</v>
      </c>
    </row>
    <row r="398" spans="1:153" x14ac:dyDescent="0.35">
      <c r="A398" t="s">
        <v>962</v>
      </c>
      <c r="B398" s="1">
        <v>42205</v>
      </c>
      <c r="C398" s="1">
        <v>42389</v>
      </c>
      <c r="D398">
        <v>1</v>
      </c>
      <c r="E398">
        <v>0</v>
      </c>
      <c r="F398">
        <v>0</v>
      </c>
      <c r="G398">
        <v>0</v>
      </c>
      <c r="H398">
        <v>1</v>
      </c>
      <c r="I398">
        <v>0</v>
      </c>
      <c r="J398">
        <v>1</v>
      </c>
      <c r="K398">
        <v>4</v>
      </c>
      <c r="L398">
        <v>0</v>
      </c>
      <c r="M398">
        <v>1</v>
      </c>
      <c r="N398">
        <v>1</v>
      </c>
      <c r="O398">
        <v>1</v>
      </c>
      <c r="P398">
        <v>0</v>
      </c>
      <c r="Q398">
        <v>0</v>
      </c>
      <c r="R398">
        <v>0</v>
      </c>
      <c r="S398">
        <v>1</v>
      </c>
      <c r="T398">
        <v>1</v>
      </c>
      <c r="U398">
        <v>0</v>
      </c>
      <c r="V398">
        <v>0</v>
      </c>
      <c r="W398">
        <v>0</v>
      </c>
      <c r="X398">
        <v>0</v>
      </c>
      <c r="Y398">
        <v>1</v>
      </c>
      <c r="Z398">
        <v>1</v>
      </c>
      <c r="AA398">
        <v>1</v>
      </c>
      <c r="AB398">
        <v>1</v>
      </c>
      <c r="AC398">
        <v>1</v>
      </c>
      <c r="AD398">
        <v>1</v>
      </c>
      <c r="AE398">
        <v>1</v>
      </c>
      <c r="AF398">
        <v>1</v>
      </c>
      <c r="AG398">
        <v>0</v>
      </c>
      <c r="AH398">
        <v>0</v>
      </c>
      <c r="AI398">
        <v>0</v>
      </c>
      <c r="AJ398">
        <v>1</v>
      </c>
      <c r="AK398">
        <v>0</v>
      </c>
      <c r="AL398">
        <v>1</v>
      </c>
      <c r="AM398">
        <v>0</v>
      </c>
      <c r="AN398">
        <v>0</v>
      </c>
      <c r="AO398">
        <v>0</v>
      </c>
      <c r="AP398" t="s">
        <v>1809</v>
      </c>
      <c r="AQ398" t="s">
        <v>1809</v>
      </c>
      <c r="AR398" t="s">
        <v>1809</v>
      </c>
      <c r="AS398" t="s">
        <v>1809</v>
      </c>
      <c r="AT398" t="s">
        <v>1809</v>
      </c>
      <c r="AU398" t="s">
        <v>1809</v>
      </c>
      <c r="AV398" t="s">
        <v>1809</v>
      </c>
      <c r="AW398" t="s">
        <v>1809</v>
      </c>
      <c r="AX398" t="s">
        <v>1809</v>
      </c>
      <c r="AY398" t="s">
        <v>1809</v>
      </c>
      <c r="AZ398">
        <v>0</v>
      </c>
      <c r="BA398" t="s">
        <v>1809</v>
      </c>
      <c r="BB398" t="s">
        <v>1809</v>
      </c>
      <c r="BC398" t="s">
        <v>1809</v>
      </c>
      <c r="BD398" t="s">
        <v>1809</v>
      </c>
      <c r="BE398" t="s">
        <v>1809</v>
      </c>
      <c r="BF398" t="s">
        <v>1809</v>
      </c>
      <c r="BG398" t="s">
        <v>1809</v>
      </c>
      <c r="BH398" t="s">
        <v>1809</v>
      </c>
      <c r="BI398" t="s">
        <v>1809</v>
      </c>
      <c r="BJ398" t="s">
        <v>1809</v>
      </c>
      <c r="BK398" t="s">
        <v>1809</v>
      </c>
      <c r="BL398" t="s">
        <v>1809</v>
      </c>
      <c r="BM398" t="s">
        <v>1809</v>
      </c>
      <c r="BN398" t="s">
        <v>1809</v>
      </c>
      <c r="BO398" t="s">
        <v>1809</v>
      </c>
      <c r="BP398" t="s">
        <v>1809</v>
      </c>
      <c r="BQ398" t="s">
        <v>1809</v>
      </c>
      <c r="BR398" t="s">
        <v>1809</v>
      </c>
      <c r="BS398" t="s">
        <v>1809</v>
      </c>
      <c r="BT398" t="s">
        <v>1809</v>
      </c>
      <c r="BU398" t="s">
        <v>1809</v>
      </c>
      <c r="BV398">
        <v>0</v>
      </c>
      <c r="BW398" t="s">
        <v>1809</v>
      </c>
      <c r="BX398" t="s">
        <v>1809</v>
      </c>
      <c r="BY398" t="s">
        <v>1809</v>
      </c>
      <c r="BZ398" t="s">
        <v>1809</v>
      </c>
      <c r="CA398" t="s">
        <v>1809</v>
      </c>
      <c r="CB398" t="s">
        <v>1809</v>
      </c>
      <c r="CC398" t="s">
        <v>1809</v>
      </c>
      <c r="CD398" t="s">
        <v>1809</v>
      </c>
      <c r="CE398" t="s">
        <v>1809</v>
      </c>
      <c r="CF398" t="s">
        <v>1809</v>
      </c>
      <c r="CG398" t="s">
        <v>1809</v>
      </c>
      <c r="CH398">
        <v>0</v>
      </c>
      <c r="CI398" t="s">
        <v>1809</v>
      </c>
      <c r="CJ398" t="s">
        <v>1809</v>
      </c>
      <c r="CK398" t="s">
        <v>1809</v>
      </c>
      <c r="CL398" t="s">
        <v>1809</v>
      </c>
      <c r="CM398" t="s">
        <v>1809</v>
      </c>
      <c r="CN398" t="s">
        <v>1809</v>
      </c>
      <c r="CO398" t="s">
        <v>1809</v>
      </c>
      <c r="CP398" t="s">
        <v>1809</v>
      </c>
      <c r="CQ398" t="s">
        <v>1809</v>
      </c>
      <c r="CR398" t="s">
        <v>1809</v>
      </c>
      <c r="CS398" t="s">
        <v>1809</v>
      </c>
      <c r="CT398" t="s">
        <v>1809</v>
      </c>
      <c r="CU398" t="s">
        <v>1809</v>
      </c>
      <c r="CV398" t="s">
        <v>1809</v>
      </c>
      <c r="CW398" t="s">
        <v>1809</v>
      </c>
      <c r="CX398" t="s">
        <v>1809</v>
      </c>
      <c r="CY398" t="s">
        <v>1809</v>
      </c>
      <c r="CZ398" t="s">
        <v>1809</v>
      </c>
      <c r="DA398" t="s">
        <v>1809</v>
      </c>
      <c r="DB398" t="s">
        <v>1809</v>
      </c>
      <c r="DC398" t="s">
        <v>1809</v>
      </c>
      <c r="DD398" t="s">
        <v>1809</v>
      </c>
      <c r="DE398" t="s">
        <v>1809</v>
      </c>
      <c r="DF398" t="s">
        <v>1809</v>
      </c>
      <c r="DG398" t="s">
        <v>1809</v>
      </c>
      <c r="DH398" t="s">
        <v>1809</v>
      </c>
      <c r="DI398" t="s">
        <v>1809</v>
      </c>
      <c r="DJ398" t="s">
        <v>1809</v>
      </c>
      <c r="DK398" t="s">
        <v>1809</v>
      </c>
      <c r="DL398" t="s">
        <v>1809</v>
      </c>
      <c r="DM398" t="s">
        <v>1809</v>
      </c>
      <c r="DN398" t="s">
        <v>1809</v>
      </c>
      <c r="DO398" t="s">
        <v>1809</v>
      </c>
      <c r="DP398" t="s">
        <v>1809</v>
      </c>
      <c r="DQ398" t="s">
        <v>1809</v>
      </c>
      <c r="DR398" t="s">
        <v>1809</v>
      </c>
      <c r="DS398" t="s">
        <v>1809</v>
      </c>
      <c r="DT398" t="s">
        <v>1809</v>
      </c>
      <c r="DU398" t="s">
        <v>1809</v>
      </c>
      <c r="DV398" t="s">
        <v>1809</v>
      </c>
      <c r="DW398">
        <v>0</v>
      </c>
      <c r="DX398">
        <v>0</v>
      </c>
      <c r="DY398">
        <v>0</v>
      </c>
      <c r="DZ398" t="s">
        <v>1809</v>
      </c>
      <c r="EA398">
        <v>1</v>
      </c>
      <c r="EB398">
        <v>0</v>
      </c>
      <c r="EC398">
        <v>0</v>
      </c>
      <c r="ED398">
        <v>0</v>
      </c>
      <c r="EE398">
        <v>0</v>
      </c>
      <c r="EF398">
        <v>0</v>
      </c>
      <c r="EG398">
        <v>0</v>
      </c>
      <c r="EH398">
        <v>1</v>
      </c>
      <c r="EI398">
        <v>0</v>
      </c>
      <c r="EJ398">
        <v>0</v>
      </c>
      <c r="EK398">
        <v>0</v>
      </c>
      <c r="EL398">
        <v>1</v>
      </c>
      <c r="EM398">
        <v>1</v>
      </c>
      <c r="EN398">
        <v>1</v>
      </c>
      <c r="EO398">
        <v>1</v>
      </c>
      <c r="EP398">
        <v>0</v>
      </c>
      <c r="EQ398">
        <v>0</v>
      </c>
      <c r="ER398">
        <v>1</v>
      </c>
      <c r="ES398">
        <v>0</v>
      </c>
      <c r="ET398">
        <v>0</v>
      </c>
      <c r="EU398">
        <v>1</v>
      </c>
      <c r="EV398">
        <v>1</v>
      </c>
      <c r="EW398">
        <v>0</v>
      </c>
    </row>
    <row r="399" spans="1:153" x14ac:dyDescent="0.35">
      <c r="A399" t="s">
        <v>962</v>
      </c>
      <c r="B399" s="1">
        <v>42390</v>
      </c>
      <c r="C399" s="1">
        <v>42613</v>
      </c>
      <c r="D399">
        <v>1</v>
      </c>
      <c r="E399">
        <v>0</v>
      </c>
      <c r="F399">
        <v>0</v>
      </c>
      <c r="G399">
        <v>0</v>
      </c>
      <c r="H399">
        <v>1</v>
      </c>
      <c r="I399">
        <v>0</v>
      </c>
      <c r="J399">
        <v>1</v>
      </c>
      <c r="K399">
        <v>2</v>
      </c>
      <c r="L399">
        <v>0</v>
      </c>
      <c r="M399">
        <v>1</v>
      </c>
      <c r="N399">
        <v>1</v>
      </c>
      <c r="O399">
        <v>1</v>
      </c>
      <c r="P399">
        <v>0</v>
      </c>
      <c r="Q399">
        <v>0</v>
      </c>
      <c r="R399">
        <v>0</v>
      </c>
      <c r="S399">
        <v>1</v>
      </c>
      <c r="T399">
        <v>1</v>
      </c>
      <c r="U399">
        <v>0</v>
      </c>
      <c r="V399">
        <v>0</v>
      </c>
      <c r="W399">
        <v>0</v>
      </c>
      <c r="X399">
        <v>0</v>
      </c>
      <c r="Y399">
        <v>1</v>
      </c>
      <c r="Z399">
        <v>1</v>
      </c>
      <c r="AA399">
        <v>1</v>
      </c>
      <c r="AB399">
        <v>1</v>
      </c>
      <c r="AC399">
        <v>1</v>
      </c>
      <c r="AD399">
        <v>1</v>
      </c>
      <c r="AE399">
        <v>1</v>
      </c>
      <c r="AF399">
        <v>1</v>
      </c>
      <c r="AG399">
        <v>0</v>
      </c>
      <c r="AH399">
        <v>0</v>
      </c>
      <c r="AI399">
        <v>0</v>
      </c>
      <c r="AJ399">
        <v>1</v>
      </c>
      <c r="AK399">
        <v>0</v>
      </c>
      <c r="AL399">
        <v>1</v>
      </c>
      <c r="AM399">
        <v>0</v>
      </c>
      <c r="AN399">
        <v>0</v>
      </c>
      <c r="AO399">
        <v>0</v>
      </c>
      <c r="AP399" t="s">
        <v>1809</v>
      </c>
      <c r="AQ399" t="s">
        <v>1809</v>
      </c>
      <c r="AR399" t="s">
        <v>1809</v>
      </c>
      <c r="AS399" t="s">
        <v>1809</v>
      </c>
      <c r="AT399" t="s">
        <v>1809</v>
      </c>
      <c r="AU399" t="s">
        <v>1809</v>
      </c>
      <c r="AV399" t="s">
        <v>1809</v>
      </c>
      <c r="AW399" t="s">
        <v>1809</v>
      </c>
      <c r="AX399" t="s">
        <v>1809</v>
      </c>
      <c r="AY399" t="s">
        <v>1809</v>
      </c>
      <c r="AZ399">
        <v>0</v>
      </c>
      <c r="BA399" t="s">
        <v>1809</v>
      </c>
      <c r="BB399" t="s">
        <v>1809</v>
      </c>
      <c r="BC399" t="s">
        <v>1809</v>
      </c>
      <c r="BD399" t="s">
        <v>1809</v>
      </c>
      <c r="BE399" t="s">
        <v>1809</v>
      </c>
      <c r="BF399" t="s">
        <v>1809</v>
      </c>
      <c r="BG399" t="s">
        <v>1809</v>
      </c>
      <c r="BH399" t="s">
        <v>1809</v>
      </c>
      <c r="BI399" t="s">
        <v>1809</v>
      </c>
      <c r="BJ399" t="s">
        <v>1809</v>
      </c>
      <c r="BK399" t="s">
        <v>1809</v>
      </c>
      <c r="BL399" t="s">
        <v>1809</v>
      </c>
      <c r="BM399" t="s">
        <v>1809</v>
      </c>
      <c r="BN399" t="s">
        <v>1809</v>
      </c>
      <c r="BO399" t="s">
        <v>1809</v>
      </c>
      <c r="BP399" t="s">
        <v>1809</v>
      </c>
      <c r="BQ399" t="s">
        <v>1809</v>
      </c>
      <c r="BR399" t="s">
        <v>1809</v>
      </c>
      <c r="BS399" t="s">
        <v>1809</v>
      </c>
      <c r="BT399" t="s">
        <v>1809</v>
      </c>
      <c r="BU399" t="s">
        <v>1809</v>
      </c>
      <c r="BV399">
        <v>0</v>
      </c>
      <c r="BW399" t="s">
        <v>1809</v>
      </c>
      <c r="BX399" t="s">
        <v>1809</v>
      </c>
      <c r="BY399" t="s">
        <v>1809</v>
      </c>
      <c r="BZ399" t="s">
        <v>1809</v>
      </c>
      <c r="CA399" t="s">
        <v>1809</v>
      </c>
      <c r="CB399" t="s">
        <v>1809</v>
      </c>
      <c r="CC399" t="s">
        <v>1809</v>
      </c>
      <c r="CD399" t="s">
        <v>1809</v>
      </c>
      <c r="CE399" t="s">
        <v>1809</v>
      </c>
      <c r="CF399" t="s">
        <v>1809</v>
      </c>
      <c r="CG399" t="s">
        <v>1809</v>
      </c>
      <c r="CH399">
        <v>0</v>
      </c>
      <c r="CI399" t="s">
        <v>1809</v>
      </c>
      <c r="CJ399" t="s">
        <v>1809</v>
      </c>
      <c r="CK399" t="s">
        <v>1809</v>
      </c>
      <c r="CL399" t="s">
        <v>1809</v>
      </c>
      <c r="CM399" t="s">
        <v>1809</v>
      </c>
      <c r="CN399" t="s">
        <v>1809</v>
      </c>
      <c r="CO399" t="s">
        <v>1809</v>
      </c>
      <c r="CP399" t="s">
        <v>1809</v>
      </c>
      <c r="CQ399" t="s">
        <v>1809</v>
      </c>
      <c r="CR399" t="s">
        <v>1809</v>
      </c>
      <c r="CS399" t="s">
        <v>1809</v>
      </c>
      <c r="CT399" t="s">
        <v>1809</v>
      </c>
      <c r="CU399" t="s">
        <v>1809</v>
      </c>
      <c r="CV399" t="s">
        <v>1809</v>
      </c>
      <c r="CW399" t="s">
        <v>1809</v>
      </c>
      <c r="CX399" t="s">
        <v>1809</v>
      </c>
      <c r="CY399" t="s">
        <v>1809</v>
      </c>
      <c r="CZ399" t="s">
        <v>1809</v>
      </c>
      <c r="DA399" t="s">
        <v>1809</v>
      </c>
      <c r="DB399" t="s">
        <v>1809</v>
      </c>
      <c r="DC399" t="s">
        <v>1809</v>
      </c>
      <c r="DD399" t="s">
        <v>1809</v>
      </c>
      <c r="DE399" t="s">
        <v>1809</v>
      </c>
      <c r="DF399" t="s">
        <v>1809</v>
      </c>
      <c r="DG399" t="s">
        <v>1809</v>
      </c>
      <c r="DH399" t="s">
        <v>1809</v>
      </c>
      <c r="DI399" t="s">
        <v>1809</v>
      </c>
      <c r="DJ399" t="s">
        <v>1809</v>
      </c>
      <c r="DK399" t="s">
        <v>1809</v>
      </c>
      <c r="DL399" t="s">
        <v>1809</v>
      </c>
      <c r="DM399" t="s">
        <v>1809</v>
      </c>
      <c r="DN399" t="s">
        <v>1809</v>
      </c>
      <c r="DO399" t="s">
        <v>1809</v>
      </c>
      <c r="DP399" t="s">
        <v>1809</v>
      </c>
      <c r="DQ399" t="s">
        <v>1809</v>
      </c>
      <c r="DR399" t="s">
        <v>1809</v>
      </c>
      <c r="DS399" t="s">
        <v>1809</v>
      </c>
      <c r="DT399" t="s">
        <v>1809</v>
      </c>
      <c r="DU399" t="s">
        <v>1809</v>
      </c>
      <c r="DV399" t="s">
        <v>1809</v>
      </c>
      <c r="DW399">
        <v>0</v>
      </c>
      <c r="DX399">
        <v>0</v>
      </c>
      <c r="DY399">
        <v>0</v>
      </c>
      <c r="DZ399" t="s">
        <v>1809</v>
      </c>
      <c r="EA399">
        <v>1</v>
      </c>
      <c r="EB399">
        <v>0</v>
      </c>
      <c r="EC399">
        <v>0</v>
      </c>
      <c r="ED399">
        <v>0</v>
      </c>
      <c r="EE399">
        <v>0</v>
      </c>
      <c r="EF399">
        <v>0</v>
      </c>
      <c r="EG399">
        <v>0</v>
      </c>
      <c r="EH399">
        <v>1</v>
      </c>
      <c r="EI399">
        <v>0</v>
      </c>
      <c r="EJ399">
        <v>0</v>
      </c>
      <c r="EK399">
        <v>0</v>
      </c>
      <c r="EL399">
        <v>1</v>
      </c>
      <c r="EM399">
        <v>1</v>
      </c>
      <c r="EN399">
        <v>1</v>
      </c>
      <c r="EO399">
        <v>1</v>
      </c>
      <c r="EP399">
        <v>0</v>
      </c>
      <c r="EQ399">
        <v>0</v>
      </c>
      <c r="ER399">
        <v>1</v>
      </c>
      <c r="ES399">
        <v>0</v>
      </c>
      <c r="ET399">
        <v>0</v>
      </c>
      <c r="EU399">
        <v>1</v>
      </c>
      <c r="EV399">
        <v>1</v>
      </c>
      <c r="EW399">
        <v>0</v>
      </c>
    </row>
    <row r="400" spans="1:153" x14ac:dyDescent="0.35">
      <c r="A400" t="s">
        <v>962</v>
      </c>
      <c r="B400" s="1">
        <v>42614</v>
      </c>
      <c r="C400" s="1">
        <v>42735</v>
      </c>
      <c r="D400">
        <v>1</v>
      </c>
      <c r="E400">
        <v>0</v>
      </c>
      <c r="F400">
        <v>0</v>
      </c>
      <c r="G400">
        <v>0</v>
      </c>
      <c r="H400">
        <v>1</v>
      </c>
      <c r="I400">
        <v>0</v>
      </c>
      <c r="J400">
        <v>1</v>
      </c>
      <c r="K400">
        <v>2</v>
      </c>
      <c r="L400">
        <v>0</v>
      </c>
      <c r="M400">
        <v>1</v>
      </c>
      <c r="N400">
        <v>1</v>
      </c>
      <c r="O400">
        <v>1</v>
      </c>
      <c r="P400">
        <v>0</v>
      </c>
      <c r="Q400">
        <v>0</v>
      </c>
      <c r="R400">
        <v>0</v>
      </c>
      <c r="S400">
        <v>1</v>
      </c>
      <c r="T400">
        <v>1</v>
      </c>
      <c r="U400">
        <v>0</v>
      </c>
      <c r="V400">
        <v>0</v>
      </c>
      <c r="W400">
        <v>0</v>
      </c>
      <c r="X400">
        <v>0</v>
      </c>
      <c r="Y400">
        <v>1</v>
      </c>
      <c r="Z400">
        <v>1</v>
      </c>
      <c r="AA400">
        <v>1</v>
      </c>
      <c r="AB400">
        <v>1</v>
      </c>
      <c r="AC400">
        <v>1</v>
      </c>
      <c r="AD400">
        <v>1</v>
      </c>
      <c r="AE400">
        <v>1</v>
      </c>
      <c r="AF400">
        <v>1</v>
      </c>
      <c r="AG400">
        <v>0</v>
      </c>
      <c r="AH400">
        <v>0</v>
      </c>
      <c r="AI400">
        <v>0</v>
      </c>
      <c r="AJ400">
        <v>1</v>
      </c>
      <c r="AK400">
        <v>0</v>
      </c>
      <c r="AL400">
        <v>1</v>
      </c>
      <c r="AM400">
        <v>0</v>
      </c>
      <c r="AN400">
        <v>0</v>
      </c>
      <c r="AO400">
        <v>0</v>
      </c>
      <c r="AP400" t="s">
        <v>1809</v>
      </c>
      <c r="AQ400" t="s">
        <v>1809</v>
      </c>
      <c r="AR400" t="s">
        <v>1809</v>
      </c>
      <c r="AS400" t="s">
        <v>1809</v>
      </c>
      <c r="AT400" t="s">
        <v>1809</v>
      </c>
      <c r="AU400" t="s">
        <v>1809</v>
      </c>
      <c r="AV400" t="s">
        <v>1809</v>
      </c>
      <c r="AW400" t="s">
        <v>1809</v>
      </c>
      <c r="AX400" t="s">
        <v>1809</v>
      </c>
      <c r="AY400" t="s">
        <v>1809</v>
      </c>
      <c r="AZ400">
        <v>0</v>
      </c>
      <c r="BA400" t="s">
        <v>1809</v>
      </c>
      <c r="BB400" t="s">
        <v>1809</v>
      </c>
      <c r="BC400" t="s">
        <v>1809</v>
      </c>
      <c r="BD400" t="s">
        <v>1809</v>
      </c>
      <c r="BE400" t="s">
        <v>1809</v>
      </c>
      <c r="BF400" t="s">
        <v>1809</v>
      </c>
      <c r="BG400" t="s">
        <v>1809</v>
      </c>
      <c r="BH400" t="s">
        <v>1809</v>
      </c>
      <c r="BI400" t="s">
        <v>1809</v>
      </c>
      <c r="BJ400" t="s">
        <v>1809</v>
      </c>
      <c r="BK400" t="s">
        <v>1809</v>
      </c>
      <c r="BL400" t="s">
        <v>1809</v>
      </c>
      <c r="BM400" t="s">
        <v>1809</v>
      </c>
      <c r="BN400" t="s">
        <v>1809</v>
      </c>
      <c r="BO400" t="s">
        <v>1809</v>
      </c>
      <c r="BP400" t="s">
        <v>1809</v>
      </c>
      <c r="BQ400" t="s">
        <v>1809</v>
      </c>
      <c r="BR400" t="s">
        <v>1809</v>
      </c>
      <c r="BS400" t="s">
        <v>1809</v>
      </c>
      <c r="BT400" t="s">
        <v>1809</v>
      </c>
      <c r="BU400" t="s">
        <v>1809</v>
      </c>
      <c r="BV400">
        <v>0</v>
      </c>
      <c r="BW400" t="s">
        <v>1809</v>
      </c>
      <c r="BX400" t="s">
        <v>1809</v>
      </c>
      <c r="BY400" t="s">
        <v>1809</v>
      </c>
      <c r="BZ400" t="s">
        <v>1809</v>
      </c>
      <c r="CA400" t="s">
        <v>1809</v>
      </c>
      <c r="CB400" t="s">
        <v>1809</v>
      </c>
      <c r="CC400" t="s">
        <v>1809</v>
      </c>
      <c r="CD400" t="s">
        <v>1809</v>
      </c>
      <c r="CE400" t="s">
        <v>1809</v>
      </c>
      <c r="CF400" t="s">
        <v>1809</v>
      </c>
      <c r="CG400" t="s">
        <v>1809</v>
      </c>
      <c r="CH400">
        <v>0</v>
      </c>
      <c r="CI400" t="s">
        <v>1809</v>
      </c>
      <c r="CJ400" t="s">
        <v>1809</v>
      </c>
      <c r="CK400" t="s">
        <v>1809</v>
      </c>
      <c r="CL400" t="s">
        <v>1809</v>
      </c>
      <c r="CM400" t="s">
        <v>1809</v>
      </c>
      <c r="CN400" t="s">
        <v>1809</v>
      </c>
      <c r="CO400" t="s">
        <v>1809</v>
      </c>
      <c r="CP400" t="s">
        <v>1809</v>
      </c>
      <c r="CQ400" t="s">
        <v>1809</v>
      </c>
      <c r="CR400" t="s">
        <v>1809</v>
      </c>
      <c r="CS400" t="s">
        <v>1809</v>
      </c>
      <c r="CT400" t="s">
        <v>1809</v>
      </c>
      <c r="CU400" t="s">
        <v>1809</v>
      </c>
      <c r="CV400" t="s">
        <v>1809</v>
      </c>
      <c r="CW400" t="s">
        <v>1809</v>
      </c>
      <c r="CX400" t="s">
        <v>1809</v>
      </c>
      <c r="CY400" t="s">
        <v>1809</v>
      </c>
      <c r="CZ400" t="s">
        <v>1809</v>
      </c>
      <c r="DA400" t="s">
        <v>1809</v>
      </c>
      <c r="DB400" t="s">
        <v>1809</v>
      </c>
      <c r="DC400" t="s">
        <v>1809</v>
      </c>
      <c r="DD400" t="s">
        <v>1809</v>
      </c>
      <c r="DE400" t="s">
        <v>1809</v>
      </c>
      <c r="DF400" t="s">
        <v>1809</v>
      </c>
      <c r="DG400" t="s">
        <v>1809</v>
      </c>
      <c r="DH400" t="s">
        <v>1809</v>
      </c>
      <c r="DI400" t="s">
        <v>1809</v>
      </c>
      <c r="DJ400" t="s">
        <v>1809</v>
      </c>
      <c r="DK400" t="s">
        <v>1809</v>
      </c>
      <c r="DL400" t="s">
        <v>1809</v>
      </c>
      <c r="DM400" t="s">
        <v>1809</v>
      </c>
      <c r="DN400" t="s">
        <v>1809</v>
      </c>
      <c r="DO400" t="s">
        <v>1809</v>
      </c>
      <c r="DP400" t="s">
        <v>1809</v>
      </c>
      <c r="DQ400" t="s">
        <v>1809</v>
      </c>
      <c r="DR400" t="s">
        <v>1809</v>
      </c>
      <c r="DS400" t="s">
        <v>1809</v>
      </c>
      <c r="DT400" t="s">
        <v>1809</v>
      </c>
      <c r="DU400" t="s">
        <v>1809</v>
      </c>
      <c r="DV400" t="s">
        <v>1809</v>
      </c>
      <c r="DW400">
        <v>0</v>
      </c>
      <c r="DX400">
        <v>0</v>
      </c>
      <c r="DY400">
        <v>0</v>
      </c>
      <c r="DZ400" t="s">
        <v>1809</v>
      </c>
      <c r="EA400">
        <v>1</v>
      </c>
      <c r="EB400">
        <v>0</v>
      </c>
      <c r="EC400">
        <v>0</v>
      </c>
      <c r="ED400">
        <v>0</v>
      </c>
      <c r="EE400">
        <v>0</v>
      </c>
      <c r="EF400">
        <v>0</v>
      </c>
      <c r="EG400">
        <v>0</v>
      </c>
      <c r="EH400">
        <v>1</v>
      </c>
      <c r="EI400">
        <v>0</v>
      </c>
      <c r="EJ400">
        <v>0</v>
      </c>
      <c r="EK400">
        <v>0</v>
      </c>
      <c r="EL400">
        <v>1</v>
      </c>
      <c r="EM400">
        <v>1</v>
      </c>
      <c r="EN400">
        <v>1</v>
      </c>
      <c r="EO400">
        <v>1</v>
      </c>
      <c r="EP400">
        <v>0</v>
      </c>
      <c r="EQ400">
        <v>0</v>
      </c>
      <c r="ER400">
        <v>1</v>
      </c>
      <c r="ES400">
        <v>0</v>
      </c>
      <c r="ET400">
        <v>0</v>
      </c>
      <c r="EU400">
        <v>1</v>
      </c>
      <c r="EV400">
        <v>1</v>
      </c>
      <c r="EW400">
        <v>0</v>
      </c>
    </row>
    <row r="401" spans="1:153" x14ac:dyDescent="0.35">
      <c r="A401" t="s">
        <v>962</v>
      </c>
      <c r="B401" s="1">
        <v>42736</v>
      </c>
      <c r="C401" s="1">
        <v>42961</v>
      </c>
      <c r="D401">
        <v>1</v>
      </c>
      <c r="E401">
        <v>0</v>
      </c>
      <c r="F401">
        <v>0</v>
      </c>
      <c r="G401">
        <v>0</v>
      </c>
      <c r="H401">
        <v>1</v>
      </c>
      <c r="I401">
        <v>0</v>
      </c>
      <c r="J401">
        <v>1</v>
      </c>
      <c r="K401">
        <v>2</v>
      </c>
      <c r="L401">
        <v>0</v>
      </c>
      <c r="M401">
        <v>1</v>
      </c>
      <c r="N401">
        <v>1</v>
      </c>
      <c r="O401">
        <v>1</v>
      </c>
      <c r="P401">
        <v>0</v>
      </c>
      <c r="Q401">
        <v>0</v>
      </c>
      <c r="R401">
        <v>0</v>
      </c>
      <c r="S401">
        <v>1</v>
      </c>
      <c r="T401">
        <v>1</v>
      </c>
      <c r="U401">
        <v>0</v>
      </c>
      <c r="V401">
        <v>0</v>
      </c>
      <c r="W401">
        <v>0</v>
      </c>
      <c r="X401">
        <v>0</v>
      </c>
      <c r="Y401">
        <v>1</v>
      </c>
      <c r="Z401">
        <v>1</v>
      </c>
      <c r="AA401">
        <v>1</v>
      </c>
      <c r="AB401">
        <v>1</v>
      </c>
      <c r="AC401">
        <v>1</v>
      </c>
      <c r="AD401">
        <v>1</v>
      </c>
      <c r="AE401">
        <v>1</v>
      </c>
      <c r="AF401">
        <v>1</v>
      </c>
      <c r="AG401">
        <v>0</v>
      </c>
      <c r="AH401">
        <v>0</v>
      </c>
      <c r="AI401">
        <v>0</v>
      </c>
      <c r="AJ401">
        <v>1</v>
      </c>
      <c r="AK401">
        <v>0</v>
      </c>
      <c r="AL401">
        <v>1</v>
      </c>
      <c r="AM401">
        <v>0</v>
      </c>
      <c r="AN401">
        <v>1</v>
      </c>
      <c r="AO401">
        <v>0</v>
      </c>
      <c r="AP401" t="s">
        <v>1809</v>
      </c>
      <c r="AQ401" t="s">
        <v>1809</v>
      </c>
      <c r="AR401" t="s">
        <v>1809</v>
      </c>
      <c r="AS401" t="s">
        <v>1809</v>
      </c>
      <c r="AT401" t="s">
        <v>1809</v>
      </c>
      <c r="AU401" t="s">
        <v>1809</v>
      </c>
      <c r="AV401" t="s">
        <v>1809</v>
      </c>
      <c r="AW401" t="s">
        <v>1809</v>
      </c>
      <c r="AX401" t="s">
        <v>1809</v>
      </c>
      <c r="AY401" t="s">
        <v>1809</v>
      </c>
      <c r="AZ401">
        <v>1</v>
      </c>
      <c r="BA401">
        <v>0</v>
      </c>
      <c r="BB401">
        <v>0</v>
      </c>
      <c r="BC401">
        <v>1</v>
      </c>
      <c r="BD401">
        <v>0</v>
      </c>
      <c r="BE401">
        <v>0</v>
      </c>
      <c r="BF401">
        <v>0</v>
      </c>
      <c r="BG401">
        <v>0</v>
      </c>
      <c r="BH401">
        <v>0</v>
      </c>
      <c r="BI401">
        <v>0</v>
      </c>
      <c r="BJ401">
        <v>0</v>
      </c>
      <c r="BK401">
        <v>0</v>
      </c>
      <c r="BL401">
        <v>0</v>
      </c>
      <c r="BM401">
        <v>0</v>
      </c>
      <c r="BN401">
        <v>1</v>
      </c>
      <c r="BO401">
        <v>0</v>
      </c>
      <c r="BP401">
        <v>0</v>
      </c>
      <c r="BQ401">
        <v>0</v>
      </c>
      <c r="BR401">
        <v>0</v>
      </c>
      <c r="BS401">
        <v>0</v>
      </c>
      <c r="BT401">
        <v>0</v>
      </c>
      <c r="BU401">
        <v>1</v>
      </c>
      <c r="BV401">
        <v>0</v>
      </c>
      <c r="BW401" t="s">
        <v>1809</v>
      </c>
      <c r="BX401" t="s">
        <v>1809</v>
      </c>
      <c r="BY401" t="s">
        <v>1809</v>
      </c>
      <c r="BZ401" t="s">
        <v>1809</v>
      </c>
      <c r="CA401" t="s">
        <v>1809</v>
      </c>
      <c r="CB401" t="s">
        <v>1809</v>
      </c>
      <c r="CC401" t="s">
        <v>1809</v>
      </c>
      <c r="CD401" t="s">
        <v>1809</v>
      </c>
      <c r="CE401" t="s">
        <v>1809</v>
      </c>
      <c r="CF401" t="s">
        <v>1809</v>
      </c>
      <c r="CG401" t="s">
        <v>1809</v>
      </c>
      <c r="CH401">
        <v>0</v>
      </c>
      <c r="CI401" t="s">
        <v>1809</v>
      </c>
      <c r="CJ401" t="s">
        <v>1809</v>
      </c>
      <c r="CK401" t="s">
        <v>1809</v>
      </c>
      <c r="CL401" t="s">
        <v>1809</v>
      </c>
      <c r="CM401" t="s">
        <v>1809</v>
      </c>
      <c r="CN401" t="s">
        <v>1809</v>
      </c>
      <c r="CO401" t="s">
        <v>1809</v>
      </c>
      <c r="CP401" t="s">
        <v>1809</v>
      </c>
      <c r="CQ401" t="s">
        <v>1809</v>
      </c>
      <c r="CR401" t="s">
        <v>1809</v>
      </c>
      <c r="CS401" t="s">
        <v>1809</v>
      </c>
      <c r="CT401" t="s">
        <v>1809</v>
      </c>
      <c r="CU401" t="s">
        <v>1809</v>
      </c>
      <c r="CV401" t="s">
        <v>1809</v>
      </c>
      <c r="CW401" t="s">
        <v>1809</v>
      </c>
      <c r="CX401" t="s">
        <v>1809</v>
      </c>
      <c r="CY401" t="s">
        <v>1809</v>
      </c>
      <c r="CZ401" t="s">
        <v>1809</v>
      </c>
      <c r="DA401" t="s">
        <v>1809</v>
      </c>
      <c r="DB401" t="s">
        <v>1809</v>
      </c>
      <c r="DC401" t="s">
        <v>1809</v>
      </c>
      <c r="DD401" t="s">
        <v>1809</v>
      </c>
      <c r="DE401" t="s">
        <v>1809</v>
      </c>
      <c r="DF401" t="s">
        <v>1809</v>
      </c>
      <c r="DG401" t="s">
        <v>1809</v>
      </c>
      <c r="DH401" t="s">
        <v>1809</v>
      </c>
      <c r="DI401" t="s">
        <v>1809</v>
      </c>
      <c r="DJ401" t="s">
        <v>1809</v>
      </c>
      <c r="DK401" t="s">
        <v>1809</v>
      </c>
      <c r="DL401" t="s">
        <v>1809</v>
      </c>
      <c r="DM401" t="s">
        <v>1809</v>
      </c>
      <c r="DN401" t="s">
        <v>1809</v>
      </c>
      <c r="DO401" t="s">
        <v>1809</v>
      </c>
      <c r="DP401" t="s">
        <v>1809</v>
      </c>
      <c r="DQ401" t="s">
        <v>1809</v>
      </c>
      <c r="DR401" t="s">
        <v>1809</v>
      </c>
      <c r="DS401" t="s">
        <v>1809</v>
      </c>
      <c r="DT401" t="s">
        <v>1809</v>
      </c>
      <c r="DU401" t="s">
        <v>1809</v>
      </c>
      <c r="DV401" t="s">
        <v>1809</v>
      </c>
      <c r="DW401">
        <v>0</v>
      </c>
      <c r="DX401">
        <v>0</v>
      </c>
      <c r="DY401">
        <v>0</v>
      </c>
      <c r="DZ401" t="s">
        <v>1809</v>
      </c>
      <c r="EA401">
        <v>1</v>
      </c>
      <c r="EB401">
        <v>0</v>
      </c>
      <c r="EC401">
        <v>0</v>
      </c>
      <c r="ED401">
        <v>0</v>
      </c>
      <c r="EE401">
        <v>0</v>
      </c>
      <c r="EF401">
        <v>0</v>
      </c>
      <c r="EG401">
        <v>0</v>
      </c>
      <c r="EH401">
        <v>1</v>
      </c>
      <c r="EI401">
        <v>0</v>
      </c>
      <c r="EJ401">
        <v>0</v>
      </c>
      <c r="EK401">
        <v>0</v>
      </c>
      <c r="EL401">
        <v>1</v>
      </c>
      <c r="EM401">
        <v>1</v>
      </c>
      <c r="EN401">
        <v>1</v>
      </c>
      <c r="EO401">
        <v>1</v>
      </c>
      <c r="EP401">
        <v>0</v>
      </c>
      <c r="EQ401">
        <v>0</v>
      </c>
      <c r="ER401">
        <v>1</v>
      </c>
      <c r="ES401">
        <v>0</v>
      </c>
      <c r="ET401">
        <v>0</v>
      </c>
      <c r="EU401">
        <v>1</v>
      </c>
      <c r="EV401">
        <v>1</v>
      </c>
      <c r="EW401">
        <v>0</v>
      </c>
    </row>
    <row r="402" spans="1:153" x14ac:dyDescent="0.35">
      <c r="A402" t="s">
        <v>962</v>
      </c>
      <c r="B402" s="1">
        <v>42962</v>
      </c>
      <c r="C402" s="1">
        <v>43122</v>
      </c>
      <c r="D402">
        <v>1</v>
      </c>
      <c r="E402">
        <v>0</v>
      </c>
      <c r="F402">
        <v>0</v>
      </c>
      <c r="G402">
        <v>0</v>
      </c>
      <c r="H402">
        <v>1</v>
      </c>
      <c r="I402">
        <v>0</v>
      </c>
      <c r="J402">
        <v>1</v>
      </c>
      <c r="K402">
        <v>2</v>
      </c>
      <c r="L402">
        <v>0</v>
      </c>
      <c r="M402">
        <v>1</v>
      </c>
      <c r="N402">
        <v>1</v>
      </c>
      <c r="O402">
        <v>1</v>
      </c>
      <c r="P402">
        <v>0</v>
      </c>
      <c r="Q402">
        <v>0</v>
      </c>
      <c r="R402">
        <v>0</v>
      </c>
      <c r="S402">
        <v>1</v>
      </c>
      <c r="T402">
        <v>1</v>
      </c>
      <c r="U402">
        <v>0</v>
      </c>
      <c r="V402">
        <v>0</v>
      </c>
      <c r="W402">
        <v>0</v>
      </c>
      <c r="X402">
        <v>0</v>
      </c>
      <c r="Y402">
        <v>1</v>
      </c>
      <c r="Z402">
        <v>1</v>
      </c>
      <c r="AA402">
        <v>1</v>
      </c>
      <c r="AB402">
        <v>1</v>
      </c>
      <c r="AC402">
        <v>1</v>
      </c>
      <c r="AD402">
        <v>1</v>
      </c>
      <c r="AE402">
        <v>1</v>
      </c>
      <c r="AF402">
        <v>1</v>
      </c>
      <c r="AG402">
        <v>0</v>
      </c>
      <c r="AH402">
        <v>0</v>
      </c>
      <c r="AI402">
        <v>0</v>
      </c>
      <c r="AJ402">
        <v>1</v>
      </c>
      <c r="AK402">
        <v>0</v>
      </c>
      <c r="AL402">
        <v>1</v>
      </c>
      <c r="AM402">
        <v>0</v>
      </c>
      <c r="AN402">
        <v>1</v>
      </c>
      <c r="AO402">
        <v>0</v>
      </c>
      <c r="AP402" t="s">
        <v>1809</v>
      </c>
      <c r="AQ402" t="s">
        <v>1809</v>
      </c>
      <c r="AR402" t="s">
        <v>1809</v>
      </c>
      <c r="AS402" t="s">
        <v>1809</v>
      </c>
      <c r="AT402" t="s">
        <v>1809</v>
      </c>
      <c r="AU402" t="s">
        <v>1809</v>
      </c>
      <c r="AV402" t="s">
        <v>1809</v>
      </c>
      <c r="AW402" t="s">
        <v>1809</v>
      </c>
      <c r="AX402" t="s">
        <v>1809</v>
      </c>
      <c r="AY402" t="s">
        <v>1809</v>
      </c>
      <c r="AZ402">
        <v>1</v>
      </c>
      <c r="BA402">
        <v>0</v>
      </c>
      <c r="BB402">
        <v>0</v>
      </c>
      <c r="BC402">
        <v>1</v>
      </c>
      <c r="BD402">
        <v>0</v>
      </c>
      <c r="BE402">
        <v>0</v>
      </c>
      <c r="BF402">
        <v>0</v>
      </c>
      <c r="BG402">
        <v>0</v>
      </c>
      <c r="BH402">
        <v>0</v>
      </c>
      <c r="BI402">
        <v>0</v>
      </c>
      <c r="BJ402">
        <v>0</v>
      </c>
      <c r="BK402">
        <v>0</v>
      </c>
      <c r="BL402">
        <v>0</v>
      </c>
      <c r="BM402">
        <v>0</v>
      </c>
      <c r="BN402">
        <v>1</v>
      </c>
      <c r="BO402">
        <v>0</v>
      </c>
      <c r="BP402">
        <v>0</v>
      </c>
      <c r="BQ402">
        <v>0</v>
      </c>
      <c r="BR402">
        <v>0</v>
      </c>
      <c r="BS402">
        <v>0</v>
      </c>
      <c r="BT402">
        <v>0</v>
      </c>
      <c r="BU402">
        <v>1</v>
      </c>
      <c r="BV402">
        <v>0</v>
      </c>
      <c r="BW402" t="s">
        <v>1809</v>
      </c>
      <c r="BX402" t="s">
        <v>1809</v>
      </c>
      <c r="BY402" t="s">
        <v>1809</v>
      </c>
      <c r="BZ402" t="s">
        <v>1809</v>
      </c>
      <c r="CA402" t="s">
        <v>1809</v>
      </c>
      <c r="CB402" t="s">
        <v>1809</v>
      </c>
      <c r="CC402" t="s">
        <v>1809</v>
      </c>
      <c r="CD402" t="s">
        <v>1809</v>
      </c>
      <c r="CE402" t="s">
        <v>1809</v>
      </c>
      <c r="CF402" t="s">
        <v>1809</v>
      </c>
      <c r="CG402" t="s">
        <v>1809</v>
      </c>
      <c r="CH402">
        <v>0</v>
      </c>
      <c r="CI402" t="s">
        <v>1809</v>
      </c>
      <c r="CJ402" t="s">
        <v>1809</v>
      </c>
      <c r="CK402" t="s">
        <v>1809</v>
      </c>
      <c r="CL402" t="s">
        <v>1809</v>
      </c>
      <c r="CM402" t="s">
        <v>1809</v>
      </c>
      <c r="CN402" t="s">
        <v>1809</v>
      </c>
      <c r="CO402" t="s">
        <v>1809</v>
      </c>
      <c r="CP402" t="s">
        <v>1809</v>
      </c>
      <c r="CQ402" t="s">
        <v>1809</v>
      </c>
      <c r="CR402" t="s">
        <v>1809</v>
      </c>
      <c r="CS402" t="s">
        <v>1809</v>
      </c>
      <c r="CT402" t="s">
        <v>1809</v>
      </c>
      <c r="CU402" t="s">
        <v>1809</v>
      </c>
      <c r="CV402" t="s">
        <v>1809</v>
      </c>
      <c r="CW402" t="s">
        <v>1809</v>
      </c>
      <c r="CX402" t="s">
        <v>1809</v>
      </c>
      <c r="CY402" t="s">
        <v>1809</v>
      </c>
      <c r="CZ402" t="s">
        <v>1809</v>
      </c>
      <c r="DA402" t="s">
        <v>1809</v>
      </c>
      <c r="DB402" t="s">
        <v>1809</v>
      </c>
      <c r="DC402" t="s">
        <v>1809</v>
      </c>
      <c r="DD402" t="s">
        <v>1809</v>
      </c>
      <c r="DE402" t="s">
        <v>1809</v>
      </c>
      <c r="DF402" t="s">
        <v>1809</v>
      </c>
      <c r="DG402" t="s">
        <v>1809</v>
      </c>
      <c r="DH402" t="s">
        <v>1809</v>
      </c>
      <c r="DI402" t="s">
        <v>1809</v>
      </c>
      <c r="DJ402" t="s">
        <v>1809</v>
      </c>
      <c r="DK402" t="s">
        <v>1809</v>
      </c>
      <c r="DL402" t="s">
        <v>1809</v>
      </c>
      <c r="DM402" t="s">
        <v>1809</v>
      </c>
      <c r="DN402" t="s">
        <v>1809</v>
      </c>
      <c r="DO402" t="s">
        <v>1809</v>
      </c>
      <c r="DP402" t="s">
        <v>1809</v>
      </c>
      <c r="DQ402" t="s">
        <v>1809</v>
      </c>
      <c r="DR402" t="s">
        <v>1809</v>
      </c>
      <c r="DS402" t="s">
        <v>1809</v>
      </c>
      <c r="DT402" t="s">
        <v>1809</v>
      </c>
      <c r="DU402" t="s">
        <v>1809</v>
      </c>
      <c r="DV402" t="s">
        <v>1809</v>
      </c>
      <c r="DW402">
        <v>0</v>
      </c>
      <c r="DX402">
        <v>0</v>
      </c>
      <c r="DY402">
        <v>0</v>
      </c>
      <c r="DZ402" t="s">
        <v>1809</v>
      </c>
      <c r="EA402">
        <v>1</v>
      </c>
      <c r="EB402">
        <v>0</v>
      </c>
      <c r="EC402">
        <v>0</v>
      </c>
      <c r="ED402">
        <v>0</v>
      </c>
      <c r="EE402">
        <v>0</v>
      </c>
      <c r="EF402">
        <v>0</v>
      </c>
      <c r="EG402">
        <v>0</v>
      </c>
      <c r="EH402">
        <v>1</v>
      </c>
      <c r="EI402">
        <v>0</v>
      </c>
      <c r="EJ402">
        <v>0</v>
      </c>
      <c r="EK402">
        <v>0</v>
      </c>
      <c r="EL402">
        <v>1</v>
      </c>
      <c r="EM402">
        <v>1</v>
      </c>
      <c r="EN402">
        <v>1</v>
      </c>
      <c r="EO402">
        <v>1</v>
      </c>
      <c r="EP402">
        <v>0</v>
      </c>
      <c r="EQ402">
        <v>0</v>
      </c>
      <c r="ER402">
        <v>1</v>
      </c>
      <c r="ES402">
        <v>0</v>
      </c>
      <c r="ET402">
        <v>0</v>
      </c>
      <c r="EU402">
        <v>1</v>
      </c>
      <c r="EV402">
        <v>1</v>
      </c>
      <c r="EW402">
        <v>0</v>
      </c>
    </row>
    <row r="403" spans="1:153" x14ac:dyDescent="0.35">
      <c r="A403" t="s">
        <v>962</v>
      </c>
      <c r="B403" s="1">
        <v>43123</v>
      </c>
      <c r="C403" s="1">
        <v>43309</v>
      </c>
      <c r="D403">
        <v>1</v>
      </c>
      <c r="E403">
        <v>0</v>
      </c>
      <c r="F403">
        <v>0</v>
      </c>
      <c r="G403">
        <v>0</v>
      </c>
      <c r="H403">
        <v>1</v>
      </c>
      <c r="I403">
        <v>0</v>
      </c>
      <c r="J403">
        <v>1</v>
      </c>
      <c r="K403">
        <v>2</v>
      </c>
      <c r="L403">
        <v>0</v>
      </c>
      <c r="M403">
        <v>1</v>
      </c>
      <c r="N403">
        <v>1</v>
      </c>
      <c r="O403">
        <v>1</v>
      </c>
      <c r="P403">
        <v>0</v>
      </c>
      <c r="Q403">
        <v>0</v>
      </c>
      <c r="R403">
        <v>0</v>
      </c>
      <c r="S403">
        <v>1</v>
      </c>
      <c r="T403">
        <v>1</v>
      </c>
      <c r="U403">
        <v>0</v>
      </c>
      <c r="V403">
        <v>0</v>
      </c>
      <c r="W403">
        <v>0</v>
      </c>
      <c r="X403">
        <v>0</v>
      </c>
      <c r="Y403">
        <v>1</v>
      </c>
      <c r="Z403">
        <v>1</v>
      </c>
      <c r="AA403">
        <v>1</v>
      </c>
      <c r="AB403">
        <v>1</v>
      </c>
      <c r="AC403">
        <v>1</v>
      </c>
      <c r="AD403">
        <v>1</v>
      </c>
      <c r="AE403">
        <v>1</v>
      </c>
      <c r="AF403">
        <v>1</v>
      </c>
      <c r="AG403">
        <v>0</v>
      </c>
      <c r="AH403">
        <v>0</v>
      </c>
      <c r="AI403">
        <v>0</v>
      </c>
      <c r="AJ403">
        <v>1</v>
      </c>
      <c r="AK403">
        <v>0</v>
      </c>
      <c r="AL403">
        <v>1</v>
      </c>
      <c r="AM403">
        <v>0</v>
      </c>
      <c r="AN403">
        <v>1</v>
      </c>
      <c r="AO403">
        <v>0</v>
      </c>
      <c r="AP403" t="s">
        <v>1809</v>
      </c>
      <c r="AQ403" t="s">
        <v>1809</v>
      </c>
      <c r="AR403" t="s">
        <v>1809</v>
      </c>
      <c r="AS403" t="s">
        <v>1809</v>
      </c>
      <c r="AT403" t="s">
        <v>1809</v>
      </c>
      <c r="AU403" t="s">
        <v>1809</v>
      </c>
      <c r="AV403" t="s">
        <v>1809</v>
      </c>
      <c r="AW403" t="s">
        <v>1809</v>
      </c>
      <c r="AX403" t="s">
        <v>1809</v>
      </c>
      <c r="AY403" t="s">
        <v>1809</v>
      </c>
      <c r="AZ403">
        <v>1</v>
      </c>
      <c r="BA403">
        <v>0</v>
      </c>
      <c r="BB403">
        <v>0</v>
      </c>
      <c r="BC403">
        <v>1</v>
      </c>
      <c r="BD403">
        <v>0</v>
      </c>
      <c r="BE403">
        <v>0</v>
      </c>
      <c r="BF403">
        <v>0</v>
      </c>
      <c r="BG403">
        <v>0</v>
      </c>
      <c r="BH403">
        <v>0</v>
      </c>
      <c r="BI403">
        <v>0</v>
      </c>
      <c r="BJ403">
        <v>0</v>
      </c>
      <c r="BK403">
        <v>0</v>
      </c>
      <c r="BL403">
        <v>0</v>
      </c>
      <c r="BM403">
        <v>0</v>
      </c>
      <c r="BN403">
        <v>1</v>
      </c>
      <c r="BO403">
        <v>0</v>
      </c>
      <c r="BP403">
        <v>0</v>
      </c>
      <c r="BQ403">
        <v>0</v>
      </c>
      <c r="BR403">
        <v>0</v>
      </c>
      <c r="BS403">
        <v>0</v>
      </c>
      <c r="BT403">
        <v>0</v>
      </c>
      <c r="BU403">
        <v>1</v>
      </c>
      <c r="BV403">
        <v>0</v>
      </c>
      <c r="BW403" t="s">
        <v>1809</v>
      </c>
      <c r="BX403" t="s">
        <v>1809</v>
      </c>
      <c r="BY403" t="s">
        <v>1809</v>
      </c>
      <c r="BZ403" t="s">
        <v>1809</v>
      </c>
      <c r="CA403" t="s">
        <v>1809</v>
      </c>
      <c r="CB403" t="s">
        <v>1809</v>
      </c>
      <c r="CC403" t="s">
        <v>1809</v>
      </c>
      <c r="CD403" t="s">
        <v>1809</v>
      </c>
      <c r="CE403" t="s">
        <v>1809</v>
      </c>
      <c r="CF403" t="s">
        <v>1809</v>
      </c>
      <c r="CG403" t="s">
        <v>1809</v>
      </c>
      <c r="CH403">
        <v>0</v>
      </c>
      <c r="CI403" t="s">
        <v>1809</v>
      </c>
      <c r="CJ403" t="s">
        <v>1809</v>
      </c>
      <c r="CK403" t="s">
        <v>1809</v>
      </c>
      <c r="CL403" t="s">
        <v>1809</v>
      </c>
      <c r="CM403" t="s">
        <v>1809</v>
      </c>
      <c r="CN403" t="s">
        <v>1809</v>
      </c>
      <c r="CO403" t="s">
        <v>1809</v>
      </c>
      <c r="CP403" t="s">
        <v>1809</v>
      </c>
      <c r="CQ403" t="s">
        <v>1809</v>
      </c>
      <c r="CR403" t="s">
        <v>1809</v>
      </c>
      <c r="CS403" t="s">
        <v>1809</v>
      </c>
      <c r="CT403" t="s">
        <v>1809</v>
      </c>
      <c r="CU403" t="s">
        <v>1809</v>
      </c>
      <c r="CV403" t="s">
        <v>1809</v>
      </c>
      <c r="CW403" t="s">
        <v>1809</v>
      </c>
      <c r="CX403" t="s">
        <v>1809</v>
      </c>
      <c r="CY403" t="s">
        <v>1809</v>
      </c>
      <c r="CZ403" t="s">
        <v>1809</v>
      </c>
      <c r="DA403" t="s">
        <v>1809</v>
      </c>
      <c r="DB403" t="s">
        <v>1809</v>
      </c>
      <c r="DC403" t="s">
        <v>1809</v>
      </c>
      <c r="DD403" t="s">
        <v>1809</v>
      </c>
      <c r="DE403" t="s">
        <v>1809</v>
      </c>
      <c r="DF403" t="s">
        <v>1809</v>
      </c>
      <c r="DG403" t="s">
        <v>1809</v>
      </c>
      <c r="DH403" t="s">
        <v>1809</v>
      </c>
      <c r="DI403" t="s">
        <v>1809</v>
      </c>
      <c r="DJ403" t="s">
        <v>1809</v>
      </c>
      <c r="DK403" t="s">
        <v>1809</v>
      </c>
      <c r="DL403" t="s">
        <v>1809</v>
      </c>
      <c r="DM403" t="s">
        <v>1809</v>
      </c>
      <c r="DN403" t="s">
        <v>1809</v>
      </c>
      <c r="DO403" t="s">
        <v>1809</v>
      </c>
      <c r="DP403" t="s">
        <v>1809</v>
      </c>
      <c r="DQ403" t="s">
        <v>1809</v>
      </c>
      <c r="DR403" t="s">
        <v>1809</v>
      </c>
      <c r="DS403" t="s">
        <v>1809</v>
      </c>
      <c r="DT403" t="s">
        <v>1809</v>
      </c>
      <c r="DU403" t="s">
        <v>1809</v>
      </c>
      <c r="DV403" t="s">
        <v>1809</v>
      </c>
      <c r="DW403">
        <v>0</v>
      </c>
      <c r="DX403">
        <v>0</v>
      </c>
      <c r="DY403">
        <v>0</v>
      </c>
      <c r="DZ403" t="s">
        <v>1809</v>
      </c>
      <c r="EA403">
        <v>1</v>
      </c>
      <c r="EB403">
        <v>0</v>
      </c>
      <c r="EC403">
        <v>0</v>
      </c>
      <c r="ED403">
        <v>0</v>
      </c>
      <c r="EE403">
        <v>0</v>
      </c>
      <c r="EF403">
        <v>0</v>
      </c>
      <c r="EG403">
        <v>0</v>
      </c>
      <c r="EH403">
        <v>1</v>
      </c>
      <c r="EI403">
        <v>0</v>
      </c>
      <c r="EJ403">
        <v>0</v>
      </c>
      <c r="EK403">
        <v>0</v>
      </c>
      <c r="EL403">
        <v>1</v>
      </c>
      <c r="EM403">
        <v>1</v>
      </c>
      <c r="EN403">
        <v>1</v>
      </c>
      <c r="EO403">
        <v>1</v>
      </c>
      <c r="EP403">
        <v>0</v>
      </c>
      <c r="EQ403">
        <v>0</v>
      </c>
      <c r="ER403">
        <v>1</v>
      </c>
      <c r="ES403">
        <v>0</v>
      </c>
      <c r="ET403">
        <v>0</v>
      </c>
      <c r="EU403">
        <v>1</v>
      </c>
      <c r="EV403">
        <v>1</v>
      </c>
      <c r="EW403">
        <v>0</v>
      </c>
    </row>
    <row r="404" spans="1:153" x14ac:dyDescent="0.35">
      <c r="A404" t="s">
        <v>962</v>
      </c>
      <c r="B404" s="1">
        <v>43310</v>
      </c>
      <c r="C404" s="1">
        <v>43659</v>
      </c>
      <c r="D404">
        <v>1</v>
      </c>
      <c r="E404">
        <v>0</v>
      </c>
      <c r="F404">
        <v>0</v>
      </c>
      <c r="G404">
        <v>0</v>
      </c>
      <c r="H404">
        <v>1</v>
      </c>
      <c r="I404">
        <v>0</v>
      </c>
      <c r="J404">
        <v>1</v>
      </c>
      <c r="K404">
        <v>2</v>
      </c>
      <c r="L404">
        <v>0</v>
      </c>
      <c r="M404">
        <v>1</v>
      </c>
      <c r="N404">
        <v>1</v>
      </c>
      <c r="O404">
        <v>1</v>
      </c>
      <c r="P404">
        <v>0</v>
      </c>
      <c r="Q404">
        <v>0</v>
      </c>
      <c r="R404">
        <v>0</v>
      </c>
      <c r="S404">
        <v>1</v>
      </c>
      <c r="T404">
        <v>1</v>
      </c>
      <c r="U404">
        <v>0</v>
      </c>
      <c r="V404">
        <v>0</v>
      </c>
      <c r="W404">
        <v>0</v>
      </c>
      <c r="X404">
        <v>0</v>
      </c>
      <c r="Y404">
        <v>1</v>
      </c>
      <c r="Z404">
        <v>1</v>
      </c>
      <c r="AA404">
        <v>1</v>
      </c>
      <c r="AB404">
        <v>1</v>
      </c>
      <c r="AC404">
        <v>1</v>
      </c>
      <c r="AD404">
        <v>1</v>
      </c>
      <c r="AE404">
        <v>1</v>
      </c>
      <c r="AF404">
        <v>1</v>
      </c>
      <c r="AG404">
        <v>0</v>
      </c>
      <c r="AH404">
        <v>0</v>
      </c>
      <c r="AI404">
        <v>0</v>
      </c>
      <c r="AJ404">
        <v>1</v>
      </c>
      <c r="AK404">
        <v>0</v>
      </c>
      <c r="AL404">
        <v>1</v>
      </c>
      <c r="AM404">
        <v>0</v>
      </c>
      <c r="AN404">
        <v>1</v>
      </c>
      <c r="AO404">
        <v>0</v>
      </c>
      <c r="AP404" t="s">
        <v>1809</v>
      </c>
      <c r="AQ404" t="s">
        <v>1809</v>
      </c>
      <c r="AR404" t="s">
        <v>1809</v>
      </c>
      <c r="AS404" t="s">
        <v>1809</v>
      </c>
      <c r="AT404" t="s">
        <v>1809</v>
      </c>
      <c r="AU404" t="s">
        <v>1809</v>
      </c>
      <c r="AV404" t="s">
        <v>1809</v>
      </c>
      <c r="AW404" t="s">
        <v>1809</v>
      </c>
      <c r="AX404" t="s">
        <v>1809</v>
      </c>
      <c r="AY404" t="s">
        <v>1809</v>
      </c>
      <c r="AZ404">
        <v>1</v>
      </c>
      <c r="BA404">
        <v>0</v>
      </c>
      <c r="BB404">
        <v>0</v>
      </c>
      <c r="BC404">
        <v>1</v>
      </c>
      <c r="BD404">
        <v>0</v>
      </c>
      <c r="BE404">
        <v>0</v>
      </c>
      <c r="BF404">
        <v>0</v>
      </c>
      <c r="BG404">
        <v>0</v>
      </c>
      <c r="BH404">
        <v>0</v>
      </c>
      <c r="BI404">
        <v>0</v>
      </c>
      <c r="BJ404">
        <v>0</v>
      </c>
      <c r="BK404">
        <v>0</v>
      </c>
      <c r="BL404">
        <v>0</v>
      </c>
      <c r="BM404">
        <v>0</v>
      </c>
      <c r="BN404">
        <v>1</v>
      </c>
      <c r="BO404">
        <v>0</v>
      </c>
      <c r="BP404">
        <v>0</v>
      </c>
      <c r="BQ404">
        <v>0</v>
      </c>
      <c r="BR404">
        <v>0</v>
      </c>
      <c r="BS404">
        <v>0</v>
      </c>
      <c r="BT404">
        <v>0</v>
      </c>
      <c r="BU404">
        <v>1</v>
      </c>
      <c r="BV404">
        <v>0</v>
      </c>
      <c r="BW404" t="s">
        <v>1809</v>
      </c>
      <c r="BX404" t="s">
        <v>1809</v>
      </c>
      <c r="BY404" t="s">
        <v>1809</v>
      </c>
      <c r="BZ404" t="s">
        <v>1809</v>
      </c>
      <c r="CA404" t="s">
        <v>1809</v>
      </c>
      <c r="CB404" t="s">
        <v>1809</v>
      </c>
      <c r="CC404" t="s">
        <v>1809</v>
      </c>
      <c r="CD404" t="s">
        <v>1809</v>
      </c>
      <c r="CE404" t="s">
        <v>1809</v>
      </c>
      <c r="CF404" t="s">
        <v>1809</v>
      </c>
      <c r="CG404" t="s">
        <v>1809</v>
      </c>
      <c r="CH404">
        <v>0</v>
      </c>
      <c r="CI404" t="s">
        <v>1809</v>
      </c>
      <c r="CJ404" t="s">
        <v>1809</v>
      </c>
      <c r="CK404" t="s">
        <v>1809</v>
      </c>
      <c r="CL404" t="s">
        <v>1809</v>
      </c>
      <c r="CM404" t="s">
        <v>1809</v>
      </c>
      <c r="CN404" t="s">
        <v>1809</v>
      </c>
      <c r="CO404" t="s">
        <v>1809</v>
      </c>
      <c r="CP404" t="s">
        <v>1809</v>
      </c>
      <c r="CQ404" t="s">
        <v>1809</v>
      </c>
      <c r="CR404" t="s">
        <v>1809</v>
      </c>
      <c r="CS404" t="s">
        <v>1809</v>
      </c>
      <c r="CT404" t="s">
        <v>1809</v>
      </c>
      <c r="CU404" t="s">
        <v>1809</v>
      </c>
      <c r="CV404" t="s">
        <v>1809</v>
      </c>
      <c r="CW404" t="s">
        <v>1809</v>
      </c>
      <c r="CX404" t="s">
        <v>1809</v>
      </c>
      <c r="CY404" t="s">
        <v>1809</v>
      </c>
      <c r="CZ404" t="s">
        <v>1809</v>
      </c>
      <c r="DA404" t="s">
        <v>1809</v>
      </c>
      <c r="DB404" t="s">
        <v>1809</v>
      </c>
      <c r="DC404" t="s">
        <v>1809</v>
      </c>
      <c r="DD404" t="s">
        <v>1809</v>
      </c>
      <c r="DE404" t="s">
        <v>1809</v>
      </c>
      <c r="DF404" t="s">
        <v>1809</v>
      </c>
      <c r="DG404" t="s">
        <v>1809</v>
      </c>
      <c r="DH404" t="s">
        <v>1809</v>
      </c>
      <c r="DI404" t="s">
        <v>1809</v>
      </c>
      <c r="DJ404" t="s">
        <v>1809</v>
      </c>
      <c r="DK404" t="s">
        <v>1809</v>
      </c>
      <c r="DL404" t="s">
        <v>1809</v>
      </c>
      <c r="DM404" t="s">
        <v>1809</v>
      </c>
      <c r="DN404" t="s">
        <v>1809</v>
      </c>
      <c r="DO404" t="s">
        <v>1809</v>
      </c>
      <c r="DP404" t="s">
        <v>1809</v>
      </c>
      <c r="DQ404" t="s">
        <v>1809</v>
      </c>
      <c r="DR404" t="s">
        <v>1809</v>
      </c>
      <c r="DS404" t="s">
        <v>1809</v>
      </c>
      <c r="DT404" t="s">
        <v>1809</v>
      </c>
      <c r="DU404" t="s">
        <v>1809</v>
      </c>
      <c r="DV404" t="s">
        <v>1809</v>
      </c>
      <c r="DW404">
        <v>0</v>
      </c>
      <c r="DX404">
        <v>0</v>
      </c>
      <c r="DY404">
        <v>0</v>
      </c>
      <c r="DZ404" t="s">
        <v>1809</v>
      </c>
      <c r="EA404">
        <v>1</v>
      </c>
      <c r="EB404">
        <v>0</v>
      </c>
      <c r="EC404">
        <v>0</v>
      </c>
      <c r="ED404">
        <v>0</v>
      </c>
      <c r="EE404">
        <v>0</v>
      </c>
      <c r="EF404">
        <v>0</v>
      </c>
      <c r="EG404">
        <v>0</v>
      </c>
      <c r="EH404">
        <v>1</v>
      </c>
      <c r="EI404">
        <v>0</v>
      </c>
      <c r="EJ404">
        <v>0</v>
      </c>
      <c r="EK404">
        <v>0</v>
      </c>
      <c r="EL404">
        <v>1</v>
      </c>
      <c r="EM404">
        <v>1</v>
      </c>
      <c r="EN404">
        <v>1</v>
      </c>
      <c r="EO404">
        <v>1</v>
      </c>
      <c r="EP404">
        <v>0</v>
      </c>
      <c r="EQ404">
        <v>0</v>
      </c>
      <c r="ER404">
        <v>1</v>
      </c>
      <c r="ES404">
        <v>0</v>
      </c>
      <c r="ET404">
        <v>0</v>
      </c>
      <c r="EU404">
        <v>1</v>
      </c>
      <c r="EV404">
        <v>1</v>
      </c>
      <c r="EW404">
        <v>0</v>
      </c>
    </row>
    <row r="405" spans="1:153" x14ac:dyDescent="0.35">
      <c r="A405" t="s">
        <v>962</v>
      </c>
      <c r="B405" s="1">
        <v>43660</v>
      </c>
      <c r="C405" s="1">
        <v>43734</v>
      </c>
      <c r="D405">
        <v>1</v>
      </c>
      <c r="E405">
        <v>0</v>
      </c>
      <c r="F405">
        <v>0</v>
      </c>
      <c r="G405">
        <v>0</v>
      </c>
      <c r="H405">
        <v>1</v>
      </c>
      <c r="I405">
        <v>0</v>
      </c>
      <c r="J405">
        <v>1</v>
      </c>
      <c r="K405">
        <v>2</v>
      </c>
      <c r="L405">
        <v>0</v>
      </c>
      <c r="M405">
        <v>1</v>
      </c>
      <c r="N405">
        <v>1</v>
      </c>
      <c r="O405">
        <v>1</v>
      </c>
      <c r="P405">
        <v>0</v>
      </c>
      <c r="Q405">
        <v>0</v>
      </c>
      <c r="R405">
        <v>0</v>
      </c>
      <c r="S405">
        <v>1</v>
      </c>
      <c r="T405">
        <v>1</v>
      </c>
      <c r="U405">
        <v>0</v>
      </c>
      <c r="V405">
        <v>0</v>
      </c>
      <c r="W405">
        <v>0</v>
      </c>
      <c r="X405">
        <v>0</v>
      </c>
      <c r="Y405">
        <v>1</v>
      </c>
      <c r="Z405">
        <v>1</v>
      </c>
      <c r="AA405">
        <v>1</v>
      </c>
      <c r="AB405">
        <v>1</v>
      </c>
      <c r="AC405">
        <v>1</v>
      </c>
      <c r="AD405">
        <v>1</v>
      </c>
      <c r="AE405">
        <v>1</v>
      </c>
      <c r="AF405">
        <v>1</v>
      </c>
      <c r="AG405">
        <v>0</v>
      </c>
      <c r="AH405">
        <v>0</v>
      </c>
      <c r="AI405">
        <v>0</v>
      </c>
      <c r="AJ405">
        <v>1</v>
      </c>
      <c r="AK405">
        <v>0</v>
      </c>
      <c r="AL405">
        <v>1</v>
      </c>
      <c r="AM405">
        <v>0</v>
      </c>
      <c r="AN405">
        <v>1</v>
      </c>
      <c r="AO405">
        <v>0</v>
      </c>
      <c r="AP405" t="s">
        <v>1809</v>
      </c>
      <c r="AQ405" t="s">
        <v>1809</v>
      </c>
      <c r="AR405" t="s">
        <v>1809</v>
      </c>
      <c r="AS405" t="s">
        <v>1809</v>
      </c>
      <c r="AT405" t="s">
        <v>1809</v>
      </c>
      <c r="AU405" t="s">
        <v>1809</v>
      </c>
      <c r="AV405" t="s">
        <v>1809</v>
      </c>
      <c r="AW405" t="s">
        <v>1809</v>
      </c>
      <c r="AX405" t="s">
        <v>1809</v>
      </c>
      <c r="AY405" t="s">
        <v>1809</v>
      </c>
      <c r="AZ405">
        <v>1</v>
      </c>
      <c r="BA405">
        <v>0</v>
      </c>
      <c r="BB405">
        <v>0</v>
      </c>
      <c r="BC405">
        <v>1</v>
      </c>
      <c r="BD405">
        <v>0</v>
      </c>
      <c r="BE405">
        <v>0</v>
      </c>
      <c r="BF405">
        <v>0</v>
      </c>
      <c r="BG405">
        <v>0</v>
      </c>
      <c r="BH405">
        <v>0</v>
      </c>
      <c r="BI405">
        <v>0</v>
      </c>
      <c r="BJ405">
        <v>0</v>
      </c>
      <c r="BK405">
        <v>0</v>
      </c>
      <c r="BL405">
        <v>0</v>
      </c>
      <c r="BM405">
        <v>0</v>
      </c>
      <c r="BN405">
        <v>1</v>
      </c>
      <c r="BO405">
        <v>0</v>
      </c>
      <c r="BP405">
        <v>0</v>
      </c>
      <c r="BQ405">
        <v>0</v>
      </c>
      <c r="BR405">
        <v>0</v>
      </c>
      <c r="BS405">
        <v>0</v>
      </c>
      <c r="BT405">
        <v>0</v>
      </c>
      <c r="BU405">
        <v>1</v>
      </c>
      <c r="BV405">
        <v>0</v>
      </c>
      <c r="BW405" t="s">
        <v>1809</v>
      </c>
      <c r="BX405" t="s">
        <v>1809</v>
      </c>
      <c r="BY405" t="s">
        <v>1809</v>
      </c>
      <c r="BZ405" t="s">
        <v>1809</v>
      </c>
      <c r="CA405" t="s">
        <v>1809</v>
      </c>
      <c r="CB405" t="s">
        <v>1809</v>
      </c>
      <c r="CC405" t="s">
        <v>1809</v>
      </c>
      <c r="CD405" t="s">
        <v>1809</v>
      </c>
      <c r="CE405" t="s">
        <v>1809</v>
      </c>
      <c r="CF405" t="s">
        <v>1809</v>
      </c>
      <c r="CG405" t="s">
        <v>1809</v>
      </c>
      <c r="CH405">
        <v>0</v>
      </c>
      <c r="CI405" t="s">
        <v>1809</v>
      </c>
      <c r="CJ405" t="s">
        <v>1809</v>
      </c>
      <c r="CK405" t="s">
        <v>1809</v>
      </c>
      <c r="CL405" t="s">
        <v>1809</v>
      </c>
      <c r="CM405" t="s">
        <v>1809</v>
      </c>
      <c r="CN405" t="s">
        <v>1809</v>
      </c>
      <c r="CO405" t="s">
        <v>1809</v>
      </c>
      <c r="CP405" t="s">
        <v>1809</v>
      </c>
      <c r="CQ405" t="s">
        <v>1809</v>
      </c>
      <c r="CR405" t="s">
        <v>1809</v>
      </c>
      <c r="CS405" t="s">
        <v>1809</v>
      </c>
      <c r="CT405" t="s">
        <v>1809</v>
      </c>
      <c r="CU405" t="s">
        <v>1809</v>
      </c>
      <c r="CV405" t="s">
        <v>1809</v>
      </c>
      <c r="CW405" t="s">
        <v>1809</v>
      </c>
      <c r="CX405" t="s">
        <v>1809</v>
      </c>
      <c r="CY405" t="s">
        <v>1809</v>
      </c>
      <c r="CZ405" t="s">
        <v>1809</v>
      </c>
      <c r="DA405" t="s">
        <v>1809</v>
      </c>
      <c r="DB405" t="s">
        <v>1809</v>
      </c>
      <c r="DC405" t="s">
        <v>1809</v>
      </c>
      <c r="DD405" t="s">
        <v>1809</v>
      </c>
      <c r="DE405" t="s">
        <v>1809</v>
      </c>
      <c r="DF405" t="s">
        <v>1809</v>
      </c>
      <c r="DG405" t="s">
        <v>1809</v>
      </c>
      <c r="DH405" t="s">
        <v>1809</v>
      </c>
      <c r="DI405" t="s">
        <v>1809</v>
      </c>
      <c r="DJ405" t="s">
        <v>1809</v>
      </c>
      <c r="DK405" t="s">
        <v>1809</v>
      </c>
      <c r="DL405" t="s">
        <v>1809</v>
      </c>
      <c r="DM405" t="s">
        <v>1809</v>
      </c>
      <c r="DN405" t="s">
        <v>1809</v>
      </c>
      <c r="DO405" t="s">
        <v>1809</v>
      </c>
      <c r="DP405" t="s">
        <v>1809</v>
      </c>
      <c r="DQ405" t="s">
        <v>1809</v>
      </c>
      <c r="DR405" t="s">
        <v>1809</v>
      </c>
      <c r="DS405" t="s">
        <v>1809</v>
      </c>
      <c r="DT405" t="s">
        <v>1809</v>
      </c>
      <c r="DU405" t="s">
        <v>1809</v>
      </c>
      <c r="DV405" t="s">
        <v>1809</v>
      </c>
      <c r="DW405">
        <v>0</v>
      </c>
      <c r="DX405">
        <v>0</v>
      </c>
      <c r="DY405">
        <v>0</v>
      </c>
      <c r="DZ405" t="s">
        <v>1809</v>
      </c>
      <c r="EA405">
        <v>1</v>
      </c>
      <c r="EB405">
        <v>0</v>
      </c>
      <c r="EC405">
        <v>0</v>
      </c>
      <c r="ED405">
        <v>0</v>
      </c>
      <c r="EE405">
        <v>0</v>
      </c>
      <c r="EF405">
        <v>0</v>
      </c>
      <c r="EG405">
        <v>0</v>
      </c>
      <c r="EH405">
        <v>1</v>
      </c>
      <c r="EI405">
        <v>0</v>
      </c>
      <c r="EJ405">
        <v>0</v>
      </c>
      <c r="EK405">
        <v>0</v>
      </c>
      <c r="EL405">
        <v>1</v>
      </c>
      <c r="EM405">
        <v>1</v>
      </c>
      <c r="EN405">
        <v>1</v>
      </c>
      <c r="EO405">
        <v>1</v>
      </c>
      <c r="EP405">
        <v>0</v>
      </c>
      <c r="EQ405">
        <v>0</v>
      </c>
      <c r="ER405">
        <v>1</v>
      </c>
      <c r="ES405">
        <v>0</v>
      </c>
      <c r="ET405">
        <v>0</v>
      </c>
      <c r="EU405">
        <v>1</v>
      </c>
      <c r="EV405">
        <v>1</v>
      </c>
      <c r="EW405">
        <v>0</v>
      </c>
    </row>
    <row r="406" spans="1:153" x14ac:dyDescent="0.35">
      <c r="A406" t="s">
        <v>962</v>
      </c>
      <c r="B406" s="1">
        <v>43735</v>
      </c>
      <c r="C406" s="1">
        <v>43830</v>
      </c>
      <c r="D406">
        <v>1</v>
      </c>
      <c r="E406">
        <v>0</v>
      </c>
      <c r="F406">
        <v>0</v>
      </c>
      <c r="G406">
        <v>0</v>
      </c>
      <c r="H406">
        <v>1</v>
      </c>
      <c r="I406">
        <v>0</v>
      </c>
      <c r="J406">
        <v>1</v>
      </c>
      <c r="K406">
        <v>2</v>
      </c>
      <c r="L406">
        <v>0</v>
      </c>
      <c r="M406">
        <v>1</v>
      </c>
      <c r="N406">
        <v>1</v>
      </c>
      <c r="O406">
        <v>1</v>
      </c>
      <c r="P406">
        <v>0</v>
      </c>
      <c r="Q406">
        <v>0</v>
      </c>
      <c r="R406">
        <v>0</v>
      </c>
      <c r="S406">
        <v>1</v>
      </c>
      <c r="T406">
        <v>1</v>
      </c>
      <c r="U406">
        <v>0</v>
      </c>
      <c r="V406">
        <v>0</v>
      </c>
      <c r="W406">
        <v>0</v>
      </c>
      <c r="X406">
        <v>0</v>
      </c>
      <c r="Y406">
        <v>1</v>
      </c>
      <c r="Z406">
        <v>1</v>
      </c>
      <c r="AA406">
        <v>1</v>
      </c>
      <c r="AB406">
        <v>1</v>
      </c>
      <c r="AC406">
        <v>1</v>
      </c>
      <c r="AD406">
        <v>1</v>
      </c>
      <c r="AE406">
        <v>1</v>
      </c>
      <c r="AF406">
        <v>1</v>
      </c>
      <c r="AG406">
        <v>0</v>
      </c>
      <c r="AH406">
        <v>0</v>
      </c>
      <c r="AI406">
        <v>0</v>
      </c>
      <c r="AJ406">
        <v>1</v>
      </c>
      <c r="AK406">
        <v>0</v>
      </c>
      <c r="AL406">
        <v>1</v>
      </c>
      <c r="AM406">
        <v>0</v>
      </c>
      <c r="AN406">
        <v>1</v>
      </c>
      <c r="AO406">
        <v>0</v>
      </c>
      <c r="AP406" t="s">
        <v>1809</v>
      </c>
      <c r="AQ406" t="s">
        <v>1809</v>
      </c>
      <c r="AR406" t="s">
        <v>1809</v>
      </c>
      <c r="AS406" t="s">
        <v>1809</v>
      </c>
      <c r="AT406" t="s">
        <v>1809</v>
      </c>
      <c r="AU406" t="s">
        <v>1809</v>
      </c>
      <c r="AV406" t="s">
        <v>1809</v>
      </c>
      <c r="AW406" t="s">
        <v>1809</v>
      </c>
      <c r="AX406" t="s">
        <v>1809</v>
      </c>
      <c r="AY406" t="s">
        <v>1809</v>
      </c>
      <c r="AZ406">
        <v>1</v>
      </c>
      <c r="BA406">
        <v>0</v>
      </c>
      <c r="BB406">
        <v>0</v>
      </c>
      <c r="BC406">
        <v>1</v>
      </c>
      <c r="BD406">
        <v>0</v>
      </c>
      <c r="BE406">
        <v>0</v>
      </c>
      <c r="BF406">
        <v>0</v>
      </c>
      <c r="BG406">
        <v>0</v>
      </c>
      <c r="BH406">
        <v>0</v>
      </c>
      <c r="BI406">
        <v>0</v>
      </c>
      <c r="BJ406">
        <v>0</v>
      </c>
      <c r="BK406">
        <v>0</v>
      </c>
      <c r="BL406">
        <v>0</v>
      </c>
      <c r="BM406">
        <v>0</v>
      </c>
      <c r="BN406">
        <v>1</v>
      </c>
      <c r="BO406">
        <v>0</v>
      </c>
      <c r="BP406">
        <v>0</v>
      </c>
      <c r="BQ406">
        <v>0</v>
      </c>
      <c r="BR406">
        <v>0</v>
      </c>
      <c r="BS406">
        <v>0</v>
      </c>
      <c r="BT406">
        <v>0</v>
      </c>
      <c r="BU406">
        <v>1</v>
      </c>
      <c r="BV406">
        <v>0</v>
      </c>
      <c r="BW406" t="s">
        <v>1809</v>
      </c>
      <c r="BX406" t="s">
        <v>1809</v>
      </c>
      <c r="BY406" t="s">
        <v>1809</v>
      </c>
      <c r="BZ406" t="s">
        <v>1809</v>
      </c>
      <c r="CA406" t="s">
        <v>1809</v>
      </c>
      <c r="CB406" t="s">
        <v>1809</v>
      </c>
      <c r="CC406" t="s">
        <v>1809</v>
      </c>
      <c r="CD406" t="s">
        <v>1809</v>
      </c>
      <c r="CE406" t="s">
        <v>1809</v>
      </c>
      <c r="CF406" t="s">
        <v>1809</v>
      </c>
      <c r="CG406" t="s">
        <v>1809</v>
      </c>
      <c r="CH406">
        <v>0</v>
      </c>
      <c r="CI406" t="s">
        <v>1809</v>
      </c>
      <c r="CJ406" t="s">
        <v>1809</v>
      </c>
      <c r="CK406" t="s">
        <v>1809</v>
      </c>
      <c r="CL406" t="s">
        <v>1809</v>
      </c>
      <c r="CM406" t="s">
        <v>1809</v>
      </c>
      <c r="CN406" t="s">
        <v>1809</v>
      </c>
      <c r="CO406" t="s">
        <v>1809</v>
      </c>
      <c r="CP406" t="s">
        <v>1809</v>
      </c>
      <c r="CQ406" t="s">
        <v>1809</v>
      </c>
      <c r="CR406" t="s">
        <v>1809</v>
      </c>
      <c r="CS406" t="s">
        <v>1809</v>
      </c>
      <c r="CT406" t="s">
        <v>1809</v>
      </c>
      <c r="CU406" t="s">
        <v>1809</v>
      </c>
      <c r="CV406" t="s">
        <v>1809</v>
      </c>
      <c r="CW406" t="s">
        <v>1809</v>
      </c>
      <c r="CX406" t="s">
        <v>1809</v>
      </c>
      <c r="CY406" t="s">
        <v>1809</v>
      </c>
      <c r="CZ406" t="s">
        <v>1809</v>
      </c>
      <c r="DA406" t="s">
        <v>1809</v>
      </c>
      <c r="DB406" t="s">
        <v>1809</v>
      </c>
      <c r="DC406" t="s">
        <v>1809</v>
      </c>
      <c r="DD406" t="s">
        <v>1809</v>
      </c>
      <c r="DE406" t="s">
        <v>1809</v>
      </c>
      <c r="DF406" t="s">
        <v>1809</v>
      </c>
      <c r="DG406" t="s">
        <v>1809</v>
      </c>
      <c r="DH406" t="s">
        <v>1809</v>
      </c>
      <c r="DI406" t="s">
        <v>1809</v>
      </c>
      <c r="DJ406" t="s">
        <v>1809</v>
      </c>
      <c r="DK406" t="s">
        <v>1809</v>
      </c>
      <c r="DL406" t="s">
        <v>1809</v>
      </c>
      <c r="DM406" t="s">
        <v>1809</v>
      </c>
      <c r="DN406" t="s">
        <v>1809</v>
      </c>
      <c r="DO406" t="s">
        <v>1809</v>
      </c>
      <c r="DP406" t="s">
        <v>1809</v>
      </c>
      <c r="DQ406" t="s">
        <v>1809</v>
      </c>
      <c r="DR406" t="s">
        <v>1809</v>
      </c>
      <c r="DS406" t="s">
        <v>1809</v>
      </c>
      <c r="DT406" t="s">
        <v>1809</v>
      </c>
      <c r="DU406" t="s">
        <v>1809</v>
      </c>
      <c r="DV406" t="s">
        <v>1809</v>
      </c>
      <c r="DW406">
        <v>0</v>
      </c>
      <c r="DX406">
        <v>0</v>
      </c>
      <c r="DY406">
        <v>0</v>
      </c>
      <c r="DZ406" t="s">
        <v>1809</v>
      </c>
      <c r="EA406">
        <v>1</v>
      </c>
      <c r="EB406">
        <v>0</v>
      </c>
      <c r="EC406">
        <v>0</v>
      </c>
      <c r="ED406">
        <v>0</v>
      </c>
      <c r="EE406">
        <v>0</v>
      </c>
      <c r="EF406">
        <v>0</v>
      </c>
      <c r="EG406">
        <v>0</v>
      </c>
      <c r="EH406">
        <v>1</v>
      </c>
      <c r="EI406">
        <v>0</v>
      </c>
      <c r="EJ406">
        <v>0</v>
      </c>
      <c r="EK406">
        <v>0</v>
      </c>
      <c r="EL406">
        <v>1</v>
      </c>
      <c r="EM406">
        <v>1</v>
      </c>
      <c r="EN406">
        <v>1</v>
      </c>
      <c r="EO406">
        <v>1</v>
      </c>
      <c r="EP406">
        <v>0</v>
      </c>
      <c r="EQ406">
        <v>0</v>
      </c>
      <c r="ER406">
        <v>1</v>
      </c>
      <c r="ES406">
        <v>0</v>
      </c>
      <c r="ET406">
        <v>0</v>
      </c>
      <c r="EU406">
        <v>1</v>
      </c>
      <c r="EV406">
        <v>1</v>
      </c>
      <c r="EW406">
        <v>0</v>
      </c>
    </row>
    <row r="407" spans="1:153" x14ac:dyDescent="0.35">
      <c r="A407" t="s">
        <v>988</v>
      </c>
      <c r="B407" s="1">
        <v>41640</v>
      </c>
      <c r="C407" s="1">
        <v>42308</v>
      </c>
      <c r="D407">
        <v>1</v>
      </c>
      <c r="E407">
        <v>1</v>
      </c>
      <c r="F407">
        <v>0</v>
      </c>
      <c r="G407">
        <v>0</v>
      </c>
      <c r="H407">
        <v>0</v>
      </c>
      <c r="I407">
        <v>0</v>
      </c>
      <c r="J407">
        <v>1</v>
      </c>
      <c r="K407">
        <v>6</v>
      </c>
      <c r="L407">
        <v>1</v>
      </c>
      <c r="M407">
        <v>1</v>
      </c>
      <c r="N407">
        <v>1</v>
      </c>
      <c r="O407">
        <v>1</v>
      </c>
      <c r="P407">
        <v>1</v>
      </c>
      <c r="Q407">
        <v>0</v>
      </c>
      <c r="R407">
        <v>1</v>
      </c>
      <c r="S407">
        <v>1</v>
      </c>
      <c r="T407">
        <v>0</v>
      </c>
      <c r="U407">
        <v>0</v>
      </c>
      <c r="V407">
        <v>0</v>
      </c>
      <c r="W407">
        <v>0</v>
      </c>
      <c r="X407">
        <v>0</v>
      </c>
      <c r="Y407">
        <v>0</v>
      </c>
      <c r="Z407" t="s">
        <v>1809</v>
      </c>
      <c r="AA407" t="s">
        <v>1809</v>
      </c>
      <c r="AB407" t="s">
        <v>1809</v>
      </c>
      <c r="AC407" t="s">
        <v>1809</v>
      </c>
      <c r="AD407" t="s">
        <v>1809</v>
      </c>
      <c r="AE407" t="s">
        <v>1809</v>
      </c>
      <c r="AF407" t="s">
        <v>1809</v>
      </c>
      <c r="AG407" t="s">
        <v>1809</v>
      </c>
      <c r="AH407" t="s">
        <v>1809</v>
      </c>
      <c r="AI407" t="s">
        <v>1809</v>
      </c>
      <c r="AJ407" t="s">
        <v>1809</v>
      </c>
      <c r="AK407" t="s">
        <v>1809</v>
      </c>
      <c r="AL407" t="s">
        <v>1809</v>
      </c>
      <c r="AM407" t="s">
        <v>1809</v>
      </c>
      <c r="AN407">
        <v>0</v>
      </c>
      <c r="AO407">
        <v>0</v>
      </c>
      <c r="AP407" t="s">
        <v>1809</v>
      </c>
      <c r="AQ407" t="s">
        <v>1809</v>
      </c>
      <c r="AR407" t="s">
        <v>1809</v>
      </c>
      <c r="AS407" t="s">
        <v>1809</v>
      </c>
      <c r="AT407" t="s">
        <v>1809</v>
      </c>
      <c r="AU407" t="s">
        <v>1809</v>
      </c>
      <c r="AV407" t="s">
        <v>1809</v>
      </c>
      <c r="AW407" t="s">
        <v>1809</v>
      </c>
      <c r="AX407" t="s">
        <v>1809</v>
      </c>
      <c r="AY407" t="s">
        <v>1809</v>
      </c>
      <c r="AZ407">
        <v>0</v>
      </c>
      <c r="BA407" t="s">
        <v>1809</v>
      </c>
      <c r="BB407" t="s">
        <v>1809</v>
      </c>
      <c r="BC407" t="s">
        <v>1809</v>
      </c>
      <c r="BD407" t="s">
        <v>1809</v>
      </c>
      <c r="BE407" t="s">
        <v>1809</v>
      </c>
      <c r="BF407" t="s">
        <v>1809</v>
      </c>
      <c r="BG407" t="s">
        <v>1809</v>
      </c>
      <c r="BH407" t="s">
        <v>1809</v>
      </c>
      <c r="BI407" t="s">
        <v>1809</v>
      </c>
      <c r="BJ407" t="s">
        <v>1809</v>
      </c>
      <c r="BK407" t="s">
        <v>1809</v>
      </c>
      <c r="BL407" t="s">
        <v>1809</v>
      </c>
      <c r="BM407" t="s">
        <v>1809</v>
      </c>
      <c r="BN407" t="s">
        <v>1809</v>
      </c>
      <c r="BO407" t="s">
        <v>1809</v>
      </c>
      <c r="BP407" t="s">
        <v>1809</v>
      </c>
      <c r="BQ407" t="s">
        <v>1809</v>
      </c>
      <c r="BR407" t="s">
        <v>1809</v>
      </c>
      <c r="BS407" t="s">
        <v>1809</v>
      </c>
      <c r="BT407" t="s">
        <v>1809</v>
      </c>
      <c r="BU407" t="s">
        <v>1809</v>
      </c>
      <c r="BV407">
        <v>0</v>
      </c>
      <c r="BW407" t="s">
        <v>1809</v>
      </c>
      <c r="BX407" t="s">
        <v>1809</v>
      </c>
      <c r="BY407" t="s">
        <v>1809</v>
      </c>
      <c r="BZ407" t="s">
        <v>1809</v>
      </c>
      <c r="CA407" t="s">
        <v>1809</v>
      </c>
      <c r="CB407" t="s">
        <v>1809</v>
      </c>
      <c r="CC407" t="s">
        <v>1809</v>
      </c>
      <c r="CD407" t="s">
        <v>1809</v>
      </c>
      <c r="CE407" t="s">
        <v>1809</v>
      </c>
      <c r="CF407" t="s">
        <v>1809</v>
      </c>
      <c r="CG407" t="s">
        <v>1809</v>
      </c>
      <c r="CH407">
        <v>0</v>
      </c>
      <c r="CI407" t="s">
        <v>1809</v>
      </c>
      <c r="CJ407" t="s">
        <v>1809</v>
      </c>
      <c r="CK407" t="s">
        <v>1809</v>
      </c>
      <c r="CL407" t="s">
        <v>1809</v>
      </c>
      <c r="CM407" t="s">
        <v>1809</v>
      </c>
      <c r="CN407" t="s">
        <v>1809</v>
      </c>
      <c r="CO407" t="s">
        <v>1809</v>
      </c>
      <c r="CP407" t="s">
        <v>1809</v>
      </c>
      <c r="CQ407" t="s">
        <v>1809</v>
      </c>
      <c r="CR407" t="s">
        <v>1809</v>
      </c>
      <c r="CS407" t="s">
        <v>1809</v>
      </c>
      <c r="CT407" t="s">
        <v>1809</v>
      </c>
      <c r="CU407" t="s">
        <v>1809</v>
      </c>
      <c r="CV407" t="s">
        <v>1809</v>
      </c>
      <c r="CW407" t="s">
        <v>1809</v>
      </c>
      <c r="CX407" t="s">
        <v>1809</v>
      </c>
      <c r="CY407" t="s">
        <v>1809</v>
      </c>
      <c r="CZ407" t="s">
        <v>1809</v>
      </c>
      <c r="DA407" t="s">
        <v>1809</v>
      </c>
      <c r="DB407" t="s">
        <v>1809</v>
      </c>
      <c r="DC407" t="s">
        <v>1809</v>
      </c>
      <c r="DD407" t="s">
        <v>1809</v>
      </c>
      <c r="DE407" t="s">
        <v>1809</v>
      </c>
      <c r="DF407" t="s">
        <v>1809</v>
      </c>
      <c r="DG407" t="s">
        <v>1809</v>
      </c>
      <c r="DH407" t="s">
        <v>1809</v>
      </c>
      <c r="DI407" t="s">
        <v>1809</v>
      </c>
      <c r="DJ407" t="s">
        <v>1809</v>
      </c>
      <c r="DK407" t="s">
        <v>1809</v>
      </c>
      <c r="DL407" t="s">
        <v>1809</v>
      </c>
      <c r="DM407" t="s">
        <v>1809</v>
      </c>
      <c r="DN407" t="s">
        <v>1809</v>
      </c>
      <c r="DO407" t="s">
        <v>1809</v>
      </c>
      <c r="DP407" t="s">
        <v>1809</v>
      </c>
      <c r="DQ407" t="s">
        <v>1809</v>
      </c>
      <c r="DR407" t="s">
        <v>1809</v>
      </c>
      <c r="DS407" t="s">
        <v>1809</v>
      </c>
      <c r="DT407" t="s">
        <v>1809</v>
      </c>
      <c r="DU407" t="s">
        <v>1809</v>
      </c>
      <c r="DV407" t="s">
        <v>1809</v>
      </c>
      <c r="DW407">
        <v>0</v>
      </c>
      <c r="DX407">
        <v>1</v>
      </c>
      <c r="DY407">
        <v>0</v>
      </c>
      <c r="DZ407" t="s">
        <v>1809</v>
      </c>
      <c r="EA407">
        <v>0</v>
      </c>
      <c r="EB407" t="s">
        <v>1809</v>
      </c>
      <c r="EC407" t="s">
        <v>1809</v>
      </c>
      <c r="ED407" t="s">
        <v>1809</v>
      </c>
      <c r="EE407" t="s">
        <v>1809</v>
      </c>
      <c r="EF407" t="s">
        <v>1809</v>
      </c>
      <c r="EG407" t="s">
        <v>1809</v>
      </c>
      <c r="EH407" t="s">
        <v>1809</v>
      </c>
      <c r="EI407">
        <v>1</v>
      </c>
      <c r="EJ407">
        <v>0</v>
      </c>
      <c r="EK407">
        <v>0</v>
      </c>
      <c r="EL407">
        <v>1</v>
      </c>
      <c r="EM407">
        <v>0</v>
      </c>
      <c r="EN407">
        <v>1</v>
      </c>
      <c r="EO407">
        <v>0</v>
      </c>
      <c r="EP407">
        <v>0</v>
      </c>
      <c r="EQ407">
        <v>0</v>
      </c>
      <c r="ER407">
        <v>1</v>
      </c>
      <c r="ES407">
        <v>1</v>
      </c>
      <c r="ET407">
        <v>0</v>
      </c>
      <c r="EU407">
        <v>0</v>
      </c>
      <c r="EV407">
        <v>0</v>
      </c>
      <c r="EW407">
        <v>0</v>
      </c>
    </row>
    <row r="408" spans="1:153" x14ac:dyDescent="0.35">
      <c r="A408" t="s">
        <v>988</v>
      </c>
      <c r="B408" s="1">
        <v>42309</v>
      </c>
      <c r="C408" s="1">
        <v>42680</v>
      </c>
      <c r="D408">
        <v>1</v>
      </c>
      <c r="E408">
        <v>1</v>
      </c>
      <c r="F408">
        <v>0</v>
      </c>
      <c r="G408">
        <v>0</v>
      </c>
      <c r="H408">
        <v>0</v>
      </c>
      <c r="I408">
        <v>0</v>
      </c>
      <c r="J408">
        <v>1</v>
      </c>
      <c r="K408">
        <v>4</v>
      </c>
      <c r="L408">
        <v>0</v>
      </c>
      <c r="M408">
        <v>1</v>
      </c>
      <c r="N408">
        <v>1</v>
      </c>
      <c r="O408">
        <v>1</v>
      </c>
      <c r="P408">
        <v>0</v>
      </c>
      <c r="Q408">
        <v>0</v>
      </c>
      <c r="R408">
        <v>1</v>
      </c>
      <c r="S408">
        <v>1</v>
      </c>
      <c r="T408">
        <v>0</v>
      </c>
      <c r="U408">
        <v>0</v>
      </c>
      <c r="V408">
        <v>0</v>
      </c>
      <c r="W408">
        <v>1</v>
      </c>
      <c r="X408">
        <v>0</v>
      </c>
      <c r="Y408">
        <v>1</v>
      </c>
      <c r="Z408">
        <v>1</v>
      </c>
      <c r="AA408">
        <v>1</v>
      </c>
      <c r="AB408">
        <v>1</v>
      </c>
      <c r="AC408">
        <v>0</v>
      </c>
      <c r="AD408">
        <v>0</v>
      </c>
      <c r="AE408">
        <v>1</v>
      </c>
      <c r="AF408">
        <v>1</v>
      </c>
      <c r="AG408">
        <v>0</v>
      </c>
      <c r="AH408">
        <v>1</v>
      </c>
      <c r="AI408">
        <v>1</v>
      </c>
      <c r="AJ408">
        <v>0</v>
      </c>
      <c r="AK408">
        <v>0</v>
      </c>
      <c r="AL408">
        <v>0</v>
      </c>
      <c r="AM408">
        <v>0</v>
      </c>
      <c r="AN408">
        <v>1</v>
      </c>
      <c r="AO408">
        <v>0</v>
      </c>
      <c r="AP408" t="s">
        <v>1809</v>
      </c>
      <c r="AQ408" t="s">
        <v>1809</v>
      </c>
      <c r="AR408" t="s">
        <v>1809</v>
      </c>
      <c r="AS408" t="s">
        <v>1809</v>
      </c>
      <c r="AT408" t="s">
        <v>1809</v>
      </c>
      <c r="AU408" t="s">
        <v>1809</v>
      </c>
      <c r="AV408" t="s">
        <v>1809</v>
      </c>
      <c r="AW408" t="s">
        <v>1809</v>
      </c>
      <c r="AX408" t="s">
        <v>1809</v>
      </c>
      <c r="AY408" t="s">
        <v>1809</v>
      </c>
      <c r="AZ408">
        <v>0</v>
      </c>
      <c r="BA408" t="s">
        <v>1809</v>
      </c>
      <c r="BB408" t="s">
        <v>1809</v>
      </c>
      <c r="BC408" t="s">
        <v>1809</v>
      </c>
      <c r="BD408" t="s">
        <v>1809</v>
      </c>
      <c r="BE408" t="s">
        <v>1809</v>
      </c>
      <c r="BF408" t="s">
        <v>1809</v>
      </c>
      <c r="BG408" t="s">
        <v>1809</v>
      </c>
      <c r="BH408" t="s">
        <v>1809</v>
      </c>
      <c r="BI408" t="s">
        <v>1809</v>
      </c>
      <c r="BJ408" t="s">
        <v>1809</v>
      </c>
      <c r="BK408" t="s">
        <v>1809</v>
      </c>
      <c r="BL408" t="s">
        <v>1809</v>
      </c>
      <c r="BM408" t="s">
        <v>1809</v>
      </c>
      <c r="BN408" t="s">
        <v>1809</v>
      </c>
      <c r="BO408" t="s">
        <v>1809</v>
      </c>
      <c r="BP408" t="s">
        <v>1809</v>
      </c>
      <c r="BQ408" t="s">
        <v>1809</v>
      </c>
      <c r="BR408" t="s">
        <v>1809</v>
      </c>
      <c r="BS408" t="s">
        <v>1809</v>
      </c>
      <c r="BT408" t="s">
        <v>1809</v>
      </c>
      <c r="BU408" t="s">
        <v>1809</v>
      </c>
      <c r="BV408">
        <v>0</v>
      </c>
      <c r="BW408" t="s">
        <v>1809</v>
      </c>
      <c r="BX408" t="s">
        <v>1809</v>
      </c>
      <c r="BY408" t="s">
        <v>1809</v>
      </c>
      <c r="BZ408" t="s">
        <v>1809</v>
      </c>
      <c r="CA408" t="s">
        <v>1809</v>
      </c>
      <c r="CB408" t="s">
        <v>1809</v>
      </c>
      <c r="CC408" t="s">
        <v>1809</v>
      </c>
      <c r="CD408" t="s">
        <v>1809</v>
      </c>
      <c r="CE408" t="s">
        <v>1809</v>
      </c>
      <c r="CF408" t="s">
        <v>1809</v>
      </c>
      <c r="CG408" t="s">
        <v>1809</v>
      </c>
      <c r="CH408">
        <v>1</v>
      </c>
      <c r="CI408">
        <v>1</v>
      </c>
      <c r="CJ408">
        <v>0</v>
      </c>
      <c r="CK408">
        <v>0</v>
      </c>
      <c r="CL408">
        <v>0</v>
      </c>
      <c r="CM408">
        <v>0</v>
      </c>
      <c r="CN408">
        <v>1</v>
      </c>
      <c r="CO408">
        <v>0</v>
      </c>
      <c r="CP408">
        <v>0</v>
      </c>
      <c r="CQ408">
        <v>1</v>
      </c>
      <c r="CR408">
        <v>0</v>
      </c>
      <c r="CS408">
        <v>0</v>
      </c>
      <c r="CT408">
        <v>0</v>
      </c>
      <c r="CU408">
        <v>0</v>
      </c>
      <c r="CV408">
        <v>0</v>
      </c>
      <c r="CW408">
        <v>0</v>
      </c>
      <c r="CX408">
        <v>0</v>
      </c>
      <c r="CY408">
        <v>0</v>
      </c>
      <c r="CZ408">
        <v>0</v>
      </c>
      <c r="DA408">
        <v>0</v>
      </c>
      <c r="DB408">
        <v>0</v>
      </c>
      <c r="DC408">
        <v>0</v>
      </c>
      <c r="DD408">
        <v>1</v>
      </c>
      <c r="DE408">
        <v>0</v>
      </c>
      <c r="DF408">
        <v>0</v>
      </c>
      <c r="DG408">
        <v>0</v>
      </c>
      <c r="DH408">
        <v>0</v>
      </c>
      <c r="DI408">
        <v>0</v>
      </c>
      <c r="DJ408">
        <v>0</v>
      </c>
      <c r="DK408">
        <v>0</v>
      </c>
      <c r="DL408">
        <v>1</v>
      </c>
      <c r="DM408">
        <v>0</v>
      </c>
      <c r="DN408">
        <v>0</v>
      </c>
      <c r="DO408">
        <v>0</v>
      </c>
      <c r="DP408">
        <v>0</v>
      </c>
      <c r="DQ408">
        <v>0</v>
      </c>
      <c r="DR408">
        <v>1</v>
      </c>
      <c r="DS408">
        <v>1</v>
      </c>
      <c r="DT408">
        <v>0</v>
      </c>
      <c r="DU408">
        <v>1</v>
      </c>
      <c r="DV408">
        <v>0</v>
      </c>
      <c r="DW408">
        <v>1</v>
      </c>
      <c r="DX408">
        <v>1</v>
      </c>
      <c r="DY408">
        <v>1</v>
      </c>
      <c r="DZ408">
        <v>0</v>
      </c>
      <c r="EA408">
        <v>1</v>
      </c>
      <c r="EB408">
        <v>1</v>
      </c>
      <c r="EC408">
        <v>1</v>
      </c>
      <c r="ED408">
        <v>1</v>
      </c>
      <c r="EE408">
        <v>0</v>
      </c>
      <c r="EF408">
        <v>1</v>
      </c>
      <c r="EG408">
        <v>1</v>
      </c>
      <c r="EH408">
        <v>0</v>
      </c>
      <c r="EI408">
        <v>1</v>
      </c>
      <c r="EJ408">
        <v>0</v>
      </c>
      <c r="EK408">
        <v>0</v>
      </c>
      <c r="EL408">
        <v>1</v>
      </c>
      <c r="EM408">
        <v>0</v>
      </c>
      <c r="EN408">
        <v>1</v>
      </c>
      <c r="EO408">
        <v>0</v>
      </c>
      <c r="EP408">
        <v>0</v>
      </c>
      <c r="EQ408">
        <v>0</v>
      </c>
      <c r="ER408">
        <v>1</v>
      </c>
      <c r="ES408">
        <v>1</v>
      </c>
      <c r="ET408">
        <v>0</v>
      </c>
      <c r="EU408">
        <v>0</v>
      </c>
      <c r="EV408">
        <v>0</v>
      </c>
      <c r="EW408">
        <v>0</v>
      </c>
    </row>
    <row r="409" spans="1:153" x14ac:dyDescent="0.35">
      <c r="A409" t="s">
        <v>988</v>
      </c>
      <c r="B409" s="1">
        <v>42681</v>
      </c>
      <c r="C409" s="1">
        <v>42870</v>
      </c>
      <c r="D409">
        <v>1</v>
      </c>
      <c r="E409">
        <v>1</v>
      </c>
      <c r="F409">
        <v>0</v>
      </c>
      <c r="G409">
        <v>0</v>
      </c>
      <c r="H409">
        <v>0</v>
      </c>
      <c r="I409">
        <v>0</v>
      </c>
      <c r="J409">
        <v>1</v>
      </c>
      <c r="K409">
        <v>1</v>
      </c>
      <c r="L409">
        <v>0</v>
      </c>
      <c r="M409">
        <v>1</v>
      </c>
      <c r="N409">
        <v>1</v>
      </c>
      <c r="O409">
        <v>1</v>
      </c>
      <c r="P409">
        <v>1</v>
      </c>
      <c r="Q409">
        <v>0</v>
      </c>
      <c r="R409">
        <v>1</v>
      </c>
      <c r="S409">
        <v>1</v>
      </c>
      <c r="T409">
        <v>0</v>
      </c>
      <c r="U409">
        <v>0</v>
      </c>
      <c r="V409">
        <v>0</v>
      </c>
      <c r="W409">
        <v>1</v>
      </c>
      <c r="X409">
        <v>0</v>
      </c>
      <c r="Y409">
        <v>1</v>
      </c>
      <c r="Z409">
        <v>1</v>
      </c>
      <c r="AA409">
        <v>1</v>
      </c>
      <c r="AB409">
        <v>1</v>
      </c>
      <c r="AC409">
        <v>0</v>
      </c>
      <c r="AD409">
        <v>0</v>
      </c>
      <c r="AE409">
        <v>1</v>
      </c>
      <c r="AF409">
        <v>1</v>
      </c>
      <c r="AG409">
        <v>0</v>
      </c>
      <c r="AH409">
        <v>1</v>
      </c>
      <c r="AI409">
        <v>1</v>
      </c>
      <c r="AJ409">
        <v>0</v>
      </c>
      <c r="AK409">
        <v>0</v>
      </c>
      <c r="AL409">
        <v>0</v>
      </c>
      <c r="AM409">
        <v>0</v>
      </c>
      <c r="AN409">
        <v>1</v>
      </c>
      <c r="AO409">
        <v>0</v>
      </c>
      <c r="AP409" t="s">
        <v>1809</v>
      </c>
      <c r="AQ409" t="s">
        <v>1809</v>
      </c>
      <c r="AR409" t="s">
        <v>1809</v>
      </c>
      <c r="AS409" t="s">
        <v>1809</v>
      </c>
      <c r="AT409" t="s">
        <v>1809</v>
      </c>
      <c r="AU409" t="s">
        <v>1809</v>
      </c>
      <c r="AV409" t="s">
        <v>1809</v>
      </c>
      <c r="AW409" t="s">
        <v>1809</v>
      </c>
      <c r="AX409" t="s">
        <v>1809</v>
      </c>
      <c r="AY409" t="s">
        <v>1809</v>
      </c>
      <c r="AZ409">
        <v>0</v>
      </c>
      <c r="BA409" t="s">
        <v>1809</v>
      </c>
      <c r="BB409" t="s">
        <v>1809</v>
      </c>
      <c r="BC409" t="s">
        <v>1809</v>
      </c>
      <c r="BD409" t="s">
        <v>1809</v>
      </c>
      <c r="BE409" t="s">
        <v>1809</v>
      </c>
      <c r="BF409" t="s">
        <v>1809</v>
      </c>
      <c r="BG409" t="s">
        <v>1809</v>
      </c>
      <c r="BH409" t="s">
        <v>1809</v>
      </c>
      <c r="BI409" t="s">
        <v>1809</v>
      </c>
      <c r="BJ409" t="s">
        <v>1809</v>
      </c>
      <c r="BK409" t="s">
        <v>1809</v>
      </c>
      <c r="BL409" t="s">
        <v>1809</v>
      </c>
      <c r="BM409" t="s">
        <v>1809</v>
      </c>
      <c r="BN409" t="s">
        <v>1809</v>
      </c>
      <c r="BO409" t="s">
        <v>1809</v>
      </c>
      <c r="BP409" t="s">
        <v>1809</v>
      </c>
      <c r="BQ409" t="s">
        <v>1809</v>
      </c>
      <c r="BR409" t="s">
        <v>1809</v>
      </c>
      <c r="BS409" t="s">
        <v>1809</v>
      </c>
      <c r="BT409" t="s">
        <v>1809</v>
      </c>
      <c r="BU409" t="s">
        <v>1809</v>
      </c>
      <c r="BV409">
        <v>0</v>
      </c>
      <c r="BW409" t="s">
        <v>1809</v>
      </c>
      <c r="BX409" t="s">
        <v>1809</v>
      </c>
      <c r="BY409" t="s">
        <v>1809</v>
      </c>
      <c r="BZ409" t="s">
        <v>1809</v>
      </c>
      <c r="CA409" t="s">
        <v>1809</v>
      </c>
      <c r="CB409" t="s">
        <v>1809</v>
      </c>
      <c r="CC409" t="s">
        <v>1809</v>
      </c>
      <c r="CD409" t="s">
        <v>1809</v>
      </c>
      <c r="CE409" t="s">
        <v>1809</v>
      </c>
      <c r="CF409" t="s">
        <v>1809</v>
      </c>
      <c r="CG409" t="s">
        <v>1809</v>
      </c>
      <c r="CH409">
        <v>1</v>
      </c>
      <c r="CI409">
        <v>1</v>
      </c>
      <c r="CJ409">
        <v>0</v>
      </c>
      <c r="CK409">
        <v>0</v>
      </c>
      <c r="CL409">
        <v>0</v>
      </c>
      <c r="CM409">
        <v>0</v>
      </c>
      <c r="CN409">
        <v>1</v>
      </c>
      <c r="CO409">
        <v>0</v>
      </c>
      <c r="CP409">
        <v>0</v>
      </c>
      <c r="CQ409">
        <v>1</v>
      </c>
      <c r="CR409">
        <v>0</v>
      </c>
      <c r="CS409">
        <v>0</v>
      </c>
      <c r="CT409">
        <v>0</v>
      </c>
      <c r="CU409">
        <v>0</v>
      </c>
      <c r="CV409">
        <v>0</v>
      </c>
      <c r="CW409">
        <v>0</v>
      </c>
      <c r="CX409">
        <v>0</v>
      </c>
      <c r="CY409">
        <v>0</v>
      </c>
      <c r="CZ409">
        <v>0</v>
      </c>
      <c r="DA409">
        <v>0</v>
      </c>
      <c r="DB409">
        <v>0</v>
      </c>
      <c r="DC409">
        <v>0</v>
      </c>
      <c r="DD409">
        <v>1</v>
      </c>
      <c r="DE409">
        <v>0</v>
      </c>
      <c r="DF409">
        <v>0</v>
      </c>
      <c r="DG409">
        <v>0</v>
      </c>
      <c r="DH409">
        <v>0</v>
      </c>
      <c r="DI409">
        <v>0</v>
      </c>
      <c r="DJ409">
        <v>0</v>
      </c>
      <c r="DK409">
        <v>0</v>
      </c>
      <c r="DL409">
        <v>1</v>
      </c>
      <c r="DM409">
        <v>0</v>
      </c>
      <c r="DN409">
        <v>0</v>
      </c>
      <c r="DO409">
        <v>0</v>
      </c>
      <c r="DP409">
        <v>0</v>
      </c>
      <c r="DQ409">
        <v>0</v>
      </c>
      <c r="DR409">
        <v>1</v>
      </c>
      <c r="DS409">
        <v>1</v>
      </c>
      <c r="DT409">
        <v>0</v>
      </c>
      <c r="DU409">
        <v>1</v>
      </c>
      <c r="DV409">
        <v>0</v>
      </c>
      <c r="DW409">
        <v>1</v>
      </c>
      <c r="DX409">
        <v>1</v>
      </c>
      <c r="DY409">
        <v>1</v>
      </c>
      <c r="DZ409">
        <v>0</v>
      </c>
      <c r="EA409">
        <v>1</v>
      </c>
      <c r="EB409">
        <v>1</v>
      </c>
      <c r="EC409">
        <v>1</v>
      </c>
      <c r="ED409">
        <v>1</v>
      </c>
      <c r="EE409">
        <v>0</v>
      </c>
      <c r="EF409">
        <v>1</v>
      </c>
      <c r="EG409">
        <v>1</v>
      </c>
      <c r="EH409">
        <v>0</v>
      </c>
      <c r="EI409">
        <v>1</v>
      </c>
      <c r="EJ409">
        <v>0</v>
      </c>
      <c r="EK409">
        <v>0</v>
      </c>
      <c r="EL409">
        <v>1</v>
      </c>
      <c r="EM409">
        <v>0</v>
      </c>
      <c r="EN409">
        <v>1</v>
      </c>
      <c r="EO409">
        <v>0</v>
      </c>
      <c r="EP409">
        <v>0</v>
      </c>
      <c r="EQ409">
        <v>0</v>
      </c>
      <c r="ER409">
        <v>1</v>
      </c>
      <c r="ES409">
        <v>1</v>
      </c>
      <c r="ET409">
        <v>0</v>
      </c>
      <c r="EU409">
        <v>0</v>
      </c>
      <c r="EV409">
        <v>0</v>
      </c>
      <c r="EW409">
        <v>0</v>
      </c>
    </row>
    <row r="410" spans="1:153" x14ac:dyDescent="0.35">
      <c r="A410" t="s">
        <v>988</v>
      </c>
      <c r="B410" s="1">
        <v>42871</v>
      </c>
      <c r="C410" s="1">
        <v>42936</v>
      </c>
      <c r="D410">
        <v>1</v>
      </c>
      <c r="E410">
        <v>1</v>
      </c>
      <c r="F410">
        <v>0</v>
      </c>
      <c r="G410">
        <v>0</v>
      </c>
      <c r="H410">
        <v>0</v>
      </c>
      <c r="I410">
        <v>0</v>
      </c>
      <c r="J410">
        <v>1</v>
      </c>
      <c r="K410">
        <v>1</v>
      </c>
      <c r="L410">
        <v>0</v>
      </c>
      <c r="M410">
        <v>1</v>
      </c>
      <c r="N410">
        <v>1</v>
      </c>
      <c r="O410">
        <v>1</v>
      </c>
      <c r="P410">
        <v>1</v>
      </c>
      <c r="Q410">
        <v>0</v>
      </c>
      <c r="R410">
        <v>1</v>
      </c>
      <c r="S410">
        <v>1</v>
      </c>
      <c r="T410">
        <v>0</v>
      </c>
      <c r="U410">
        <v>0</v>
      </c>
      <c r="V410">
        <v>0</v>
      </c>
      <c r="W410">
        <v>1</v>
      </c>
      <c r="X410">
        <v>0</v>
      </c>
      <c r="Y410">
        <v>1</v>
      </c>
      <c r="Z410">
        <v>1</v>
      </c>
      <c r="AA410">
        <v>1</v>
      </c>
      <c r="AB410">
        <v>1</v>
      </c>
      <c r="AC410">
        <v>1</v>
      </c>
      <c r="AD410">
        <v>1</v>
      </c>
      <c r="AE410">
        <v>1</v>
      </c>
      <c r="AF410">
        <v>1</v>
      </c>
      <c r="AG410">
        <v>0</v>
      </c>
      <c r="AH410">
        <v>1</v>
      </c>
      <c r="AI410">
        <v>1</v>
      </c>
      <c r="AJ410">
        <v>0</v>
      </c>
      <c r="AK410">
        <v>0</v>
      </c>
      <c r="AL410">
        <v>0</v>
      </c>
      <c r="AM410">
        <v>0</v>
      </c>
      <c r="AN410">
        <v>1</v>
      </c>
      <c r="AO410">
        <v>0</v>
      </c>
      <c r="AP410" t="s">
        <v>1809</v>
      </c>
      <c r="AQ410" t="s">
        <v>1809</v>
      </c>
      <c r="AR410" t="s">
        <v>1809</v>
      </c>
      <c r="AS410" t="s">
        <v>1809</v>
      </c>
      <c r="AT410" t="s">
        <v>1809</v>
      </c>
      <c r="AU410" t="s">
        <v>1809</v>
      </c>
      <c r="AV410" t="s">
        <v>1809</v>
      </c>
      <c r="AW410" t="s">
        <v>1809</v>
      </c>
      <c r="AX410" t="s">
        <v>1809</v>
      </c>
      <c r="AY410" t="s">
        <v>1809</v>
      </c>
      <c r="AZ410">
        <v>1</v>
      </c>
      <c r="BA410">
        <v>0</v>
      </c>
      <c r="BB410">
        <v>0</v>
      </c>
      <c r="BC410">
        <v>1</v>
      </c>
      <c r="BD410">
        <v>0</v>
      </c>
      <c r="BE410">
        <v>0</v>
      </c>
      <c r="BF410">
        <v>0</v>
      </c>
      <c r="BG410">
        <v>0</v>
      </c>
      <c r="BH410">
        <v>0</v>
      </c>
      <c r="BI410">
        <v>0</v>
      </c>
      <c r="BJ410">
        <v>0</v>
      </c>
      <c r="BK410">
        <v>0</v>
      </c>
      <c r="BL410">
        <v>0</v>
      </c>
      <c r="BM410">
        <v>1</v>
      </c>
      <c r="BN410">
        <v>0</v>
      </c>
      <c r="BO410">
        <v>0</v>
      </c>
      <c r="BP410">
        <v>0</v>
      </c>
      <c r="BQ410">
        <v>0</v>
      </c>
      <c r="BR410">
        <v>1</v>
      </c>
      <c r="BS410">
        <v>1</v>
      </c>
      <c r="BT410">
        <v>0</v>
      </c>
      <c r="BU410">
        <v>0</v>
      </c>
      <c r="BV410">
        <v>0</v>
      </c>
      <c r="BW410" t="s">
        <v>1809</v>
      </c>
      <c r="BX410" t="s">
        <v>1809</v>
      </c>
      <c r="BY410" t="s">
        <v>1809</v>
      </c>
      <c r="BZ410" t="s">
        <v>1809</v>
      </c>
      <c r="CA410" t="s">
        <v>1809</v>
      </c>
      <c r="CB410" t="s">
        <v>1809</v>
      </c>
      <c r="CC410" t="s">
        <v>1809</v>
      </c>
      <c r="CD410" t="s">
        <v>1809</v>
      </c>
      <c r="CE410" t="s">
        <v>1809</v>
      </c>
      <c r="CF410" t="s">
        <v>1809</v>
      </c>
      <c r="CG410" t="s">
        <v>1809</v>
      </c>
      <c r="CH410">
        <v>1</v>
      </c>
      <c r="CI410">
        <v>1</v>
      </c>
      <c r="CJ410">
        <v>0</v>
      </c>
      <c r="CK410">
        <v>0</v>
      </c>
      <c r="CL410">
        <v>0</v>
      </c>
      <c r="CM410">
        <v>0</v>
      </c>
      <c r="CN410">
        <v>1</v>
      </c>
      <c r="CO410">
        <v>0</v>
      </c>
      <c r="CP410">
        <v>0</v>
      </c>
      <c r="CQ410">
        <v>1</v>
      </c>
      <c r="CR410">
        <v>0</v>
      </c>
      <c r="CS410">
        <v>0</v>
      </c>
      <c r="CT410">
        <v>0</v>
      </c>
      <c r="CU410">
        <v>0</v>
      </c>
      <c r="CV410">
        <v>0</v>
      </c>
      <c r="CW410">
        <v>0</v>
      </c>
      <c r="CX410">
        <v>0</v>
      </c>
      <c r="CY410">
        <v>0</v>
      </c>
      <c r="CZ410">
        <v>0</v>
      </c>
      <c r="DA410">
        <v>0</v>
      </c>
      <c r="DB410">
        <v>0</v>
      </c>
      <c r="DC410">
        <v>0</v>
      </c>
      <c r="DD410">
        <v>1</v>
      </c>
      <c r="DE410">
        <v>0</v>
      </c>
      <c r="DF410">
        <v>0</v>
      </c>
      <c r="DG410">
        <v>0</v>
      </c>
      <c r="DH410">
        <v>0</v>
      </c>
      <c r="DI410">
        <v>0</v>
      </c>
      <c r="DJ410">
        <v>0</v>
      </c>
      <c r="DK410">
        <v>0</v>
      </c>
      <c r="DL410">
        <v>1</v>
      </c>
      <c r="DM410">
        <v>0</v>
      </c>
      <c r="DN410">
        <v>0</v>
      </c>
      <c r="DO410">
        <v>0</v>
      </c>
      <c r="DP410">
        <v>0</v>
      </c>
      <c r="DQ410">
        <v>0</v>
      </c>
      <c r="DR410">
        <v>1</v>
      </c>
      <c r="DS410">
        <v>1</v>
      </c>
      <c r="DT410">
        <v>1</v>
      </c>
      <c r="DU410">
        <v>1</v>
      </c>
      <c r="DV410">
        <v>0</v>
      </c>
      <c r="DW410">
        <v>1</v>
      </c>
      <c r="DX410">
        <v>1</v>
      </c>
      <c r="DY410">
        <v>1</v>
      </c>
      <c r="DZ410">
        <v>0</v>
      </c>
      <c r="EA410">
        <v>1</v>
      </c>
      <c r="EB410">
        <v>1</v>
      </c>
      <c r="EC410">
        <v>1</v>
      </c>
      <c r="ED410">
        <v>1</v>
      </c>
      <c r="EE410">
        <v>0</v>
      </c>
      <c r="EF410">
        <v>1</v>
      </c>
      <c r="EG410">
        <v>1</v>
      </c>
      <c r="EH410">
        <v>0</v>
      </c>
      <c r="EI410">
        <v>1</v>
      </c>
      <c r="EJ410">
        <v>0</v>
      </c>
      <c r="EK410">
        <v>0</v>
      </c>
      <c r="EL410">
        <v>1</v>
      </c>
      <c r="EM410">
        <v>0</v>
      </c>
      <c r="EN410">
        <v>1</v>
      </c>
      <c r="EO410">
        <v>0</v>
      </c>
      <c r="EP410">
        <v>0</v>
      </c>
      <c r="EQ410">
        <v>0</v>
      </c>
      <c r="ER410">
        <v>1</v>
      </c>
      <c r="ES410">
        <v>1</v>
      </c>
      <c r="ET410">
        <v>0</v>
      </c>
      <c r="EU410">
        <v>0</v>
      </c>
      <c r="EV410">
        <v>0</v>
      </c>
      <c r="EW410">
        <v>0</v>
      </c>
    </row>
    <row r="411" spans="1:153" x14ac:dyDescent="0.35">
      <c r="A411" t="s">
        <v>988</v>
      </c>
      <c r="B411" s="1">
        <v>42937</v>
      </c>
      <c r="C411" s="1">
        <v>43115</v>
      </c>
      <c r="D411">
        <v>1</v>
      </c>
      <c r="E411">
        <v>1</v>
      </c>
      <c r="F411">
        <v>0</v>
      </c>
      <c r="G411">
        <v>0</v>
      </c>
      <c r="H411">
        <v>0</v>
      </c>
      <c r="I411">
        <v>0</v>
      </c>
      <c r="J411">
        <v>1</v>
      </c>
      <c r="K411">
        <v>1</v>
      </c>
      <c r="L411">
        <v>0</v>
      </c>
      <c r="M411">
        <v>1</v>
      </c>
      <c r="N411">
        <v>1</v>
      </c>
      <c r="O411">
        <v>1</v>
      </c>
      <c r="P411">
        <v>1</v>
      </c>
      <c r="Q411">
        <v>0</v>
      </c>
      <c r="R411">
        <v>1</v>
      </c>
      <c r="S411">
        <v>1</v>
      </c>
      <c r="T411">
        <v>0</v>
      </c>
      <c r="U411">
        <v>0</v>
      </c>
      <c r="V411">
        <v>0</v>
      </c>
      <c r="W411">
        <v>1</v>
      </c>
      <c r="X411">
        <v>0</v>
      </c>
      <c r="Y411">
        <v>1</v>
      </c>
      <c r="Z411">
        <v>1</v>
      </c>
      <c r="AA411">
        <v>1</v>
      </c>
      <c r="AB411">
        <v>1</v>
      </c>
      <c r="AC411">
        <v>1</v>
      </c>
      <c r="AD411">
        <v>1</v>
      </c>
      <c r="AE411">
        <v>1</v>
      </c>
      <c r="AF411">
        <v>1</v>
      </c>
      <c r="AG411">
        <v>0</v>
      </c>
      <c r="AH411">
        <v>1</v>
      </c>
      <c r="AI411">
        <v>1</v>
      </c>
      <c r="AJ411">
        <v>0</v>
      </c>
      <c r="AK411">
        <v>0</v>
      </c>
      <c r="AL411">
        <v>0</v>
      </c>
      <c r="AM411">
        <v>0</v>
      </c>
      <c r="AN411">
        <v>1</v>
      </c>
      <c r="AO411">
        <v>0</v>
      </c>
      <c r="AP411" t="s">
        <v>1809</v>
      </c>
      <c r="AQ411" t="s">
        <v>1809</v>
      </c>
      <c r="AR411" t="s">
        <v>1809</v>
      </c>
      <c r="AS411" t="s">
        <v>1809</v>
      </c>
      <c r="AT411" t="s">
        <v>1809</v>
      </c>
      <c r="AU411" t="s">
        <v>1809</v>
      </c>
      <c r="AV411" t="s">
        <v>1809</v>
      </c>
      <c r="AW411" t="s">
        <v>1809</v>
      </c>
      <c r="AX411" t="s">
        <v>1809</v>
      </c>
      <c r="AY411" t="s">
        <v>1809</v>
      </c>
      <c r="AZ411">
        <v>1</v>
      </c>
      <c r="BA411">
        <v>0</v>
      </c>
      <c r="BB411">
        <v>0</v>
      </c>
      <c r="BC411">
        <v>1</v>
      </c>
      <c r="BD411">
        <v>0</v>
      </c>
      <c r="BE411">
        <v>0</v>
      </c>
      <c r="BF411">
        <v>0</v>
      </c>
      <c r="BG411">
        <v>0</v>
      </c>
      <c r="BH411">
        <v>0</v>
      </c>
      <c r="BI411">
        <v>0</v>
      </c>
      <c r="BJ411">
        <v>0</v>
      </c>
      <c r="BK411">
        <v>0</v>
      </c>
      <c r="BL411">
        <v>0</v>
      </c>
      <c r="BM411">
        <v>1</v>
      </c>
      <c r="BN411">
        <v>0</v>
      </c>
      <c r="BO411">
        <v>0</v>
      </c>
      <c r="BP411">
        <v>0</v>
      </c>
      <c r="BQ411">
        <v>0</v>
      </c>
      <c r="BR411">
        <v>1</v>
      </c>
      <c r="BS411">
        <v>1</v>
      </c>
      <c r="BT411">
        <v>0</v>
      </c>
      <c r="BU411">
        <v>0</v>
      </c>
      <c r="BV411">
        <v>0</v>
      </c>
      <c r="BW411" t="s">
        <v>1809</v>
      </c>
      <c r="BX411" t="s">
        <v>1809</v>
      </c>
      <c r="BY411" t="s">
        <v>1809</v>
      </c>
      <c r="BZ411" t="s">
        <v>1809</v>
      </c>
      <c r="CA411" t="s">
        <v>1809</v>
      </c>
      <c r="CB411" t="s">
        <v>1809</v>
      </c>
      <c r="CC411" t="s">
        <v>1809</v>
      </c>
      <c r="CD411" t="s">
        <v>1809</v>
      </c>
      <c r="CE411" t="s">
        <v>1809</v>
      </c>
      <c r="CF411" t="s">
        <v>1809</v>
      </c>
      <c r="CG411" t="s">
        <v>1809</v>
      </c>
      <c r="CH411">
        <v>1</v>
      </c>
      <c r="CI411">
        <v>1</v>
      </c>
      <c r="CJ411">
        <v>0</v>
      </c>
      <c r="CK411">
        <v>0</v>
      </c>
      <c r="CL411">
        <v>0</v>
      </c>
      <c r="CM411">
        <v>0</v>
      </c>
      <c r="CN411">
        <v>1</v>
      </c>
      <c r="CO411">
        <v>0</v>
      </c>
      <c r="CP411">
        <v>0</v>
      </c>
      <c r="CQ411">
        <v>1</v>
      </c>
      <c r="CR411">
        <v>0</v>
      </c>
      <c r="CS411">
        <v>0</v>
      </c>
      <c r="CT411">
        <v>0</v>
      </c>
      <c r="CU411">
        <v>0</v>
      </c>
      <c r="CV411">
        <v>0</v>
      </c>
      <c r="CW411">
        <v>0</v>
      </c>
      <c r="CX411">
        <v>0</v>
      </c>
      <c r="CY411">
        <v>0</v>
      </c>
      <c r="CZ411">
        <v>0</v>
      </c>
      <c r="DA411">
        <v>0</v>
      </c>
      <c r="DB411">
        <v>0</v>
      </c>
      <c r="DC411">
        <v>0</v>
      </c>
      <c r="DD411">
        <v>1</v>
      </c>
      <c r="DE411">
        <v>0</v>
      </c>
      <c r="DF411">
        <v>0</v>
      </c>
      <c r="DG411">
        <v>0</v>
      </c>
      <c r="DH411">
        <v>0</v>
      </c>
      <c r="DI411">
        <v>0</v>
      </c>
      <c r="DJ411">
        <v>0</v>
      </c>
      <c r="DK411">
        <v>0</v>
      </c>
      <c r="DL411">
        <v>1</v>
      </c>
      <c r="DM411">
        <v>0</v>
      </c>
      <c r="DN411">
        <v>0</v>
      </c>
      <c r="DO411">
        <v>0</v>
      </c>
      <c r="DP411">
        <v>0</v>
      </c>
      <c r="DQ411">
        <v>0</v>
      </c>
      <c r="DR411">
        <v>1</v>
      </c>
      <c r="DS411">
        <v>1</v>
      </c>
      <c r="DT411">
        <v>1</v>
      </c>
      <c r="DU411">
        <v>1</v>
      </c>
      <c r="DV411">
        <v>0</v>
      </c>
      <c r="DW411">
        <v>1</v>
      </c>
      <c r="DX411">
        <v>1</v>
      </c>
      <c r="DY411">
        <v>1</v>
      </c>
      <c r="DZ411">
        <v>0</v>
      </c>
      <c r="EA411">
        <v>1</v>
      </c>
      <c r="EB411">
        <v>1</v>
      </c>
      <c r="EC411">
        <v>1</v>
      </c>
      <c r="ED411">
        <v>1</v>
      </c>
      <c r="EE411">
        <v>0</v>
      </c>
      <c r="EF411">
        <v>1</v>
      </c>
      <c r="EG411">
        <v>1</v>
      </c>
      <c r="EH411">
        <v>0</v>
      </c>
      <c r="EI411">
        <v>1</v>
      </c>
      <c r="EJ411">
        <v>0</v>
      </c>
      <c r="EK411">
        <v>0</v>
      </c>
      <c r="EL411">
        <v>1</v>
      </c>
      <c r="EM411">
        <v>0</v>
      </c>
      <c r="EN411">
        <v>1</v>
      </c>
      <c r="EO411">
        <v>0</v>
      </c>
      <c r="EP411">
        <v>0</v>
      </c>
      <c r="EQ411">
        <v>0</v>
      </c>
      <c r="ER411">
        <v>1</v>
      </c>
      <c r="ES411">
        <v>1</v>
      </c>
      <c r="ET411">
        <v>0</v>
      </c>
      <c r="EU411">
        <v>0</v>
      </c>
      <c r="EV411">
        <v>0</v>
      </c>
      <c r="EW411">
        <v>0</v>
      </c>
    </row>
    <row r="412" spans="1:153" x14ac:dyDescent="0.35">
      <c r="A412" t="s">
        <v>988</v>
      </c>
      <c r="B412" s="1">
        <v>43116</v>
      </c>
      <c r="C412" s="1">
        <v>43226</v>
      </c>
      <c r="D412">
        <v>1</v>
      </c>
      <c r="E412">
        <v>1</v>
      </c>
      <c r="F412">
        <v>0</v>
      </c>
      <c r="G412">
        <v>0</v>
      </c>
      <c r="H412">
        <v>0</v>
      </c>
      <c r="I412">
        <v>0</v>
      </c>
      <c r="J412">
        <v>1</v>
      </c>
      <c r="K412">
        <v>1</v>
      </c>
      <c r="L412">
        <v>0</v>
      </c>
      <c r="M412">
        <v>1</v>
      </c>
      <c r="N412">
        <v>1</v>
      </c>
      <c r="O412">
        <v>1</v>
      </c>
      <c r="P412">
        <v>1</v>
      </c>
      <c r="Q412">
        <v>0</v>
      </c>
      <c r="R412">
        <v>1</v>
      </c>
      <c r="S412">
        <v>1</v>
      </c>
      <c r="T412">
        <v>0</v>
      </c>
      <c r="U412">
        <v>0</v>
      </c>
      <c r="V412">
        <v>0</v>
      </c>
      <c r="W412">
        <v>1</v>
      </c>
      <c r="X412">
        <v>0</v>
      </c>
      <c r="Y412">
        <v>1</v>
      </c>
      <c r="Z412">
        <v>1</v>
      </c>
      <c r="AA412">
        <v>1</v>
      </c>
      <c r="AB412">
        <v>1</v>
      </c>
      <c r="AC412">
        <v>1</v>
      </c>
      <c r="AD412">
        <v>1</v>
      </c>
      <c r="AE412">
        <v>1</v>
      </c>
      <c r="AF412">
        <v>1</v>
      </c>
      <c r="AG412">
        <v>0</v>
      </c>
      <c r="AH412">
        <v>1</v>
      </c>
      <c r="AI412">
        <v>1</v>
      </c>
      <c r="AJ412">
        <v>0</v>
      </c>
      <c r="AK412">
        <v>0</v>
      </c>
      <c r="AL412">
        <v>0</v>
      </c>
      <c r="AM412">
        <v>0</v>
      </c>
      <c r="AN412">
        <v>1</v>
      </c>
      <c r="AO412">
        <v>0</v>
      </c>
      <c r="AP412" t="s">
        <v>1809</v>
      </c>
      <c r="AQ412" t="s">
        <v>1809</v>
      </c>
      <c r="AR412" t="s">
        <v>1809</v>
      </c>
      <c r="AS412" t="s">
        <v>1809</v>
      </c>
      <c r="AT412" t="s">
        <v>1809</v>
      </c>
      <c r="AU412" t="s">
        <v>1809</v>
      </c>
      <c r="AV412" t="s">
        <v>1809</v>
      </c>
      <c r="AW412" t="s">
        <v>1809</v>
      </c>
      <c r="AX412" t="s">
        <v>1809</v>
      </c>
      <c r="AY412" t="s">
        <v>1809</v>
      </c>
      <c r="AZ412">
        <v>1</v>
      </c>
      <c r="BA412">
        <v>0</v>
      </c>
      <c r="BB412">
        <v>0</v>
      </c>
      <c r="BC412">
        <v>1</v>
      </c>
      <c r="BD412">
        <v>0</v>
      </c>
      <c r="BE412">
        <v>0</v>
      </c>
      <c r="BF412">
        <v>0</v>
      </c>
      <c r="BG412">
        <v>0</v>
      </c>
      <c r="BH412">
        <v>0</v>
      </c>
      <c r="BI412">
        <v>0</v>
      </c>
      <c r="BJ412">
        <v>0</v>
      </c>
      <c r="BK412">
        <v>0</v>
      </c>
      <c r="BL412">
        <v>0</v>
      </c>
      <c r="BM412">
        <v>1</v>
      </c>
      <c r="BN412">
        <v>0</v>
      </c>
      <c r="BO412">
        <v>0</v>
      </c>
      <c r="BP412">
        <v>0</v>
      </c>
      <c r="BQ412">
        <v>0</v>
      </c>
      <c r="BR412">
        <v>1</v>
      </c>
      <c r="BS412">
        <v>1</v>
      </c>
      <c r="BT412">
        <v>1</v>
      </c>
      <c r="BU412">
        <v>0</v>
      </c>
      <c r="BV412">
        <v>1</v>
      </c>
      <c r="BW412">
        <v>1</v>
      </c>
      <c r="BX412">
        <v>0</v>
      </c>
      <c r="BY412">
        <v>0</v>
      </c>
      <c r="BZ412">
        <v>1</v>
      </c>
      <c r="CA412">
        <v>0</v>
      </c>
      <c r="CB412">
        <v>0</v>
      </c>
      <c r="CC412">
        <v>0</v>
      </c>
      <c r="CD412">
        <v>1</v>
      </c>
      <c r="CE412">
        <v>0</v>
      </c>
      <c r="CF412">
        <v>1</v>
      </c>
      <c r="CG412">
        <v>0</v>
      </c>
      <c r="CH412">
        <v>1</v>
      </c>
      <c r="CI412">
        <v>1</v>
      </c>
      <c r="CJ412">
        <v>0</v>
      </c>
      <c r="CK412">
        <v>0</v>
      </c>
      <c r="CL412">
        <v>0</v>
      </c>
      <c r="CM412">
        <v>0</v>
      </c>
      <c r="CN412">
        <v>1</v>
      </c>
      <c r="CO412">
        <v>0</v>
      </c>
      <c r="CP412">
        <v>0</v>
      </c>
      <c r="CQ412">
        <v>1</v>
      </c>
      <c r="CR412">
        <v>0</v>
      </c>
      <c r="CS412">
        <v>0</v>
      </c>
      <c r="CT412">
        <v>0</v>
      </c>
      <c r="CU412">
        <v>0</v>
      </c>
      <c r="CV412">
        <v>0</v>
      </c>
      <c r="CW412">
        <v>0</v>
      </c>
      <c r="CX412">
        <v>0</v>
      </c>
      <c r="CY412">
        <v>0</v>
      </c>
      <c r="CZ412">
        <v>0</v>
      </c>
      <c r="DA412">
        <v>0</v>
      </c>
      <c r="DB412">
        <v>0</v>
      </c>
      <c r="DC412">
        <v>0</v>
      </c>
      <c r="DD412">
        <v>1</v>
      </c>
      <c r="DE412">
        <v>0</v>
      </c>
      <c r="DF412">
        <v>0</v>
      </c>
      <c r="DG412">
        <v>0</v>
      </c>
      <c r="DH412">
        <v>0</v>
      </c>
      <c r="DI412">
        <v>0</v>
      </c>
      <c r="DJ412">
        <v>0</v>
      </c>
      <c r="DK412">
        <v>0</v>
      </c>
      <c r="DL412">
        <v>1</v>
      </c>
      <c r="DM412">
        <v>0</v>
      </c>
      <c r="DN412">
        <v>0</v>
      </c>
      <c r="DO412">
        <v>0</v>
      </c>
      <c r="DP412">
        <v>0</v>
      </c>
      <c r="DQ412">
        <v>0</v>
      </c>
      <c r="DR412">
        <v>1</v>
      </c>
      <c r="DS412">
        <v>1</v>
      </c>
      <c r="DT412">
        <v>1</v>
      </c>
      <c r="DU412">
        <v>1</v>
      </c>
      <c r="DV412">
        <v>0</v>
      </c>
      <c r="DW412">
        <v>1</v>
      </c>
      <c r="DX412">
        <v>1</v>
      </c>
      <c r="DY412">
        <v>1</v>
      </c>
      <c r="DZ412">
        <v>0</v>
      </c>
      <c r="EA412">
        <v>1</v>
      </c>
      <c r="EB412">
        <v>1</v>
      </c>
      <c r="EC412">
        <v>1</v>
      </c>
      <c r="ED412">
        <v>1</v>
      </c>
      <c r="EE412">
        <v>0</v>
      </c>
      <c r="EF412">
        <v>1</v>
      </c>
      <c r="EG412">
        <v>1</v>
      </c>
      <c r="EH412">
        <v>0</v>
      </c>
      <c r="EI412">
        <v>1</v>
      </c>
      <c r="EJ412">
        <v>0</v>
      </c>
      <c r="EK412">
        <v>0</v>
      </c>
      <c r="EL412">
        <v>1</v>
      </c>
      <c r="EM412">
        <v>0</v>
      </c>
      <c r="EN412">
        <v>1</v>
      </c>
      <c r="EO412">
        <v>0</v>
      </c>
      <c r="EP412">
        <v>0</v>
      </c>
      <c r="EQ412">
        <v>0</v>
      </c>
      <c r="ER412">
        <v>1</v>
      </c>
      <c r="ES412">
        <v>1</v>
      </c>
      <c r="ET412">
        <v>0</v>
      </c>
      <c r="EU412">
        <v>0</v>
      </c>
      <c r="EV412">
        <v>0</v>
      </c>
      <c r="EW412">
        <v>0</v>
      </c>
    </row>
    <row r="413" spans="1:153" x14ac:dyDescent="0.35">
      <c r="A413" t="s">
        <v>988</v>
      </c>
      <c r="B413" s="1">
        <v>43227</v>
      </c>
      <c r="C413" s="1">
        <v>43282</v>
      </c>
      <c r="D413">
        <v>1</v>
      </c>
      <c r="E413">
        <v>1</v>
      </c>
      <c r="F413">
        <v>0</v>
      </c>
      <c r="G413">
        <v>0</v>
      </c>
      <c r="H413">
        <v>0</v>
      </c>
      <c r="I413">
        <v>0</v>
      </c>
      <c r="J413">
        <v>1</v>
      </c>
      <c r="K413">
        <v>1</v>
      </c>
      <c r="L413">
        <v>0</v>
      </c>
      <c r="M413">
        <v>1</v>
      </c>
      <c r="N413">
        <v>1</v>
      </c>
      <c r="O413">
        <v>1</v>
      </c>
      <c r="P413">
        <v>1</v>
      </c>
      <c r="Q413">
        <v>0</v>
      </c>
      <c r="R413">
        <v>1</v>
      </c>
      <c r="S413">
        <v>1</v>
      </c>
      <c r="T413">
        <v>0</v>
      </c>
      <c r="U413">
        <v>0</v>
      </c>
      <c r="V413">
        <v>0</v>
      </c>
      <c r="W413">
        <v>1</v>
      </c>
      <c r="X413">
        <v>0</v>
      </c>
      <c r="Y413">
        <v>1</v>
      </c>
      <c r="Z413">
        <v>1</v>
      </c>
      <c r="AA413">
        <v>1</v>
      </c>
      <c r="AB413">
        <v>1</v>
      </c>
      <c r="AC413">
        <v>1</v>
      </c>
      <c r="AD413">
        <v>1</v>
      </c>
      <c r="AE413">
        <v>1</v>
      </c>
      <c r="AF413">
        <v>1</v>
      </c>
      <c r="AG413">
        <v>0</v>
      </c>
      <c r="AH413">
        <v>1</v>
      </c>
      <c r="AI413">
        <v>1</v>
      </c>
      <c r="AJ413">
        <v>0</v>
      </c>
      <c r="AK413">
        <v>0</v>
      </c>
      <c r="AL413">
        <v>0</v>
      </c>
      <c r="AM413">
        <v>0</v>
      </c>
      <c r="AN413">
        <v>1</v>
      </c>
      <c r="AO413">
        <v>0</v>
      </c>
      <c r="AP413" t="s">
        <v>1809</v>
      </c>
      <c r="AQ413" t="s">
        <v>1809</v>
      </c>
      <c r="AR413" t="s">
        <v>1809</v>
      </c>
      <c r="AS413" t="s">
        <v>1809</v>
      </c>
      <c r="AT413" t="s">
        <v>1809</v>
      </c>
      <c r="AU413" t="s">
        <v>1809</v>
      </c>
      <c r="AV413" t="s">
        <v>1809</v>
      </c>
      <c r="AW413" t="s">
        <v>1809</v>
      </c>
      <c r="AX413" t="s">
        <v>1809</v>
      </c>
      <c r="AY413" t="s">
        <v>1809</v>
      </c>
      <c r="AZ413">
        <v>1</v>
      </c>
      <c r="BA413">
        <v>0</v>
      </c>
      <c r="BB413">
        <v>0</v>
      </c>
      <c r="BC413">
        <v>1</v>
      </c>
      <c r="BD413">
        <v>0</v>
      </c>
      <c r="BE413">
        <v>0</v>
      </c>
      <c r="BF413">
        <v>0</v>
      </c>
      <c r="BG413">
        <v>0</v>
      </c>
      <c r="BH413">
        <v>0</v>
      </c>
      <c r="BI413">
        <v>0</v>
      </c>
      <c r="BJ413">
        <v>0</v>
      </c>
      <c r="BK413">
        <v>0</v>
      </c>
      <c r="BL413">
        <v>0</v>
      </c>
      <c r="BM413">
        <v>1</v>
      </c>
      <c r="BN413">
        <v>0</v>
      </c>
      <c r="BO413">
        <v>0</v>
      </c>
      <c r="BP413">
        <v>0</v>
      </c>
      <c r="BQ413">
        <v>0</v>
      </c>
      <c r="BR413">
        <v>1</v>
      </c>
      <c r="BS413">
        <v>1</v>
      </c>
      <c r="BT413">
        <v>1</v>
      </c>
      <c r="BU413">
        <v>0</v>
      </c>
      <c r="BV413">
        <v>1</v>
      </c>
      <c r="BW413">
        <v>1</v>
      </c>
      <c r="BX413">
        <v>0</v>
      </c>
      <c r="BY413">
        <v>0</v>
      </c>
      <c r="BZ413">
        <v>1</v>
      </c>
      <c r="CA413">
        <v>0</v>
      </c>
      <c r="CB413">
        <v>0</v>
      </c>
      <c r="CC413">
        <v>0</v>
      </c>
      <c r="CD413">
        <v>1</v>
      </c>
      <c r="CE413">
        <v>0</v>
      </c>
      <c r="CF413">
        <v>1</v>
      </c>
      <c r="CG413">
        <v>0</v>
      </c>
      <c r="CH413">
        <v>1</v>
      </c>
      <c r="CI413">
        <v>1</v>
      </c>
      <c r="CJ413">
        <v>0</v>
      </c>
      <c r="CK413">
        <v>0</v>
      </c>
      <c r="CL413">
        <v>0</v>
      </c>
      <c r="CM413">
        <v>0</v>
      </c>
      <c r="CN413">
        <v>1</v>
      </c>
      <c r="CO413">
        <v>0</v>
      </c>
      <c r="CP413">
        <v>0</v>
      </c>
      <c r="CQ413">
        <v>1</v>
      </c>
      <c r="CR413">
        <v>0</v>
      </c>
      <c r="CS413">
        <v>0</v>
      </c>
      <c r="CT413">
        <v>0</v>
      </c>
      <c r="CU413">
        <v>0</v>
      </c>
      <c r="CV413">
        <v>0</v>
      </c>
      <c r="CW413">
        <v>0</v>
      </c>
      <c r="CX413">
        <v>0</v>
      </c>
      <c r="CY413">
        <v>0</v>
      </c>
      <c r="CZ413">
        <v>0</v>
      </c>
      <c r="DA413">
        <v>0</v>
      </c>
      <c r="DB413">
        <v>0</v>
      </c>
      <c r="DC413">
        <v>0</v>
      </c>
      <c r="DD413">
        <v>1</v>
      </c>
      <c r="DE413">
        <v>0</v>
      </c>
      <c r="DF413">
        <v>0</v>
      </c>
      <c r="DG413">
        <v>0</v>
      </c>
      <c r="DH413">
        <v>0</v>
      </c>
      <c r="DI413">
        <v>0</v>
      </c>
      <c r="DJ413">
        <v>0</v>
      </c>
      <c r="DK413">
        <v>0</v>
      </c>
      <c r="DL413">
        <v>1</v>
      </c>
      <c r="DM413">
        <v>0</v>
      </c>
      <c r="DN413">
        <v>0</v>
      </c>
      <c r="DO413">
        <v>0</v>
      </c>
      <c r="DP413">
        <v>0</v>
      </c>
      <c r="DQ413">
        <v>0</v>
      </c>
      <c r="DR413">
        <v>1</v>
      </c>
      <c r="DS413">
        <v>1</v>
      </c>
      <c r="DT413">
        <v>1</v>
      </c>
      <c r="DU413">
        <v>1</v>
      </c>
      <c r="DV413">
        <v>0</v>
      </c>
      <c r="DW413">
        <v>1</v>
      </c>
      <c r="DX413">
        <v>1</v>
      </c>
      <c r="DY413">
        <v>1</v>
      </c>
      <c r="DZ413">
        <v>0</v>
      </c>
      <c r="EA413">
        <v>1</v>
      </c>
      <c r="EB413">
        <v>1</v>
      </c>
      <c r="EC413">
        <v>1</v>
      </c>
      <c r="ED413">
        <v>1</v>
      </c>
      <c r="EE413">
        <v>0</v>
      </c>
      <c r="EF413">
        <v>1</v>
      </c>
      <c r="EG413">
        <v>1</v>
      </c>
      <c r="EH413">
        <v>0</v>
      </c>
      <c r="EI413">
        <v>1</v>
      </c>
      <c r="EJ413">
        <v>0</v>
      </c>
      <c r="EK413">
        <v>0</v>
      </c>
      <c r="EL413">
        <v>1</v>
      </c>
      <c r="EM413">
        <v>0</v>
      </c>
      <c r="EN413">
        <v>1</v>
      </c>
      <c r="EO413">
        <v>0</v>
      </c>
      <c r="EP413">
        <v>0</v>
      </c>
      <c r="EQ413">
        <v>0</v>
      </c>
      <c r="ER413">
        <v>1</v>
      </c>
      <c r="ES413">
        <v>1</v>
      </c>
      <c r="ET413">
        <v>0</v>
      </c>
      <c r="EU413">
        <v>0</v>
      </c>
      <c r="EV413">
        <v>0</v>
      </c>
      <c r="EW413">
        <v>0</v>
      </c>
    </row>
    <row r="414" spans="1:153" x14ac:dyDescent="0.35">
      <c r="A414" t="s">
        <v>988</v>
      </c>
      <c r="B414" s="1">
        <v>43283</v>
      </c>
      <c r="C414" s="1">
        <v>43424</v>
      </c>
      <c r="D414">
        <v>1</v>
      </c>
      <c r="E414">
        <v>1</v>
      </c>
      <c r="F414">
        <v>0</v>
      </c>
      <c r="G414">
        <v>0</v>
      </c>
      <c r="H414">
        <v>0</v>
      </c>
      <c r="I414">
        <v>0</v>
      </c>
      <c r="J414">
        <v>1</v>
      </c>
      <c r="K414">
        <v>1</v>
      </c>
      <c r="L414">
        <v>0</v>
      </c>
      <c r="M414">
        <v>1</v>
      </c>
      <c r="N414">
        <v>1</v>
      </c>
      <c r="O414">
        <v>1</v>
      </c>
      <c r="P414">
        <v>1</v>
      </c>
      <c r="Q414">
        <v>0</v>
      </c>
      <c r="R414">
        <v>1</v>
      </c>
      <c r="S414">
        <v>1</v>
      </c>
      <c r="T414">
        <v>0</v>
      </c>
      <c r="U414">
        <v>0</v>
      </c>
      <c r="V414">
        <v>0</v>
      </c>
      <c r="W414">
        <v>1</v>
      </c>
      <c r="X414">
        <v>0</v>
      </c>
      <c r="Y414">
        <v>1</v>
      </c>
      <c r="Z414">
        <v>1</v>
      </c>
      <c r="AA414">
        <v>1</v>
      </c>
      <c r="AB414">
        <v>1</v>
      </c>
      <c r="AC414">
        <v>1</v>
      </c>
      <c r="AD414">
        <v>1</v>
      </c>
      <c r="AE414">
        <v>1</v>
      </c>
      <c r="AF414">
        <v>1</v>
      </c>
      <c r="AG414">
        <v>0</v>
      </c>
      <c r="AH414">
        <v>1</v>
      </c>
      <c r="AI414">
        <v>1</v>
      </c>
      <c r="AJ414">
        <v>0</v>
      </c>
      <c r="AK414">
        <v>0</v>
      </c>
      <c r="AL414">
        <v>0</v>
      </c>
      <c r="AM414">
        <v>0</v>
      </c>
      <c r="AN414">
        <v>1</v>
      </c>
      <c r="AO414">
        <v>0</v>
      </c>
      <c r="AP414" t="s">
        <v>1809</v>
      </c>
      <c r="AQ414" t="s">
        <v>1809</v>
      </c>
      <c r="AR414" t="s">
        <v>1809</v>
      </c>
      <c r="AS414" t="s">
        <v>1809</v>
      </c>
      <c r="AT414" t="s">
        <v>1809</v>
      </c>
      <c r="AU414" t="s">
        <v>1809</v>
      </c>
      <c r="AV414" t="s">
        <v>1809</v>
      </c>
      <c r="AW414" t="s">
        <v>1809</v>
      </c>
      <c r="AX414" t="s">
        <v>1809</v>
      </c>
      <c r="AY414" t="s">
        <v>1809</v>
      </c>
      <c r="AZ414">
        <v>1</v>
      </c>
      <c r="BA414">
        <v>0</v>
      </c>
      <c r="BB414">
        <v>0</v>
      </c>
      <c r="BC414">
        <v>1</v>
      </c>
      <c r="BD414">
        <v>0</v>
      </c>
      <c r="BE414">
        <v>0</v>
      </c>
      <c r="BF414">
        <v>0</v>
      </c>
      <c r="BG414">
        <v>0</v>
      </c>
      <c r="BH414">
        <v>0</v>
      </c>
      <c r="BI414">
        <v>0</v>
      </c>
      <c r="BJ414">
        <v>0</v>
      </c>
      <c r="BK414">
        <v>0</v>
      </c>
      <c r="BL414">
        <v>0</v>
      </c>
      <c r="BM414">
        <v>1</v>
      </c>
      <c r="BN414">
        <v>0</v>
      </c>
      <c r="BO414">
        <v>0</v>
      </c>
      <c r="BP414">
        <v>0</v>
      </c>
      <c r="BQ414">
        <v>0</v>
      </c>
      <c r="BR414">
        <v>1</v>
      </c>
      <c r="BS414">
        <v>1</v>
      </c>
      <c r="BT414">
        <v>1</v>
      </c>
      <c r="BU414">
        <v>0</v>
      </c>
      <c r="BV414">
        <v>1</v>
      </c>
      <c r="BW414">
        <v>1</v>
      </c>
      <c r="BX414">
        <v>0</v>
      </c>
      <c r="BY414">
        <v>0</v>
      </c>
      <c r="BZ414">
        <v>1</v>
      </c>
      <c r="CA414">
        <v>0</v>
      </c>
      <c r="CB414">
        <v>0</v>
      </c>
      <c r="CC414">
        <v>0</v>
      </c>
      <c r="CD414">
        <v>1</v>
      </c>
      <c r="CE414">
        <v>0</v>
      </c>
      <c r="CF414">
        <v>1</v>
      </c>
      <c r="CG414">
        <v>0</v>
      </c>
      <c r="CH414">
        <v>1</v>
      </c>
      <c r="CI414">
        <v>1</v>
      </c>
      <c r="CJ414">
        <v>0</v>
      </c>
      <c r="CK414">
        <v>0</v>
      </c>
      <c r="CL414">
        <v>0</v>
      </c>
      <c r="CM414">
        <v>0</v>
      </c>
      <c r="CN414">
        <v>1</v>
      </c>
      <c r="CO414">
        <v>0</v>
      </c>
      <c r="CP414">
        <v>0</v>
      </c>
      <c r="CQ414">
        <v>1</v>
      </c>
      <c r="CR414">
        <v>0</v>
      </c>
      <c r="CS414">
        <v>0</v>
      </c>
      <c r="CT414">
        <v>0</v>
      </c>
      <c r="CU414">
        <v>0</v>
      </c>
      <c r="CV414">
        <v>0</v>
      </c>
      <c r="CW414">
        <v>0</v>
      </c>
      <c r="CX414">
        <v>0</v>
      </c>
      <c r="CY414">
        <v>0</v>
      </c>
      <c r="CZ414">
        <v>0</v>
      </c>
      <c r="DA414">
        <v>0</v>
      </c>
      <c r="DB414">
        <v>0</v>
      </c>
      <c r="DC414">
        <v>0</v>
      </c>
      <c r="DD414">
        <v>1</v>
      </c>
      <c r="DE414">
        <v>0</v>
      </c>
      <c r="DF414">
        <v>0</v>
      </c>
      <c r="DG414">
        <v>0</v>
      </c>
      <c r="DH414">
        <v>0</v>
      </c>
      <c r="DI414">
        <v>0</v>
      </c>
      <c r="DJ414">
        <v>0</v>
      </c>
      <c r="DK414">
        <v>0</v>
      </c>
      <c r="DL414">
        <v>1</v>
      </c>
      <c r="DM414">
        <v>0</v>
      </c>
      <c r="DN414">
        <v>0</v>
      </c>
      <c r="DO414">
        <v>0</v>
      </c>
      <c r="DP414">
        <v>0</v>
      </c>
      <c r="DQ414">
        <v>0</v>
      </c>
      <c r="DR414">
        <v>1</v>
      </c>
      <c r="DS414">
        <v>1</v>
      </c>
      <c r="DT414">
        <v>1</v>
      </c>
      <c r="DU414">
        <v>1</v>
      </c>
      <c r="DV414">
        <v>0</v>
      </c>
      <c r="DW414">
        <v>1</v>
      </c>
      <c r="DX414">
        <v>1</v>
      </c>
      <c r="DY414">
        <v>1</v>
      </c>
      <c r="DZ414">
        <v>0</v>
      </c>
      <c r="EA414">
        <v>1</v>
      </c>
      <c r="EB414">
        <v>1</v>
      </c>
      <c r="EC414">
        <v>1</v>
      </c>
      <c r="ED414">
        <v>1</v>
      </c>
      <c r="EE414">
        <v>0</v>
      </c>
      <c r="EF414">
        <v>1</v>
      </c>
      <c r="EG414">
        <v>1</v>
      </c>
      <c r="EH414">
        <v>0</v>
      </c>
      <c r="EI414">
        <v>1</v>
      </c>
      <c r="EJ414">
        <v>0</v>
      </c>
      <c r="EK414">
        <v>0</v>
      </c>
      <c r="EL414">
        <v>1</v>
      </c>
      <c r="EM414">
        <v>0</v>
      </c>
      <c r="EN414">
        <v>1</v>
      </c>
      <c r="EO414">
        <v>0</v>
      </c>
      <c r="EP414">
        <v>0</v>
      </c>
      <c r="EQ414">
        <v>0</v>
      </c>
      <c r="ER414">
        <v>1</v>
      </c>
      <c r="ES414">
        <v>1</v>
      </c>
      <c r="ET414">
        <v>0</v>
      </c>
      <c r="EU414">
        <v>0</v>
      </c>
      <c r="EV414">
        <v>0</v>
      </c>
      <c r="EW414">
        <v>0</v>
      </c>
    </row>
    <row r="415" spans="1:153" x14ac:dyDescent="0.35">
      <c r="A415" t="s">
        <v>988</v>
      </c>
      <c r="B415" s="1">
        <v>43425</v>
      </c>
      <c r="C415" s="1">
        <v>43590</v>
      </c>
      <c r="D415">
        <v>1</v>
      </c>
      <c r="E415">
        <v>1</v>
      </c>
      <c r="F415">
        <v>0</v>
      </c>
      <c r="G415">
        <v>0</v>
      </c>
      <c r="H415">
        <v>0</v>
      </c>
      <c r="I415">
        <v>0</v>
      </c>
      <c r="J415">
        <v>1</v>
      </c>
      <c r="K415">
        <v>1</v>
      </c>
      <c r="L415">
        <v>0</v>
      </c>
      <c r="M415">
        <v>1</v>
      </c>
      <c r="N415">
        <v>1</v>
      </c>
      <c r="O415">
        <v>1</v>
      </c>
      <c r="P415">
        <v>1</v>
      </c>
      <c r="Q415">
        <v>0</v>
      </c>
      <c r="R415">
        <v>1</v>
      </c>
      <c r="S415">
        <v>1</v>
      </c>
      <c r="T415">
        <v>0</v>
      </c>
      <c r="U415">
        <v>0</v>
      </c>
      <c r="V415">
        <v>0</v>
      </c>
      <c r="W415">
        <v>1</v>
      </c>
      <c r="X415">
        <v>0</v>
      </c>
      <c r="Y415">
        <v>1</v>
      </c>
      <c r="Z415">
        <v>1</v>
      </c>
      <c r="AA415">
        <v>1</v>
      </c>
      <c r="AB415">
        <v>1</v>
      </c>
      <c r="AC415">
        <v>1</v>
      </c>
      <c r="AD415">
        <v>1</v>
      </c>
      <c r="AE415">
        <v>1</v>
      </c>
      <c r="AF415">
        <v>1</v>
      </c>
      <c r="AG415">
        <v>0</v>
      </c>
      <c r="AH415">
        <v>1</v>
      </c>
      <c r="AI415">
        <v>1</v>
      </c>
      <c r="AJ415">
        <v>0</v>
      </c>
      <c r="AK415">
        <v>0</v>
      </c>
      <c r="AL415">
        <v>0</v>
      </c>
      <c r="AM415">
        <v>0</v>
      </c>
      <c r="AN415">
        <v>1</v>
      </c>
      <c r="AO415">
        <v>0</v>
      </c>
      <c r="AP415" t="s">
        <v>1809</v>
      </c>
      <c r="AQ415" t="s">
        <v>1809</v>
      </c>
      <c r="AR415" t="s">
        <v>1809</v>
      </c>
      <c r="AS415" t="s">
        <v>1809</v>
      </c>
      <c r="AT415" t="s">
        <v>1809</v>
      </c>
      <c r="AU415" t="s">
        <v>1809</v>
      </c>
      <c r="AV415" t="s">
        <v>1809</v>
      </c>
      <c r="AW415" t="s">
        <v>1809</v>
      </c>
      <c r="AX415" t="s">
        <v>1809</v>
      </c>
      <c r="AY415" t="s">
        <v>1809</v>
      </c>
      <c r="AZ415">
        <v>1</v>
      </c>
      <c r="BA415">
        <v>0</v>
      </c>
      <c r="BB415">
        <v>0</v>
      </c>
      <c r="BC415">
        <v>1</v>
      </c>
      <c r="BD415">
        <v>0</v>
      </c>
      <c r="BE415">
        <v>0</v>
      </c>
      <c r="BF415">
        <v>0</v>
      </c>
      <c r="BG415">
        <v>0</v>
      </c>
      <c r="BH415">
        <v>0</v>
      </c>
      <c r="BI415">
        <v>0</v>
      </c>
      <c r="BJ415">
        <v>0</v>
      </c>
      <c r="BK415">
        <v>0</v>
      </c>
      <c r="BL415">
        <v>0</v>
      </c>
      <c r="BM415">
        <v>1</v>
      </c>
      <c r="BN415">
        <v>0</v>
      </c>
      <c r="BO415">
        <v>0</v>
      </c>
      <c r="BP415">
        <v>0</v>
      </c>
      <c r="BQ415">
        <v>0</v>
      </c>
      <c r="BR415">
        <v>1</v>
      </c>
      <c r="BS415">
        <v>1</v>
      </c>
      <c r="BT415">
        <v>1</v>
      </c>
      <c r="BU415">
        <v>0</v>
      </c>
      <c r="BV415">
        <v>1</v>
      </c>
      <c r="BW415">
        <v>1</v>
      </c>
      <c r="BX415">
        <v>0</v>
      </c>
      <c r="BY415">
        <v>0</v>
      </c>
      <c r="BZ415">
        <v>1</v>
      </c>
      <c r="CA415">
        <v>0</v>
      </c>
      <c r="CB415">
        <v>0</v>
      </c>
      <c r="CC415">
        <v>0</v>
      </c>
      <c r="CD415">
        <v>1</v>
      </c>
      <c r="CE415">
        <v>0</v>
      </c>
      <c r="CF415">
        <v>1</v>
      </c>
      <c r="CG415">
        <v>0</v>
      </c>
      <c r="CH415">
        <v>1</v>
      </c>
      <c r="CI415">
        <v>1</v>
      </c>
      <c r="CJ415">
        <v>0</v>
      </c>
      <c r="CK415">
        <v>0</v>
      </c>
      <c r="CL415">
        <v>0</v>
      </c>
      <c r="CM415">
        <v>0</v>
      </c>
      <c r="CN415">
        <v>1</v>
      </c>
      <c r="CO415">
        <v>0</v>
      </c>
      <c r="CP415">
        <v>0</v>
      </c>
      <c r="CQ415">
        <v>1</v>
      </c>
      <c r="CR415">
        <v>0</v>
      </c>
      <c r="CS415">
        <v>0</v>
      </c>
      <c r="CT415">
        <v>0</v>
      </c>
      <c r="CU415">
        <v>0</v>
      </c>
      <c r="CV415">
        <v>0</v>
      </c>
      <c r="CW415">
        <v>0</v>
      </c>
      <c r="CX415">
        <v>0</v>
      </c>
      <c r="CY415">
        <v>0</v>
      </c>
      <c r="CZ415">
        <v>0</v>
      </c>
      <c r="DA415">
        <v>0</v>
      </c>
      <c r="DB415">
        <v>0</v>
      </c>
      <c r="DC415">
        <v>0</v>
      </c>
      <c r="DD415">
        <v>1</v>
      </c>
      <c r="DE415">
        <v>0</v>
      </c>
      <c r="DF415">
        <v>0</v>
      </c>
      <c r="DG415">
        <v>0</v>
      </c>
      <c r="DH415">
        <v>0</v>
      </c>
      <c r="DI415">
        <v>0</v>
      </c>
      <c r="DJ415">
        <v>0</v>
      </c>
      <c r="DK415">
        <v>0</v>
      </c>
      <c r="DL415">
        <v>1</v>
      </c>
      <c r="DM415">
        <v>0</v>
      </c>
      <c r="DN415">
        <v>0</v>
      </c>
      <c r="DO415">
        <v>0</v>
      </c>
      <c r="DP415">
        <v>0</v>
      </c>
      <c r="DQ415">
        <v>0</v>
      </c>
      <c r="DR415">
        <v>1</v>
      </c>
      <c r="DS415">
        <v>1</v>
      </c>
      <c r="DT415">
        <v>1</v>
      </c>
      <c r="DU415">
        <v>1</v>
      </c>
      <c r="DV415">
        <v>0</v>
      </c>
      <c r="DW415">
        <v>1</v>
      </c>
      <c r="DX415">
        <v>1</v>
      </c>
      <c r="DY415">
        <v>1</v>
      </c>
      <c r="DZ415">
        <v>0</v>
      </c>
      <c r="EA415">
        <v>1</v>
      </c>
      <c r="EB415">
        <v>1</v>
      </c>
      <c r="EC415">
        <v>1</v>
      </c>
      <c r="ED415">
        <v>1</v>
      </c>
      <c r="EE415">
        <v>0</v>
      </c>
      <c r="EF415">
        <v>1</v>
      </c>
      <c r="EG415">
        <v>1</v>
      </c>
      <c r="EH415">
        <v>0</v>
      </c>
      <c r="EI415">
        <v>1</v>
      </c>
      <c r="EJ415">
        <v>0</v>
      </c>
      <c r="EK415">
        <v>0</v>
      </c>
      <c r="EL415">
        <v>1</v>
      </c>
      <c r="EM415">
        <v>0</v>
      </c>
      <c r="EN415">
        <v>1</v>
      </c>
      <c r="EO415">
        <v>0</v>
      </c>
      <c r="EP415">
        <v>0</v>
      </c>
      <c r="EQ415">
        <v>0</v>
      </c>
      <c r="ER415">
        <v>1</v>
      </c>
      <c r="ES415">
        <v>1</v>
      </c>
      <c r="ET415">
        <v>0</v>
      </c>
      <c r="EU415">
        <v>0</v>
      </c>
      <c r="EV415">
        <v>0</v>
      </c>
      <c r="EW415">
        <v>0</v>
      </c>
    </row>
    <row r="416" spans="1:153" x14ac:dyDescent="0.35">
      <c r="A416" t="s">
        <v>988</v>
      </c>
      <c r="B416" s="1">
        <v>43591</v>
      </c>
      <c r="C416" s="1">
        <v>43618</v>
      </c>
      <c r="D416">
        <v>1</v>
      </c>
      <c r="E416">
        <v>1</v>
      </c>
      <c r="F416">
        <v>0</v>
      </c>
      <c r="G416">
        <v>0</v>
      </c>
      <c r="H416">
        <v>0</v>
      </c>
      <c r="I416">
        <v>0</v>
      </c>
      <c r="J416">
        <v>1</v>
      </c>
      <c r="K416">
        <v>1</v>
      </c>
      <c r="L416">
        <v>0</v>
      </c>
      <c r="M416">
        <v>1</v>
      </c>
      <c r="N416">
        <v>1</v>
      </c>
      <c r="O416">
        <v>1</v>
      </c>
      <c r="P416">
        <v>1</v>
      </c>
      <c r="Q416">
        <v>0</v>
      </c>
      <c r="R416">
        <v>1</v>
      </c>
      <c r="S416">
        <v>1</v>
      </c>
      <c r="T416">
        <v>0</v>
      </c>
      <c r="U416">
        <v>0</v>
      </c>
      <c r="V416">
        <v>0</v>
      </c>
      <c r="W416">
        <v>1</v>
      </c>
      <c r="X416">
        <v>0</v>
      </c>
      <c r="Y416">
        <v>1</v>
      </c>
      <c r="Z416">
        <v>1</v>
      </c>
      <c r="AA416">
        <v>1</v>
      </c>
      <c r="AB416">
        <v>1</v>
      </c>
      <c r="AC416">
        <v>1</v>
      </c>
      <c r="AD416">
        <v>1</v>
      </c>
      <c r="AE416">
        <v>1</v>
      </c>
      <c r="AF416">
        <v>1</v>
      </c>
      <c r="AG416">
        <v>0</v>
      </c>
      <c r="AH416">
        <v>1</v>
      </c>
      <c r="AI416">
        <v>1</v>
      </c>
      <c r="AJ416">
        <v>0</v>
      </c>
      <c r="AK416">
        <v>0</v>
      </c>
      <c r="AL416">
        <v>0</v>
      </c>
      <c r="AM416">
        <v>0</v>
      </c>
      <c r="AN416">
        <v>1</v>
      </c>
      <c r="AO416">
        <v>0</v>
      </c>
      <c r="AP416" t="s">
        <v>1809</v>
      </c>
      <c r="AQ416" t="s">
        <v>1809</v>
      </c>
      <c r="AR416" t="s">
        <v>1809</v>
      </c>
      <c r="AS416" t="s">
        <v>1809</v>
      </c>
      <c r="AT416" t="s">
        <v>1809</v>
      </c>
      <c r="AU416" t="s">
        <v>1809</v>
      </c>
      <c r="AV416" t="s">
        <v>1809</v>
      </c>
      <c r="AW416" t="s">
        <v>1809</v>
      </c>
      <c r="AX416" t="s">
        <v>1809</v>
      </c>
      <c r="AY416" t="s">
        <v>1809</v>
      </c>
      <c r="AZ416">
        <v>1</v>
      </c>
      <c r="BA416">
        <v>0</v>
      </c>
      <c r="BB416">
        <v>0</v>
      </c>
      <c r="BC416">
        <v>1</v>
      </c>
      <c r="BD416">
        <v>0</v>
      </c>
      <c r="BE416">
        <v>0</v>
      </c>
      <c r="BF416">
        <v>0</v>
      </c>
      <c r="BG416">
        <v>0</v>
      </c>
      <c r="BH416">
        <v>0</v>
      </c>
      <c r="BI416">
        <v>0</v>
      </c>
      <c r="BJ416">
        <v>0</v>
      </c>
      <c r="BK416">
        <v>0</v>
      </c>
      <c r="BL416">
        <v>0</v>
      </c>
      <c r="BM416">
        <v>1</v>
      </c>
      <c r="BN416">
        <v>0</v>
      </c>
      <c r="BO416">
        <v>0</v>
      </c>
      <c r="BP416">
        <v>0</v>
      </c>
      <c r="BQ416">
        <v>0</v>
      </c>
      <c r="BR416">
        <v>1</v>
      </c>
      <c r="BS416">
        <v>1</v>
      </c>
      <c r="BT416">
        <v>1</v>
      </c>
      <c r="BU416">
        <v>0</v>
      </c>
      <c r="BV416">
        <v>1</v>
      </c>
      <c r="BW416">
        <v>1</v>
      </c>
      <c r="BX416">
        <v>0</v>
      </c>
      <c r="BY416">
        <v>0</v>
      </c>
      <c r="BZ416">
        <v>1</v>
      </c>
      <c r="CA416">
        <v>0</v>
      </c>
      <c r="CB416">
        <v>0</v>
      </c>
      <c r="CC416">
        <v>0</v>
      </c>
      <c r="CD416">
        <v>1</v>
      </c>
      <c r="CE416">
        <v>0</v>
      </c>
      <c r="CF416">
        <v>1</v>
      </c>
      <c r="CG416">
        <v>0</v>
      </c>
      <c r="CH416">
        <v>1</v>
      </c>
      <c r="CI416">
        <v>1</v>
      </c>
      <c r="CJ416">
        <v>0</v>
      </c>
      <c r="CK416">
        <v>0</v>
      </c>
      <c r="CL416">
        <v>0</v>
      </c>
      <c r="CM416">
        <v>0</v>
      </c>
      <c r="CN416">
        <v>1</v>
      </c>
      <c r="CO416">
        <v>0</v>
      </c>
      <c r="CP416">
        <v>0</v>
      </c>
      <c r="CQ416">
        <v>1</v>
      </c>
      <c r="CR416">
        <v>0</v>
      </c>
      <c r="CS416">
        <v>0</v>
      </c>
      <c r="CT416">
        <v>0</v>
      </c>
      <c r="CU416">
        <v>0</v>
      </c>
      <c r="CV416">
        <v>0</v>
      </c>
      <c r="CW416">
        <v>0</v>
      </c>
      <c r="CX416">
        <v>0</v>
      </c>
      <c r="CY416">
        <v>0</v>
      </c>
      <c r="CZ416">
        <v>0</v>
      </c>
      <c r="DA416">
        <v>0</v>
      </c>
      <c r="DB416">
        <v>0</v>
      </c>
      <c r="DC416">
        <v>0</v>
      </c>
      <c r="DD416">
        <v>1</v>
      </c>
      <c r="DE416">
        <v>0</v>
      </c>
      <c r="DF416">
        <v>0</v>
      </c>
      <c r="DG416">
        <v>0</v>
      </c>
      <c r="DH416">
        <v>0</v>
      </c>
      <c r="DI416">
        <v>0</v>
      </c>
      <c r="DJ416">
        <v>0</v>
      </c>
      <c r="DK416">
        <v>0</v>
      </c>
      <c r="DL416">
        <v>1</v>
      </c>
      <c r="DM416">
        <v>0</v>
      </c>
      <c r="DN416">
        <v>0</v>
      </c>
      <c r="DO416">
        <v>0</v>
      </c>
      <c r="DP416">
        <v>0</v>
      </c>
      <c r="DQ416">
        <v>0</v>
      </c>
      <c r="DR416">
        <v>1</v>
      </c>
      <c r="DS416">
        <v>1</v>
      </c>
      <c r="DT416">
        <v>1</v>
      </c>
      <c r="DU416">
        <v>1</v>
      </c>
      <c r="DV416">
        <v>0</v>
      </c>
      <c r="DW416">
        <v>1</v>
      </c>
      <c r="DX416">
        <v>1</v>
      </c>
      <c r="DY416">
        <v>1</v>
      </c>
      <c r="DZ416">
        <v>0</v>
      </c>
      <c r="EA416">
        <v>1</v>
      </c>
      <c r="EB416">
        <v>1</v>
      </c>
      <c r="EC416">
        <v>1</v>
      </c>
      <c r="ED416">
        <v>1</v>
      </c>
      <c r="EE416">
        <v>0</v>
      </c>
      <c r="EF416">
        <v>1</v>
      </c>
      <c r="EG416">
        <v>1</v>
      </c>
      <c r="EH416">
        <v>0</v>
      </c>
      <c r="EI416">
        <v>1</v>
      </c>
      <c r="EJ416">
        <v>0</v>
      </c>
      <c r="EK416">
        <v>0</v>
      </c>
      <c r="EL416">
        <v>1</v>
      </c>
      <c r="EM416">
        <v>0</v>
      </c>
      <c r="EN416">
        <v>1</v>
      </c>
      <c r="EO416">
        <v>0</v>
      </c>
      <c r="EP416">
        <v>0</v>
      </c>
      <c r="EQ416">
        <v>0</v>
      </c>
      <c r="ER416">
        <v>1</v>
      </c>
      <c r="ES416">
        <v>1</v>
      </c>
      <c r="ET416">
        <v>0</v>
      </c>
      <c r="EU416">
        <v>0</v>
      </c>
      <c r="EV416">
        <v>0</v>
      </c>
      <c r="EW416">
        <v>0</v>
      </c>
    </row>
    <row r="417" spans="1:153" x14ac:dyDescent="0.35">
      <c r="A417" t="s">
        <v>988</v>
      </c>
      <c r="B417" s="1">
        <v>43619</v>
      </c>
      <c r="C417" s="1">
        <v>43685</v>
      </c>
      <c r="D417">
        <v>1</v>
      </c>
      <c r="E417">
        <v>1</v>
      </c>
      <c r="F417">
        <v>0</v>
      </c>
      <c r="G417">
        <v>0</v>
      </c>
      <c r="H417">
        <v>0</v>
      </c>
      <c r="I417">
        <v>0</v>
      </c>
      <c r="J417">
        <v>1</v>
      </c>
      <c r="K417">
        <v>1</v>
      </c>
      <c r="L417">
        <v>0</v>
      </c>
      <c r="M417">
        <v>1</v>
      </c>
      <c r="N417">
        <v>1</v>
      </c>
      <c r="O417">
        <v>1</v>
      </c>
      <c r="P417">
        <v>1</v>
      </c>
      <c r="Q417">
        <v>0</v>
      </c>
      <c r="R417">
        <v>1</v>
      </c>
      <c r="S417">
        <v>1</v>
      </c>
      <c r="T417">
        <v>0</v>
      </c>
      <c r="U417">
        <v>0</v>
      </c>
      <c r="V417">
        <v>0</v>
      </c>
      <c r="W417">
        <v>1</v>
      </c>
      <c r="X417">
        <v>0</v>
      </c>
      <c r="Y417">
        <v>1</v>
      </c>
      <c r="Z417">
        <v>1</v>
      </c>
      <c r="AA417">
        <v>1</v>
      </c>
      <c r="AB417">
        <v>1</v>
      </c>
      <c r="AC417">
        <v>1</v>
      </c>
      <c r="AD417">
        <v>1</v>
      </c>
      <c r="AE417">
        <v>1</v>
      </c>
      <c r="AF417">
        <v>1</v>
      </c>
      <c r="AG417">
        <v>0</v>
      </c>
      <c r="AH417">
        <v>1</v>
      </c>
      <c r="AI417">
        <v>1</v>
      </c>
      <c r="AJ417">
        <v>0</v>
      </c>
      <c r="AK417">
        <v>0</v>
      </c>
      <c r="AL417">
        <v>0</v>
      </c>
      <c r="AM417">
        <v>0</v>
      </c>
      <c r="AN417">
        <v>1</v>
      </c>
      <c r="AO417">
        <v>0</v>
      </c>
      <c r="AP417" t="s">
        <v>1809</v>
      </c>
      <c r="AQ417" t="s">
        <v>1809</v>
      </c>
      <c r="AR417" t="s">
        <v>1809</v>
      </c>
      <c r="AS417" t="s">
        <v>1809</v>
      </c>
      <c r="AT417" t="s">
        <v>1809</v>
      </c>
      <c r="AU417" t="s">
        <v>1809</v>
      </c>
      <c r="AV417" t="s">
        <v>1809</v>
      </c>
      <c r="AW417" t="s">
        <v>1809</v>
      </c>
      <c r="AX417" t="s">
        <v>1809</v>
      </c>
      <c r="AY417" t="s">
        <v>1809</v>
      </c>
      <c r="AZ417">
        <v>1</v>
      </c>
      <c r="BA417">
        <v>0</v>
      </c>
      <c r="BB417">
        <v>0</v>
      </c>
      <c r="BC417">
        <v>1</v>
      </c>
      <c r="BD417">
        <v>0</v>
      </c>
      <c r="BE417">
        <v>0</v>
      </c>
      <c r="BF417">
        <v>0</v>
      </c>
      <c r="BG417">
        <v>0</v>
      </c>
      <c r="BH417">
        <v>0</v>
      </c>
      <c r="BI417">
        <v>0</v>
      </c>
      <c r="BJ417">
        <v>0</v>
      </c>
      <c r="BK417">
        <v>0</v>
      </c>
      <c r="BL417">
        <v>0</v>
      </c>
      <c r="BM417">
        <v>1</v>
      </c>
      <c r="BN417">
        <v>0</v>
      </c>
      <c r="BO417">
        <v>0</v>
      </c>
      <c r="BP417">
        <v>0</v>
      </c>
      <c r="BQ417">
        <v>0</v>
      </c>
      <c r="BR417">
        <v>1</v>
      </c>
      <c r="BS417">
        <v>1</v>
      </c>
      <c r="BT417">
        <v>1</v>
      </c>
      <c r="BU417">
        <v>0</v>
      </c>
      <c r="BV417">
        <v>1</v>
      </c>
      <c r="BW417">
        <v>1</v>
      </c>
      <c r="BX417">
        <v>0</v>
      </c>
      <c r="BY417">
        <v>0</v>
      </c>
      <c r="BZ417">
        <v>1</v>
      </c>
      <c r="CA417">
        <v>0</v>
      </c>
      <c r="CB417">
        <v>0</v>
      </c>
      <c r="CC417">
        <v>0</v>
      </c>
      <c r="CD417">
        <v>1</v>
      </c>
      <c r="CE417">
        <v>0</v>
      </c>
      <c r="CF417">
        <v>1</v>
      </c>
      <c r="CG417">
        <v>0</v>
      </c>
      <c r="CH417">
        <v>1</v>
      </c>
      <c r="CI417">
        <v>1</v>
      </c>
      <c r="CJ417">
        <v>0</v>
      </c>
      <c r="CK417">
        <v>0</v>
      </c>
      <c r="CL417">
        <v>0</v>
      </c>
      <c r="CM417">
        <v>0</v>
      </c>
      <c r="CN417">
        <v>1</v>
      </c>
      <c r="CO417">
        <v>0</v>
      </c>
      <c r="CP417">
        <v>0</v>
      </c>
      <c r="CQ417">
        <v>1</v>
      </c>
      <c r="CR417">
        <v>0</v>
      </c>
      <c r="CS417">
        <v>0</v>
      </c>
      <c r="CT417">
        <v>0</v>
      </c>
      <c r="CU417">
        <v>0</v>
      </c>
      <c r="CV417">
        <v>0</v>
      </c>
      <c r="CW417">
        <v>0</v>
      </c>
      <c r="CX417">
        <v>0</v>
      </c>
      <c r="CY417">
        <v>0</v>
      </c>
      <c r="CZ417">
        <v>0</v>
      </c>
      <c r="DA417">
        <v>0</v>
      </c>
      <c r="DB417">
        <v>0</v>
      </c>
      <c r="DC417">
        <v>0</v>
      </c>
      <c r="DD417">
        <v>1</v>
      </c>
      <c r="DE417">
        <v>0</v>
      </c>
      <c r="DF417">
        <v>0</v>
      </c>
      <c r="DG417">
        <v>0</v>
      </c>
      <c r="DH417">
        <v>0</v>
      </c>
      <c r="DI417">
        <v>0</v>
      </c>
      <c r="DJ417">
        <v>0</v>
      </c>
      <c r="DK417">
        <v>0</v>
      </c>
      <c r="DL417">
        <v>1</v>
      </c>
      <c r="DM417">
        <v>0</v>
      </c>
      <c r="DN417">
        <v>0</v>
      </c>
      <c r="DO417">
        <v>0</v>
      </c>
      <c r="DP417">
        <v>0</v>
      </c>
      <c r="DQ417">
        <v>0</v>
      </c>
      <c r="DR417">
        <v>1</v>
      </c>
      <c r="DS417">
        <v>1</v>
      </c>
      <c r="DT417">
        <v>1</v>
      </c>
      <c r="DU417">
        <v>1</v>
      </c>
      <c r="DV417">
        <v>0</v>
      </c>
      <c r="DW417">
        <v>1</v>
      </c>
      <c r="DX417">
        <v>1</v>
      </c>
      <c r="DY417">
        <v>1</v>
      </c>
      <c r="DZ417">
        <v>0</v>
      </c>
      <c r="EA417">
        <v>1</v>
      </c>
      <c r="EB417">
        <v>1</v>
      </c>
      <c r="EC417">
        <v>1</v>
      </c>
      <c r="ED417">
        <v>1</v>
      </c>
      <c r="EE417">
        <v>0</v>
      </c>
      <c r="EF417">
        <v>1</v>
      </c>
      <c r="EG417">
        <v>1</v>
      </c>
      <c r="EH417">
        <v>0</v>
      </c>
      <c r="EI417">
        <v>1</v>
      </c>
      <c r="EJ417">
        <v>0</v>
      </c>
      <c r="EK417">
        <v>0</v>
      </c>
      <c r="EL417">
        <v>1</v>
      </c>
      <c r="EM417">
        <v>0</v>
      </c>
      <c r="EN417">
        <v>1</v>
      </c>
      <c r="EO417">
        <v>0</v>
      </c>
      <c r="EP417">
        <v>0</v>
      </c>
      <c r="EQ417">
        <v>0</v>
      </c>
      <c r="ER417">
        <v>1</v>
      </c>
      <c r="ES417">
        <v>1</v>
      </c>
      <c r="ET417">
        <v>0</v>
      </c>
      <c r="EU417">
        <v>0</v>
      </c>
      <c r="EV417">
        <v>0</v>
      </c>
      <c r="EW417">
        <v>0</v>
      </c>
    </row>
    <row r="418" spans="1:153" x14ac:dyDescent="0.35">
      <c r="A418" t="s">
        <v>988</v>
      </c>
      <c r="B418" s="1">
        <v>43686</v>
      </c>
      <c r="C418" s="1">
        <v>43830</v>
      </c>
      <c r="D418">
        <v>1</v>
      </c>
      <c r="E418">
        <v>1</v>
      </c>
      <c r="F418">
        <v>0</v>
      </c>
      <c r="G418">
        <v>0</v>
      </c>
      <c r="H418">
        <v>0</v>
      </c>
      <c r="I418">
        <v>0</v>
      </c>
      <c r="J418">
        <v>1</v>
      </c>
      <c r="K418">
        <v>1</v>
      </c>
      <c r="L418">
        <v>0</v>
      </c>
      <c r="M418">
        <v>1</v>
      </c>
      <c r="N418">
        <v>1</v>
      </c>
      <c r="O418">
        <v>1</v>
      </c>
      <c r="P418">
        <v>1</v>
      </c>
      <c r="Q418">
        <v>0</v>
      </c>
      <c r="R418">
        <v>1</v>
      </c>
      <c r="S418">
        <v>1</v>
      </c>
      <c r="T418">
        <v>0</v>
      </c>
      <c r="U418">
        <v>0</v>
      </c>
      <c r="V418">
        <v>0</v>
      </c>
      <c r="W418">
        <v>1</v>
      </c>
      <c r="X418">
        <v>0</v>
      </c>
      <c r="Y418">
        <v>1</v>
      </c>
      <c r="Z418">
        <v>1</v>
      </c>
      <c r="AA418">
        <v>1</v>
      </c>
      <c r="AB418">
        <v>1</v>
      </c>
      <c r="AC418">
        <v>1</v>
      </c>
      <c r="AD418">
        <v>1</v>
      </c>
      <c r="AE418">
        <v>1</v>
      </c>
      <c r="AF418">
        <v>1</v>
      </c>
      <c r="AG418">
        <v>0</v>
      </c>
      <c r="AH418">
        <v>1</v>
      </c>
      <c r="AI418">
        <v>1</v>
      </c>
      <c r="AJ418">
        <v>0</v>
      </c>
      <c r="AK418">
        <v>0</v>
      </c>
      <c r="AL418">
        <v>0</v>
      </c>
      <c r="AM418">
        <v>0</v>
      </c>
      <c r="AN418">
        <v>1</v>
      </c>
      <c r="AO418">
        <v>0</v>
      </c>
      <c r="AP418" t="s">
        <v>1809</v>
      </c>
      <c r="AQ418" t="s">
        <v>1809</v>
      </c>
      <c r="AR418" t="s">
        <v>1809</v>
      </c>
      <c r="AS418" t="s">
        <v>1809</v>
      </c>
      <c r="AT418" t="s">
        <v>1809</v>
      </c>
      <c r="AU418" t="s">
        <v>1809</v>
      </c>
      <c r="AV418" t="s">
        <v>1809</v>
      </c>
      <c r="AW418" t="s">
        <v>1809</v>
      </c>
      <c r="AX418" t="s">
        <v>1809</v>
      </c>
      <c r="AY418" t="s">
        <v>1809</v>
      </c>
      <c r="AZ418">
        <v>1</v>
      </c>
      <c r="BA418">
        <v>0</v>
      </c>
      <c r="BB418">
        <v>0</v>
      </c>
      <c r="BC418">
        <v>1</v>
      </c>
      <c r="BD418">
        <v>0</v>
      </c>
      <c r="BE418">
        <v>0</v>
      </c>
      <c r="BF418">
        <v>0</v>
      </c>
      <c r="BG418">
        <v>0</v>
      </c>
      <c r="BH418">
        <v>0</v>
      </c>
      <c r="BI418">
        <v>0</v>
      </c>
      <c r="BJ418">
        <v>0</v>
      </c>
      <c r="BK418">
        <v>0</v>
      </c>
      <c r="BL418">
        <v>0</v>
      </c>
      <c r="BM418">
        <v>1</v>
      </c>
      <c r="BN418">
        <v>0</v>
      </c>
      <c r="BO418">
        <v>0</v>
      </c>
      <c r="BP418">
        <v>0</v>
      </c>
      <c r="BQ418">
        <v>0</v>
      </c>
      <c r="BR418">
        <v>1</v>
      </c>
      <c r="BS418">
        <v>1</v>
      </c>
      <c r="BT418">
        <v>1</v>
      </c>
      <c r="BU418">
        <v>0</v>
      </c>
      <c r="BV418">
        <v>1</v>
      </c>
      <c r="BW418">
        <v>1</v>
      </c>
      <c r="BX418">
        <v>0</v>
      </c>
      <c r="BY418">
        <v>0</v>
      </c>
      <c r="BZ418">
        <v>1</v>
      </c>
      <c r="CA418">
        <v>0</v>
      </c>
      <c r="CB418">
        <v>0</v>
      </c>
      <c r="CC418">
        <v>0</v>
      </c>
      <c r="CD418">
        <v>1</v>
      </c>
      <c r="CE418">
        <v>0</v>
      </c>
      <c r="CF418">
        <v>1</v>
      </c>
      <c r="CG418">
        <v>0</v>
      </c>
      <c r="CH418">
        <v>1</v>
      </c>
      <c r="CI418">
        <v>1</v>
      </c>
      <c r="CJ418">
        <v>0</v>
      </c>
      <c r="CK418">
        <v>0</v>
      </c>
      <c r="CL418">
        <v>0</v>
      </c>
      <c r="CM418">
        <v>0</v>
      </c>
      <c r="CN418">
        <v>1</v>
      </c>
      <c r="CO418">
        <v>0</v>
      </c>
      <c r="CP418">
        <v>0</v>
      </c>
      <c r="CQ418">
        <v>1</v>
      </c>
      <c r="CR418">
        <v>0</v>
      </c>
      <c r="CS418">
        <v>0</v>
      </c>
      <c r="CT418">
        <v>0</v>
      </c>
      <c r="CU418">
        <v>0</v>
      </c>
      <c r="CV418">
        <v>0</v>
      </c>
      <c r="CW418">
        <v>0</v>
      </c>
      <c r="CX418">
        <v>0</v>
      </c>
      <c r="CY418">
        <v>0</v>
      </c>
      <c r="CZ418">
        <v>0</v>
      </c>
      <c r="DA418">
        <v>0</v>
      </c>
      <c r="DB418">
        <v>0</v>
      </c>
      <c r="DC418">
        <v>0</v>
      </c>
      <c r="DD418">
        <v>1</v>
      </c>
      <c r="DE418">
        <v>0</v>
      </c>
      <c r="DF418">
        <v>0</v>
      </c>
      <c r="DG418">
        <v>0</v>
      </c>
      <c r="DH418">
        <v>0</v>
      </c>
      <c r="DI418">
        <v>0</v>
      </c>
      <c r="DJ418">
        <v>0</v>
      </c>
      <c r="DK418">
        <v>0</v>
      </c>
      <c r="DL418">
        <v>1</v>
      </c>
      <c r="DM418">
        <v>0</v>
      </c>
      <c r="DN418">
        <v>0</v>
      </c>
      <c r="DO418">
        <v>0</v>
      </c>
      <c r="DP418">
        <v>0</v>
      </c>
      <c r="DQ418">
        <v>0</v>
      </c>
      <c r="DR418">
        <v>1</v>
      </c>
      <c r="DS418">
        <v>1</v>
      </c>
      <c r="DT418">
        <v>1</v>
      </c>
      <c r="DU418">
        <v>1</v>
      </c>
      <c r="DV418">
        <v>0</v>
      </c>
      <c r="DW418">
        <v>1</v>
      </c>
      <c r="DX418">
        <v>1</v>
      </c>
      <c r="DY418">
        <v>1</v>
      </c>
      <c r="DZ418">
        <v>0</v>
      </c>
      <c r="EA418">
        <v>1</v>
      </c>
      <c r="EB418">
        <v>1</v>
      </c>
      <c r="EC418">
        <v>1</v>
      </c>
      <c r="ED418">
        <v>1</v>
      </c>
      <c r="EE418">
        <v>0</v>
      </c>
      <c r="EF418">
        <v>1</v>
      </c>
      <c r="EG418">
        <v>1</v>
      </c>
      <c r="EH418">
        <v>0</v>
      </c>
      <c r="EI418">
        <v>1</v>
      </c>
      <c r="EJ418">
        <v>0</v>
      </c>
      <c r="EK418">
        <v>0</v>
      </c>
      <c r="EL418">
        <v>1</v>
      </c>
      <c r="EM418">
        <v>0</v>
      </c>
      <c r="EN418">
        <v>1</v>
      </c>
      <c r="EO418">
        <v>0</v>
      </c>
      <c r="EP418">
        <v>0</v>
      </c>
      <c r="EQ418">
        <v>0</v>
      </c>
      <c r="ER418">
        <v>1</v>
      </c>
      <c r="ES418">
        <v>1</v>
      </c>
      <c r="ET418">
        <v>0</v>
      </c>
      <c r="EU418">
        <v>0</v>
      </c>
      <c r="EV418">
        <v>0</v>
      </c>
      <c r="EW418">
        <v>0</v>
      </c>
    </row>
    <row r="419" spans="1:153" x14ac:dyDescent="0.35">
      <c r="A419" t="s">
        <v>1031</v>
      </c>
      <c r="B419" s="1">
        <v>41640</v>
      </c>
      <c r="C419" s="1">
        <v>41935</v>
      </c>
      <c r="D419">
        <v>1</v>
      </c>
      <c r="E419">
        <v>0</v>
      </c>
      <c r="F419">
        <v>0</v>
      </c>
      <c r="G419">
        <v>0</v>
      </c>
      <c r="H419">
        <v>1</v>
      </c>
      <c r="I419">
        <v>0</v>
      </c>
      <c r="J419">
        <v>1</v>
      </c>
      <c r="K419">
        <v>4</v>
      </c>
      <c r="L419">
        <v>0</v>
      </c>
      <c r="M419">
        <v>1</v>
      </c>
      <c r="N419">
        <v>1</v>
      </c>
      <c r="O419">
        <v>1</v>
      </c>
      <c r="P419">
        <v>1</v>
      </c>
      <c r="Q419">
        <v>0</v>
      </c>
      <c r="R419">
        <v>1</v>
      </c>
      <c r="S419">
        <v>1</v>
      </c>
      <c r="T419">
        <v>0</v>
      </c>
      <c r="U419">
        <v>0</v>
      </c>
      <c r="V419">
        <v>0</v>
      </c>
      <c r="W419">
        <v>0</v>
      </c>
      <c r="X419">
        <v>0</v>
      </c>
      <c r="Y419">
        <v>1</v>
      </c>
      <c r="Z419">
        <v>1</v>
      </c>
      <c r="AA419">
        <v>1</v>
      </c>
      <c r="AB419">
        <v>1</v>
      </c>
      <c r="AC419">
        <v>1</v>
      </c>
      <c r="AD419">
        <v>1</v>
      </c>
      <c r="AE419">
        <v>1</v>
      </c>
      <c r="AF419">
        <v>1</v>
      </c>
      <c r="AG419">
        <v>0</v>
      </c>
      <c r="AH419">
        <v>0</v>
      </c>
      <c r="AI419">
        <v>0</v>
      </c>
      <c r="AJ419">
        <v>0</v>
      </c>
      <c r="AK419">
        <v>0</v>
      </c>
      <c r="AL419">
        <v>0</v>
      </c>
      <c r="AM419">
        <v>1</v>
      </c>
      <c r="AN419">
        <v>1</v>
      </c>
      <c r="AO419">
        <v>0</v>
      </c>
      <c r="AP419" t="s">
        <v>1809</v>
      </c>
      <c r="AQ419" t="s">
        <v>1809</v>
      </c>
      <c r="AR419" t="s">
        <v>1809</v>
      </c>
      <c r="AS419" t="s">
        <v>1809</v>
      </c>
      <c r="AT419" t="s">
        <v>1809</v>
      </c>
      <c r="AU419" t="s">
        <v>1809</v>
      </c>
      <c r="AV419" t="s">
        <v>1809</v>
      </c>
      <c r="AW419" t="s">
        <v>1809</v>
      </c>
      <c r="AX419" t="s">
        <v>1809</v>
      </c>
      <c r="AY419" t="s">
        <v>1809</v>
      </c>
      <c r="AZ419">
        <v>1</v>
      </c>
      <c r="BA419">
        <v>0</v>
      </c>
      <c r="BB419">
        <v>0</v>
      </c>
      <c r="BC419">
        <v>0</v>
      </c>
      <c r="BD419">
        <v>0</v>
      </c>
      <c r="BE419">
        <v>0</v>
      </c>
      <c r="BF419">
        <v>1</v>
      </c>
      <c r="BG419">
        <v>0</v>
      </c>
      <c r="BH419">
        <v>0</v>
      </c>
      <c r="BI419">
        <v>0</v>
      </c>
      <c r="BJ419">
        <v>0</v>
      </c>
      <c r="BK419">
        <v>0</v>
      </c>
      <c r="BL419">
        <v>0</v>
      </c>
      <c r="BM419">
        <v>0</v>
      </c>
      <c r="BN419">
        <v>1</v>
      </c>
      <c r="BO419">
        <v>0</v>
      </c>
      <c r="BP419">
        <v>0</v>
      </c>
      <c r="BQ419">
        <v>0</v>
      </c>
      <c r="BR419">
        <v>0</v>
      </c>
      <c r="BS419">
        <v>0</v>
      </c>
      <c r="BT419">
        <v>0</v>
      </c>
      <c r="BU419">
        <v>1</v>
      </c>
      <c r="BV419">
        <v>0</v>
      </c>
      <c r="BW419" t="s">
        <v>1809</v>
      </c>
      <c r="BX419" t="s">
        <v>1809</v>
      </c>
      <c r="BY419" t="s">
        <v>1809</v>
      </c>
      <c r="BZ419" t="s">
        <v>1809</v>
      </c>
      <c r="CA419" t="s">
        <v>1809</v>
      </c>
      <c r="CB419" t="s">
        <v>1809</v>
      </c>
      <c r="CC419" t="s">
        <v>1809</v>
      </c>
      <c r="CD419" t="s">
        <v>1809</v>
      </c>
      <c r="CE419" t="s">
        <v>1809</v>
      </c>
      <c r="CF419" t="s">
        <v>1809</v>
      </c>
      <c r="CG419" t="s">
        <v>1809</v>
      </c>
      <c r="CH419">
        <v>1</v>
      </c>
      <c r="CI419">
        <v>1</v>
      </c>
      <c r="CJ419">
        <v>1</v>
      </c>
      <c r="CK419">
        <v>1</v>
      </c>
      <c r="CL419">
        <v>0</v>
      </c>
      <c r="CM419">
        <v>0</v>
      </c>
      <c r="CN419">
        <v>1</v>
      </c>
      <c r="CO419">
        <v>0</v>
      </c>
      <c r="CP419">
        <v>0</v>
      </c>
      <c r="CQ419">
        <v>0</v>
      </c>
      <c r="CR419">
        <v>0</v>
      </c>
      <c r="CS419">
        <v>0</v>
      </c>
      <c r="CT419">
        <v>0</v>
      </c>
      <c r="CU419">
        <v>0</v>
      </c>
      <c r="CV419">
        <v>0</v>
      </c>
      <c r="CW419">
        <v>1</v>
      </c>
      <c r="CX419">
        <v>0</v>
      </c>
      <c r="CY419">
        <v>0</v>
      </c>
      <c r="CZ419">
        <v>0</v>
      </c>
      <c r="DA419">
        <v>0</v>
      </c>
      <c r="DB419">
        <v>0</v>
      </c>
      <c r="DC419">
        <v>0</v>
      </c>
      <c r="DD419">
        <v>0</v>
      </c>
      <c r="DE419">
        <v>0</v>
      </c>
      <c r="DF419">
        <v>1</v>
      </c>
      <c r="DG419">
        <v>0</v>
      </c>
      <c r="DH419">
        <v>0</v>
      </c>
      <c r="DI419">
        <v>0</v>
      </c>
      <c r="DJ419">
        <v>0</v>
      </c>
      <c r="DK419">
        <v>0</v>
      </c>
      <c r="DL419">
        <v>0</v>
      </c>
      <c r="DM419">
        <v>0</v>
      </c>
      <c r="DN419">
        <v>0</v>
      </c>
      <c r="DO419">
        <v>0</v>
      </c>
      <c r="DP419">
        <v>0</v>
      </c>
      <c r="DQ419">
        <v>0</v>
      </c>
      <c r="DR419">
        <v>1</v>
      </c>
      <c r="DS419">
        <v>0</v>
      </c>
      <c r="DT419">
        <v>0</v>
      </c>
      <c r="DU419">
        <v>0</v>
      </c>
      <c r="DV419">
        <v>1</v>
      </c>
      <c r="DW419">
        <v>0</v>
      </c>
      <c r="DX419">
        <v>0</v>
      </c>
      <c r="DY419">
        <v>1</v>
      </c>
      <c r="DZ419">
        <v>1</v>
      </c>
      <c r="EA419">
        <v>1</v>
      </c>
      <c r="EB419">
        <v>0</v>
      </c>
      <c r="EC419">
        <v>0</v>
      </c>
      <c r="ED419">
        <v>0</v>
      </c>
      <c r="EE419">
        <v>0</v>
      </c>
      <c r="EF419">
        <v>0</v>
      </c>
      <c r="EG419">
        <v>1</v>
      </c>
      <c r="EH419">
        <v>0</v>
      </c>
      <c r="EI419">
        <v>1</v>
      </c>
      <c r="EJ419">
        <v>0</v>
      </c>
      <c r="EK419">
        <v>0</v>
      </c>
      <c r="EL419">
        <v>1</v>
      </c>
      <c r="EM419">
        <v>0</v>
      </c>
      <c r="EN419">
        <v>1</v>
      </c>
      <c r="EO419">
        <v>1</v>
      </c>
      <c r="EP419">
        <v>0</v>
      </c>
      <c r="EQ419">
        <v>0</v>
      </c>
      <c r="ER419">
        <v>1</v>
      </c>
      <c r="ES419">
        <v>1</v>
      </c>
      <c r="ET419">
        <v>0</v>
      </c>
      <c r="EU419">
        <v>0</v>
      </c>
      <c r="EV419">
        <v>0</v>
      </c>
      <c r="EW419">
        <v>0</v>
      </c>
    </row>
    <row r="420" spans="1:153" x14ac:dyDescent="0.35">
      <c r="A420" t="s">
        <v>1031</v>
      </c>
      <c r="B420" s="1">
        <v>41936</v>
      </c>
      <c r="C420" s="1">
        <v>42084</v>
      </c>
      <c r="D420">
        <v>1</v>
      </c>
      <c r="E420">
        <v>0</v>
      </c>
      <c r="F420">
        <v>0</v>
      </c>
      <c r="G420">
        <v>0</v>
      </c>
      <c r="H420">
        <v>1</v>
      </c>
      <c r="I420">
        <v>0</v>
      </c>
      <c r="J420">
        <v>1</v>
      </c>
      <c r="K420">
        <v>4</v>
      </c>
      <c r="L420">
        <v>0</v>
      </c>
      <c r="M420">
        <v>1</v>
      </c>
      <c r="N420">
        <v>1</v>
      </c>
      <c r="O420">
        <v>1</v>
      </c>
      <c r="P420">
        <v>1</v>
      </c>
      <c r="Q420">
        <v>0</v>
      </c>
      <c r="R420">
        <v>1</v>
      </c>
      <c r="S420">
        <v>1</v>
      </c>
      <c r="T420">
        <v>0</v>
      </c>
      <c r="U420">
        <v>0</v>
      </c>
      <c r="V420">
        <v>0</v>
      </c>
      <c r="W420">
        <v>0</v>
      </c>
      <c r="X420">
        <v>0</v>
      </c>
      <c r="Y420">
        <v>1</v>
      </c>
      <c r="Z420">
        <v>1</v>
      </c>
      <c r="AA420">
        <v>1</v>
      </c>
      <c r="AB420">
        <v>1</v>
      </c>
      <c r="AC420">
        <v>1</v>
      </c>
      <c r="AD420">
        <v>1</v>
      </c>
      <c r="AE420">
        <v>1</v>
      </c>
      <c r="AF420">
        <v>1</v>
      </c>
      <c r="AG420">
        <v>0</v>
      </c>
      <c r="AH420">
        <v>0</v>
      </c>
      <c r="AI420">
        <v>0</v>
      </c>
      <c r="AJ420">
        <v>0</v>
      </c>
      <c r="AK420">
        <v>0</v>
      </c>
      <c r="AL420">
        <v>0</v>
      </c>
      <c r="AM420">
        <v>1</v>
      </c>
      <c r="AN420">
        <v>1</v>
      </c>
      <c r="AO420">
        <v>0</v>
      </c>
      <c r="AP420" t="s">
        <v>1809</v>
      </c>
      <c r="AQ420" t="s">
        <v>1809</v>
      </c>
      <c r="AR420" t="s">
        <v>1809</v>
      </c>
      <c r="AS420" t="s">
        <v>1809</v>
      </c>
      <c r="AT420" t="s">
        <v>1809</v>
      </c>
      <c r="AU420" t="s">
        <v>1809</v>
      </c>
      <c r="AV420" t="s">
        <v>1809</v>
      </c>
      <c r="AW420" t="s">
        <v>1809</v>
      </c>
      <c r="AX420" t="s">
        <v>1809</v>
      </c>
      <c r="AY420" t="s">
        <v>1809</v>
      </c>
      <c r="AZ420">
        <v>1</v>
      </c>
      <c r="BA420">
        <v>0</v>
      </c>
      <c r="BB420">
        <v>0</v>
      </c>
      <c r="BC420">
        <v>0</v>
      </c>
      <c r="BD420">
        <v>0</v>
      </c>
      <c r="BE420">
        <v>0</v>
      </c>
      <c r="BF420">
        <v>1</v>
      </c>
      <c r="BG420">
        <v>0</v>
      </c>
      <c r="BH420">
        <v>0</v>
      </c>
      <c r="BI420">
        <v>0</v>
      </c>
      <c r="BJ420">
        <v>0</v>
      </c>
      <c r="BK420">
        <v>0</v>
      </c>
      <c r="BL420">
        <v>0</v>
      </c>
      <c r="BM420">
        <v>0</v>
      </c>
      <c r="BN420">
        <v>1</v>
      </c>
      <c r="BO420">
        <v>0</v>
      </c>
      <c r="BP420">
        <v>0</v>
      </c>
      <c r="BQ420">
        <v>0</v>
      </c>
      <c r="BR420">
        <v>0</v>
      </c>
      <c r="BS420">
        <v>0</v>
      </c>
      <c r="BT420">
        <v>0</v>
      </c>
      <c r="BU420">
        <v>1</v>
      </c>
      <c r="BV420">
        <v>0</v>
      </c>
      <c r="BW420" t="s">
        <v>1809</v>
      </c>
      <c r="BX420" t="s">
        <v>1809</v>
      </c>
      <c r="BY420" t="s">
        <v>1809</v>
      </c>
      <c r="BZ420" t="s">
        <v>1809</v>
      </c>
      <c r="CA420" t="s">
        <v>1809</v>
      </c>
      <c r="CB420" t="s">
        <v>1809</v>
      </c>
      <c r="CC420" t="s">
        <v>1809</v>
      </c>
      <c r="CD420" t="s">
        <v>1809</v>
      </c>
      <c r="CE420" t="s">
        <v>1809</v>
      </c>
      <c r="CF420" t="s">
        <v>1809</v>
      </c>
      <c r="CG420" t="s">
        <v>1809</v>
      </c>
      <c r="CH420">
        <v>1</v>
      </c>
      <c r="CI420">
        <v>1</v>
      </c>
      <c r="CJ420">
        <v>1</v>
      </c>
      <c r="CK420">
        <v>1</v>
      </c>
      <c r="CL420">
        <v>0</v>
      </c>
      <c r="CM420">
        <v>0</v>
      </c>
      <c r="CN420">
        <v>1</v>
      </c>
      <c r="CO420">
        <v>0</v>
      </c>
      <c r="CP420">
        <v>0</v>
      </c>
      <c r="CQ420">
        <v>0</v>
      </c>
      <c r="CR420">
        <v>0</v>
      </c>
      <c r="CS420">
        <v>0</v>
      </c>
      <c r="CT420">
        <v>0</v>
      </c>
      <c r="CU420">
        <v>0</v>
      </c>
      <c r="CV420">
        <v>0</v>
      </c>
      <c r="CW420">
        <v>1</v>
      </c>
      <c r="CX420">
        <v>0</v>
      </c>
      <c r="CY420">
        <v>0</v>
      </c>
      <c r="CZ420">
        <v>0</v>
      </c>
      <c r="DA420">
        <v>0</v>
      </c>
      <c r="DB420">
        <v>0</v>
      </c>
      <c r="DC420">
        <v>0</v>
      </c>
      <c r="DD420">
        <v>0</v>
      </c>
      <c r="DE420">
        <v>0</v>
      </c>
      <c r="DF420">
        <v>1</v>
      </c>
      <c r="DG420">
        <v>0</v>
      </c>
      <c r="DH420">
        <v>0</v>
      </c>
      <c r="DI420">
        <v>0</v>
      </c>
      <c r="DJ420">
        <v>0</v>
      </c>
      <c r="DK420">
        <v>0</v>
      </c>
      <c r="DL420">
        <v>0</v>
      </c>
      <c r="DM420">
        <v>0</v>
      </c>
      <c r="DN420">
        <v>0</v>
      </c>
      <c r="DO420">
        <v>0</v>
      </c>
      <c r="DP420">
        <v>0</v>
      </c>
      <c r="DQ420">
        <v>0</v>
      </c>
      <c r="DR420">
        <v>1</v>
      </c>
      <c r="DS420">
        <v>0</v>
      </c>
      <c r="DT420">
        <v>0</v>
      </c>
      <c r="DU420">
        <v>0</v>
      </c>
      <c r="DV420">
        <v>1</v>
      </c>
      <c r="DW420">
        <v>0</v>
      </c>
      <c r="DX420">
        <v>0</v>
      </c>
      <c r="DY420">
        <v>1</v>
      </c>
      <c r="DZ420">
        <v>1</v>
      </c>
      <c r="EA420">
        <v>1</v>
      </c>
      <c r="EB420">
        <v>0</v>
      </c>
      <c r="EC420">
        <v>0</v>
      </c>
      <c r="ED420">
        <v>0</v>
      </c>
      <c r="EE420">
        <v>0</v>
      </c>
      <c r="EF420">
        <v>0</v>
      </c>
      <c r="EG420">
        <v>1</v>
      </c>
      <c r="EH420">
        <v>0</v>
      </c>
      <c r="EI420">
        <v>1</v>
      </c>
      <c r="EJ420">
        <v>0</v>
      </c>
      <c r="EK420">
        <v>0</v>
      </c>
      <c r="EL420">
        <v>1</v>
      </c>
      <c r="EM420">
        <v>0</v>
      </c>
      <c r="EN420">
        <v>1</v>
      </c>
      <c r="EO420">
        <v>1</v>
      </c>
      <c r="EP420">
        <v>0</v>
      </c>
      <c r="EQ420">
        <v>0</v>
      </c>
      <c r="ER420">
        <v>1</v>
      </c>
      <c r="ES420">
        <v>1</v>
      </c>
      <c r="ET420">
        <v>0</v>
      </c>
      <c r="EU420">
        <v>0</v>
      </c>
      <c r="EV420">
        <v>0</v>
      </c>
      <c r="EW420">
        <v>0</v>
      </c>
    </row>
    <row r="421" spans="1:153" x14ac:dyDescent="0.35">
      <c r="A421" t="s">
        <v>1031</v>
      </c>
      <c r="B421" s="1">
        <v>42085</v>
      </c>
      <c r="C421" s="1">
        <v>42451</v>
      </c>
      <c r="D421">
        <v>1</v>
      </c>
      <c r="E421">
        <v>0</v>
      </c>
      <c r="F421">
        <v>0</v>
      </c>
      <c r="G421">
        <v>0</v>
      </c>
      <c r="H421">
        <v>1</v>
      </c>
      <c r="I421">
        <v>0</v>
      </c>
      <c r="J421">
        <v>1</v>
      </c>
      <c r="K421">
        <v>2</v>
      </c>
      <c r="L421">
        <v>0</v>
      </c>
      <c r="M421">
        <v>1</v>
      </c>
      <c r="N421">
        <v>1</v>
      </c>
      <c r="O421">
        <v>1</v>
      </c>
      <c r="P421">
        <v>1</v>
      </c>
      <c r="Q421">
        <v>0</v>
      </c>
      <c r="R421">
        <v>1</v>
      </c>
      <c r="S421">
        <v>1</v>
      </c>
      <c r="T421">
        <v>0</v>
      </c>
      <c r="U421">
        <v>0</v>
      </c>
      <c r="V421">
        <v>0</v>
      </c>
      <c r="W421">
        <v>0</v>
      </c>
      <c r="X421">
        <v>0</v>
      </c>
      <c r="Y421">
        <v>1</v>
      </c>
      <c r="Z421">
        <v>1</v>
      </c>
      <c r="AA421">
        <v>1</v>
      </c>
      <c r="AB421">
        <v>1</v>
      </c>
      <c r="AC421">
        <v>1</v>
      </c>
      <c r="AD421">
        <v>1</v>
      </c>
      <c r="AE421">
        <v>1</v>
      </c>
      <c r="AF421">
        <v>1</v>
      </c>
      <c r="AG421">
        <v>0</v>
      </c>
      <c r="AH421">
        <v>0</v>
      </c>
      <c r="AI421">
        <v>0</v>
      </c>
      <c r="AJ421">
        <v>0</v>
      </c>
      <c r="AK421">
        <v>0</v>
      </c>
      <c r="AL421">
        <v>1</v>
      </c>
      <c r="AM421">
        <v>0</v>
      </c>
      <c r="AN421">
        <v>1</v>
      </c>
      <c r="AO421">
        <v>0</v>
      </c>
      <c r="AP421" t="s">
        <v>1809</v>
      </c>
      <c r="AQ421" t="s">
        <v>1809</v>
      </c>
      <c r="AR421" t="s">
        <v>1809</v>
      </c>
      <c r="AS421" t="s">
        <v>1809</v>
      </c>
      <c r="AT421" t="s">
        <v>1809</v>
      </c>
      <c r="AU421" t="s">
        <v>1809</v>
      </c>
      <c r="AV421" t="s">
        <v>1809</v>
      </c>
      <c r="AW421" t="s">
        <v>1809</v>
      </c>
      <c r="AX421" t="s">
        <v>1809</v>
      </c>
      <c r="AY421" t="s">
        <v>1809</v>
      </c>
      <c r="AZ421">
        <v>1</v>
      </c>
      <c r="BA421">
        <v>0</v>
      </c>
      <c r="BB421">
        <v>0</v>
      </c>
      <c r="BC421">
        <v>0</v>
      </c>
      <c r="BD421">
        <v>0</v>
      </c>
      <c r="BE421">
        <v>0</v>
      </c>
      <c r="BF421">
        <v>1</v>
      </c>
      <c r="BG421">
        <v>0</v>
      </c>
      <c r="BH421">
        <v>0</v>
      </c>
      <c r="BI421">
        <v>0</v>
      </c>
      <c r="BJ421">
        <v>0</v>
      </c>
      <c r="BK421">
        <v>0</v>
      </c>
      <c r="BL421">
        <v>0</v>
      </c>
      <c r="BM421">
        <v>0</v>
      </c>
      <c r="BN421">
        <v>1</v>
      </c>
      <c r="BO421">
        <v>0</v>
      </c>
      <c r="BP421">
        <v>0</v>
      </c>
      <c r="BQ421">
        <v>0</v>
      </c>
      <c r="BR421">
        <v>0</v>
      </c>
      <c r="BS421">
        <v>0</v>
      </c>
      <c r="BT421">
        <v>0</v>
      </c>
      <c r="BU421">
        <v>1</v>
      </c>
      <c r="BV421">
        <v>0</v>
      </c>
      <c r="BW421" t="s">
        <v>1809</v>
      </c>
      <c r="BX421" t="s">
        <v>1809</v>
      </c>
      <c r="BY421" t="s">
        <v>1809</v>
      </c>
      <c r="BZ421" t="s">
        <v>1809</v>
      </c>
      <c r="CA421" t="s">
        <v>1809</v>
      </c>
      <c r="CB421" t="s">
        <v>1809</v>
      </c>
      <c r="CC421" t="s">
        <v>1809</v>
      </c>
      <c r="CD421" t="s">
        <v>1809</v>
      </c>
      <c r="CE421" t="s">
        <v>1809</v>
      </c>
      <c r="CF421" t="s">
        <v>1809</v>
      </c>
      <c r="CG421" t="s">
        <v>1809</v>
      </c>
      <c r="CH421">
        <v>1</v>
      </c>
      <c r="CI421">
        <v>1</v>
      </c>
      <c r="CJ421">
        <v>1</v>
      </c>
      <c r="CK421">
        <v>1</v>
      </c>
      <c r="CL421">
        <v>0</v>
      </c>
      <c r="CM421">
        <v>0</v>
      </c>
      <c r="CN421">
        <v>1</v>
      </c>
      <c r="CO421">
        <v>0</v>
      </c>
      <c r="CP421">
        <v>0</v>
      </c>
      <c r="CQ421">
        <v>0</v>
      </c>
      <c r="CR421">
        <v>0</v>
      </c>
      <c r="CS421">
        <v>0</v>
      </c>
      <c r="CT421">
        <v>0</v>
      </c>
      <c r="CU421">
        <v>0</v>
      </c>
      <c r="CV421">
        <v>0</v>
      </c>
      <c r="CW421">
        <v>1</v>
      </c>
      <c r="CX421">
        <v>0</v>
      </c>
      <c r="CY421">
        <v>0</v>
      </c>
      <c r="CZ421">
        <v>0</v>
      </c>
      <c r="DA421">
        <v>0</v>
      </c>
      <c r="DB421">
        <v>0</v>
      </c>
      <c r="DC421">
        <v>0</v>
      </c>
      <c r="DD421">
        <v>0</v>
      </c>
      <c r="DE421">
        <v>0</v>
      </c>
      <c r="DF421">
        <v>1</v>
      </c>
      <c r="DG421">
        <v>0</v>
      </c>
      <c r="DH421">
        <v>0</v>
      </c>
      <c r="DI421">
        <v>0</v>
      </c>
      <c r="DJ421">
        <v>0</v>
      </c>
      <c r="DK421">
        <v>0</v>
      </c>
      <c r="DL421">
        <v>0</v>
      </c>
      <c r="DM421">
        <v>0</v>
      </c>
      <c r="DN421">
        <v>0</v>
      </c>
      <c r="DO421">
        <v>0</v>
      </c>
      <c r="DP421">
        <v>0</v>
      </c>
      <c r="DQ421">
        <v>0</v>
      </c>
      <c r="DR421">
        <v>1</v>
      </c>
      <c r="DS421">
        <v>0</v>
      </c>
      <c r="DT421">
        <v>0</v>
      </c>
      <c r="DU421">
        <v>0</v>
      </c>
      <c r="DV421">
        <v>1</v>
      </c>
      <c r="DW421">
        <v>0</v>
      </c>
      <c r="DX421">
        <v>0</v>
      </c>
      <c r="DY421">
        <v>1</v>
      </c>
      <c r="DZ421">
        <v>1</v>
      </c>
      <c r="EA421">
        <v>1</v>
      </c>
      <c r="EB421">
        <v>0</v>
      </c>
      <c r="EC421">
        <v>0</v>
      </c>
      <c r="ED421">
        <v>0</v>
      </c>
      <c r="EE421">
        <v>0</v>
      </c>
      <c r="EF421">
        <v>0</v>
      </c>
      <c r="EG421">
        <v>1</v>
      </c>
      <c r="EH421">
        <v>0</v>
      </c>
      <c r="EI421">
        <v>1</v>
      </c>
      <c r="EJ421">
        <v>0</v>
      </c>
      <c r="EK421">
        <v>0</v>
      </c>
      <c r="EL421">
        <v>1</v>
      </c>
      <c r="EM421">
        <v>0</v>
      </c>
      <c r="EN421">
        <v>1</v>
      </c>
      <c r="EO421">
        <v>1</v>
      </c>
      <c r="EP421">
        <v>0</v>
      </c>
      <c r="EQ421">
        <v>0</v>
      </c>
      <c r="ER421">
        <v>1</v>
      </c>
      <c r="ES421">
        <v>1</v>
      </c>
      <c r="ET421">
        <v>0</v>
      </c>
      <c r="EU421">
        <v>0</v>
      </c>
      <c r="EV421">
        <v>0</v>
      </c>
      <c r="EW421">
        <v>0</v>
      </c>
    </row>
    <row r="422" spans="1:153" x14ac:dyDescent="0.35">
      <c r="A422" t="s">
        <v>1031</v>
      </c>
      <c r="B422" s="1">
        <v>42452</v>
      </c>
      <c r="C422" s="1">
        <v>42661</v>
      </c>
      <c r="D422">
        <v>1</v>
      </c>
      <c r="E422">
        <v>0</v>
      </c>
      <c r="F422">
        <v>0</v>
      </c>
      <c r="G422">
        <v>0</v>
      </c>
      <c r="H422">
        <v>1</v>
      </c>
      <c r="I422">
        <v>0</v>
      </c>
      <c r="J422">
        <v>1</v>
      </c>
      <c r="K422">
        <v>2</v>
      </c>
      <c r="L422">
        <v>0</v>
      </c>
      <c r="M422">
        <v>1</v>
      </c>
      <c r="N422">
        <v>1</v>
      </c>
      <c r="O422">
        <v>1</v>
      </c>
      <c r="P422">
        <v>1</v>
      </c>
      <c r="Q422">
        <v>0</v>
      </c>
      <c r="R422">
        <v>1</v>
      </c>
      <c r="S422">
        <v>1</v>
      </c>
      <c r="T422">
        <v>0</v>
      </c>
      <c r="U422">
        <v>0</v>
      </c>
      <c r="V422">
        <v>0</v>
      </c>
      <c r="W422">
        <v>0</v>
      </c>
      <c r="X422">
        <v>0</v>
      </c>
      <c r="Y422">
        <v>1</v>
      </c>
      <c r="Z422">
        <v>1</v>
      </c>
      <c r="AA422">
        <v>1</v>
      </c>
      <c r="AB422">
        <v>1</v>
      </c>
      <c r="AC422">
        <v>1</v>
      </c>
      <c r="AD422">
        <v>1</v>
      </c>
      <c r="AE422">
        <v>1</v>
      </c>
      <c r="AF422">
        <v>1</v>
      </c>
      <c r="AG422">
        <v>0</v>
      </c>
      <c r="AH422">
        <v>0</v>
      </c>
      <c r="AI422">
        <v>0</v>
      </c>
      <c r="AJ422">
        <v>0</v>
      </c>
      <c r="AK422">
        <v>0</v>
      </c>
      <c r="AL422">
        <v>1</v>
      </c>
      <c r="AM422">
        <v>0</v>
      </c>
      <c r="AN422">
        <v>1</v>
      </c>
      <c r="AO422">
        <v>0</v>
      </c>
      <c r="AP422" t="s">
        <v>1809</v>
      </c>
      <c r="AQ422" t="s">
        <v>1809</v>
      </c>
      <c r="AR422" t="s">
        <v>1809</v>
      </c>
      <c r="AS422" t="s">
        <v>1809</v>
      </c>
      <c r="AT422" t="s">
        <v>1809</v>
      </c>
      <c r="AU422" t="s">
        <v>1809</v>
      </c>
      <c r="AV422" t="s">
        <v>1809</v>
      </c>
      <c r="AW422" t="s">
        <v>1809</v>
      </c>
      <c r="AX422" t="s">
        <v>1809</v>
      </c>
      <c r="AY422" t="s">
        <v>1809</v>
      </c>
      <c r="AZ422">
        <v>1</v>
      </c>
      <c r="BA422">
        <v>0</v>
      </c>
      <c r="BB422">
        <v>0</v>
      </c>
      <c r="BC422">
        <v>0</v>
      </c>
      <c r="BD422">
        <v>0</v>
      </c>
      <c r="BE422">
        <v>0</v>
      </c>
      <c r="BF422">
        <v>1</v>
      </c>
      <c r="BG422">
        <v>0</v>
      </c>
      <c r="BH422">
        <v>0</v>
      </c>
      <c r="BI422">
        <v>0</v>
      </c>
      <c r="BJ422">
        <v>0</v>
      </c>
      <c r="BK422">
        <v>0</v>
      </c>
      <c r="BL422">
        <v>0</v>
      </c>
      <c r="BM422">
        <v>0</v>
      </c>
      <c r="BN422">
        <v>1</v>
      </c>
      <c r="BO422">
        <v>0</v>
      </c>
      <c r="BP422">
        <v>0</v>
      </c>
      <c r="BQ422">
        <v>0</v>
      </c>
      <c r="BR422">
        <v>0</v>
      </c>
      <c r="BS422">
        <v>0</v>
      </c>
      <c r="BT422">
        <v>0</v>
      </c>
      <c r="BU422">
        <v>1</v>
      </c>
      <c r="BV422">
        <v>0</v>
      </c>
      <c r="BW422" t="s">
        <v>1809</v>
      </c>
      <c r="BX422" t="s">
        <v>1809</v>
      </c>
      <c r="BY422" t="s">
        <v>1809</v>
      </c>
      <c r="BZ422" t="s">
        <v>1809</v>
      </c>
      <c r="CA422" t="s">
        <v>1809</v>
      </c>
      <c r="CB422" t="s">
        <v>1809</v>
      </c>
      <c r="CC422" t="s">
        <v>1809</v>
      </c>
      <c r="CD422" t="s">
        <v>1809</v>
      </c>
      <c r="CE422" t="s">
        <v>1809</v>
      </c>
      <c r="CF422" t="s">
        <v>1809</v>
      </c>
      <c r="CG422" t="s">
        <v>1809</v>
      </c>
      <c r="CH422">
        <v>1</v>
      </c>
      <c r="CI422">
        <v>1</v>
      </c>
      <c r="CJ422">
        <v>1</v>
      </c>
      <c r="CK422">
        <v>1</v>
      </c>
      <c r="CL422">
        <v>0</v>
      </c>
      <c r="CM422">
        <v>0</v>
      </c>
      <c r="CN422">
        <v>1</v>
      </c>
      <c r="CO422">
        <v>0</v>
      </c>
      <c r="CP422">
        <v>0</v>
      </c>
      <c r="CQ422">
        <v>0</v>
      </c>
      <c r="CR422">
        <v>0</v>
      </c>
      <c r="CS422">
        <v>0</v>
      </c>
      <c r="CT422">
        <v>0</v>
      </c>
      <c r="CU422">
        <v>0</v>
      </c>
      <c r="CV422">
        <v>0</v>
      </c>
      <c r="CW422">
        <v>1</v>
      </c>
      <c r="CX422">
        <v>0</v>
      </c>
      <c r="CY422">
        <v>0</v>
      </c>
      <c r="CZ422">
        <v>0</v>
      </c>
      <c r="DA422">
        <v>0</v>
      </c>
      <c r="DB422">
        <v>0</v>
      </c>
      <c r="DC422">
        <v>0</v>
      </c>
      <c r="DD422">
        <v>0</v>
      </c>
      <c r="DE422">
        <v>0</v>
      </c>
      <c r="DF422">
        <v>1</v>
      </c>
      <c r="DG422">
        <v>0</v>
      </c>
      <c r="DH422">
        <v>0</v>
      </c>
      <c r="DI422">
        <v>0</v>
      </c>
      <c r="DJ422">
        <v>0</v>
      </c>
      <c r="DK422">
        <v>0</v>
      </c>
      <c r="DL422">
        <v>0</v>
      </c>
      <c r="DM422">
        <v>0</v>
      </c>
      <c r="DN422">
        <v>0</v>
      </c>
      <c r="DO422">
        <v>0</v>
      </c>
      <c r="DP422">
        <v>0</v>
      </c>
      <c r="DQ422">
        <v>0</v>
      </c>
      <c r="DR422">
        <v>1</v>
      </c>
      <c r="DS422">
        <v>0</v>
      </c>
      <c r="DT422">
        <v>0</v>
      </c>
      <c r="DU422">
        <v>0</v>
      </c>
      <c r="DV422">
        <v>1</v>
      </c>
      <c r="DW422">
        <v>0</v>
      </c>
      <c r="DX422">
        <v>0</v>
      </c>
      <c r="DY422">
        <v>1</v>
      </c>
      <c r="DZ422">
        <v>1</v>
      </c>
      <c r="EA422">
        <v>1</v>
      </c>
      <c r="EB422">
        <v>0</v>
      </c>
      <c r="EC422">
        <v>0</v>
      </c>
      <c r="ED422">
        <v>0</v>
      </c>
      <c r="EE422">
        <v>0</v>
      </c>
      <c r="EF422">
        <v>0</v>
      </c>
      <c r="EG422">
        <v>1</v>
      </c>
      <c r="EH422">
        <v>0</v>
      </c>
      <c r="EI422">
        <v>1</v>
      </c>
      <c r="EJ422">
        <v>0</v>
      </c>
      <c r="EK422">
        <v>0</v>
      </c>
      <c r="EL422">
        <v>1</v>
      </c>
      <c r="EM422">
        <v>0</v>
      </c>
      <c r="EN422">
        <v>1</v>
      </c>
      <c r="EO422">
        <v>1</v>
      </c>
      <c r="EP422">
        <v>0</v>
      </c>
      <c r="EQ422">
        <v>0</v>
      </c>
      <c r="ER422">
        <v>1</v>
      </c>
      <c r="ES422">
        <v>1</v>
      </c>
      <c r="ET422">
        <v>0</v>
      </c>
      <c r="EU422">
        <v>0</v>
      </c>
      <c r="EV422">
        <v>0</v>
      </c>
      <c r="EW422">
        <v>0</v>
      </c>
    </row>
    <row r="423" spans="1:153" x14ac:dyDescent="0.35">
      <c r="A423" t="s">
        <v>1031</v>
      </c>
      <c r="B423" s="1">
        <v>42662</v>
      </c>
      <c r="C423" s="1">
        <v>42700</v>
      </c>
      <c r="D423">
        <v>1</v>
      </c>
      <c r="E423">
        <v>0</v>
      </c>
      <c r="F423">
        <v>0</v>
      </c>
      <c r="G423">
        <v>0</v>
      </c>
      <c r="H423">
        <v>1</v>
      </c>
      <c r="I423">
        <v>0</v>
      </c>
      <c r="J423">
        <v>1</v>
      </c>
      <c r="K423">
        <v>2</v>
      </c>
      <c r="L423">
        <v>0</v>
      </c>
      <c r="M423">
        <v>1</v>
      </c>
      <c r="N423">
        <v>1</v>
      </c>
      <c r="O423">
        <v>1</v>
      </c>
      <c r="P423">
        <v>1</v>
      </c>
      <c r="Q423">
        <v>0</v>
      </c>
      <c r="R423">
        <v>1</v>
      </c>
      <c r="S423">
        <v>1</v>
      </c>
      <c r="T423">
        <v>0</v>
      </c>
      <c r="U423">
        <v>0</v>
      </c>
      <c r="V423">
        <v>0</v>
      </c>
      <c r="W423">
        <v>0</v>
      </c>
      <c r="X423">
        <v>0</v>
      </c>
      <c r="Y423">
        <v>1</v>
      </c>
      <c r="Z423">
        <v>1</v>
      </c>
      <c r="AA423">
        <v>1</v>
      </c>
      <c r="AB423">
        <v>1</v>
      </c>
      <c r="AC423">
        <v>1</v>
      </c>
      <c r="AD423">
        <v>1</v>
      </c>
      <c r="AE423">
        <v>1</v>
      </c>
      <c r="AF423">
        <v>1</v>
      </c>
      <c r="AG423">
        <v>0</v>
      </c>
      <c r="AH423">
        <v>0</v>
      </c>
      <c r="AI423">
        <v>0</v>
      </c>
      <c r="AJ423">
        <v>0</v>
      </c>
      <c r="AK423">
        <v>0</v>
      </c>
      <c r="AL423">
        <v>1</v>
      </c>
      <c r="AM423">
        <v>0</v>
      </c>
      <c r="AN423">
        <v>1</v>
      </c>
      <c r="AO423">
        <v>0</v>
      </c>
      <c r="AP423" t="s">
        <v>1809</v>
      </c>
      <c r="AQ423" t="s">
        <v>1809</v>
      </c>
      <c r="AR423" t="s">
        <v>1809</v>
      </c>
      <c r="AS423" t="s">
        <v>1809</v>
      </c>
      <c r="AT423" t="s">
        <v>1809</v>
      </c>
      <c r="AU423" t="s">
        <v>1809</v>
      </c>
      <c r="AV423" t="s">
        <v>1809</v>
      </c>
      <c r="AW423" t="s">
        <v>1809</v>
      </c>
      <c r="AX423" t="s">
        <v>1809</v>
      </c>
      <c r="AY423" t="s">
        <v>1809</v>
      </c>
      <c r="AZ423">
        <v>1</v>
      </c>
      <c r="BA423">
        <v>0</v>
      </c>
      <c r="BB423">
        <v>0</v>
      </c>
      <c r="BC423">
        <v>0</v>
      </c>
      <c r="BD423">
        <v>0</v>
      </c>
      <c r="BE423">
        <v>0</v>
      </c>
      <c r="BF423">
        <v>1</v>
      </c>
      <c r="BG423">
        <v>0</v>
      </c>
      <c r="BH423">
        <v>0</v>
      </c>
      <c r="BI423">
        <v>0</v>
      </c>
      <c r="BJ423">
        <v>0</v>
      </c>
      <c r="BK423">
        <v>0</v>
      </c>
      <c r="BL423">
        <v>0</v>
      </c>
      <c r="BM423">
        <v>0</v>
      </c>
      <c r="BN423">
        <v>1</v>
      </c>
      <c r="BO423">
        <v>0</v>
      </c>
      <c r="BP423">
        <v>0</v>
      </c>
      <c r="BQ423">
        <v>0</v>
      </c>
      <c r="BR423">
        <v>0</v>
      </c>
      <c r="BS423">
        <v>0</v>
      </c>
      <c r="BT423">
        <v>0</v>
      </c>
      <c r="BU423">
        <v>1</v>
      </c>
      <c r="BV423">
        <v>0</v>
      </c>
      <c r="BW423" t="s">
        <v>1809</v>
      </c>
      <c r="BX423" t="s">
        <v>1809</v>
      </c>
      <c r="BY423" t="s">
        <v>1809</v>
      </c>
      <c r="BZ423" t="s">
        <v>1809</v>
      </c>
      <c r="CA423" t="s">
        <v>1809</v>
      </c>
      <c r="CB423" t="s">
        <v>1809</v>
      </c>
      <c r="CC423" t="s">
        <v>1809</v>
      </c>
      <c r="CD423" t="s">
        <v>1809</v>
      </c>
      <c r="CE423" t="s">
        <v>1809</v>
      </c>
      <c r="CF423" t="s">
        <v>1809</v>
      </c>
      <c r="CG423" t="s">
        <v>1809</v>
      </c>
      <c r="CH423">
        <v>1</v>
      </c>
      <c r="CI423">
        <v>1</v>
      </c>
      <c r="CJ423">
        <v>1</v>
      </c>
      <c r="CK423">
        <v>1</v>
      </c>
      <c r="CL423">
        <v>0</v>
      </c>
      <c r="CM423">
        <v>0</v>
      </c>
      <c r="CN423">
        <v>1</v>
      </c>
      <c r="CO423">
        <v>0</v>
      </c>
      <c r="CP423">
        <v>0</v>
      </c>
      <c r="CQ423">
        <v>0</v>
      </c>
      <c r="CR423">
        <v>0</v>
      </c>
      <c r="CS423">
        <v>0</v>
      </c>
      <c r="CT423">
        <v>0</v>
      </c>
      <c r="CU423">
        <v>0</v>
      </c>
      <c r="CV423">
        <v>0</v>
      </c>
      <c r="CW423">
        <v>1</v>
      </c>
      <c r="CX423">
        <v>0</v>
      </c>
      <c r="CY423">
        <v>0</v>
      </c>
      <c r="CZ423">
        <v>0</v>
      </c>
      <c r="DA423">
        <v>0</v>
      </c>
      <c r="DB423">
        <v>0</v>
      </c>
      <c r="DC423">
        <v>0</v>
      </c>
      <c r="DD423">
        <v>0</v>
      </c>
      <c r="DE423">
        <v>0</v>
      </c>
      <c r="DF423">
        <v>1</v>
      </c>
      <c r="DG423">
        <v>0</v>
      </c>
      <c r="DH423">
        <v>0</v>
      </c>
      <c r="DI423">
        <v>0</v>
      </c>
      <c r="DJ423">
        <v>0</v>
      </c>
      <c r="DK423">
        <v>0</v>
      </c>
      <c r="DL423">
        <v>0</v>
      </c>
      <c r="DM423">
        <v>0</v>
      </c>
      <c r="DN423">
        <v>0</v>
      </c>
      <c r="DO423">
        <v>0</v>
      </c>
      <c r="DP423">
        <v>0</v>
      </c>
      <c r="DQ423">
        <v>0</v>
      </c>
      <c r="DR423">
        <v>1</v>
      </c>
      <c r="DS423">
        <v>0</v>
      </c>
      <c r="DT423">
        <v>0</v>
      </c>
      <c r="DU423">
        <v>0</v>
      </c>
      <c r="DV423">
        <v>1</v>
      </c>
      <c r="DW423">
        <v>0</v>
      </c>
      <c r="DX423">
        <v>0</v>
      </c>
      <c r="DY423">
        <v>1</v>
      </c>
      <c r="DZ423">
        <v>1</v>
      </c>
      <c r="EA423">
        <v>1</v>
      </c>
      <c r="EB423">
        <v>0</v>
      </c>
      <c r="EC423">
        <v>0</v>
      </c>
      <c r="ED423">
        <v>0</v>
      </c>
      <c r="EE423">
        <v>0</v>
      </c>
      <c r="EF423">
        <v>0</v>
      </c>
      <c r="EG423">
        <v>1</v>
      </c>
      <c r="EH423">
        <v>0</v>
      </c>
      <c r="EI423">
        <v>1</v>
      </c>
      <c r="EJ423">
        <v>0</v>
      </c>
      <c r="EK423">
        <v>0</v>
      </c>
      <c r="EL423">
        <v>1</v>
      </c>
      <c r="EM423">
        <v>0</v>
      </c>
      <c r="EN423">
        <v>1</v>
      </c>
      <c r="EO423">
        <v>1</v>
      </c>
      <c r="EP423">
        <v>0</v>
      </c>
      <c r="EQ423">
        <v>0</v>
      </c>
      <c r="ER423">
        <v>1</v>
      </c>
      <c r="ES423">
        <v>1</v>
      </c>
      <c r="ET423">
        <v>0</v>
      </c>
      <c r="EU423">
        <v>0</v>
      </c>
      <c r="EV423">
        <v>0</v>
      </c>
      <c r="EW423">
        <v>0</v>
      </c>
    </row>
    <row r="424" spans="1:153" x14ac:dyDescent="0.35">
      <c r="A424" t="s">
        <v>1031</v>
      </c>
      <c r="B424" s="1">
        <v>42701</v>
      </c>
      <c r="C424" s="1">
        <v>42703</v>
      </c>
      <c r="D424">
        <v>1</v>
      </c>
      <c r="E424">
        <v>0</v>
      </c>
      <c r="F424">
        <v>0</v>
      </c>
      <c r="G424">
        <v>0</v>
      </c>
      <c r="H424">
        <v>1</v>
      </c>
      <c r="I424">
        <v>0</v>
      </c>
      <c r="J424">
        <v>1</v>
      </c>
      <c r="K424">
        <v>2</v>
      </c>
      <c r="L424">
        <v>0</v>
      </c>
      <c r="M424">
        <v>1</v>
      </c>
      <c r="N424">
        <v>1</v>
      </c>
      <c r="O424">
        <v>1</v>
      </c>
      <c r="P424">
        <v>1</v>
      </c>
      <c r="Q424">
        <v>0</v>
      </c>
      <c r="R424">
        <v>1</v>
      </c>
      <c r="S424">
        <v>1</v>
      </c>
      <c r="T424">
        <v>0</v>
      </c>
      <c r="U424">
        <v>0</v>
      </c>
      <c r="V424">
        <v>0</v>
      </c>
      <c r="W424">
        <v>0</v>
      </c>
      <c r="X424">
        <v>0</v>
      </c>
      <c r="Y424">
        <v>1</v>
      </c>
      <c r="Z424">
        <v>1</v>
      </c>
      <c r="AA424">
        <v>1</v>
      </c>
      <c r="AB424">
        <v>1</v>
      </c>
      <c r="AC424">
        <v>1</v>
      </c>
      <c r="AD424">
        <v>1</v>
      </c>
      <c r="AE424">
        <v>1</v>
      </c>
      <c r="AF424">
        <v>1</v>
      </c>
      <c r="AG424">
        <v>0</v>
      </c>
      <c r="AH424">
        <v>0</v>
      </c>
      <c r="AI424">
        <v>0</v>
      </c>
      <c r="AJ424">
        <v>0</v>
      </c>
      <c r="AK424">
        <v>0</v>
      </c>
      <c r="AL424">
        <v>1</v>
      </c>
      <c r="AM424">
        <v>0</v>
      </c>
      <c r="AN424">
        <v>1</v>
      </c>
      <c r="AO424">
        <v>0</v>
      </c>
      <c r="AP424" t="s">
        <v>1809</v>
      </c>
      <c r="AQ424" t="s">
        <v>1809</v>
      </c>
      <c r="AR424" t="s">
        <v>1809</v>
      </c>
      <c r="AS424" t="s">
        <v>1809</v>
      </c>
      <c r="AT424" t="s">
        <v>1809</v>
      </c>
      <c r="AU424" t="s">
        <v>1809</v>
      </c>
      <c r="AV424" t="s">
        <v>1809</v>
      </c>
      <c r="AW424" t="s">
        <v>1809</v>
      </c>
      <c r="AX424" t="s">
        <v>1809</v>
      </c>
      <c r="AY424" t="s">
        <v>1809</v>
      </c>
      <c r="AZ424">
        <v>1</v>
      </c>
      <c r="BA424">
        <v>0</v>
      </c>
      <c r="BB424">
        <v>0</v>
      </c>
      <c r="BC424">
        <v>0</v>
      </c>
      <c r="BD424">
        <v>0</v>
      </c>
      <c r="BE424">
        <v>0</v>
      </c>
      <c r="BF424">
        <v>1</v>
      </c>
      <c r="BG424">
        <v>0</v>
      </c>
      <c r="BH424">
        <v>0</v>
      </c>
      <c r="BI424">
        <v>0</v>
      </c>
      <c r="BJ424">
        <v>0</v>
      </c>
      <c r="BK424">
        <v>0</v>
      </c>
      <c r="BL424">
        <v>0</v>
      </c>
      <c r="BM424">
        <v>0</v>
      </c>
      <c r="BN424">
        <v>1</v>
      </c>
      <c r="BO424">
        <v>0</v>
      </c>
      <c r="BP424">
        <v>0</v>
      </c>
      <c r="BQ424">
        <v>0</v>
      </c>
      <c r="BR424">
        <v>0</v>
      </c>
      <c r="BS424">
        <v>0</v>
      </c>
      <c r="BT424">
        <v>0</v>
      </c>
      <c r="BU424">
        <v>1</v>
      </c>
      <c r="BV424">
        <v>0</v>
      </c>
      <c r="BW424" t="s">
        <v>1809</v>
      </c>
      <c r="BX424" t="s">
        <v>1809</v>
      </c>
      <c r="BY424" t="s">
        <v>1809</v>
      </c>
      <c r="BZ424" t="s">
        <v>1809</v>
      </c>
      <c r="CA424" t="s">
        <v>1809</v>
      </c>
      <c r="CB424" t="s">
        <v>1809</v>
      </c>
      <c r="CC424" t="s">
        <v>1809</v>
      </c>
      <c r="CD424" t="s">
        <v>1809</v>
      </c>
      <c r="CE424" t="s">
        <v>1809</v>
      </c>
      <c r="CF424" t="s">
        <v>1809</v>
      </c>
      <c r="CG424" t="s">
        <v>1809</v>
      </c>
      <c r="CH424">
        <v>1</v>
      </c>
      <c r="CI424">
        <v>1</v>
      </c>
      <c r="CJ424">
        <v>1</v>
      </c>
      <c r="CK424">
        <v>1</v>
      </c>
      <c r="CL424">
        <v>0</v>
      </c>
      <c r="CM424">
        <v>0</v>
      </c>
      <c r="CN424">
        <v>1</v>
      </c>
      <c r="CO424">
        <v>0</v>
      </c>
      <c r="CP424">
        <v>0</v>
      </c>
      <c r="CQ424">
        <v>0</v>
      </c>
      <c r="CR424">
        <v>0</v>
      </c>
      <c r="CS424">
        <v>0</v>
      </c>
      <c r="CT424">
        <v>0</v>
      </c>
      <c r="CU424">
        <v>0</v>
      </c>
      <c r="CV424">
        <v>0</v>
      </c>
      <c r="CW424">
        <v>1</v>
      </c>
      <c r="CX424">
        <v>0</v>
      </c>
      <c r="CY424">
        <v>0</v>
      </c>
      <c r="CZ424">
        <v>0</v>
      </c>
      <c r="DA424">
        <v>0</v>
      </c>
      <c r="DB424">
        <v>0</v>
      </c>
      <c r="DC424">
        <v>0</v>
      </c>
      <c r="DD424">
        <v>0</v>
      </c>
      <c r="DE424">
        <v>0</v>
      </c>
      <c r="DF424">
        <v>1</v>
      </c>
      <c r="DG424">
        <v>0</v>
      </c>
      <c r="DH424">
        <v>0</v>
      </c>
      <c r="DI424">
        <v>0</v>
      </c>
      <c r="DJ424">
        <v>0</v>
      </c>
      <c r="DK424">
        <v>0</v>
      </c>
      <c r="DL424">
        <v>0</v>
      </c>
      <c r="DM424">
        <v>0</v>
      </c>
      <c r="DN424">
        <v>0</v>
      </c>
      <c r="DO424">
        <v>0</v>
      </c>
      <c r="DP424">
        <v>0</v>
      </c>
      <c r="DQ424">
        <v>0</v>
      </c>
      <c r="DR424">
        <v>1</v>
      </c>
      <c r="DS424">
        <v>0</v>
      </c>
      <c r="DT424">
        <v>0</v>
      </c>
      <c r="DU424">
        <v>0</v>
      </c>
      <c r="DV424">
        <v>1</v>
      </c>
      <c r="DW424">
        <v>0</v>
      </c>
      <c r="DX424">
        <v>0</v>
      </c>
      <c r="DY424">
        <v>1</v>
      </c>
      <c r="DZ424">
        <v>1</v>
      </c>
      <c r="EA424">
        <v>1</v>
      </c>
      <c r="EB424">
        <v>0</v>
      </c>
      <c r="EC424">
        <v>0</v>
      </c>
      <c r="ED424">
        <v>0</v>
      </c>
      <c r="EE424">
        <v>0</v>
      </c>
      <c r="EF424">
        <v>0</v>
      </c>
      <c r="EG424">
        <v>1</v>
      </c>
      <c r="EH424">
        <v>0</v>
      </c>
      <c r="EI424">
        <v>1</v>
      </c>
      <c r="EJ424">
        <v>1</v>
      </c>
      <c r="EK424">
        <v>0</v>
      </c>
      <c r="EL424">
        <v>1</v>
      </c>
      <c r="EM424">
        <v>0</v>
      </c>
      <c r="EN424">
        <v>1</v>
      </c>
      <c r="EO424">
        <v>1</v>
      </c>
      <c r="EP424">
        <v>0</v>
      </c>
      <c r="EQ424">
        <v>0</v>
      </c>
      <c r="ER424">
        <v>1</v>
      </c>
      <c r="ES424">
        <v>1</v>
      </c>
      <c r="ET424">
        <v>0</v>
      </c>
      <c r="EU424">
        <v>0</v>
      </c>
      <c r="EV424">
        <v>0</v>
      </c>
      <c r="EW424">
        <v>0</v>
      </c>
    </row>
    <row r="425" spans="1:153" x14ac:dyDescent="0.35">
      <c r="A425" t="s">
        <v>1031</v>
      </c>
      <c r="B425" s="1">
        <v>42704</v>
      </c>
      <c r="C425" s="1">
        <v>42735</v>
      </c>
      <c r="D425">
        <v>1</v>
      </c>
      <c r="E425">
        <v>0</v>
      </c>
      <c r="F425">
        <v>0</v>
      </c>
      <c r="G425">
        <v>0</v>
      </c>
      <c r="H425">
        <v>1</v>
      </c>
      <c r="I425">
        <v>0</v>
      </c>
      <c r="J425">
        <v>1</v>
      </c>
      <c r="K425">
        <v>2</v>
      </c>
      <c r="L425">
        <v>0</v>
      </c>
      <c r="M425">
        <v>1</v>
      </c>
      <c r="N425">
        <v>1</v>
      </c>
      <c r="O425">
        <v>1</v>
      </c>
      <c r="P425">
        <v>1</v>
      </c>
      <c r="Q425">
        <v>0</v>
      </c>
      <c r="R425">
        <v>1</v>
      </c>
      <c r="S425">
        <v>1</v>
      </c>
      <c r="T425">
        <v>0</v>
      </c>
      <c r="U425">
        <v>0</v>
      </c>
      <c r="V425">
        <v>0</v>
      </c>
      <c r="W425">
        <v>0</v>
      </c>
      <c r="X425">
        <v>0</v>
      </c>
      <c r="Y425">
        <v>1</v>
      </c>
      <c r="Z425">
        <v>1</v>
      </c>
      <c r="AA425">
        <v>1</v>
      </c>
      <c r="AB425">
        <v>1</v>
      </c>
      <c r="AC425">
        <v>1</v>
      </c>
      <c r="AD425">
        <v>1</v>
      </c>
      <c r="AE425">
        <v>1</v>
      </c>
      <c r="AF425">
        <v>1</v>
      </c>
      <c r="AG425">
        <v>0</v>
      </c>
      <c r="AH425">
        <v>0</v>
      </c>
      <c r="AI425">
        <v>0</v>
      </c>
      <c r="AJ425">
        <v>0</v>
      </c>
      <c r="AK425">
        <v>0</v>
      </c>
      <c r="AL425">
        <v>1</v>
      </c>
      <c r="AM425">
        <v>0</v>
      </c>
      <c r="AN425">
        <v>1</v>
      </c>
      <c r="AO425">
        <v>0</v>
      </c>
      <c r="AP425" t="s">
        <v>1809</v>
      </c>
      <c r="AQ425" t="s">
        <v>1809</v>
      </c>
      <c r="AR425" t="s">
        <v>1809</v>
      </c>
      <c r="AS425" t="s">
        <v>1809</v>
      </c>
      <c r="AT425" t="s">
        <v>1809</v>
      </c>
      <c r="AU425" t="s">
        <v>1809</v>
      </c>
      <c r="AV425" t="s">
        <v>1809</v>
      </c>
      <c r="AW425" t="s">
        <v>1809</v>
      </c>
      <c r="AX425" t="s">
        <v>1809</v>
      </c>
      <c r="AY425" t="s">
        <v>1809</v>
      </c>
      <c r="AZ425">
        <v>0</v>
      </c>
      <c r="BA425" t="s">
        <v>1809</v>
      </c>
      <c r="BB425" t="s">
        <v>1809</v>
      </c>
      <c r="BC425" t="s">
        <v>1809</v>
      </c>
      <c r="BD425" t="s">
        <v>1809</v>
      </c>
      <c r="BE425" t="s">
        <v>1809</v>
      </c>
      <c r="BF425" t="s">
        <v>1809</v>
      </c>
      <c r="BG425" t="s">
        <v>1809</v>
      </c>
      <c r="BH425" t="s">
        <v>1809</v>
      </c>
      <c r="BI425" t="s">
        <v>1809</v>
      </c>
      <c r="BJ425" t="s">
        <v>1809</v>
      </c>
      <c r="BK425" t="s">
        <v>1809</v>
      </c>
      <c r="BL425" t="s">
        <v>1809</v>
      </c>
      <c r="BM425" t="s">
        <v>1809</v>
      </c>
      <c r="BN425" t="s">
        <v>1809</v>
      </c>
      <c r="BO425" t="s">
        <v>1809</v>
      </c>
      <c r="BP425" t="s">
        <v>1809</v>
      </c>
      <c r="BQ425" t="s">
        <v>1809</v>
      </c>
      <c r="BR425" t="s">
        <v>1809</v>
      </c>
      <c r="BS425" t="s">
        <v>1809</v>
      </c>
      <c r="BT425" t="s">
        <v>1809</v>
      </c>
      <c r="BU425" t="s">
        <v>1809</v>
      </c>
      <c r="BV425">
        <v>0</v>
      </c>
      <c r="BW425" t="s">
        <v>1809</v>
      </c>
      <c r="BX425" t="s">
        <v>1809</v>
      </c>
      <c r="BY425" t="s">
        <v>1809</v>
      </c>
      <c r="BZ425" t="s">
        <v>1809</v>
      </c>
      <c r="CA425" t="s">
        <v>1809</v>
      </c>
      <c r="CB425" t="s">
        <v>1809</v>
      </c>
      <c r="CC425" t="s">
        <v>1809</v>
      </c>
      <c r="CD425" t="s">
        <v>1809</v>
      </c>
      <c r="CE425" t="s">
        <v>1809</v>
      </c>
      <c r="CF425" t="s">
        <v>1809</v>
      </c>
      <c r="CG425" t="s">
        <v>1809</v>
      </c>
      <c r="CH425">
        <v>1</v>
      </c>
      <c r="CI425">
        <v>1</v>
      </c>
      <c r="CJ425">
        <v>1</v>
      </c>
      <c r="CK425">
        <v>1</v>
      </c>
      <c r="CL425">
        <v>1</v>
      </c>
      <c r="CM425">
        <v>0</v>
      </c>
      <c r="CN425">
        <v>1</v>
      </c>
      <c r="CO425">
        <v>0</v>
      </c>
      <c r="CP425">
        <v>0</v>
      </c>
      <c r="CQ425">
        <v>1</v>
      </c>
      <c r="CR425">
        <v>0</v>
      </c>
      <c r="CS425">
        <v>0</v>
      </c>
      <c r="CT425">
        <v>0</v>
      </c>
      <c r="CU425">
        <v>0</v>
      </c>
      <c r="CV425">
        <v>0</v>
      </c>
      <c r="CW425">
        <v>1</v>
      </c>
      <c r="CX425">
        <v>0</v>
      </c>
      <c r="CY425">
        <v>0</v>
      </c>
      <c r="CZ425">
        <v>1</v>
      </c>
      <c r="DA425">
        <v>0</v>
      </c>
      <c r="DB425">
        <v>0</v>
      </c>
      <c r="DC425">
        <v>0</v>
      </c>
      <c r="DD425">
        <v>0</v>
      </c>
      <c r="DE425">
        <v>0</v>
      </c>
      <c r="DF425">
        <v>1</v>
      </c>
      <c r="DG425">
        <v>0</v>
      </c>
      <c r="DH425">
        <v>1</v>
      </c>
      <c r="DI425">
        <v>0</v>
      </c>
      <c r="DJ425">
        <v>0</v>
      </c>
      <c r="DK425">
        <v>0</v>
      </c>
      <c r="DL425">
        <v>0</v>
      </c>
      <c r="DM425">
        <v>1</v>
      </c>
      <c r="DN425">
        <v>0</v>
      </c>
      <c r="DO425">
        <v>1</v>
      </c>
      <c r="DP425">
        <v>0</v>
      </c>
      <c r="DQ425">
        <v>0</v>
      </c>
      <c r="DR425">
        <v>0</v>
      </c>
      <c r="DS425">
        <v>1</v>
      </c>
      <c r="DT425">
        <v>0</v>
      </c>
      <c r="DU425">
        <v>0</v>
      </c>
      <c r="DV425">
        <v>0</v>
      </c>
      <c r="DW425">
        <v>0</v>
      </c>
      <c r="DX425">
        <v>0</v>
      </c>
      <c r="DY425">
        <v>1</v>
      </c>
      <c r="DZ425">
        <v>0</v>
      </c>
      <c r="EA425">
        <v>1</v>
      </c>
      <c r="EB425">
        <v>0</v>
      </c>
      <c r="EC425">
        <v>0</v>
      </c>
      <c r="ED425">
        <v>0</v>
      </c>
      <c r="EE425">
        <v>0</v>
      </c>
      <c r="EF425">
        <v>0</v>
      </c>
      <c r="EG425">
        <v>1</v>
      </c>
      <c r="EH425">
        <v>0</v>
      </c>
      <c r="EI425">
        <v>1</v>
      </c>
      <c r="EJ425">
        <v>1</v>
      </c>
      <c r="EK425">
        <v>0</v>
      </c>
      <c r="EL425">
        <v>1</v>
      </c>
      <c r="EM425">
        <v>0</v>
      </c>
      <c r="EN425">
        <v>1</v>
      </c>
      <c r="EO425">
        <v>1</v>
      </c>
      <c r="EP425">
        <v>0</v>
      </c>
      <c r="EQ425">
        <v>0</v>
      </c>
      <c r="ER425">
        <v>1</v>
      </c>
      <c r="ES425">
        <v>1</v>
      </c>
      <c r="ET425">
        <v>0</v>
      </c>
      <c r="EU425">
        <v>0</v>
      </c>
      <c r="EV425">
        <v>0</v>
      </c>
      <c r="EW425">
        <v>0</v>
      </c>
    </row>
    <row r="426" spans="1:153" x14ac:dyDescent="0.35">
      <c r="A426" t="s">
        <v>1031</v>
      </c>
      <c r="B426" s="1">
        <v>42736</v>
      </c>
      <c r="C426" s="1">
        <v>42901</v>
      </c>
      <c r="D426">
        <v>1</v>
      </c>
      <c r="E426">
        <v>0</v>
      </c>
      <c r="F426">
        <v>0</v>
      </c>
      <c r="G426">
        <v>0</v>
      </c>
      <c r="H426">
        <v>1</v>
      </c>
      <c r="I426">
        <v>0</v>
      </c>
      <c r="J426">
        <v>1</v>
      </c>
      <c r="K426">
        <v>2</v>
      </c>
      <c r="L426">
        <v>0</v>
      </c>
      <c r="M426">
        <v>1</v>
      </c>
      <c r="N426">
        <v>1</v>
      </c>
      <c r="O426">
        <v>1</v>
      </c>
      <c r="P426">
        <v>1</v>
      </c>
      <c r="Q426">
        <v>0</v>
      </c>
      <c r="R426">
        <v>1</v>
      </c>
      <c r="S426">
        <v>1</v>
      </c>
      <c r="T426">
        <v>0</v>
      </c>
      <c r="U426">
        <v>0</v>
      </c>
      <c r="V426">
        <v>0</v>
      </c>
      <c r="W426">
        <v>0</v>
      </c>
      <c r="X426">
        <v>0</v>
      </c>
      <c r="Y426">
        <v>1</v>
      </c>
      <c r="Z426">
        <v>1</v>
      </c>
      <c r="AA426">
        <v>1</v>
      </c>
      <c r="AB426">
        <v>1</v>
      </c>
      <c r="AC426">
        <v>1</v>
      </c>
      <c r="AD426">
        <v>1</v>
      </c>
      <c r="AE426">
        <v>1</v>
      </c>
      <c r="AF426">
        <v>1</v>
      </c>
      <c r="AG426">
        <v>0</v>
      </c>
      <c r="AH426">
        <v>0</v>
      </c>
      <c r="AI426">
        <v>0</v>
      </c>
      <c r="AJ426">
        <v>0</v>
      </c>
      <c r="AK426">
        <v>0</v>
      </c>
      <c r="AL426">
        <v>1</v>
      </c>
      <c r="AM426">
        <v>0</v>
      </c>
      <c r="AN426">
        <v>1</v>
      </c>
      <c r="AO426">
        <v>0</v>
      </c>
      <c r="AP426" t="s">
        <v>1809</v>
      </c>
      <c r="AQ426" t="s">
        <v>1809</v>
      </c>
      <c r="AR426" t="s">
        <v>1809</v>
      </c>
      <c r="AS426" t="s">
        <v>1809</v>
      </c>
      <c r="AT426" t="s">
        <v>1809</v>
      </c>
      <c r="AU426" t="s">
        <v>1809</v>
      </c>
      <c r="AV426" t="s">
        <v>1809</v>
      </c>
      <c r="AW426" t="s">
        <v>1809</v>
      </c>
      <c r="AX426" t="s">
        <v>1809</v>
      </c>
      <c r="AY426" t="s">
        <v>1809</v>
      </c>
      <c r="AZ426">
        <v>1</v>
      </c>
      <c r="BA426">
        <v>0</v>
      </c>
      <c r="BB426">
        <v>0</v>
      </c>
      <c r="BC426">
        <v>1</v>
      </c>
      <c r="BD426">
        <v>0</v>
      </c>
      <c r="BE426">
        <v>0</v>
      </c>
      <c r="BF426">
        <v>0</v>
      </c>
      <c r="BG426">
        <v>0</v>
      </c>
      <c r="BH426">
        <v>0</v>
      </c>
      <c r="BI426">
        <v>0</v>
      </c>
      <c r="BJ426">
        <v>0</v>
      </c>
      <c r="BK426">
        <v>0</v>
      </c>
      <c r="BL426">
        <v>0</v>
      </c>
      <c r="BM426">
        <v>1</v>
      </c>
      <c r="BN426">
        <v>0</v>
      </c>
      <c r="BO426">
        <v>0</v>
      </c>
      <c r="BP426">
        <v>0</v>
      </c>
      <c r="BQ426">
        <v>0</v>
      </c>
      <c r="BR426">
        <v>1</v>
      </c>
      <c r="BS426">
        <v>0</v>
      </c>
      <c r="BT426">
        <v>0</v>
      </c>
      <c r="BU426">
        <v>0</v>
      </c>
      <c r="BV426">
        <v>0</v>
      </c>
      <c r="BW426" t="s">
        <v>1809</v>
      </c>
      <c r="BX426" t="s">
        <v>1809</v>
      </c>
      <c r="BY426" t="s">
        <v>1809</v>
      </c>
      <c r="BZ426" t="s">
        <v>1809</v>
      </c>
      <c r="CA426" t="s">
        <v>1809</v>
      </c>
      <c r="CB426" t="s">
        <v>1809</v>
      </c>
      <c r="CC426" t="s">
        <v>1809</v>
      </c>
      <c r="CD426" t="s">
        <v>1809</v>
      </c>
      <c r="CE426" t="s">
        <v>1809</v>
      </c>
      <c r="CF426" t="s">
        <v>1809</v>
      </c>
      <c r="CG426" t="s">
        <v>1809</v>
      </c>
      <c r="CH426">
        <v>1</v>
      </c>
      <c r="CI426">
        <v>1</v>
      </c>
      <c r="CJ426">
        <v>1</v>
      </c>
      <c r="CK426">
        <v>1</v>
      </c>
      <c r="CL426">
        <v>1</v>
      </c>
      <c r="CM426">
        <v>0</v>
      </c>
      <c r="CN426">
        <v>1</v>
      </c>
      <c r="CO426">
        <v>0</v>
      </c>
      <c r="CP426">
        <v>0</v>
      </c>
      <c r="CQ426">
        <v>1</v>
      </c>
      <c r="CR426">
        <v>0</v>
      </c>
      <c r="CS426">
        <v>0</v>
      </c>
      <c r="CT426">
        <v>0</v>
      </c>
      <c r="CU426">
        <v>0</v>
      </c>
      <c r="CV426">
        <v>0</v>
      </c>
      <c r="CW426">
        <v>1</v>
      </c>
      <c r="CX426">
        <v>0</v>
      </c>
      <c r="CY426">
        <v>0</v>
      </c>
      <c r="CZ426">
        <v>1</v>
      </c>
      <c r="DA426">
        <v>0</v>
      </c>
      <c r="DB426">
        <v>0</v>
      </c>
      <c r="DC426">
        <v>0</v>
      </c>
      <c r="DD426">
        <v>0</v>
      </c>
      <c r="DE426">
        <v>0</v>
      </c>
      <c r="DF426">
        <v>1</v>
      </c>
      <c r="DG426">
        <v>0</v>
      </c>
      <c r="DH426">
        <v>1</v>
      </c>
      <c r="DI426">
        <v>0</v>
      </c>
      <c r="DJ426">
        <v>0</v>
      </c>
      <c r="DK426">
        <v>0</v>
      </c>
      <c r="DL426">
        <v>0</v>
      </c>
      <c r="DM426">
        <v>1</v>
      </c>
      <c r="DN426">
        <v>0</v>
      </c>
      <c r="DO426">
        <v>1</v>
      </c>
      <c r="DP426">
        <v>0</v>
      </c>
      <c r="DQ426">
        <v>0</v>
      </c>
      <c r="DR426">
        <v>0</v>
      </c>
      <c r="DS426">
        <v>1</v>
      </c>
      <c r="DT426">
        <v>0</v>
      </c>
      <c r="DU426">
        <v>0</v>
      </c>
      <c r="DV426">
        <v>0</v>
      </c>
      <c r="DW426">
        <v>0</v>
      </c>
      <c r="DX426">
        <v>0</v>
      </c>
      <c r="DY426">
        <v>1</v>
      </c>
      <c r="DZ426">
        <v>0</v>
      </c>
      <c r="EA426">
        <v>1</v>
      </c>
      <c r="EB426">
        <v>0</v>
      </c>
      <c r="EC426">
        <v>0</v>
      </c>
      <c r="ED426">
        <v>0</v>
      </c>
      <c r="EE426">
        <v>0</v>
      </c>
      <c r="EF426">
        <v>0</v>
      </c>
      <c r="EG426">
        <v>1</v>
      </c>
      <c r="EH426">
        <v>0</v>
      </c>
      <c r="EI426">
        <v>1</v>
      </c>
      <c r="EJ426">
        <v>1</v>
      </c>
      <c r="EK426">
        <v>0</v>
      </c>
      <c r="EL426">
        <v>1</v>
      </c>
      <c r="EM426">
        <v>0</v>
      </c>
      <c r="EN426">
        <v>1</v>
      </c>
      <c r="EO426">
        <v>1</v>
      </c>
      <c r="EP426">
        <v>0</v>
      </c>
      <c r="EQ426">
        <v>0</v>
      </c>
      <c r="ER426">
        <v>1</v>
      </c>
      <c r="ES426">
        <v>1</v>
      </c>
      <c r="ET426">
        <v>0</v>
      </c>
      <c r="EU426">
        <v>0</v>
      </c>
      <c r="EV426">
        <v>0</v>
      </c>
      <c r="EW426">
        <v>0</v>
      </c>
    </row>
    <row r="427" spans="1:153" x14ac:dyDescent="0.35">
      <c r="A427" t="s">
        <v>1031</v>
      </c>
      <c r="B427" s="1">
        <v>42902</v>
      </c>
      <c r="C427" s="1">
        <v>43367</v>
      </c>
      <c r="D427">
        <v>1</v>
      </c>
      <c r="E427">
        <v>0</v>
      </c>
      <c r="F427">
        <v>0</v>
      </c>
      <c r="G427">
        <v>0</v>
      </c>
      <c r="H427">
        <v>1</v>
      </c>
      <c r="I427">
        <v>0</v>
      </c>
      <c r="J427">
        <v>1</v>
      </c>
      <c r="K427">
        <v>2</v>
      </c>
      <c r="L427">
        <v>0</v>
      </c>
      <c r="M427">
        <v>1</v>
      </c>
      <c r="N427">
        <v>1</v>
      </c>
      <c r="O427">
        <v>1</v>
      </c>
      <c r="P427">
        <v>1</v>
      </c>
      <c r="Q427">
        <v>0</v>
      </c>
      <c r="R427">
        <v>1</v>
      </c>
      <c r="S427">
        <v>1</v>
      </c>
      <c r="T427">
        <v>0</v>
      </c>
      <c r="U427">
        <v>0</v>
      </c>
      <c r="V427">
        <v>0</v>
      </c>
      <c r="W427">
        <v>0</v>
      </c>
      <c r="X427">
        <v>0</v>
      </c>
      <c r="Y427">
        <v>1</v>
      </c>
      <c r="Z427">
        <v>1</v>
      </c>
      <c r="AA427">
        <v>1</v>
      </c>
      <c r="AB427">
        <v>1</v>
      </c>
      <c r="AC427">
        <v>1</v>
      </c>
      <c r="AD427">
        <v>1</v>
      </c>
      <c r="AE427">
        <v>1</v>
      </c>
      <c r="AF427">
        <v>1</v>
      </c>
      <c r="AG427">
        <v>0</v>
      </c>
      <c r="AH427">
        <v>0</v>
      </c>
      <c r="AI427">
        <v>0</v>
      </c>
      <c r="AJ427">
        <v>0</v>
      </c>
      <c r="AK427">
        <v>0</v>
      </c>
      <c r="AL427">
        <v>1</v>
      </c>
      <c r="AM427">
        <v>0</v>
      </c>
      <c r="AN427">
        <v>1</v>
      </c>
      <c r="AO427">
        <v>0</v>
      </c>
      <c r="AP427" t="s">
        <v>1809</v>
      </c>
      <c r="AQ427" t="s">
        <v>1809</v>
      </c>
      <c r="AR427" t="s">
        <v>1809</v>
      </c>
      <c r="AS427" t="s">
        <v>1809</v>
      </c>
      <c r="AT427" t="s">
        <v>1809</v>
      </c>
      <c r="AU427" t="s">
        <v>1809</v>
      </c>
      <c r="AV427" t="s">
        <v>1809</v>
      </c>
      <c r="AW427" t="s">
        <v>1809</v>
      </c>
      <c r="AX427" t="s">
        <v>1809</v>
      </c>
      <c r="AY427" t="s">
        <v>1809</v>
      </c>
      <c r="AZ427">
        <v>1</v>
      </c>
      <c r="BA427">
        <v>0</v>
      </c>
      <c r="BB427">
        <v>0</v>
      </c>
      <c r="BC427">
        <v>1</v>
      </c>
      <c r="BD427">
        <v>0</v>
      </c>
      <c r="BE427">
        <v>0</v>
      </c>
      <c r="BF427">
        <v>0</v>
      </c>
      <c r="BG427">
        <v>0</v>
      </c>
      <c r="BH427">
        <v>0</v>
      </c>
      <c r="BI427">
        <v>0</v>
      </c>
      <c r="BJ427">
        <v>0</v>
      </c>
      <c r="BK427">
        <v>0</v>
      </c>
      <c r="BL427">
        <v>0</v>
      </c>
      <c r="BM427">
        <v>1</v>
      </c>
      <c r="BN427">
        <v>0</v>
      </c>
      <c r="BO427">
        <v>0</v>
      </c>
      <c r="BP427">
        <v>0</v>
      </c>
      <c r="BQ427">
        <v>0</v>
      </c>
      <c r="BR427">
        <v>1</v>
      </c>
      <c r="BS427">
        <v>0</v>
      </c>
      <c r="BT427">
        <v>0</v>
      </c>
      <c r="BU427">
        <v>0</v>
      </c>
      <c r="BV427">
        <v>0</v>
      </c>
      <c r="BW427" t="s">
        <v>1809</v>
      </c>
      <c r="BX427" t="s">
        <v>1809</v>
      </c>
      <c r="BY427" t="s">
        <v>1809</v>
      </c>
      <c r="BZ427" t="s">
        <v>1809</v>
      </c>
      <c r="CA427" t="s">
        <v>1809</v>
      </c>
      <c r="CB427" t="s">
        <v>1809</v>
      </c>
      <c r="CC427" t="s">
        <v>1809</v>
      </c>
      <c r="CD427" t="s">
        <v>1809</v>
      </c>
      <c r="CE427" t="s">
        <v>1809</v>
      </c>
      <c r="CF427" t="s">
        <v>1809</v>
      </c>
      <c r="CG427" t="s">
        <v>1809</v>
      </c>
      <c r="CH427">
        <v>1</v>
      </c>
      <c r="CI427">
        <v>1</v>
      </c>
      <c r="CJ427">
        <v>1</v>
      </c>
      <c r="CK427">
        <v>1</v>
      </c>
      <c r="CL427">
        <v>1</v>
      </c>
      <c r="CM427">
        <v>0</v>
      </c>
      <c r="CN427">
        <v>1</v>
      </c>
      <c r="CO427">
        <v>0</v>
      </c>
      <c r="CP427">
        <v>0</v>
      </c>
      <c r="CQ427">
        <v>1</v>
      </c>
      <c r="CR427">
        <v>0</v>
      </c>
      <c r="CS427">
        <v>0</v>
      </c>
      <c r="CT427">
        <v>0</v>
      </c>
      <c r="CU427">
        <v>0</v>
      </c>
      <c r="CV427">
        <v>0</v>
      </c>
      <c r="CW427">
        <v>1</v>
      </c>
      <c r="CX427">
        <v>0</v>
      </c>
      <c r="CY427">
        <v>0</v>
      </c>
      <c r="CZ427">
        <v>1</v>
      </c>
      <c r="DA427">
        <v>0</v>
      </c>
      <c r="DB427">
        <v>0</v>
      </c>
      <c r="DC427">
        <v>0</v>
      </c>
      <c r="DD427">
        <v>0</v>
      </c>
      <c r="DE427">
        <v>0</v>
      </c>
      <c r="DF427">
        <v>1</v>
      </c>
      <c r="DG427">
        <v>0</v>
      </c>
      <c r="DH427">
        <v>1</v>
      </c>
      <c r="DI427">
        <v>0</v>
      </c>
      <c r="DJ427">
        <v>0</v>
      </c>
      <c r="DK427">
        <v>0</v>
      </c>
      <c r="DL427">
        <v>0</v>
      </c>
      <c r="DM427">
        <v>1</v>
      </c>
      <c r="DN427">
        <v>0</v>
      </c>
      <c r="DO427">
        <v>1</v>
      </c>
      <c r="DP427">
        <v>0</v>
      </c>
      <c r="DQ427">
        <v>0</v>
      </c>
      <c r="DR427">
        <v>0</v>
      </c>
      <c r="DS427">
        <v>1</v>
      </c>
      <c r="DT427">
        <v>0</v>
      </c>
      <c r="DU427">
        <v>0</v>
      </c>
      <c r="DV427">
        <v>0</v>
      </c>
      <c r="DW427">
        <v>0</v>
      </c>
      <c r="DX427">
        <v>0</v>
      </c>
      <c r="DY427">
        <v>1</v>
      </c>
      <c r="DZ427">
        <v>0</v>
      </c>
      <c r="EA427">
        <v>1</v>
      </c>
      <c r="EB427">
        <v>0</v>
      </c>
      <c r="EC427">
        <v>0</v>
      </c>
      <c r="ED427">
        <v>0</v>
      </c>
      <c r="EE427">
        <v>0</v>
      </c>
      <c r="EF427">
        <v>0</v>
      </c>
      <c r="EG427">
        <v>1</v>
      </c>
      <c r="EH427">
        <v>0</v>
      </c>
      <c r="EI427">
        <v>1</v>
      </c>
      <c r="EJ427">
        <v>1</v>
      </c>
      <c r="EK427">
        <v>0</v>
      </c>
      <c r="EL427">
        <v>1</v>
      </c>
      <c r="EM427">
        <v>0</v>
      </c>
      <c r="EN427">
        <v>1</v>
      </c>
      <c r="EO427">
        <v>1</v>
      </c>
      <c r="EP427">
        <v>0</v>
      </c>
      <c r="EQ427">
        <v>0</v>
      </c>
      <c r="ER427">
        <v>1</v>
      </c>
      <c r="ES427">
        <v>1</v>
      </c>
      <c r="ET427">
        <v>0</v>
      </c>
      <c r="EU427">
        <v>0</v>
      </c>
      <c r="EV427">
        <v>0</v>
      </c>
      <c r="EW427">
        <v>0</v>
      </c>
    </row>
    <row r="428" spans="1:153" x14ac:dyDescent="0.35">
      <c r="A428" t="s">
        <v>1031</v>
      </c>
      <c r="B428" s="1">
        <v>43368</v>
      </c>
      <c r="C428" s="1">
        <v>43830</v>
      </c>
      <c r="D428">
        <v>1</v>
      </c>
      <c r="E428">
        <v>0</v>
      </c>
      <c r="F428">
        <v>0</v>
      </c>
      <c r="G428">
        <v>0</v>
      </c>
      <c r="H428">
        <v>1</v>
      </c>
      <c r="I428">
        <v>0</v>
      </c>
      <c r="J428">
        <v>1</v>
      </c>
      <c r="K428">
        <v>2</v>
      </c>
      <c r="L428">
        <v>0</v>
      </c>
      <c r="M428">
        <v>1</v>
      </c>
      <c r="N428">
        <v>1</v>
      </c>
      <c r="O428">
        <v>1</v>
      </c>
      <c r="P428">
        <v>1</v>
      </c>
      <c r="Q428">
        <v>0</v>
      </c>
      <c r="R428">
        <v>0</v>
      </c>
      <c r="S428">
        <v>0</v>
      </c>
      <c r="T428">
        <v>0</v>
      </c>
      <c r="U428">
        <v>0</v>
      </c>
      <c r="V428">
        <v>0</v>
      </c>
      <c r="W428">
        <v>0</v>
      </c>
      <c r="X428">
        <v>1</v>
      </c>
      <c r="Y428">
        <v>1</v>
      </c>
      <c r="Z428">
        <v>1</v>
      </c>
      <c r="AA428">
        <v>1</v>
      </c>
      <c r="AB428">
        <v>1</v>
      </c>
      <c r="AC428">
        <v>1</v>
      </c>
      <c r="AD428">
        <v>1</v>
      </c>
      <c r="AE428">
        <v>1</v>
      </c>
      <c r="AF428">
        <v>1</v>
      </c>
      <c r="AG428">
        <v>0</v>
      </c>
      <c r="AH428">
        <v>0</v>
      </c>
      <c r="AI428">
        <v>0</v>
      </c>
      <c r="AJ428">
        <v>0</v>
      </c>
      <c r="AK428">
        <v>0</v>
      </c>
      <c r="AL428">
        <v>1</v>
      </c>
      <c r="AM428">
        <v>0</v>
      </c>
      <c r="AN428">
        <v>1</v>
      </c>
      <c r="AO428">
        <v>0</v>
      </c>
      <c r="AP428" t="s">
        <v>1809</v>
      </c>
      <c r="AQ428" t="s">
        <v>1809</v>
      </c>
      <c r="AR428" t="s">
        <v>1809</v>
      </c>
      <c r="AS428" t="s">
        <v>1809</v>
      </c>
      <c r="AT428" t="s">
        <v>1809</v>
      </c>
      <c r="AU428" t="s">
        <v>1809</v>
      </c>
      <c r="AV428" t="s">
        <v>1809</v>
      </c>
      <c r="AW428" t="s">
        <v>1809</v>
      </c>
      <c r="AX428" t="s">
        <v>1809</v>
      </c>
      <c r="AY428" t="s">
        <v>1809</v>
      </c>
      <c r="AZ428">
        <v>1</v>
      </c>
      <c r="BA428">
        <v>0</v>
      </c>
      <c r="BB428">
        <v>0</v>
      </c>
      <c r="BC428">
        <v>1</v>
      </c>
      <c r="BD428">
        <v>0</v>
      </c>
      <c r="BE428">
        <v>0</v>
      </c>
      <c r="BF428">
        <v>0</v>
      </c>
      <c r="BG428">
        <v>0</v>
      </c>
      <c r="BH428">
        <v>0</v>
      </c>
      <c r="BI428">
        <v>0</v>
      </c>
      <c r="BJ428">
        <v>0</v>
      </c>
      <c r="BK428">
        <v>0</v>
      </c>
      <c r="BL428">
        <v>0</v>
      </c>
      <c r="BM428">
        <v>1</v>
      </c>
      <c r="BN428">
        <v>0</v>
      </c>
      <c r="BO428">
        <v>0</v>
      </c>
      <c r="BP428">
        <v>0</v>
      </c>
      <c r="BQ428">
        <v>0</v>
      </c>
      <c r="BR428">
        <v>1</v>
      </c>
      <c r="BS428">
        <v>0</v>
      </c>
      <c r="BT428">
        <v>0</v>
      </c>
      <c r="BU428">
        <v>0</v>
      </c>
      <c r="BV428">
        <v>0</v>
      </c>
      <c r="BW428" t="s">
        <v>1809</v>
      </c>
      <c r="BX428" t="s">
        <v>1809</v>
      </c>
      <c r="BY428" t="s">
        <v>1809</v>
      </c>
      <c r="BZ428" t="s">
        <v>1809</v>
      </c>
      <c r="CA428" t="s">
        <v>1809</v>
      </c>
      <c r="CB428" t="s">
        <v>1809</v>
      </c>
      <c r="CC428" t="s">
        <v>1809</v>
      </c>
      <c r="CD428" t="s">
        <v>1809</v>
      </c>
      <c r="CE428" t="s">
        <v>1809</v>
      </c>
      <c r="CF428" t="s">
        <v>1809</v>
      </c>
      <c r="CG428" t="s">
        <v>1809</v>
      </c>
      <c r="CH428">
        <v>1</v>
      </c>
      <c r="CI428">
        <v>1</v>
      </c>
      <c r="CJ428">
        <v>1</v>
      </c>
      <c r="CK428">
        <v>1</v>
      </c>
      <c r="CL428">
        <v>1</v>
      </c>
      <c r="CM428">
        <v>0</v>
      </c>
      <c r="CN428">
        <v>1</v>
      </c>
      <c r="CO428">
        <v>0</v>
      </c>
      <c r="CP428">
        <v>0</v>
      </c>
      <c r="CQ428">
        <v>1</v>
      </c>
      <c r="CR428">
        <v>0</v>
      </c>
      <c r="CS428">
        <v>0</v>
      </c>
      <c r="CT428">
        <v>0</v>
      </c>
      <c r="CU428">
        <v>0</v>
      </c>
      <c r="CV428">
        <v>0</v>
      </c>
      <c r="CW428">
        <v>1</v>
      </c>
      <c r="CX428">
        <v>0</v>
      </c>
      <c r="CY428">
        <v>0</v>
      </c>
      <c r="CZ428">
        <v>1</v>
      </c>
      <c r="DA428">
        <v>0</v>
      </c>
      <c r="DB428">
        <v>0</v>
      </c>
      <c r="DC428">
        <v>0</v>
      </c>
      <c r="DD428">
        <v>0</v>
      </c>
      <c r="DE428">
        <v>0</v>
      </c>
      <c r="DF428">
        <v>1</v>
      </c>
      <c r="DG428">
        <v>0</v>
      </c>
      <c r="DH428">
        <v>1</v>
      </c>
      <c r="DI428">
        <v>0</v>
      </c>
      <c r="DJ428">
        <v>0</v>
      </c>
      <c r="DK428">
        <v>0</v>
      </c>
      <c r="DL428">
        <v>0</v>
      </c>
      <c r="DM428">
        <v>1</v>
      </c>
      <c r="DN428">
        <v>0</v>
      </c>
      <c r="DO428">
        <v>1</v>
      </c>
      <c r="DP428">
        <v>0</v>
      </c>
      <c r="DQ428">
        <v>0</v>
      </c>
      <c r="DR428">
        <v>0</v>
      </c>
      <c r="DS428">
        <v>1</v>
      </c>
      <c r="DT428">
        <v>0</v>
      </c>
      <c r="DU428">
        <v>0</v>
      </c>
      <c r="DV428">
        <v>0</v>
      </c>
      <c r="DW428">
        <v>0</v>
      </c>
      <c r="DX428">
        <v>0</v>
      </c>
      <c r="DY428">
        <v>1</v>
      </c>
      <c r="DZ428">
        <v>0</v>
      </c>
      <c r="EA428">
        <v>1</v>
      </c>
      <c r="EB428">
        <v>0</v>
      </c>
      <c r="EC428">
        <v>0</v>
      </c>
      <c r="ED428">
        <v>0</v>
      </c>
      <c r="EE428">
        <v>0</v>
      </c>
      <c r="EF428">
        <v>0</v>
      </c>
      <c r="EG428">
        <v>1</v>
      </c>
      <c r="EH428">
        <v>0</v>
      </c>
      <c r="EI428">
        <v>1</v>
      </c>
      <c r="EJ428">
        <v>1</v>
      </c>
      <c r="EK428">
        <v>0</v>
      </c>
      <c r="EL428">
        <v>1</v>
      </c>
      <c r="EM428">
        <v>0</v>
      </c>
      <c r="EN428">
        <v>1</v>
      </c>
      <c r="EO428">
        <v>1</v>
      </c>
      <c r="EP428">
        <v>0</v>
      </c>
      <c r="EQ428">
        <v>0</v>
      </c>
      <c r="ER428">
        <v>1</v>
      </c>
      <c r="ES428">
        <v>1</v>
      </c>
      <c r="ET428">
        <v>0</v>
      </c>
      <c r="EU428">
        <v>0</v>
      </c>
      <c r="EV428">
        <v>0</v>
      </c>
      <c r="EW428">
        <v>0</v>
      </c>
    </row>
    <row r="429" spans="1:153" x14ac:dyDescent="0.35">
      <c r="A429" t="s">
        <v>1071</v>
      </c>
      <c r="B429" s="1">
        <v>41640</v>
      </c>
      <c r="C429" s="1">
        <v>41818</v>
      </c>
      <c r="D429">
        <v>1</v>
      </c>
      <c r="E429">
        <v>0</v>
      </c>
      <c r="F429">
        <v>1</v>
      </c>
      <c r="G429">
        <v>0</v>
      </c>
      <c r="H429">
        <v>0</v>
      </c>
      <c r="I429">
        <v>0</v>
      </c>
      <c r="J429">
        <v>1</v>
      </c>
      <c r="K429">
        <v>1</v>
      </c>
      <c r="L429">
        <v>1</v>
      </c>
      <c r="M429">
        <v>1</v>
      </c>
      <c r="N429">
        <v>1</v>
      </c>
      <c r="O429">
        <v>1</v>
      </c>
      <c r="P429">
        <v>1</v>
      </c>
      <c r="Q429">
        <v>0</v>
      </c>
      <c r="R429">
        <v>0</v>
      </c>
      <c r="S429">
        <v>0</v>
      </c>
      <c r="T429">
        <v>0</v>
      </c>
      <c r="U429">
        <v>1</v>
      </c>
      <c r="V429">
        <v>0</v>
      </c>
      <c r="W429">
        <v>1</v>
      </c>
      <c r="X429">
        <v>0</v>
      </c>
      <c r="Y429">
        <v>0</v>
      </c>
      <c r="Z429" t="s">
        <v>1809</v>
      </c>
      <c r="AA429" t="s">
        <v>1809</v>
      </c>
      <c r="AB429" t="s">
        <v>1809</v>
      </c>
      <c r="AC429" t="s">
        <v>1809</v>
      </c>
      <c r="AD429" t="s">
        <v>1809</v>
      </c>
      <c r="AE429" t="s">
        <v>1809</v>
      </c>
      <c r="AF429" t="s">
        <v>1809</v>
      </c>
      <c r="AG429" t="s">
        <v>1809</v>
      </c>
      <c r="AH429" t="s">
        <v>1809</v>
      </c>
      <c r="AI429" t="s">
        <v>1809</v>
      </c>
      <c r="AJ429" t="s">
        <v>1809</v>
      </c>
      <c r="AK429" t="s">
        <v>1809</v>
      </c>
      <c r="AL429" t="s">
        <v>1809</v>
      </c>
      <c r="AM429" t="s">
        <v>1809</v>
      </c>
      <c r="AN429">
        <v>1</v>
      </c>
      <c r="AO429">
        <v>0</v>
      </c>
      <c r="AP429" t="s">
        <v>1809</v>
      </c>
      <c r="AQ429" t="s">
        <v>1809</v>
      </c>
      <c r="AR429" t="s">
        <v>1809</v>
      </c>
      <c r="AS429" t="s">
        <v>1809</v>
      </c>
      <c r="AT429" t="s">
        <v>1809</v>
      </c>
      <c r="AU429" t="s">
        <v>1809</v>
      </c>
      <c r="AV429" t="s">
        <v>1809</v>
      </c>
      <c r="AW429" t="s">
        <v>1809</v>
      </c>
      <c r="AX429" t="s">
        <v>1809</v>
      </c>
      <c r="AY429" t="s">
        <v>1809</v>
      </c>
      <c r="AZ429">
        <v>0</v>
      </c>
      <c r="BA429" t="s">
        <v>1809</v>
      </c>
      <c r="BB429" t="s">
        <v>1809</v>
      </c>
      <c r="BC429" t="s">
        <v>1809</v>
      </c>
      <c r="BD429" t="s">
        <v>1809</v>
      </c>
      <c r="BE429" t="s">
        <v>1809</v>
      </c>
      <c r="BF429" t="s">
        <v>1809</v>
      </c>
      <c r="BG429" t="s">
        <v>1809</v>
      </c>
      <c r="BH429" t="s">
        <v>1809</v>
      </c>
      <c r="BI429" t="s">
        <v>1809</v>
      </c>
      <c r="BJ429" t="s">
        <v>1809</v>
      </c>
      <c r="BK429" t="s">
        <v>1809</v>
      </c>
      <c r="BL429" t="s">
        <v>1809</v>
      </c>
      <c r="BM429" t="s">
        <v>1809</v>
      </c>
      <c r="BN429" t="s">
        <v>1809</v>
      </c>
      <c r="BO429" t="s">
        <v>1809</v>
      </c>
      <c r="BP429" t="s">
        <v>1809</v>
      </c>
      <c r="BQ429" t="s">
        <v>1809</v>
      </c>
      <c r="BR429" t="s">
        <v>1809</v>
      </c>
      <c r="BS429" t="s">
        <v>1809</v>
      </c>
      <c r="BT429" t="s">
        <v>1809</v>
      </c>
      <c r="BU429" t="s">
        <v>1809</v>
      </c>
      <c r="BV429">
        <v>0</v>
      </c>
      <c r="BW429" t="s">
        <v>1809</v>
      </c>
      <c r="BX429" t="s">
        <v>1809</v>
      </c>
      <c r="BY429" t="s">
        <v>1809</v>
      </c>
      <c r="BZ429" t="s">
        <v>1809</v>
      </c>
      <c r="CA429" t="s">
        <v>1809</v>
      </c>
      <c r="CB429" t="s">
        <v>1809</v>
      </c>
      <c r="CC429" t="s">
        <v>1809</v>
      </c>
      <c r="CD429" t="s">
        <v>1809</v>
      </c>
      <c r="CE429" t="s">
        <v>1809</v>
      </c>
      <c r="CF429" t="s">
        <v>1809</v>
      </c>
      <c r="CG429" t="s">
        <v>1809</v>
      </c>
      <c r="CH429">
        <v>1</v>
      </c>
      <c r="CI429">
        <v>1</v>
      </c>
      <c r="CJ429">
        <v>1</v>
      </c>
      <c r="CK429">
        <v>1</v>
      </c>
      <c r="CL429">
        <v>0</v>
      </c>
      <c r="CM429">
        <v>0</v>
      </c>
      <c r="CN429">
        <v>0</v>
      </c>
      <c r="CO429">
        <v>1</v>
      </c>
      <c r="CP429">
        <v>0</v>
      </c>
      <c r="CQ429">
        <v>0</v>
      </c>
      <c r="CR429">
        <v>0</v>
      </c>
      <c r="CS429">
        <v>0</v>
      </c>
      <c r="CT429">
        <v>0</v>
      </c>
      <c r="CU429">
        <v>0</v>
      </c>
      <c r="CV429">
        <v>0</v>
      </c>
      <c r="CW429">
        <v>0</v>
      </c>
      <c r="CX429">
        <v>1</v>
      </c>
      <c r="CY429">
        <v>0</v>
      </c>
      <c r="CZ429">
        <v>0</v>
      </c>
      <c r="DA429">
        <v>0</v>
      </c>
      <c r="DB429">
        <v>0</v>
      </c>
      <c r="DC429">
        <v>0</v>
      </c>
      <c r="DD429">
        <v>0</v>
      </c>
      <c r="DE429">
        <v>0</v>
      </c>
      <c r="DF429">
        <v>0</v>
      </c>
      <c r="DG429">
        <v>1</v>
      </c>
      <c r="DH429">
        <v>0</v>
      </c>
      <c r="DI429">
        <v>0</v>
      </c>
      <c r="DJ429">
        <v>0</v>
      </c>
      <c r="DK429">
        <v>0</v>
      </c>
      <c r="DL429">
        <v>0</v>
      </c>
      <c r="DM429">
        <v>0</v>
      </c>
      <c r="DN429">
        <v>0</v>
      </c>
      <c r="DO429">
        <v>0</v>
      </c>
      <c r="DP429">
        <v>0</v>
      </c>
      <c r="DQ429">
        <v>0</v>
      </c>
      <c r="DR429">
        <v>1</v>
      </c>
      <c r="DS429">
        <v>1</v>
      </c>
      <c r="DT429">
        <v>0</v>
      </c>
      <c r="DU429">
        <v>0</v>
      </c>
      <c r="DV429">
        <v>0</v>
      </c>
      <c r="DW429">
        <v>0</v>
      </c>
      <c r="DX429">
        <v>0</v>
      </c>
      <c r="DY429">
        <v>1</v>
      </c>
      <c r="DZ429">
        <v>0</v>
      </c>
      <c r="EA429">
        <v>1</v>
      </c>
      <c r="EB429">
        <v>0</v>
      </c>
      <c r="EC429">
        <v>0</v>
      </c>
      <c r="ED429">
        <v>0</v>
      </c>
      <c r="EE429">
        <v>0</v>
      </c>
      <c r="EF429">
        <v>0</v>
      </c>
      <c r="EG429">
        <v>1</v>
      </c>
      <c r="EH429">
        <v>0</v>
      </c>
      <c r="EI429">
        <v>1</v>
      </c>
      <c r="EJ429">
        <v>0</v>
      </c>
      <c r="EK429">
        <v>0</v>
      </c>
      <c r="EL429">
        <v>1</v>
      </c>
      <c r="EM429">
        <v>1</v>
      </c>
      <c r="EN429">
        <v>1</v>
      </c>
      <c r="EO429">
        <v>1</v>
      </c>
      <c r="EP429">
        <v>0</v>
      </c>
      <c r="EQ429">
        <v>0</v>
      </c>
      <c r="ER429">
        <v>1</v>
      </c>
      <c r="ES429">
        <v>0</v>
      </c>
      <c r="ET429">
        <v>1</v>
      </c>
      <c r="EU429">
        <v>0</v>
      </c>
      <c r="EV429">
        <v>0</v>
      </c>
      <c r="EW429">
        <v>0</v>
      </c>
    </row>
    <row r="430" spans="1:153" x14ac:dyDescent="0.35">
      <c r="A430" t="s">
        <v>1071</v>
      </c>
      <c r="B430" s="1">
        <v>41819</v>
      </c>
      <c r="C430" s="1">
        <v>41824</v>
      </c>
      <c r="D430">
        <v>1</v>
      </c>
      <c r="E430">
        <v>0</v>
      </c>
      <c r="F430">
        <v>1</v>
      </c>
      <c r="G430">
        <v>0</v>
      </c>
      <c r="H430">
        <v>0</v>
      </c>
      <c r="I430">
        <v>0</v>
      </c>
      <c r="J430">
        <v>1</v>
      </c>
      <c r="K430">
        <v>1</v>
      </c>
      <c r="L430">
        <v>1</v>
      </c>
      <c r="M430">
        <v>1</v>
      </c>
      <c r="N430">
        <v>1</v>
      </c>
      <c r="O430">
        <v>1</v>
      </c>
      <c r="P430">
        <v>1</v>
      </c>
      <c r="Q430">
        <v>0</v>
      </c>
      <c r="R430">
        <v>0</v>
      </c>
      <c r="S430">
        <v>0</v>
      </c>
      <c r="T430">
        <v>0</v>
      </c>
      <c r="U430">
        <v>1</v>
      </c>
      <c r="V430">
        <v>0</v>
      </c>
      <c r="W430">
        <v>1</v>
      </c>
      <c r="X430">
        <v>0</v>
      </c>
      <c r="Y430">
        <v>0</v>
      </c>
      <c r="Z430" t="s">
        <v>1809</v>
      </c>
      <c r="AA430" t="s">
        <v>1809</v>
      </c>
      <c r="AB430" t="s">
        <v>1809</v>
      </c>
      <c r="AC430" t="s">
        <v>1809</v>
      </c>
      <c r="AD430" t="s">
        <v>1809</v>
      </c>
      <c r="AE430" t="s">
        <v>1809</v>
      </c>
      <c r="AF430" t="s">
        <v>1809</v>
      </c>
      <c r="AG430" t="s">
        <v>1809</v>
      </c>
      <c r="AH430" t="s">
        <v>1809</v>
      </c>
      <c r="AI430" t="s">
        <v>1809</v>
      </c>
      <c r="AJ430" t="s">
        <v>1809</v>
      </c>
      <c r="AK430" t="s">
        <v>1809</v>
      </c>
      <c r="AL430" t="s">
        <v>1809</v>
      </c>
      <c r="AM430" t="s">
        <v>1809</v>
      </c>
      <c r="AN430">
        <v>1</v>
      </c>
      <c r="AO430">
        <v>0</v>
      </c>
      <c r="AP430" t="s">
        <v>1809</v>
      </c>
      <c r="AQ430" t="s">
        <v>1809</v>
      </c>
      <c r="AR430" t="s">
        <v>1809</v>
      </c>
      <c r="AS430" t="s">
        <v>1809</v>
      </c>
      <c r="AT430" t="s">
        <v>1809</v>
      </c>
      <c r="AU430" t="s">
        <v>1809</v>
      </c>
      <c r="AV430" t="s">
        <v>1809</v>
      </c>
      <c r="AW430" t="s">
        <v>1809</v>
      </c>
      <c r="AX430" t="s">
        <v>1809</v>
      </c>
      <c r="AY430" t="s">
        <v>1809</v>
      </c>
      <c r="AZ430">
        <v>0</v>
      </c>
      <c r="BA430" t="s">
        <v>1809</v>
      </c>
      <c r="BB430" t="s">
        <v>1809</v>
      </c>
      <c r="BC430" t="s">
        <v>1809</v>
      </c>
      <c r="BD430" t="s">
        <v>1809</v>
      </c>
      <c r="BE430" t="s">
        <v>1809</v>
      </c>
      <c r="BF430" t="s">
        <v>1809</v>
      </c>
      <c r="BG430" t="s">
        <v>1809</v>
      </c>
      <c r="BH430" t="s">
        <v>1809</v>
      </c>
      <c r="BI430" t="s">
        <v>1809</v>
      </c>
      <c r="BJ430" t="s">
        <v>1809</v>
      </c>
      <c r="BK430" t="s">
        <v>1809</v>
      </c>
      <c r="BL430" t="s">
        <v>1809</v>
      </c>
      <c r="BM430" t="s">
        <v>1809</v>
      </c>
      <c r="BN430" t="s">
        <v>1809</v>
      </c>
      <c r="BO430" t="s">
        <v>1809</v>
      </c>
      <c r="BP430" t="s">
        <v>1809</v>
      </c>
      <c r="BQ430" t="s">
        <v>1809</v>
      </c>
      <c r="BR430" t="s">
        <v>1809</v>
      </c>
      <c r="BS430" t="s">
        <v>1809</v>
      </c>
      <c r="BT430" t="s">
        <v>1809</v>
      </c>
      <c r="BU430" t="s">
        <v>1809</v>
      </c>
      <c r="BV430">
        <v>0</v>
      </c>
      <c r="BW430" t="s">
        <v>1809</v>
      </c>
      <c r="BX430" t="s">
        <v>1809</v>
      </c>
      <c r="BY430" t="s">
        <v>1809</v>
      </c>
      <c r="BZ430" t="s">
        <v>1809</v>
      </c>
      <c r="CA430" t="s">
        <v>1809</v>
      </c>
      <c r="CB430" t="s">
        <v>1809</v>
      </c>
      <c r="CC430" t="s">
        <v>1809</v>
      </c>
      <c r="CD430" t="s">
        <v>1809</v>
      </c>
      <c r="CE430" t="s">
        <v>1809</v>
      </c>
      <c r="CF430" t="s">
        <v>1809</v>
      </c>
      <c r="CG430" t="s">
        <v>1809</v>
      </c>
      <c r="CH430">
        <v>1</v>
      </c>
      <c r="CI430">
        <v>1</v>
      </c>
      <c r="CJ430">
        <v>1</v>
      </c>
      <c r="CK430">
        <v>1</v>
      </c>
      <c r="CL430">
        <v>0</v>
      </c>
      <c r="CM430">
        <v>0</v>
      </c>
      <c r="CN430">
        <v>0</v>
      </c>
      <c r="CO430">
        <v>1</v>
      </c>
      <c r="CP430">
        <v>0</v>
      </c>
      <c r="CQ430">
        <v>0</v>
      </c>
      <c r="CR430">
        <v>0</v>
      </c>
      <c r="CS430">
        <v>0</v>
      </c>
      <c r="CT430">
        <v>0</v>
      </c>
      <c r="CU430">
        <v>0</v>
      </c>
      <c r="CV430">
        <v>0</v>
      </c>
      <c r="CW430">
        <v>0</v>
      </c>
      <c r="CX430">
        <v>1</v>
      </c>
      <c r="CY430">
        <v>0</v>
      </c>
      <c r="CZ430">
        <v>0</v>
      </c>
      <c r="DA430">
        <v>0</v>
      </c>
      <c r="DB430">
        <v>0</v>
      </c>
      <c r="DC430">
        <v>0</v>
      </c>
      <c r="DD430">
        <v>0</v>
      </c>
      <c r="DE430">
        <v>0</v>
      </c>
      <c r="DF430">
        <v>0</v>
      </c>
      <c r="DG430">
        <v>1</v>
      </c>
      <c r="DH430">
        <v>0</v>
      </c>
      <c r="DI430">
        <v>0</v>
      </c>
      <c r="DJ430">
        <v>0</v>
      </c>
      <c r="DK430">
        <v>0</v>
      </c>
      <c r="DL430">
        <v>0</v>
      </c>
      <c r="DM430">
        <v>0</v>
      </c>
      <c r="DN430">
        <v>0</v>
      </c>
      <c r="DO430">
        <v>0</v>
      </c>
      <c r="DP430">
        <v>0</v>
      </c>
      <c r="DQ430">
        <v>0</v>
      </c>
      <c r="DR430">
        <v>1</v>
      </c>
      <c r="DS430">
        <v>1</v>
      </c>
      <c r="DT430">
        <v>0</v>
      </c>
      <c r="DU430">
        <v>0</v>
      </c>
      <c r="DV430">
        <v>0</v>
      </c>
      <c r="DW430">
        <v>0</v>
      </c>
      <c r="DX430">
        <v>0</v>
      </c>
      <c r="DY430">
        <v>1</v>
      </c>
      <c r="DZ430">
        <v>0</v>
      </c>
      <c r="EA430">
        <v>1</v>
      </c>
      <c r="EB430">
        <v>0</v>
      </c>
      <c r="EC430">
        <v>0</v>
      </c>
      <c r="ED430">
        <v>0</v>
      </c>
      <c r="EE430">
        <v>0</v>
      </c>
      <c r="EF430">
        <v>0</v>
      </c>
      <c r="EG430">
        <v>1</v>
      </c>
      <c r="EH430">
        <v>0</v>
      </c>
      <c r="EI430">
        <v>1</v>
      </c>
      <c r="EJ430">
        <v>0</v>
      </c>
      <c r="EK430">
        <v>0</v>
      </c>
      <c r="EL430">
        <v>1</v>
      </c>
      <c r="EM430">
        <v>1</v>
      </c>
      <c r="EN430">
        <v>1</v>
      </c>
      <c r="EO430">
        <v>1</v>
      </c>
      <c r="EP430">
        <v>0</v>
      </c>
      <c r="EQ430">
        <v>0</v>
      </c>
      <c r="ER430">
        <v>1</v>
      </c>
      <c r="ES430">
        <v>0</v>
      </c>
      <c r="ET430">
        <v>1</v>
      </c>
      <c r="EU430">
        <v>0</v>
      </c>
      <c r="EV430">
        <v>0</v>
      </c>
      <c r="EW430">
        <v>0</v>
      </c>
    </row>
    <row r="431" spans="1:153" x14ac:dyDescent="0.35">
      <c r="A431" t="s">
        <v>1071</v>
      </c>
      <c r="B431" s="1">
        <v>41825</v>
      </c>
      <c r="C431" s="1">
        <v>42572</v>
      </c>
      <c r="D431">
        <v>1</v>
      </c>
      <c r="E431">
        <v>0</v>
      </c>
      <c r="F431">
        <v>1</v>
      </c>
      <c r="G431">
        <v>0</v>
      </c>
      <c r="H431">
        <v>0</v>
      </c>
      <c r="I431">
        <v>0</v>
      </c>
      <c r="J431">
        <v>1</v>
      </c>
      <c r="K431">
        <v>1</v>
      </c>
      <c r="L431">
        <v>1</v>
      </c>
      <c r="M431">
        <v>1</v>
      </c>
      <c r="N431">
        <v>1</v>
      </c>
      <c r="O431">
        <v>1</v>
      </c>
      <c r="P431">
        <v>1</v>
      </c>
      <c r="Q431">
        <v>0</v>
      </c>
      <c r="R431">
        <v>0</v>
      </c>
      <c r="S431">
        <v>0</v>
      </c>
      <c r="T431">
        <v>0</v>
      </c>
      <c r="U431">
        <v>1</v>
      </c>
      <c r="V431">
        <v>0</v>
      </c>
      <c r="W431">
        <v>1</v>
      </c>
      <c r="X431">
        <v>0</v>
      </c>
      <c r="Y431">
        <v>0</v>
      </c>
      <c r="Z431" t="s">
        <v>1809</v>
      </c>
      <c r="AA431" t="s">
        <v>1809</v>
      </c>
      <c r="AB431" t="s">
        <v>1809</v>
      </c>
      <c r="AC431" t="s">
        <v>1809</v>
      </c>
      <c r="AD431" t="s">
        <v>1809</v>
      </c>
      <c r="AE431" t="s">
        <v>1809</v>
      </c>
      <c r="AF431" t="s">
        <v>1809</v>
      </c>
      <c r="AG431" t="s">
        <v>1809</v>
      </c>
      <c r="AH431" t="s">
        <v>1809</v>
      </c>
      <c r="AI431" t="s">
        <v>1809</v>
      </c>
      <c r="AJ431" t="s">
        <v>1809</v>
      </c>
      <c r="AK431" t="s">
        <v>1809</v>
      </c>
      <c r="AL431" t="s">
        <v>1809</v>
      </c>
      <c r="AM431" t="s">
        <v>1809</v>
      </c>
      <c r="AN431">
        <v>1</v>
      </c>
      <c r="AO431">
        <v>0</v>
      </c>
      <c r="AP431" t="s">
        <v>1809</v>
      </c>
      <c r="AQ431" t="s">
        <v>1809</v>
      </c>
      <c r="AR431" t="s">
        <v>1809</v>
      </c>
      <c r="AS431" t="s">
        <v>1809</v>
      </c>
      <c r="AT431" t="s">
        <v>1809</v>
      </c>
      <c r="AU431" t="s">
        <v>1809</v>
      </c>
      <c r="AV431" t="s">
        <v>1809</v>
      </c>
      <c r="AW431" t="s">
        <v>1809</v>
      </c>
      <c r="AX431" t="s">
        <v>1809</v>
      </c>
      <c r="AY431" t="s">
        <v>1809</v>
      </c>
      <c r="AZ431">
        <v>0</v>
      </c>
      <c r="BA431" t="s">
        <v>1809</v>
      </c>
      <c r="BB431" t="s">
        <v>1809</v>
      </c>
      <c r="BC431" t="s">
        <v>1809</v>
      </c>
      <c r="BD431" t="s">
        <v>1809</v>
      </c>
      <c r="BE431" t="s">
        <v>1809</v>
      </c>
      <c r="BF431" t="s">
        <v>1809</v>
      </c>
      <c r="BG431" t="s">
        <v>1809</v>
      </c>
      <c r="BH431" t="s">
        <v>1809</v>
      </c>
      <c r="BI431" t="s">
        <v>1809</v>
      </c>
      <c r="BJ431" t="s">
        <v>1809</v>
      </c>
      <c r="BK431" t="s">
        <v>1809</v>
      </c>
      <c r="BL431" t="s">
        <v>1809</v>
      </c>
      <c r="BM431" t="s">
        <v>1809</v>
      </c>
      <c r="BN431" t="s">
        <v>1809</v>
      </c>
      <c r="BO431" t="s">
        <v>1809</v>
      </c>
      <c r="BP431" t="s">
        <v>1809</v>
      </c>
      <c r="BQ431" t="s">
        <v>1809</v>
      </c>
      <c r="BR431" t="s">
        <v>1809</v>
      </c>
      <c r="BS431" t="s">
        <v>1809</v>
      </c>
      <c r="BT431" t="s">
        <v>1809</v>
      </c>
      <c r="BU431" t="s">
        <v>1809</v>
      </c>
      <c r="BV431">
        <v>0</v>
      </c>
      <c r="BW431" t="s">
        <v>1809</v>
      </c>
      <c r="BX431" t="s">
        <v>1809</v>
      </c>
      <c r="BY431" t="s">
        <v>1809</v>
      </c>
      <c r="BZ431" t="s">
        <v>1809</v>
      </c>
      <c r="CA431" t="s">
        <v>1809</v>
      </c>
      <c r="CB431" t="s">
        <v>1809</v>
      </c>
      <c r="CC431" t="s">
        <v>1809</v>
      </c>
      <c r="CD431" t="s">
        <v>1809</v>
      </c>
      <c r="CE431" t="s">
        <v>1809</v>
      </c>
      <c r="CF431" t="s">
        <v>1809</v>
      </c>
      <c r="CG431" t="s">
        <v>1809</v>
      </c>
      <c r="CH431">
        <v>1</v>
      </c>
      <c r="CI431">
        <v>1</v>
      </c>
      <c r="CJ431">
        <v>1</v>
      </c>
      <c r="CK431">
        <v>1</v>
      </c>
      <c r="CL431">
        <v>0</v>
      </c>
      <c r="CM431">
        <v>0</v>
      </c>
      <c r="CN431">
        <v>0</v>
      </c>
      <c r="CO431">
        <v>1</v>
      </c>
      <c r="CP431">
        <v>0</v>
      </c>
      <c r="CQ431">
        <v>0</v>
      </c>
      <c r="CR431">
        <v>0</v>
      </c>
      <c r="CS431">
        <v>0</v>
      </c>
      <c r="CT431">
        <v>0</v>
      </c>
      <c r="CU431">
        <v>0</v>
      </c>
      <c r="CV431">
        <v>0</v>
      </c>
      <c r="CW431">
        <v>0</v>
      </c>
      <c r="CX431">
        <v>1</v>
      </c>
      <c r="CY431">
        <v>0</v>
      </c>
      <c r="CZ431">
        <v>0</v>
      </c>
      <c r="DA431">
        <v>0</v>
      </c>
      <c r="DB431">
        <v>0</v>
      </c>
      <c r="DC431">
        <v>0</v>
      </c>
      <c r="DD431">
        <v>0</v>
      </c>
      <c r="DE431">
        <v>0</v>
      </c>
      <c r="DF431">
        <v>0</v>
      </c>
      <c r="DG431">
        <v>1</v>
      </c>
      <c r="DH431">
        <v>0</v>
      </c>
      <c r="DI431">
        <v>0</v>
      </c>
      <c r="DJ431">
        <v>0</v>
      </c>
      <c r="DK431">
        <v>0</v>
      </c>
      <c r="DL431">
        <v>0</v>
      </c>
      <c r="DM431">
        <v>0</v>
      </c>
      <c r="DN431">
        <v>0</v>
      </c>
      <c r="DO431">
        <v>0</v>
      </c>
      <c r="DP431">
        <v>0</v>
      </c>
      <c r="DQ431">
        <v>0</v>
      </c>
      <c r="DR431">
        <v>1</v>
      </c>
      <c r="DS431">
        <v>1</v>
      </c>
      <c r="DT431">
        <v>0</v>
      </c>
      <c r="DU431">
        <v>0</v>
      </c>
      <c r="DV431">
        <v>0</v>
      </c>
      <c r="DW431">
        <v>0</v>
      </c>
      <c r="DX431">
        <v>0</v>
      </c>
      <c r="DY431">
        <v>1</v>
      </c>
      <c r="DZ431">
        <v>0</v>
      </c>
      <c r="EA431">
        <v>1</v>
      </c>
      <c r="EB431">
        <v>0</v>
      </c>
      <c r="EC431">
        <v>0</v>
      </c>
      <c r="ED431">
        <v>0</v>
      </c>
      <c r="EE431">
        <v>0</v>
      </c>
      <c r="EF431">
        <v>0</v>
      </c>
      <c r="EG431">
        <v>1</v>
      </c>
      <c r="EH431">
        <v>0</v>
      </c>
      <c r="EI431">
        <v>1</v>
      </c>
      <c r="EJ431">
        <v>0</v>
      </c>
      <c r="EK431">
        <v>0</v>
      </c>
      <c r="EL431">
        <v>1</v>
      </c>
      <c r="EM431">
        <v>1</v>
      </c>
      <c r="EN431">
        <v>1</v>
      </c>
      <c r="EO431">
        <v>1</v>
      </c>
      <c r="EP431">
        <v>0</v>
      </c>
      <c r="EQ431">
        <v>0</v>
      </c>
      <c r="ER431">
        <v>1</v>
      </c>
      <c r="ES431">
        <v>0</v>
      </c>
      <c r="ET431">
        <v>1</v>
      </c>
      <c r="EU431">
        <v>0</v>
      </c>
      <c r="EV431">
        <v>0</v>
      </c>
      <c r="EW431">
        <v>0</v>
      </c>
    </row>
    <row r="432" spans="1:153" x14ac:dyDescent="0.35">
      <c r="A432" t="s">
        <v>1071</v>
      </c>
      <c r="B432" s="1">
        <v>42573</v>
      </c>
      <c r="C432" s="1">
        <v>43190</v>
      </c>
      <c r="D432">
        <v>1</v>
      </c>
      <c r="E432">
        <v>0</v>
      </c>
      <c r="F432">
        <v>1</v>
      </c>
      <c r="G432">
        <v>0</v>
      </c>
      <c r="H432">
        <v>0</v>
      </c>
      <c r="I432">
        <v>0</v>
      </c>
      <c r="J432">
        <v>1</v>
      </c>
      <c r="K432">
        <v>1</v>
      </c>
      <c r="L432">
        <v>1</v>
      </c>
      <c r="M432">
        <v>1</v>
      </c>
      <c r="N432">
        <v>1</v>
      </c>
      <c r="O432">
        <v>1</v>
      </c>
      <c r="P432">
        <v>1</v>
      </c>
      <c r="Q432">
        <v>0</v>
      </c>
      <c r="R432">
        <v>0</v>
      </c>
      <c r="S432">
        <v>0</v>
      </c>
      <c r="T432">
        <v>0</v>
      </c>
      <c r="U432">
        <v>1</v>
      </c>
      <c r="V432">
        <v>0</v>
      </c>
      <c r="W432">
        <v>1</v>
      </c>
      <c r="X432">
        <v>0</v>
      </c>
      <c r="Y432">
        <v>0</v>
      </c>
      <c r="Z432" t="s">
        <v>1809</v>
      </c>
      <c r="AA432" t="s">
        <v>1809</v>
      </c>
      <c r="AB432" t="s">
        <v>1809</v>
      </c>
      <c r="AC432" t="s">
        <v>1809</v>
      </c>
      <c r="AD432" t="s">
        <v>1809</v>
      </c>
      <c r="AE432" t="s">
        <v>1809</v>
      </c>
      <c r="AF432" t="s">
        <v>1809</v>
      </c>
      <c r="AG432" t="s">
        <v>1809</v>
      </c>
      <c r="AH432" t="s">
        <v>1809</v>
      </c>
      <c r="AI432" t="s">
        <v>1809</v>
      </c>
      <c r="AJ432" t="s">
        <v>1809</v>
      </c>
      <c r="AK432" t="s">
        <v>1809</v>
      </c>
      <c r="AL432" t="s">
        <v>1809</v>
      </c>
      <c r="AM432" t="s">
        <v>1809</v>
      </c>
      <c r="AN432">
        <v>1</v>
      </c>
      <c r="AO432">
        <v>0</v>
      </c>
      <c r="AP432" t="s">
        <v>1809</v>
      </c>
      <c r="AQ432" t="s">
        <v>1809</v>
      </c>
      <c r="AR432" t="s">
        <v>1809</v>
      </c>
      <c r="AS432" t="s">
        <v>1809</v>
      </c>
      <c r="AT432" t="s">
        <v>1809</v>
      </c>
      <c r="AU432" t="s">
        <v>1809</v>
      </c>
      <c r="AV432" t="s">
        <v>1809</v>
      </c>
      <c r="AW432" t="s">
        <v>1809</v>
      </c>
      <c r="AX432" t="s">
        <v>1809</v>
      </c>
      <c r="AY432" t="s">
        <v>1809</v>
      </c>
      <c r="AZ432">
        <v>0</v>
      </c>
      <c r="BA432" t="s">
        <v>1809</v>
      </c>
      <c r="BB432" t="s">
        <v>1809</v>
      </c>
      <c r="BC432" t="s">
        <v>1809</v>
      </c>
      <c r="BD432" t="s">
        <v>1809</v>
      </c>
      <c r="BE432" t="s">
        <v>1809</v>
      </c>
      <c r="BF432" t="s">
        <v>1809</v>
      </c>
      <c r="BG432" t="s">
        <v>1809</v>
      </c>
      <c r="BH432" t="s">
        <v>1809</v>
      </c>
      <c r="BI432" t="s">
        <v>1809</v>
      </c>
      <c r="BJ432" t="s">
        <v>1809</v>
      </c>
      <c r="BK432" t="s">
        <v>1809</v>
      </c>
      <c r="BL432" t="s">
        <v>1809</v>
      </c>
      <c r="BM432" t="s">
        <v>1809</v>
      </c>
      <c r="BN432" t="s">
        <v>1809</v>
      </c>
      <c r="BO432" t="s">
        <v>1809</v>
      </c>
      <c r="BP432" t="s">
        <v>1809</v>
      </c>
      <c r="BQ432" t="s">
        <v>1809</v>
      </c>
      <c r="BR432" t="s">
        <v>1809</v>
      </c>
      <c r="BS432" t="s">
        <v>1809</v>
      </c>
      <c r="BT432" t="s">
        <v>1809</v>
      </c>
      <c r="BU432" t="s">
        <v>1809</v>
      </c>
      <c r="BV432">
        <v>0</v>
      </c>
      <c r="BW432" t="s">
        <v>1809</v>
      </c>
      <c r="BX432" t="s">
        <v>1809</v>
      </c>
      <c r="BY432" t="s">
        <v>1809</v>
      </c>
      <c r="BZ432" t="s">
        <v>1809</v>
      </c>
      <c r="CA432" t="s">
        <v>1809</v>
      </c>
      <c r="CB432" t="s">
        <v>1809</v>
      </c>
      <c r="CC432" t="s">
        <v>1809</v>
      </c>
      <c r="CD432" t="s">
        <v>1809</v>
      </c>
      <c r="CE432" t="s">
        <v>1809</v>
      </c>
      <c r="CF432" t="s">
        <v>1809</v>
      </c>
      <c r="CG432" t="s">
        <v>1809</v>
      </c>
      <c r="CH432">
        <v>1</v>
      </c>
      <c r="CI432">
        <v>1</v>
      </c>
      <c r="CJ432">
        <v>1</v>
      </c>
      <c r="CK432">
        <v>1</v>
      </c>
      <c r="CL432">
        <v>0</v>
      </c>
      <c r="CM432">
        <v>0</v>
      </c>
      <c r="CN432">
        <v>0</v>
      </c>
      <c r="CO432">
        <v>1</v>
      </c>
      <c r="CP432">
        <v>0</v>
      </c>
      <c r="CQ432">
        <v>0</v>
      </c>
      <c r="CR432">
        <v>0</v>
      </c>
      <c r="CS432">
        <v>0</v>
      </c>
      <c r="CT432">
        <v>0</v>
      </c>
      <c r="CU432">
        <v>0</v>
      </c>
      <c r="CV432">
        <v>0</v>
      </c>
      <c r="CW432">
        <v>0</v>
      </c>
      <c r="CX432">
        <v>1</v>
      </c>
      <c r="CY432">
        <v>0</v>
      </c>
      <c r="CZ432">
        <v>0</v>
      </c>
      <c r="DA432">
        <v>0</v>
      </c>
      <c r="DB432">
        <v>0</v>
      </c>
      <c r="DC432">
        <v>0</v>
      </c>
      <c r="DD432">
        <v>0</v>
      </c>
      <c r="DE432">
        <v>0</v>
      </c>
      <c r="DF432">
        <v>0</v>
      </c>
      <c r="DG432">
        <v>1</v>
      </c>
      <c r="DH432">
        <v>0</v>
      </c>
      <c r="DI432">
        <v>0</v>
      </c>
      <c r="DJ432">
        <v>0</v>
      </c>
      <c r="DK432">
        <v>0</v>
      </c>
      <c r="DL432">
        <v>0</v>
      </c>
      <c r="DM432">
        <v>0</v>
      </c>
      <c r="DN432">
        <v>0</v>
      </c>
      <c r="DO432">
        <v>0</v>
      </c>
      <c r="DP432">
        <v>0</v>
      </c>
      <c r="DQ432">
        <v>0</v>
      </c>
      <c r="DR432">
        <v>1</v>
      </c>
      <c r="DS432">
        <v>1</v>
      </c>
      <c r="DT432">
        <v>0</v>
      </c>
      <c r="DU432">
        <v>0</v>
      </c>
      <c r="DV432">
        <v>0</v>
      </c>
      <c r="DW432">
        <v>0</v>
      </c>
      <c r="DX432">
        <v>0</v>
      </c>
      <c r="DY432">
        <v>1</v>
      </c>
      <c r="DZ432">
        <v>0</v>
      </c>
      <c r="EA432">
        <v>1</v>
      </c>
      <c r="EB432">
        <v>0</v>
      </c>
      <c r="EC432">
        <v>0</v>
      </c>
      <c r="ED432">
        <v>0</v>
      </c>
      <c r="EE432">
        <v>0</v>
      </c>
      <c r="EF432">
        <v>0</v>
      </c>
      <c r="EG432">
        <v>1</v>
      </c>
      <c r="EH432">
        <v>0</v>
      </c>
      <c r="EI432">
        <v>1</v>
      </c>
      <c r="EJ432">
        <v>0</v>
      </c>
      <c r="EK432">
        <v>0</v>
      </c>
      <c r="EL432">
        <v>1</v>
      </c>
      <c r="EM432">
        <v>1</v>
      </c>
      <c r="EN432">
        <v>1</v>
      </c>
      <c r="EO432">
        <v>1</v>
      </c>
      <c r="EP432">
        <v>0</v>
      </c>
      <c r="EQ432">
        <v>0</v>
      </c>
      <c r="ER432">
        <v>1</v>
      </c>
      <c r="ES432">
        <v>0</v>
      </c>
      <c r="ET432">
        <v>1</v>
      </c>
      <c r="EU432">
        <v>0</v>
      </c>
      <c r="EV432">
        <v>0</v>
      </c>
      <c r="EW432">
        <v>0</v>
      </c>
    </row>
    <row r="433" spans="1:153" x14ac:dyDescent="0.35">
      <c r="A433" t="s">
        <v>1071</v>
      </c>
      <c r="B433" s="1">
        <v>43191</v>
      </c>
      <c r="C433" s="1">
        <v>43830</v>
      </c>
      <c r="D433">
        <v>1</v>
      </c>
      <c r="E433">
        <v>0</v>
      </c>
      <c r="F433">
        <v>1</v>
      </c>
      <c r="G433">
        <v>0</v>
      </c>
      <c r="H433">
        <v>0</v>
      </c>
      <c r="I433">
        <v>0</v>
      </c>
      <c r="J433">
        <v>1</v>
      </c>
      <c r="K433">
        <v>1</v>
      </c>
      <c r="L433">
        <v>1</v>
      </c>
      <c r="M433">
        <v>1</v>
      </c>
      <c r="N433">
        <v>1</v>
      </c>
      <c r="O433">
        <v>1</v>
      </c>
      <c r="P433">
        <v>1</v>
      </c>
      <c r="Q433">
        <v>0</v>
      </c>
      <c r="R433">
        <v>0</v>
      </c>
      <c r="S433">
        <v>0</v>
      </c>
      <c r="T433">
        <v>0</v>
      </c>
      <c r="U433">
        <v>1</v>
      </c>
      <c r="V433">
        <v>0</v>
      </c>
      <c r="W433">
        <v>1</v>
      </c>
      <c r="X433">
        <v>0</v>
      </c>
      <c r="Y433">
        <v>0</v>
      </c>
      <c r="Z433" t="s">
        <v>1809</v>
      </c>
      <c r="AA433" t="s">
        <v>1809</v>
      </c>
      <c r="AB433" t="s">
        <v>1809</v>
      </c>
      <c r="AC433" t="s">
        <v>1809</v>
      </c>
      <c r="AD433" t="s">
        <v>1809</v>
      </c>
      <c r="AE433" t="s">
        <v>1809</v>
      </c>
      <c r="AF433" t="s">
        <v>1809</v>
      </c>
      <c r="AG433" t="s">
        <v>1809</v>
      </c>
      <c r="AH433" t="s">
        <v>1809</v>
      </c>
      <c r="AI433" t="s">
        <v>1809</v>
      </c>
      <c r="AJ433" t="s">
        <v>1809</v>
      </c>
      <c r="AK433" t="s">
        <v>1809</v>
      </c>
      <c r="AL433" t="s">
        <v>1809</v>
      </c>
      <c r="AM433" t="s">
        <v>1809</v>
      </c>
      <c r="AN433">
        <v>1</v>
      </c>
      <c r="AO433">
        <v>0</v>
      </c>
      <c r="AP433" t="s">
        <v>1809</v>
      </c>
      <c r="AQ433" t="s">
        <v>1809</v>
      </c>
      <c r="AR433" t="s">
        <v>1809</v>
      </c>
      <c r="AS433" t="s">
        <v>1809</v>
      </c>
      <c r="AT433" t="s">
        <v>1809</v>
      </c>
      <c r="AU433" t="s">
        <v>1809</v>
      </c>
      <c r="AV433" t="s">
        <v>1809</v>
      </c>
      <c r="AW433" t="s">
        <v>1809</v>
      </c>
      <c r="AX433" t="s">
        <v>1809</v>
      </c>
      <c r="AY433" t="s">
        <v>1809</v>
      </c>
      <c r="AZ433">
        <v>0</v>
      </c>
      <c r="BA433" t="s">
        <v>1809</v>
      </c>
      <c r="BB433" t="s">
        <v>1809</v>
      </c>
      <c r="BC433" t="s">
        <v>1809</v>
      </c>
      <c r="BD433" t="s">
        <v>1809</v>
      </c>
      <c r="BE433" t="s">
        <v>1809</v>
      </c>
      <c r="BF433" t="s">
        <v>1809</v>
      </c>
      <c r="BG433" t="s">
        <v>1809</v>
      </c>
      <c r="BH433" t="s">
        <v>1809</v>
      </c>
      <c r="BI433" t="s">
        <v>1809</v>
      </c>
      <c r="BJ433" t="s">
        <v>1809</v>
      </c>
      <c r="BK433" t="s">
        <v>1809</v>
      </c>
      <c r="BL433" t="s">
        <v>1809</v>
      </c>
      <c r="BM433" t="s">
        <v>1809</v>
      </c>
      <c r="BN433" t="s">
        <v>1809</v>
      </c>
      <c r="BO433" t="s">
        <v>1809</v>
      </c>
      <c r="BP433" t="s">
        <v>1809</v>
      </c>
      <c r="BQ433" t="s">
        <v>1809</v>
      </c>
      <c r="BR433" t="s">
        <v>1809</v>
      </c>
      <c r="BS433" t="s">
        <v>1809</v>
      </c>
      <c r="BT433" t="s">
        <v>1809</v>
      </c>
      <c r="BU433" t="s">
        <v>1809</v>
      </c>
      <c r="BV433">
        <v>0</v>
      </c>
      <c r="BW433" t="s">
        <v>1809</v>
      </c>
      <c r="BX433" t="s">
        <v>1809</v>
      </c>
      <c r="BY433" t="s">
        <v>1809</v>
      </c>
      <c r="BZ433" t="s">
        <v>1809</v>
      </c>
      <c r="CA433" t="s">
        <v>1809</v>
      </c>
      <c r="CB433" t="s">
        <v>1809</v>
      </c>
      <c r="CC433" t="s">
        <v>1809</v>
      </c>
      <c r="CD433" t="s">
        <v>1809</v>
      </c>
      <c r="CE433" t="s">
        <v>1809</v>
      </c>
      <c r="CF433" t="s">
        <v>1809</v>
      </c>
      <c r="CG433" t="s">
        <v>1809</v>
      </c>
      <c r="CH433">
        <v>1</v>
      </c>
      <c r="CI433">
        <v>1</v>
      </c>
      <c r="CJ433">
        <v>1</v>
      </c>
      <c r="CK433">
        <v>1</v>
      </c>
      <c r="CL433">
        <v>0</v>
      </c>
      <c r="CM433">
        <v>0</v>
      </c>
      <c r="CN433">
        <v>0</v>
      </c>
      <c r="CO433">
        <v>1</v>
      </c>
      <c r="CP433">
        <v>0</v>
      </c>
      <c r="CQ433">
        <v>0</v>
      </c>
      <c r="CR433">
        <v>0</v>
      </c>
      <c r="CS433">
        <v>0</v>
      </c>
      <c r="CT433">
        <v>0</v>
      </c>
      <c r="CU433">
        <v>0</v>
      </c>
      <c r="CV433">
        <v>0</v>
      </c>
      <c r="CW433">
        <v>0</v>
      </c>
      <c r="CX433">
        <v>1</v>
      </c>
      <c r="CY433">
        <v>0</v>
      </c>
      <c r="CZ433">
        <v>0</v>
      </c>
      <c r="DA433">
        <v>0</v>
      </c>
      <c r="DB433">
        <v>0</v>
      </c>
      <c r="DC433">
        <v>0</v>
      </c>
      <c r="DD433">
        <v>0</v>
      </c>
      <c r="DE433">
        <v>0</v>
      </c>
      <c r="DF433">
        <v>0</v>
      </c>
      <c r="DG433">
        <v>1</v>
      </c>
      <c r="DH433">
        <v>0</v>
      </c>
      <c r="DI433">
        <v>0</v>
      </c>
      <c r="DJ433">
        <v>0</v>
      </c>
      <c r="DK433">
        <v>0</v>
      </c>
      <c r="DL433">
        <v>0</v>
      </c>
      <c r="DM433">
        <v>0</v>
      </c>
      <c r="DN433">
        <v>0</v>
      </c>
      <c r="DO433">
        <v>0</v>
      </c>
      <c r="DP433">
        <v>0</v>
      </c>
      <c r="DQ433">
        <v>0</v>
      </c>
      <c r="DR433">
        <v>1</v>
      </c>
      <c r="DS433">
        <v>1</v>
      </c>
      <c r="DT433">
        <v>0</v>
      </c>
      <c r="DU433">
        <v>0</v>
      </c>
      <c r="DV433">
        <v>0</v>
      </c>
      <c r="DW433">
        <v>0</v>
      </c>
      <c r="DX433">
        <v>0</v>
      </c>
      <c r="DY433">
        <v>1</v>
      </c>
      <c r="DZ433">
        <v>0</v>
      </c>
      <c r="EA433">
        <v>1</v>
      </c>
      <c r="EB433">
        <v>0</v>
      </c>
      <c r="EC433">
        <v>0</v>
      </c>
      <c r="ED433">
        <v>0</v>
      </c>
      <c r="EE433">
        <v>0</v>
      </c>
      <c r="EF433">
        <v>0</v>
      </c>
      <c r="EG433">
        <v>1</v>
      </c>
      <c r="EH433">
        <v>0</v>
      </c>
      <c r="EI433">
        <v>1</v>
      </c>
      <c r="EJ433">
        <v>0</v>
      </c>
      <c r="EK433">
        <v>0</v>
      </c>
      <c r="EL433">
        <v>1</v>
      </c>
      <c r="EM433">
        <v>1</v>
      </c>
      <c r="EN433">
        <v>1</v>
      </c>
      <c r="EO433">
        <v>1</v>
      </c>
      <c r="EP433">
        <v>0</v>
      </c>
      <c r="EQ433">
        <v>0</v>
      </c>
      <c r="ER433">
        <v>1</v>
      </c>
      <c r="ES433">
        <v>0</v>
      </c>
      <c r="ET433">
        <v>1</v>
      </c>
      <c r="EU433">
        <v>0</v>
      </c>
      <c r="EV433">
        <v>0</v>
      </c>
      <c r="EW433">
        <v>0</v>
      </c>
    </row>
    <row r="434" spans="1:153" x14ac:dyDescent="0.35">
      <c r="A434" t="s">
        <v>1084</v>
      </c>
      <c r="B434" s="1">
        <v>41640</v>
      </c>
      <c r="C434" s="1">
        <v>41861</v>
      </c>
      <c r="D434">
        <v>1</v>
      </c>
      <c r="E434">
        <v>0</v>
      </c>
      <c r="F434">
        <v>1</v>
      </c>
      <c r="G434">
        <v>0</v>
      </c>
      <c r="H434">
        <v>0</v>
      </c>
      <c r="I434">
        <v>0</v>
      </c>
      <c r="J434">
        <v>1</v>
      </c>
      <c r="K434">
        <v>3</v>
      </c>
      <c r="L434">
        <v>0</v>
      </c>
      <c r="M434">
        <v>1</v>
      </c>
      <c r="N434">
        <v>1</v>
      </c>
      <c r="O434">
        <v>1</v>
      </c>
      <c r="P434">
        <v>1</v>
      </c>
      <c r="Q434">
        <v>0</v>
      </c>
      <c r="R434">
        <v>1</v>
      </c>
      <c r="S434">
        <v>0</v>
      </c>
      <c r="T434">
        <v>0</v>
      </c>
      <c r="U434">
        <v>0</v>
      </c>
      <c r="V434">
        <v>1</v>
      </c>
      <c r="W434">
        <v>1</v>
      </c>
      <c r="X434">
        <v>0</v>
      </c>
      <c r="Y434">
        <v>0</v>
      </c>
      <c r="Z434" t="s">
        <v>1809</v>
      </c>
      <c r="AA434" t="s">
        <v>1809</v>
      </c>
      <c r="AB434" t="s">
        <v>1809</v>
      </c>
      <c r="AC434" t="s">
        <v>1809</v>
      </c>
      <c r="AD434" t="s">
        <v>1809</v>
      </c>
      <c r="AE434" t="s">
        <v>1809</v>
      </c>
      <c r="AF434" t="s">
        <v>1809</v>
      </c>
      <c r="AG434" t="s">
        <v>1809</v>
      </c>
      <c r="AH434" t="s">
        <v>1809</v>
      </c>
      <c r="AI434" t="s">
        <v>1809</v>
      </c>
      <c r="AJ434" t="s">
        <v>1809</v>
      </c>
      <c r="AK434" t="s">
        <v>1809</v>
      </c>
      <c r="AL434" t="s">
        <v>1809</v>
      </c>
      <c r="AM434" t="s">
        <v>1809</v>
      </c>
      <c r="AN434">
        <v>0</v>
      </c>
      <c r="AO434">
        <v>0</v>
      </c>
      <c r="AP434" t="s">
        <v>1809</v>
      </c>
      <c r="AQ434" t="s">
        <v>1809</v>
      </c>
      <c r="AR434" t="s">
        <v>1809</v>
      </c>
      <c r="AS434" t="s">
        <v>1809</v>
      </c>
      <c r="AT434" t="s">
        <v>1809</v>
      </c>
      <c r="AU434" t="s">
        <v>1809</v>
      </c>
      <c r="AV434" t="s">
        <v>1809</v>
      </c>
      <c r="AW434" t="s">
        <v>1809</v>
      </c>
      <c r="AX434" t="s">
        <v>1809</v>
      </c>
      <c r="AY434" t="s">
        <v>1809</v>
      </c>
      <c r="AZ434">
        <v>0</v>
      </c>
      <c r="BA434" t="s">
        <v>1809</v>
      </c>
      <c r="BB434" t="s">
        <v>1809</v>
      </c>
      <c r="BC434" t="s">
        <v>1809</v>
      </c>
      <c r="BD434" t="s">
        <v>1809</v>
      </c>
      <c r="BE434" t="s">
        <v>1809</v>
      </c>
      <c r="BF434" t="s">
        <v>1809</v>
      </c>
      <c r="BG434" t="s">
        <v>1809</v>
      </c>
      <c r="BH434" t="s">
        <v>1809</v>
      </c>
      <c r="BI434" t="s">
        <v>1809</v>
      </c>
      <c r="BJ434" t="s">
        <v>1809</v>
      </c>
      <c r="BK434" t="s">
        <v>1809</v>
      </c>
      <c r="BL434" t="s">
        <v>1809</v>
      </c>
      <c r="BM434" t="s">
        <v>1809</v>
      </c>
      <c r="BN434" t="s">
        <v>1809</v>
      </c>
      <c r="BO434" t="s">
        <v>1809</v>
      </c>
      <c r="BP434" t="s">
        <v>1809</v>
      </c>
      <c r="BQ434" t="s">
        <v>1809</v>
      </c>
      <c r="BR434" t="s">
        <v>1809</v>
      </c>
      <c r="BS434" t="s">
        <v>1809</v>
      </c>
      <c r="BT434" t="s">
        <v>1809</v>
      </c>
      <c r="BU434" t="s">
        <v>1809</v>
      </c>
      <c r="BV434">
        <v>0</v>
      </c>
      <c r="BW434" t="s">
        <v>1809</v>
      </c>
      <c r="BX434" t="s">
        <v>1809</v>
      </c>
      <c r="BY434" t="s">
        <v>1809</v>
      </c>
      <c r="BZ434" t="s">
        <v>1809</v>
      </c>
      <c r="CA434" t="s">
        <v>1809</v>
      </c>
      <c r="CB434" t="s">
        <v>1809</v>
      </c>
      <c r="CC434" t="s">
        <v>1809</v>
      </c>
      <c r="CD434" t="s">
        <v>1809</v>
      </c>
      <c r="CE434" t="s">
        <v>1809</v>
      </c>
      <c r="CF434" t="s">
        <v>1809</v>
      </c>
      <c r="CG434" t="s">
        <v>1809</v>
      </c>
      <c r="CH434">
        <v>0</v>
      </c>
      <c r="CI434" t="s">
        <v>1809</v>
      </c>
      <c r="CJ434" t="s">
        <v>1809</v>
      </c>
      <c r="CK434" t="s">
        <v>1809</v>
      </c>
      <c r="CL434" t="s">
        <v>1809</v>
      </c>
      <c r="CM434" t="s">
        <v>1809</v>
      </c>
      <c r="CN434" t="s">
        <v>1809</v>
      </c>
      <c r="CO434" t="s">
        <v>1809</v>
      </c>
      <c r="CP434" t="s">
        <v>1809</v>
      </c>
      <c r="CQ434" t="s">
        <v>1809</v>
      </c>
      <c r="CR434" t="s">
        <v>1809</v>
      </c>
      <c r="CS434" t="s">
        <v>1809</v>
      </c>
      <c r="CT434" t="s">
        <v>1809</v>
      </c>
      <c r="CU434" t="s">
        <v>1809</v>
      </c>
      <c r="CV434" t="s">
        <v>1809</v>
      </c>
      <c r="CW434" t="s">
        <v>1809</v>
      </c>
      <c r="CX434" t="s">
        <v>1809</v>
      </c>
      <c r="CY434" t="s">
        <v>1809</v>
      </c>
      <c r="CZ434" t="s">
        <v>1809</v>
      </c>
      <c r="DA434" t="s">
        <v>1809</v>
      </c>
      <c r="DB434" t="s">
        <v>1809</v>
      </c>
      <c r="DC434" t="s">
        <v>1809</v>
      </c>
      <c r="DD434" t="s">
        <v>1809</v>
      </c>
      <c r="DE434" t="s">
        <v>1809</v>
      </c>
      <c r="DF434" t="s">
        <v>1809</v>
      </c>
      <c r="DG434" t="s">
        <v>1809</v>
      </c>
      <c r="DH434" t="s">
        <v>1809</v>
      </c>
      <c r="DI434" t="s">
        <v>1809</v>
      </c>
      <c r="DJ434" t="s">
        <v>1809</v>
      </c>
      <c r="DK434" t="s">
        <v>1809</v>
      </c>
      <c r="DL434" t="s">
        <v>1809</v>
      </c>
      <c r="DM434" t="s">
        <v>1809</v>
      </c>
      <c r="DN434" t="s">
        <v>1809</v>
      </c>
      <c r="DO434" t="s">
        <v>1809</v>
      </c>
      <c r="DP434" t="s">
        <v>1809</v>
      </c>
      <c r="DQ434" t="s">
        <v>1809</v>
      </c>
      <c r="DR434" t="s">
        <v>1809</v>
      </c>
      <c r="DS434" t="s">
        <v>1809</v>
      </c>
      <c r="DT434" t="s">
        <v>1809</v>
      </c>
      <c r="DU434" t="s">
        <v>1809</v>
      </c>
      <c r="DV434" t="s">
        <v>1809</v>
      </c>
      <c r="DW434">
        <v>0</v>
      </c>
      <c r="DX434">
        <v>0</v>
      </c>
      <c r="DY434">
        <v>0</v>
      </c>
      <c r="DZ434" t="s">
        <v>1809</v>
      </c>
      <c r="EA434">
        <v>1</v>
      </c>
      <c r="EB434">
        <v>0</v>
      </c>
      <c r="EC434">
        <v>0</v>
      </c>
      <c r="ED434">
        <v>0</v>
      </c>
      <c r="EE434">
        <v>0</v>
      </c>
      <c r="EF434">
        <v>0</v>
      </c>
      <c r="EG434">
        <v>1</v>
      </c>
      <c r="EH434">
        <v>0</v>
      </c>
      <c r="EI434">
        <v>1</v>
      </c>
      <c r="EJ434">
        <v>0</v>
      </c>
      <c r="EK434">
        <v>0</v>
      </c>
      <c r="EL434">
        <v>0</v>
      </c>
      <c r="EM434" t="s">
        <v>1809</v>
      </c>
      <c r="EN434" t="s">
        <v>1809</v>
      </c>
      <c r="EO434" t="s">
        <v>1809</v>
      </c>
      <c r="EP434" t="s">
        <v>1809</v>
      </c>
      <c r="EQ434" t="s">
        <v>1809</v>
      </c>
      <c r="ER434">
        <v>1</v>
      </c>
      <c r="ES434">
        <v>1</v>
      </c>
      <c r="ET434">
        <v>0</v>
      </c>
      <c r="EU434">
        <v>0</v>
      </c>
      <c r="EV434">
        <v>0</v>
      </c>
      <c r="EW434">
        <v>0</v>
      </c>
    </row>
    <row r="435" spans="1:153" x14ac:dyDescent="0.35">
      <c r="A435" t="s">
        <v>1084</v>
      </c>
      <c r="B435" s="1">
        <v>41862</v>
      </c>
      <c r="C435" s="1">
        <v>42185</v>
      </c>
      <c r="D435">
        <v>1</v>
      </c>
      <c r="E435">
        <v>0</v>
      </c>
      <c r="F435">
        <v>1</v>
      </c>
      <c r="G435">
        <v>0</v>
      </c>
      <c r="H435">
        <v>0</v>
      </c>
      <c r="I435">
        <v>0</v>
      </c>
      <c r="J435">
        <v>1</v>
      </c>
      <c r="K435">
        <v>3</v>
      </c>
      <c r="L435">
        <v>0</v>
      </c>
      <c r="M435">
        <v>1</v>
      </c>
      <c r="N435">
        <v>1</v>
      </c>
      <c r="O435">
        <v>1</v>
      </c>
      <c r="P435">
        <v>1</v>
      </c>
      <c r="Q435">
        <v>0</v>
      </c>
      <c r="R435">
        <v>1</v>
      </c>
      <c r="S435">
        <v>0</v>
      </c>
      <c r="T435">
        <v>0</v>
      </c>
      <c r="U435">
        <v>0</v>
      </c>
      <c r="V435">
        <v>1</v>
      </c>
      <c r="W435">
        <v>1</v>
      </c>
      <c r="X435">
        <v>0</v>
      </c>
      <c r="Y435">
        <v>0</v>
      </c>
      <c r="Z435" t="s">
        <v>1809</v>
      </c>
      <c r="AA435" t="s">
        <v>1809</v>
      </c>
      <c r="AB435" t="s">
        <v>1809</v>
      </c>
      <c r="AC435" t="s">
        <v>1809</v>
      </c>
      <c r="AD435" t="s">
        <v>1809</v>
      </c>
      <c r="AE435" t="s">
        <v>1809</v>
      </c>
      <c r="AF435" t="s">
        <v>1809</v>
      </c>
      <c r="AG435" t="s">
        <v>1809</v>
      </c>
      <c r="AH435" t="s">
        <v>1809</v>
      </c>
      <c r="AI435" t="s">
        <v>1809</v>
      </c>
      <c r="AJ435" t="s">
        <v>1809</v>
      </c>
      <c r="AK435" t="s">
        <v>1809</v>
      </c>
      <c r="AL435" t="s">
        <v>1809</v>
      </c>
      <c r="AM435" t="s">
        <v>1809</v>
      </c>
      <c r="AN435">
        <v>0</v>
      </c>
      <c r="AO435">
        <v>0</v>
      </c>
      <c r="AP435" t="s">
        <v>1809</v>
      </c>
      <c r="AQ435" t="s">
        <v>1809</v>
      </c>
      <c r="AR435" t="s">
        <v>1809</v>
      </c>
      <c r="AS435" t="s">
        <v>1809</v>
      </c>
      <c r="AT435" t="s">
        <v>1809</v>
      </c>
      <c r="AU435" t="s">
        <v>1809</v>
      </c>
      <c r="AV435" t="s">
        <v>1809</v>
      </c>
      <c r="AW435" t="s">
        <v>1809</v>
      </c>
      <c r="AX435" t="s">
        <v>1809</v>
      </c>
      <c r="AY435" t="s">
        <v>1809</v>
      </c>
      <c r="AZ435">
        <v>0</v>
      </c>
      <c r="BA435" t="s">
        <v>1809</v>
      </c>
      <c r="BB435" t="s">
        <v>1809</v>
      </c>
      <c r="BC435" t="s">
        <v>1809</v>
      </c>
      <c r="BD435" t="s">
        <v>1809</v>
      </c>
      <c r="BE435" t="s">
        <v>1809</v>
      </c>
      <c r="BF435" t="s">
        <v>1809</v>
      </c>
      <c r="BG435" t="s">
        <v>1809</v>
      </c>
      <c r="BH435" t="s">
        <v>1809</v>
      </c>
      <c r="BI435" t="s">
        <v>1809</v>
      </c>
      <c r="BJ435" t="s">
        <v>1809</v>
      </c>
      <c r="BK435" t="s">
        <v>1809</v>
      </c>
      <c r="BL435" t="s">
        <v>1809</v>
      </c>
      <c r="BM435" t="s">
        <v>1809</v>
      </c>
      <c r="BN435" t="s">
        <v>1809</v>
      </c>
      <c r="BO435" t="s">
        <v>1809</v>
      </c>
      <c r="BP435" t="s">
        <v>1809</v>
      </c>
      <c r="BQ435" t="s">
        <v>1809</v>
      </c>
      <c r="BR435" t="s">
        <v>1809</v>
      </c>
      <c r="BS435" t="s">
        <v>1809</v>
      </c>
      <c r="BT435" t="s">
        <v>1809</v>
      </c>
      <c r="BU435" t="s">
        <v>1809</v>
      </c>
      <c r="BV435">
        <v>0</v>
      </c>
      <c r="BW435" t="s">
        <v>1809</v>
      </c>
      <c r="BX435" t="s">
        <v>1809</v>
      </c>
      <c r="BY435" t="s">
        <v>1809</v>
      </c>
      <c r="BZ435" t="s">
        <v>1809</v>
      </c>
      <c r="CA435" t="s">
        <v>1809</v>
      </c>
      <c r="CB435" t="s">
        <v>1809</v>
      </c>
      <c r="CC435" t="s">
        <v>1809</v>
      </c>
      <c r="CD435" t="s">
        <v>1809</v>
      </c>
      <c r="CE435" t="s">
        <v>1809</v>
      </c>
      <c r="CF435" t="s">
        <v>1809</v>
      </c>
      <c r="CG435" t="s">
        <v>1809</v>
      </c>
      <c r="CH435">
        <v>0</v>
      </c>
      <c r="CI435" t="s">
        <v>1809</v>
      </c>
      <c r="CJ435" t="s">
        <v>1809</v>
      </c>
      <c r="CK435" t="s">
        <v>1809</v>
      </c>
      <c r="CL435" t="s">
        <v>1809</v>
      </c>
      <c r="CM435" t="s">
        <v>1809</v>
      </c>
      <c r="CN435" t="s">
        <v>1809</v>
      </c>
      <c r="CO435" t="s">
        <v>1809</v>
      </c>
      <c r="CP435" t="s">
        <v>1809</v>
      </c>
      <c r="CQ435" t="s">
        <v>1809</v>
      </c>
      <c r="CR435" t="s">
        <v>1809</v>
      </c>
      <c r="CS435" t="s">
        <v>1809</v>
      </c>
      <c r="CT435" t="s">
        <v>1809</v>
      </c>
      <c r="CU435" t="s">
        <v>1809</v>
      </c>
      <c r="CV435" t="s">
        <v>1809</v>
      </c>
      <c r="CW435" t="s">
        <v>1809</v>
      </c>
      <c r="CX435" t="s">
        <v>1809</v>
      </c>
      <c r="CY435" t="s">
        <v>1809</v>
      </c>
      <c r="CZ435" t="s">
        <v>1809</v>
      </c>
      <c r="DA435" t="s">
        <v>1809</v>
      </c>
      <c r="DB435" t="s">
        <v>1809</v>
      </c>
      <c r="DC435" t="s">
        <v>1809</v>
      </c>
      <c r="DD435" t="s">
        <v>1809</v>
      </c>
      <c r="DE435" t="s">
        <v>1809</v>
      </c>
      <c r="DF435" t="s">
        <v>1809</v>
      </c>
      <c r="DG435" t="s">
        <v>1809</v>
      </c>
      <c r="DH435" t="s">
        <v>1809</v>
      </c>
      <c r="DI435" t="s">
        <v>1809</v>
      </c>
      <c r="DJ435" t="s">
        <v>1809</v>
      </c>
      <c r="DK435" t="s">
        <v>1809</v>
      </c>
      <c r="DL435" t="s">
        <v>1809</v>
      </c>
      <c r="DM435" t="s">
        <v>1809</v>
      </c>
      <c r="DN435" t="s">
        <v>1809</v>
      </c>
      <c r="DO435" t="s">
        <v>1809</v>
      </c>
      <c r="DP435" t="s">
        <v>1809</v>
      </c>
      <c r="DQ435" t="s">
        <v>1809</v>
      </c>
      <c r="DR435" t="s">
        <v>1809</v>
      </c>
      <c r="DS435" t="s">
        <v>1809</v>
      </c>
      <c r="DT435" t="s">
        <v>1809</v>
      </c>
      <c r="DU435" t="s">
        <v>1809</v>
      </c>
      <c r="DV435" t="s">
        <v>1809</v>
      </c>
      <c r="DW435">
        <v>0</v>
      </c>
      <c r="DX435">
        <v>0</v>
      </c>
      <c r="DY435">
        <v>0</v>
      </c>
      <c r="DZ435" t="s">
        <v>1809</v>
      </c>
      <c r="EA435">
        <v>1</v>
      </c>
      <c r="EB435">
        <v>0</v>
      </c>
      <c r="EC435">
        <v>0</v>
      </c>
      <c r="ED435">
        <v>0</v>
      </c>
      <c r="EE435">
        <v>0</v>
      </c>
      <c r="EF435">
        <v>0</v>
      </c>
      <c r="EG435">
        <v>1</v>
      </c>
      <c r="EH435">
        <v>0</v>
      </c>
      <c r="EI435">
        <v>1</v>
      </c>
      <c r="EJ435">
        <v>0</v>
      </c>
      <c r="EK435">
        <v>0</v>
      </c>
      <c r="EL435">
        <v>0</v>
      </c>
      <c r="EM435" t="s">
        <v>1809</v>
      </c>
      <c r="EN435" t="s">
        <v>1809</v>
      </c>
      <c r="EO435" t="s">
        <v>1809</v>
      </c>
      <c r="EP435" t="s">
        <v>1809</v>
      </c>
      <c r="EQ435" t="s">
        <v>1809</v>
      </c>
      <c r="ER435">
        <v>1</v>
      </c>
      <c r="ES435">
        <v>1</v>
      </c>
      <c r="ET435">
        <v>0</v>
      </c>
      <c r="EU435">
        <v>0</v>
      </c>
      <c r="EV435">
        <v>0</v>
      </c>
      <c r="EW435">
        <v>0</v>
      </c>
    </row>
    <row r="436" spans="1:153" x14ac:dyDescent="0.35">
      <c r="A436" t="s">
        <v>1084</v>
      </c>
      <c r="B436" s="1">
        <v>42186</v>
      </c>
      <c r="C436" s="1">
        <v>42264</v>
      </c>
      <c r="D436">
        <v>1</v>
      </c>
      <c r="E436">
        <v>0</v>
      </c>
      <c r="F436">
        <v>1</v>
      </c>
      <c r="G436">
        <v>0</v>
      </c>
      <c r="H436">
        <v>0</v>
      </c>
      <c r="I436">
        <v>0</v>
      </c>
      <c r="J436">
        <v>1</v>
      </c>
      <c r="K436">
        <v>3</v>
      </c>
      <c r="L436">
        <v>0</v>
      </c>
      <c r="M436">
        <v>1</v>
      </c>
      <c r="N436">
        <v>1</v>
      </c>
      <c r="O436">
        <v>1</v>
      </c>
      <c r="P436">
        <v>1</v>
      </c>
      <c r="Q436">
        <v>0</v>
      </c>
      <c r="R436">
        <v>1</v>
      </c>
      <c r="S436">
        <v>0</v>
      </c>
      <c r="T436">
        <v>0</v>
      </c>
      <c r="U436">
        <v>0</v>
      </c>
      <c r="V436">
        <v>1</v>
      </c>
      <c r="W436">
        <v>1</v>
      </c>
      <c r="X436">
        <v>0</v>
      </c>
      <c r="Y436">
        <v>0</v>
      </c>
      <c r="Z436" t="s">
        <v>1809</v>
      </c>
      <c r="AA436" t="s">
        <v>1809</v>
      </c>
      <c r="AB436" t="s">
        <v>1809</v>
      </c>
      <c r="AC436" t="s">
        <v>1809</v>
      </c>
      <c r="AD436" t="s">
        <v>1809</v>
      </c>
      <c r="AE436" t="s">
        <v>1809</v>
      </c>
      <c r="AF436" t="s">
        <v>1809</v>
      </c>
      <c r="AG436" t="s">
        <v>1809</v>
      </c>
      <c r="AH436" t="s">
        <v>1809</v>
      </c>
      <c r="AI436" t="s">
        <v>1809</v>
      </c>
      <c r="AJ436" t="s">
        <v>1809</v>
      </c>
      <c r="AK436" t="s">
        <v>1809</v>
      </c>
      <c r="AL436" t="s">
        <v>1809</v>
      </c>
      <c r="AM436" t="s">
        <v>1809</v>
      </c>
      <c r="AN436">
        <v>0</v>
      </c>
      <c r="AO436">
        <v>0</v>
      </c>
      <c r="AP436" t="s">
        <v>1809</v>
      </c>
      <c r="AQ436" t="s">
        <v>1809</v>
      </c>
      <c r="AR436" t="s">
        <v>1809</v>
      </c>
      <c r="AS436" t="s">
        <v>1809</v>
      </c>
      <c r="AT436" t="s">
        <v>1809</v>
      </c>
      <c r="AU436" t="s">
        <v>1809</v>
      </c>
      <c r="AV436" t="s">
        <v>1809</v>
      </c>
      <c r="AW436" t="s">
        <v>1809</v>
      </c>
      <c r="AX436" t="s">
        <v>1809</v>
      </c>
      <c r="AY436" t="s">
        <v>1809</v>
      </c>
      <c r="AZ436">
        <v>0</v>
      </c>
      <c r="BA436" t="s">
        <v>1809</v>
      </c>
      <c r="BB436" t="s">
        <v>1809</v>
      </c>
      <c r="BC436" t="s">
        <v>1809</v>
      </c>
      <c r="BD436" t="s">
        <v>1809</v>
      </c>
      <c r="BE436" t="s">
        <v>1809</v>
      </c>
      <c r="BF436" t="s">
        <v>1809</v>
      </c>
      <c r="BG436" t="s">
        <v>1809</v>
      </c>
      <c r="BH436" t="s">
        <v>1809</v>
      </c>
      <c r="BI436" t="s">
        <v>1809</v>
      </c>
      <c r="BJ436" t="s">
        <v>1809</v>
      </c>
      <c r="BK436" t="s">
        <v>1809</v>
      </c>
      <c r="BL436" t="s">
        <v>1809</v>
      </c>
      <c r="BM436" t="s">
        <v>1809</v>
      </c>
      <c r="BN436" t="s">
        <v>1809</v>
      </c>
      <c r="BO436" t="s">
        <v>1809</v>
      </c>
      <c r="BP436" t="s">
        <v>1809</v>
      </c>
      <c r="BQ436" t="s">
        <v>1809</v>
      </c>
      <c r="BR436" t="s">
        <v>1809</v>
      </c>
      <c r="BS436" t="s">
        <v>1809</v>
      </c>
      <c r="BT436" t="s">
        <v>1809</v>
      </c>
      <c r="BU436" t="s">
        <v>1809</v>
      </c>
      <c r="BV436">
        <v>0</v>
      </c>
      <c r="BW436" t="s">
        <v>1809</v>
      </c>
      <c r="BX436" t="s">
        <v>1809</v>
      </c>
      <c r="BY436" t="s">
        <v>1809</v>
      </c>
      <c r="BZ436" t="s">
        <v>1809</v>
      </c>
      <c r="CA436" t="s">
        <v>1809</v>
      </c>
      <c r="CB436" t="s">
        <v>1809</v>
      </c>
      <c r="CC436" t="s">
        <v>1809</v>
      </c>
      <c r="CD436" t="s">
        <v>1809</v>
      </c>
      <c r="CE436" t="s">
        <v>1809</v>
      </c>
      <c r="CF436" t="s">
        <v>1809</v>
      </c>
      <c r="CG436" t="s">
        <v>1809</v>
      </c>
      <c r="CH436">
        <v>0</v>
      </c>
      <c r="CI436" t="s">
        <v>1809</v>
      </c>
      <c r="CJ436" t="s">
        <v>1809</v>
      </c>
      <c r="CK436" t="s">
        <v>1809</v>
      </c>
      <c r="CL436" t="s">
        <v>1809</v>
      </c>
      <c r="CM436" t="s">
        <v>1809</v>
      </c>
      <c r="CN436" t="s">
        <v>1809</v>
      </c>
      <c r="CO436" t="s">
        <v>1809</v>
      </c>
      <c r="CP436" t="s">
        <v>1809</v>
      </c>
      <c r="CQ436" t="s">
        <v>1809</v>
      </c>
      <c r="CR436" t="s">
        <v>1809</v>
      </c>
      <c r="CS436" t="s">
        <v>1809</v>
      </c>
      <c r="CT436" t="s">
        <v>1809</v>
      </c>
      <c r="CU436" t="s">
        <v>1809</v>
      </c>
      <c r="CV436" t="s">
        <v>1809</v>
      </c>
      <c r="CW436" t="s">
        <v>1809</v>
      </c>
      <c r="CX436" t="s">
        <v>1809</v>
      </c>
      <c r="CY436" t="s">
        <v>1809</v>
      </c>
      <c r="CZ436" t="s">
        <v>1809</v>
      </c>
      <c r="DA436" t="s">
        <v>1809</v>
      </c>
      <c r="DB436" t="s">
        <v>1809</v>
      </c>
      <c r="DC436" t="s">
        <v>1809</v>
      </c>
      <c r="DD436" t="s">
        <v>1809</v>
      </c>
      <c r="DE436" t="s">
        <v>1809</v>
      </c>
      <c r="DF436" t="s">
        <v>1809</v>
      </c>
      <c r="DG436" t="s">
        <v>1809</v>
      </c>
      <c r="DH436" t="s">
        <v>1809</v>
      </c>
      <c r="DI436" t="s">
        <v>1809</v>
      </c>
      <c r="DJ436" t="s">
        <v>1809</v>
      </c>
      <c r="DK436" t="s">
        <v>1809</v>
      </c>
      <c r="DL436" t="s">
        <v>1809</v>
      </c>
      <c r="DM436" t="s">
        <v>1809</v>
      </c>
      <c r="DN436" t="s">
        <v>1809</v>
      </c>
      <c r="DO436" t="s">
        <v>1809</v>
      </c>
      <c r="DP436" t="s">
        <v>1809</v>
      </c>
      <c r="DQ436" t="s">
        <v>1809</v>
      </c>
      <c r="DR436" t="s">
        <v>1809</v>
      </c>
      <c r="DS436" t="s">
        <v>1809</v>
      </c>
      <c r="DT436" t="s">
        <v>1809</v>
      </c>
      <c r="DU436" t="s">
        <v>1809</v>
      </c>
      <c r="DV436" t="s">
        <v>1809</v>
      </c>
      <c r="DW436">
        <v>0</v>
      </c>
      <c r="DX436">
        <v>0</v>
      </c>
      <c r="DY436">
        <v>0</v>
      </c>
      <c r="DZ436" t="s">
        <v>1809</v>
      </c>
      <c r="EA436">
        <v>1</v>
      </c>
      <c r="EB436">
        <v>0</v>
      </c>
      <c r="EC436">
        <v>0</v>
      </c>
      <c r="ED436">
        <v>0</v>
      </c>
      <c r="EE436">
        <v>0</v>
      </c>
      <c r="EF436">
        <v>0</v>
      </c>
      <c r="EG436">
        <v>1</v>
      </c>
      <c r="EH436">
        <v>0</v>
      </c>
      <c r="EI436">
        <v>1</v>
      </c>
      <c r="EJ436">
        <v>0</v>
      </c>
      <c r="EK436">
        <v>0</v>
      </c>
      <c r="EL436">
        <v>0</v>
      </c>
      <c r="EM436" t="s">
        <v>1809</v>
      </c>
      <c r="EN436" t="s">
        <v>1809</v>
      </c>
      <c r="EO436" t="s">
        <v>1809</v>
      </c>
      <c r="EP436" t="s">
        <v>1809</v>
      </c>
      <c r="EQ436" t="s">
        <v>1809</v>
      </c>
      <c r="ER436">
        <v>1</v>
      </c>
      <c r="ES436">
        <v>1</v>
      </c>
      <c r="ET436">
        <v>0</v>
      </c>
      <c r="EU436">
        <v>0</v>
      </c>
      <c r="EV436">
        <v>0</v>
      </c>
      <c r="EW436">
        <v>0</v>
      </c>
    </row>
    <row r="437" spans="1:153" x14ac:dyDescent="0.35">
      <c r="A437" t="s">
        <v>1084</v>
      </c>
      <c r="B437" s="1">
        <v>42265</v>
      </c>
      <c r="C437" s="1">
        <v>42551</v>
      </c>
      <c r="D437">
        <v>1</v>
      </c>
      <c r="E437">
        <v>0</v>
      </c>
      <c r="F437">
        <v>1</v>
      </c>
      <c r="G437">
        <v>0</v>
      </c>
      <c r="H437">
        <v>0</v>
      </c>
      <c r="I437">
        <v>0</v>
      </c>
      <c r="J437">
        <v>1</v>
      </c>
      <c r="K437">
        <v>3</v>
      </c>
      <c r="L437">
        <v>0</v>
      </c>
      <c r="M437">
        <v>1</v>
      </c>
      <c r="N437">
        <v>1</v>
      </c>
      <c r="O437">
        <v>1</v>
      </c>
      <c r="P437">
        <v>1</v>
      </c>
      <c r="Q437">
        <v>0</v>
      </c>
      <c r="R437">
        <v>1</v>
      </c>
      <c r="S437">
        <v>0</v>
      </c>
      <c r="T437">
        <v>0</v>
      </c>
      <c r="U437">
        <v>0</v>
      </c>
      <c r="V437">
        <v>1</v>
      </c>
      <c r="W437">
        <v>1</v>
      </c>
      <c r="X437">
        <v>0</v>
      </c>
      <c r="Y437">
        <v>0</v>
      </c>
      <c r="Z437" t="s">
        <v>1809</v>
      </c>
      <c r="AA437" t="s">
        <v>1809</v>
      </c>
      <c r="AB437" t="s">
        <v>1809</v>
      </c>
      <c r="AC437" t="s">
        <v>1809</v>
      </c>
      <c r="AD437" t="s">
        <v>1809</v>
      </c>
      <c r="AE437" t="s">
        <v>1809</v>
      </c>
      <c r="AF437" t="s">
        <v>1809</v>
      </c>
      <c r="AG437" t="s">
        <v>1809</v>
      </c>
      <c r="AH437" t="s">
        <v>1809</v>
      </c>
      <c r="AI437" t="s">
        <v>1809</v>
      </c>
      <c r="AJ437" t="s">
        <v>1809</v>
      </c>
      <c r="AK437" t="s">
        <v>1809</v>
      </c>
      <c r="AL437" t="s">
        <v>1809</v>
      </c>
      <c r="AM437" t="s">
        <v>1809</v>
      </c>
      <c r="AN437">
        <v>0</v>
      </c>
      <c r="AO437">
        <v>0</v>
      </c>
      <c r="AP437" t="s">
        <v>1809</v>
      </c>
      <c r="AQ437" t="s">
        <v>1809</v>
      </c>
      <c r="AR437" t="s">
        <v>1809</v>
      </c>
      <c r="AS437" t="s">
        <v>1809</v>
      </c>
      <c r="AT437" t="s">
        <v>1809</v>
      </c>
      <c r="AU437" t="s">
        <v>1809</v>
      </c>
      <c r="AV437" t="s">
        <v>1809</v>
      </c>
      <c r="AW437" t="s">
        <v>1809</v>
      </c>
      <c r="AX437" t="s">
        <v>1809</v>
      </c>
      <c r="AY437" t="s">
        <v>1809</v>
      </c>
      <c r="AZ437">
        <v>0</v>
      </c>
      <c r="BA437" t="s">
        <v>1809</v>
      </c>
      <c r="BB437" t="s">
        <v>1809</v>
      </c>
      <c r="BC437" t="s">
        <v>1809</v>
      </c>
      <c r="BD437" t="s">
        <v>1809</v>
      </c>
      <c r="BE437" t="s">
        <v>1809</v>
      </c>
      <c r="BF437" t="s">
        <v>1809</v>
      </c>
      <c r="BG437" t="s">
        <v>1809</v>
      </c>
      <c r="BH437" t="s">
        <v>1809</v>
      </c>
      <c r="BI437" t="s">
        <v>1809</v>
      </c>
      <c r="BJ437" t="s">
        <v>1809</v>
      </c>
      <c r="BK437" t="s">
        <v>1809</v>
      </c>
      <c r="BL437" t="s">
        <v>1809</v>
      </c>
      <c r="BM437" t="s">
        <v>1809</v>
      </c>
      <c r="BN437" t="s">
        <v>1809</v>
      </c>
      <c r="BO437" t="s">
        <v>1809</v>
      </c>
      <c r="BP437" t="s">
        <v>1809</v>
      </c>
      <c r="BQ437" t="s">
        <v>1809</v>
      </c>
      <c r="BR437" t="s">
        <v>1809</v>
      </c>
      <c r="BS437" t="s">
        <v>1809</v>
      </c>
      <c r="BT437" t="s">
        <v>1809</v>
      </c>
      <c r="BU437" t="s">
        <v>1809</v>
      </c>
      <c r="BV437">
        <v>0</v>
      </c>
      <c r="BW437" t="s">
        <v>1809</v>
      </c>
      <c r="BX437" t="s">
        <v>1809</v>
      </c>
      <c r="BY437" t="s">
        <v>1809</v>
      </c>
      <c r="BZ437" t="s">
        <v>1809</v>
      </c>
      <c r="CA437" t="s">
        <v>1809</v>
      </c>
      <c r="CB437" t="s">
        <v>1809</v>
      </c>
      <c r="CC437" t="s">
        <v>1809</v>
      </c>
      <c r="CD437" t="s">
        <v>1809</v>
      </c>
      <c r="CE437" t="s">
        <v>1809</v>
      </c>
      <c r="CF437" t="s">
        <v>1809</v>
      </c>
      <c r="CG437" t="s">
        <v>1809</v>
      </c>
      <c r="CH437">
        <v>0</v>
      </c>
      <c r="CI437" t="s">
        <v>1809</v>
      </c>
      <c r="CJ437" t="s">
        <v>1809</v>
      </c>
      <c r="CK437" t="s">
        <v>1809</v>
      </c>
      <c r="CL437" t="s">
        <v>1809</v>
      </c>
      <c r="CM437" t="s">
        <v>1809</v>
      </c>
      <c r="CN437" t="s">
        <v>1809</v>
      </c>
      <c r="CO437" t="s">
        <v>1809</v>
      </c>
      <c r="CP437" t="s">
        <v>1809</v>
      </c>
      <c r="CQ437" t="s">
        <v>1809</v>
      </c>
      <c r="CR437" t="s">
        <v>1809</v>
      </c>
      <c r="CS437" t="s">
        <v>1809</v>
      </c>
      <c r="CT437" t="s">
        <v>1809</v>
      </c>
      <c r="CU437" t="s">
        <v>1809</v>
      </c>
      <c r="CV437" t="s">
        <v>1809</v>
      </c>
      <c r="CW437" t="s">
        <v>1809</v>
      </c>
      <c r="CX437" t="s">
        <v>1809</v>
      </c>
      <c r="CY437" t="s">
        <v>1809</v>
      </c>
      <c r="CZ437" t="s">
        <v>1809</v>
      </c>
      <c r="DA437" t="s">
        <v>1809</v>
      </c>
      <c r="DB437" t="s">
        <v>1809</v>
      </c>
      <c r="DC437" t="s">
        <v>1809</v>
      </c>
      <c r="DD437" t="s">
        <v>1809</v>
      </c>
      <c r="DE437" t="s">
        <v>1809</v>
      </c>
      <c r="DF437" t="s">
        <v>1809</v>
      </c>
      <c r="DG437" t="s">
        <v>1809</v>
      </c>
      <c r="DH437" t="s">
        <v>1809</v>
      </c>
      <c r="DI437" t="s">
        <v>1809</v>
      </c>
      <c r="DJ437" t="s">
        <v>1809</v>
      </c>
      <c r="DK437" t="s">
        <v>1809</v>
      </c>
      <c r="DL437" t="s">
        <v>1809</v>
      </c>
      <c r="DM437" t="s">
        <v>1809</v>
      </c>
      <c r="DN437" t="s">
        <v>1809</v>
      </c>
      <c r="DO437" t="s">
        <v>1809</v>
      </c>
      <c r="DP437" t="s">
        <v>1809</v>
      </c>
      <c r="DQ437" t="s">
        <v>1809</v>
      </c>
      <c r="DR437" t="s">
        <v>1809</v>
      </c>
      <c r="DS437" t="s">
        <v>1809</v>
      </c>
      <c r="DT437" t="s">
        <v>1809</v>
      </c>
      <c r="DU437" t="s">
        <v>1809</v>
      </c>
      <c r="DV437" t="s">
        <v>1809</v>
      </c>
      <c r="DW437">
        <v>0</v>
      </c>
      <c r="DX437">
        <v>0</v>
      </c>
      <c r="DY437">
        <v>0</v>
      </c>
      <c r="DZ437" t="s">
        <v>1809</v>
      </c>
      <c r="EA437">
        <v>1</v>
      </c>
      <c r="EB437">
        <v>0</v>
      </c>
      <c r="EC437">
        <v>0</v>
      </c>
      <c r="ED437">
        <v>0</v>
      </c>
      <c r="EE437">
        <v>0</v>
      </c>
      <c r="EF437">
        <v>0</v>
      </c>
      <c r="EG437">
        <v>1</v>
      </c>
      <c r="EH437">
        <v>0</v>
      </c>
      <c r="EI437">
        <v>1</v>
      </c>
      <c r="EJ437">
        <v>0</v>
      </c>
      <c r="EK437">
        <v>0</v>
      </c>
      <c r="EL437">
        <v>0</v>
      </c>
      <c r="EM437" t="s">
        <v>1809</v>
      </c>
      <c r="EN437" t="s">
        <v>1809</v>
      </c>
      <c r="EO437" t="s">
        <v>1809</v>
      </c>
      <c r="EP437" t="s">
        <v>1809</v>
      </c>
      <c r="EQ437" t="s">
        <v>1809</v>
      </c>
      <c r="ER437">
        <v>1</v>
      </c>
      <c r="ES437">
        <v>1</v>
      </c>
      <c r="ET437">
        <v>0</v>
      </c>
      <c r="EU437">
        <v>0</v>
      </c>
      <c r="EV437">
        <v>0</v>
      </c>
      <c r="EW437">
        <v>0</v>
      </c>
    </row>
    <row r="438" spans="1:153" x14ac:dyDescent="0.35">
      <c r="A438" t="s">
        <v>1084</v>
      </c>
      <c r="B438" s="1">
        <v>42552</v>
      </c>
      <c r="C438" s="1">
        <v>42914</v>
      </c>
      <c r="D438">
        <v>1</v>
      </c>
      <c r="E438">
        <v>0</v>
      </c>
      <c r="F438">
        <v>1</v>
      </c>
      <c r="G438">
        <v>0</v>
      </c>
      <c r="H438">
        <v>0</v>
      </c>
      <c r="I438">
        <v>0</v>
      </c>
      <c r="J438">
        <v>1</v>
      </c>
      <c r="K438">
        <v>3</v>
      </c>
      <c r="L438">
        <v>0</v>
      </c>
      <c r="M438">
        <v>1</v>
      </c>
      <c r="N438">
        <v>1</v>
      </c>
      <c r="O438">
        <v>1</v>
      </c>
      <c r="P438">
        <v>1</v>
      </c>
      <c r="Q438">
        <v>0</v>
      </c>
      <c r="R438">
        <v>1</v>
      </c>
      <c r="S438">
        <v>0</v>
      </c>
      <c r="T438">
        <v>0</v>
      </c>
      <c r="U438">
        <v>0</v>
      </c>
      <c r="V438">
        <v>1</v>
      </c>
      <c r="W438">
        <v>1</v>
      </c>
      <c r="X438">
        <v>0</v>
      </c>
      <c r="Y438">
        <v>1</v>
      </c>
      <c r="Z438">
        <v>0</v>
      </c>
      <c r="AA438">
        <v>0</v>
      </c>
      <c r="AB438">
        <v>0</v>
      </c>
      <c r="AC438">
        <v>0</v>
      </c>
      <c r="AD438">
        <v>0</v>
      </c>
      <c r="AE438">
        <v>0</v>
      </c>
      <c r="AF438">
        <v>0</v>
      </c>
      <c r="AG438">
        <v>1</v>
      </c>
      <c r="AH438">
        <v>1</v>
      </c>
      <c r="AI438">
        <v>1</v>
      </c>
      <c r="AJ438">
        <v>0</v>
      </c>
      <c r="AK438">
        <v>0</v>
      </c>
      <c r="AL438">
        <v>0</v>
      </c>
      <c r="AM438">
        <v>0</v>
      </c>
      <c r="AN438">
        <v>0</v>
      </c>
      <c r="AO438">
        <v>0</v>
      </c>
      <c r="AP438" t="s">
        <v>1809</v>
      </c>
      <c r="AQ438" t="s">
        <v>1809</v>
      </c>
      <c r="AR438" t="s">
        <v>1809</v>
      </c>
      <c r="AS438" t="s">
        <v>1809</v>
      </c>
      <c r="AT438" t="s">
        <v>1809</v>
      </c>
      <c r="AU438" t="s">
        <v>1809</v>
      </c>
      <c r="AV438" t="s">
        <v>1809</v>
      </c>
      <c r="AW438" t="s">
        <v>1809</v>
      </c>
      <c r="AX438" t="s">
        <v>1809</v>
      </c>
      <c r="AY438" t="s">
        <v>1809</v>
      </c>
      <c r="AZ438">
        <v>0</v>
      </c>
      <c r="BA438" t="s">
        <v>1809</v>
      </c>
      <c r="BB438" t="s">
        <v>1809</v>
      </c>
      <c r="BC438" t="s">
        <v>1809</v>
      </c>
      <c r="BD438" t="s">
        <v>1809</v>
      </c>
      <c r="BE438" t="s">
        <v>1809</v>
      </c>
      <c r="BF438" t="s">
        <v>1809</v>
      </c>
      <c r="BG438" t="s">
        <v>1809</v>
      </c>
      <c r="BH438" t="s">
        <v>1809</v>
      </c>
      <c r="BI438" t="s">
        <v>1809</v>
      </c>
      <c r="BJ438" t="s">
        <v>1809</v>
      </c>
      <c r="BK438" t="s">
        <v>1809</v>
      </c>
      <c r="BL438" t="s">
        <v>1809</v>
      </c>
      <c r="BM438" t="s">
        <v>1809</v>
      </c>
      <c r="BN438" t="s">
        <v>1809</v>
      </c>
      <c r="BO438" t="s">
        <v>1809</v>
      </c>
      <c r="BP438" t="s">
        <v>1809</v>
      </c>
      <c r="BQ438" t="s">
        <v>1809</v>
      </c>
      <c r="BR438" t="s">
        <v>1809</v>
      </c>
      <c r="BS438" t="s">
        <v>1809</v>
      </c>
      <c r="BT438" t="s">
        <v>1809</v>
      </c>
      <c r="BU438" t="s">
        <v>1809</v>
      </c>
      <c r="BV438">
        <v>0</v>
      </c>
      <c r="BW438" t="s">
        <v>1809</v>
      </c>
      <c r="BX438" t="s">
        <v>1809</v>
      </c>
      <c r="BY438" t="s">
        <v>1809</v>
      </c>
      <c r="BZ438" t="s">
        <v>1809</v>
      </c>
      <c r="CA438" t="s">
        <v>1809</v>
      </c>
      <c r="CB438" t="s">
        <v>1809</v>
      </c>
      <c r="CC438" t="s">
        <v>1809</v>
      </c>
      <c r="CD438" t="s">
        <v>1809</v>
      </c>
      <c r="CE438" t="s">
        <v>1809</v>
      </c>
      <c r="CF438" t="s">
        <v>1809</v>
      </c>
      <c r="CG438" t="s">
        <v>1809</v>
      </c>
      <c r="CH438">
        <v>0</v>
      </c>
      <c r="CI438" t="s">
        <v>1809</v>
      </c>
      <c r="CJ438" t="s">
        <v>1809</v>
      </c>
      <c r="CK438" t="s">
        <v>1809</v>
      </c>
      <c r="CL438" t="s">
        <v>1809</v>
      </c>
      <c r="CM438" t="s">
        <v>1809</v>
      </c>
      <c r="CN438" t="s">
        <v>1809</v>
      </c>
      <c r="CO438" t="s">
        <v>1809</v>
      </c>
      <c r="CP438" t="s">
        <v>1809</v>
      </c>
      <c r="CQ438" t="s">
        <v>1809</v>
      </c>
      <c r="CR438" t="s">
        <v>1809</v>
      </c>
      <c r="CS438" t="s">
        <v>1809</v>
      </c>
      <c r="CT438" t="s">
        <v>1809</v>
      </c>
      <c r="CU438" t="s">
        <v>1809</v>
      </c>
      <c r="CV438" t="s">
        <v>1809</v>
      </c>
      <c r="CW438" t="s">
        <v>1809</v>
      </c>
      <c r="CX438" t="s">
        <v>1809</v>
      </c>
      <c r="CY438" t="s">
        <v>1809</v>
      </c>
      <c r="CZ438" t="s">
        <v>1809</v>
      </c>
      <c r="DA438" t="s">
        <v>1809</v>
      </c>
      <c r="DB438" t="s">
        <v>1809</v>
      </c>
      <c r="DC438" t="s">
        <v>1809</v>
      </c>
      <c r="DD438" t="s">
        <v>1809</v>
      </c>
      <c r="DE438" t="s">
        <v>1809</v>
      </c>
      <c r="DF438" t="s">
        <v>1809</v>
      </c>
      <c r="DG438" t="s">
        <v>1809</v>
      </c>
      <c r="DH438" t="s">
        <v>1809</v>
      </c>
      <c r="DI438" t="s">
        <v>1809</v>
      </c>
      <c r="DJ438" t="s">
        <v>1809</v>
      </c>
      <c r="DK438" t="s">
        <v>1809</v>
      </c>
      <c r="DL438" t="s">
        <v>1809</v>
      </c>
      <c r="DM438" t="s">
        <v>1809</v>
      </c>
      <c r="DN438" t="s">
        <v>1809</v>
      </c>
      <c r="DO438" t="s">
        <v>1809</v>
      </c>
      <c r="DP438" t="s">
        <v>1809</v>
      </c>
      <c r="DQ438" t="s">
        <v>1809</v>
      </c>
      <c r="DR438" t="s">
        <v>1809</v>
      </c>
      <c r="DS438" t="s">
        <v>1809</v>
      </c>
      <c r="DT438" t="s">
        <v>1809</v>
      </c>
      <c r="DU438" t="s">
        <v>1809</v>
      </c>
      <c r="DV438" t="s">
        <v>1809</v>
      </c>
      <c r="DW438">
        <v>0</v>
      </c>
      <c r="DX438">
        <v>0</v>
      </c>
      <c r="DY438">
        <v>0</v>
      </c>
      <c r="DZ438" t="s">
        <v>1809</v>
      </c>
      <c r="EA438">
        <v>1</v>
      </c>
      <c r="EB438">
        <v>0</v>
      </c>
      <c r="EC438">
        <v>0</v>
      </c>
      <c r="ED438">
        <v>0</v>
      </c>
      <c r="EE438">
        <v>0</v>
      </c>
      <c r="EF438">
        <v>0</v>
      </c>
      <c r="EG438">
        <v>1</v>
      </c>
      <c r="EH438">
        <v>0</v>
      </c>
      <c r="EI438">
        <v>1</v>
      </c>
      <c r="EJ438">
        <v>0</v>
      </c>
      <c r="EK438">
        <v>0</v>
      </c>
      <c r="EL438">
        <v>0</v>
      </c>
      <c r="EM438" t="s">
        <v>1809</v>
      </c>
      <c r="EN438" t="s">
        <v>1809</v>
      </c>
      <c r="EO438" t="s">
        <v>1809</v>
      </c>
      <c r="EP438" t="s">
        <v>1809</v>
      </c>
      <c r="EQ438" t="s">
        <v>1809</v>
      </c>
      <c r="ER438">
        <v>1</v>
      </c>
      <c r="ES438">
        <v>1</v>
      </c>
      <c r="ET438">
        <v>0</v>
      </c>
      <c r="EU438">
        <v>0</v>
      </c>
      <c r="EV438">
        <v>0</v>
      </c>
      <c r="EW438">
        <v>0</v>
      </c>
    </row>
    <row r="439" spans="1:153" x14ac:dyDescent="0.35">
      <c r="A439" t="s">
        <v>1084</v>
      </c>
      <c r="B439" s="1">
        <v>42915</v>
      </c>
      <c r="C439" s="1">
        <v>42916</v>
      </c>
      <c r="D439">
        <v>1</v>
      </c>
      <c r="E439">
        <v>0</v>
      </c>
      <c r="F439">
        <v>1</v>
      </c>
      <c r="G439">
        <v>0</v>
      </c>
      <c r="H439">
        <v>0</v>
      </c>
      <c r="I439">
        <v>0</v>
      </c>
      <c r="J439">
        <v>1</v>
      </c>
      <c r="K439">
        <v>3</v>
      </c>
      <c r="L439">
        <v>0</v>
      </c>
      <c r="M439">
        <v>1</v>
      </c>
      <c r="N439">
        <v>1</v>
      </c>
      <c r="O439">
        <v>1</v>
      </c>
      <c r="P439">
        <v>1</v>
      </c>
      <c r="Q439">
        <v>0</v>
      </c>
      <c r="R439">
        <v>1</v>
      </c>
      <c r="S439">
        <v>0</v>
      </c>
      <c r="T439">
        <v>0</v>
      </c>
      <c r="U439">
        <v>0</v>
      </c>
      <c r="V439">
        <v>1</v>
      </c>
      <c r="W439">
        <v>1</v>
      </c>
      <c r="X439">
        <v>0</v>
      </c>
      <c r="Y439">
        <v>1</v>
      </c>
      <c r="Z439">
        <v>0</v>
      </c>
      <c r="AA439">
        <v>0</v>
      </c>
      <c r="AB439">
        <v>0</v>
      </c>
      <c r="AC439">
        <v>0</v>
      </c>
      <c r="AD439">
        <v>0</v>
      </c>
      <c r="AE439">
        <v>0</v>
      </c>
      <c r="AF439">
        <v>0</v>
      </c>
      <c r="AG439">
        <v>1</v>
      </c>
      <c r="AH439">
        <v>1</v>
      </c>
      <c r="AI439">
        <v>1</v>
      </c>
      <c r="AJ439">
        <v>0</v>
      </c>
      <c r="AK439">
        <v>0</v>
      </c>
      <c r="AL439">
        <v>0</v>
      </c>
      <c r="AM439">
        <v>0</v>
      </c>
      <c r="AN439">
        <v>1</v>
      </c>
      <c r="AO439">
        <v>0</v>
      </c>
      <c r="AP439" t="s">
        <v>1809</v>
      </c>
      <c r="AQ439" t="s">
        <v>1809</v>
      </c>
      <c r="AR439" t="s">
        <v>1809</v>
      </c>
      <c r="AS439" t="s">
        <v>1809</v>
      </c>
      <c r="AT439" t="s">
        <v>1809</v>
      </c>
      <c r="AU439" t="s">
        <v>1809</v>
      </c>
      <c r="AV439" t="s">
        <v>1809</v>
      </c>
      <c r="AW439" t="s">
        <v>1809</v>
      </c>
      <c r="AX439" t="s">
        <v>1809</v>
      </c>
      <c r="AY439" t="s">
        <v>1809</v>
      </c>
      <c r="AZ439">
        <v>0</v>
      </c>
      <c r="BA439" t="s">
        <v>1809</v>
      </c>
      <c r="BB439" t="s">
        <v>1809</v>
      </c>
      <c r="BC439" t="s">
        <v>1809</v>
      </c>
      <c r="BD439" t="s">
        <v>1809</v>
      </c>
      <c r="BE439" t="s">
        <v>1809</v>
      </c>
      <c r="BF439" t="s">
        <v>1809</v>
      </c>
      <c r="BG439" t="s">
        <v>1809</v>
      </c>
      <c r="BH439" t="s">
        <v>1809</v>
      </c>
      <c r="BI439" t="s">
        <v>1809</v>
      </c>
      <c r="BJ439" t="s">
        <v>1809</v>
      </c>
      <c r="BK439" t="s">
        <v>1809</v>
      </c>
      <c r="BL439" t="s">
        <v>1809</v>
      </c>
      <c r="BM439" t="s">
        <v>1809</v>
      </c>
      <c r="BN439" t="s">
        <v>1809</v>
      </c>
      <c r="BO439" t="s">
        <v>1809</v>
      </c>
      <c r="BP439" t="s">
        <v>1809</v>
      </c>
      <c r="BQ439" t="s">
        <v>1809</v>
      </c>
      <c r="BR439" t="s">
        <v>1809</v>
      </c>
      <c r="BS439" t="s">
        <v>1809</v>
      </c>
      <c r="BT439" t="s">
        <v>1809</v>
      </c>
      <c r="BU439" t="s">
        <v>1809</v>
      </c>
      <c r="BV439">
        <v>0</v>
      </c>
      <c r="BW439" t="s">
        <v>1809</v>
      </c>
      <c r="BX439" t="s">
        <v>1809</v>
      </c>
      <c r="BY439" t="s">
        <v>1809</v>
      </c>
      <c r="BZ439" t="s">
        <v>1809</v>
      </c>
      <c r="CA439" t="s">
        <v>1809</v>
      </c>
      <c r="CB439" t="s">
        <v>1809</v>
      </c>
      <c r="CC439" t="s">
        <v>1809</v>
      </c>
      <c r="CD439" t="s">
        <v>1809</v>
      </c>
      <c r="CE439" t="s">
        <v>1809</v>
      </c>
      <c r="CF439" t="s">
        <v>1809</v>
      </c>
      <c r="CG439" t="s">
        <v>1809</v>
      </c>
      <c r="CH439">
        <v>0</v>
      </c>
      <c r="CI439" t="s">
        <v>1809</v>
      </c>
      <c r="CJ439" t="s">
        <v>1809</v>
      </c>
      <c r="CK439" t="s">
        <v>1809</v>
      </c>
      <c r="CL439" t="s">
        <v>1809</v>
      </c>
      <c r="CM439" t="s">
        <v>1809</v>
      </c>
      <c r="CN439" t="s">
        <v>1809</v>
      </c>
      <c r="CO439" t="s">
        <v>1809</v>
      </c>
      <c r="CP439" t="s">
        <v>1809</v>
      </c>
      <c r="CQ439" t="s">
        <v>1809</v>
      </c>
      <c r="CR439" t="s">
        <v>1809</v>
      </c>
      <c r="CS439" t="s">
        <v>1809</v>
      </c>
      <c r="CT439" t="s">
        <v>1809</v>
      </c>
      <c r="CU439" t="s">
        <v>1809</v>
      </c>
      <c r="CV439" t="s">
        <v>1809</v>
      </c>
      <c r="CW439" t="s">
        <v>1809</v>
      </c>
      <c r="CX439" t="s">
        <v>1809</v>
      </c>
      <c r="CY439" t="s">
        <v>1809</v>
      </c>
      <c r="CZ439" t="s">
        <v>1809</v>
      </c>
      <c r="DA439" t="s">
        <v>1809</v>
      </c>
      <c r="DB439" t="s">
        <v>1809</v>
      </c>
      <c r="DC439" t="s">
        <v>1809</v>
      </c>
      <c r="DD439" t="s">
        <v>1809</v>
      </c>
      <c r="DE439" t="s">
        <v>1809</v>
      </c>
      <c r="DF439" t="s">
        <v>1809</v>
      </c>
      <c r="DG439" t="s">
        <v>1809</v>
      </c>
      <c r="DH439" t="s">
        <v>1809</v>
      </c>
      <c r="DI439" t="s">
        <v>1809</v>
      </c>
      <c r="DJ439" t="s">
        <v>1809</v>
      </c>
      <c r="DK439" t="s">
        <v>1809</v>
      </c>
      <c r="DL439" t="s">
        <v>1809</v>
      </c>
      <c r="DM439" t="s">
        <v>1809</v>
      </c>
      <c r="DN439" t="s">
        <v>1809</v>
      </c>
      <c r="DO439" t="s">
        <v>1809</v>
      </c>
      <c r="DP439" t="s">
        <v>1809</v>
      </c>
      <c r="DQ439" t="s">
        <v>1809</v>
      </c>
      <c r="DR439" t="s">
        <v>1809</v>
      </c>
      <c r="DS439" t="s">
        <v>1809</v>
      </c>
      <c r="DT439" t="s">
        <v>1809</v>
      </c>
      <c r="DU439" t="s">
        <v>1809</v>
      </c>
      <c r="DV439" t="s">
        <v>1809</v>
      </c>
      <c r="DW439">
        <v>0</v>
      </c>
      <c r="DX439">
        <v>0</v>
      </c>
      <c r="DY439">
        <v>1</v>
      </c>
      <c r="DZ439">
        <v>1</v>
      </c>
      <c r="EA439">
        <v>1</v>
      </c>
      <c r="EB439">
        <v>0</v>
      </c>
      <c r="EC439">
        <v>0</v>
      </c>
      <c r="ED439">
        <v>0</v>
      </c>
      <c r="EE439">
        <v>0</v>
      </c>
      <c r="EF439">
        <v>0</v>
      </c>
      <c r="EG439">
        <v>1</v>
      </c>
      <c r="EH439">
        <v>0</v>
      </c>
      <c r="EI439">
        <v>1</v>
      </c>
      <c r="EJ439">
        <v>0</v>
      </c>
      <c r="EK439">
        <v>0</v>
      </c>
      <c r="EL439">
        <v>0</v>
      </c>
      <c r="EM439" t="s">
        <v>1809</v>
      </c>
      <c r="EN439" t="s">
        <v>1809</v>
      </c>
      <c r="EO439" t="s">
        <v>1809</v>
      </c>
      <c r="EP439" t="s">
        <v>1809</v>
      </c>
      <c r="EQ439" t="s">
        <v>1809</v>
      </c>
      <c r="ER439">
        <v>1</v>
      </c>
      <c r="ES439">
        <v>1</v>
      </c>
      <c r="ET439">
        <v>0</v>
      </c>
      <c r="EU439">
        <v>0</v>
      </c>
      <c r="EV439">
        <v>0</v>
      </c>
      <c r="EW439">
        <v>0</v>
      </c>
    </row>
    <row r="440" spans="1:153" x14ac:dyDescent="0.35">
      <c r="A440" t="s">
        <v>1084</v>
      </c>
      <c r="B440" s="1">
        <v>42917</v>
      </c>
      <c r="C440" s="1">
        <v>42978</v>
      </c>
      <c r="D440">
        <v>1</v>
      </c>
      <c r="E440">
        <v>0</v>
      </c>
      <c r="F440">
        <v>1</v>
      </c>
      <c r="G440">
        <v>0</v>
      </c>
      <c r="H440">
        <v>0</v>
      </c>
      <c r="I440">
        <v>0</v>
      </c>
      <c r="J440">
        <v>1</v>
      </c>
      <c r="K440">
        <v>2</v>
      </c>
      <c r="L440">
        <v>0</v>
      </c>
      <c r="M440">
        <v>1</v>
      </c>
      <c r="N440">
        <v>1</v>
      </c>
      <c r="O440">
        <v>1</v>
      </c>
      <c r="P440">
        <v>1</v>
      </c>
      <c r="Q440">
        <v>0</v>
      </c>
      <c r="R440">
        <v>1</v>
      </c>
      <c r="S440">
        <v>0</v>
      </c>
      <c r="T440">
        <v>0</v>
      </c>
      <c r="U440">
        <v>0</v>
      </c>
      <c r="V440">
        <v>1</v>
      </c>
      <c r="W440">
        <v>1</v>
      </c>
      <c r="X440">
        <v>0</v>
      </c>
      <c r="Y440">
        <v>1</v>
      </c>
      <c r="Z440">
        <v>0</v>
      </c>
      <c r="AA440">
        <v>0</v>
      </c>
      <c r="AB440">
        <v>0</v>
      </c>
      <c r="AC440">
        <v>0</v>
      </c>
      <c r="AD440">
        <v>0</v>
      </c>
      <c r="AE440">
        <v>0</v>
      </c>
      <c r="AF440">
        <v>0</v>
      </c>
      <c r="AG440">
        <v>1</v>
      </c>
      <c r="AH440">
        <v>1</v>
      </c>
      <c r="AI440">
        <v>1</v>
      </c>
      <c r="AJ440">
        <v>0</v>
      </c>
      <c r="AK440">
        <v>0</v>
      </c>
      <c r="AL440">
        <v>0</v>
      </c>
      <c r="AM440">
        <v>0</v>
      </c>
      <c r="AN440">
        <v>1</v>
      </c>
      <c r="AO440">
        <v>0</v>
      </c>
      <c r="AP440" t="s">
        <v>1809</v>
      </c>
      <c r="AQ440" t="s">
        <v>1809</v>
      </c>
      <c r="AR440" t="s">
        <v>1809</v>
      </c>
      <c r="AS440" t="s">
        <v>1809</v>
      </c>
      <c r="AT440" t="s">
        <v>1809</v>
      </c>
      <c r="AU440" t="s">
        <v>1809</v>
      </c>
      <c r="AV440" t="s">
        <v>1809</v>
      </c>
      <c r="AW440" t="s">
        <v>1809</v>
      </c>
      <c r="AX440" t="s">
        <v>1809</v>
      </c>
      <c r="AY440" t="s">
        <v>1809</v>
      </c>
      <c r="AZ440">
        <v>0</v>
      </c>
      <c r="BA440" t="s">
        <v>1809</v>
      </c>
      <c r="BB440" t="s">
        <v>1809</v>
      </c>
      <c r="BC440" t="s">
        <v>1809</v>
      </c>
      <c r="BD440" t="s">
        <v>1809</v>
      </c>
      <c r="BE440" t="s">
        <v>1809</v>
      </c>
      <c r="BF440" t="s">
        <v>1809</v>
      </c>
      <c r="BG440" t="s">
        <v>1809</v>
      </c>
      <c r="BH440" t="s">
        <v>1809</v>
      </c>
      <c r="BI440" t="s">
        <v>1809</v>
      </c>
      <c r="BJ440" t="s">
        <v>1809</v>
      </c>
      <c r="BK440" t="s">
        <v>1809</v>
      </c>
      <c r="BL440" t="s">
        <v>1809</v>
      </c>
      <c r="BM440" t="s">
        <v>1809</v>
      </c>
      <c r="BN440" t="s">
        <v>1809</v>
      </c>
      <c r="BO440" t="s">
        <v>1809</v>
      </c>
      <c r="BP440" t="s">
        <v>1809</v>
      </c>
      <c r="BQ440" t="s">
        <v>1809</v>
      </c>
      <c r="BR440" t="s">
        <v>1809</v>
      </c>
      <c r="BS440" t="s">
        <v>1809</v>
      </c>
      <c r="BT440" t="s">
        <v>1809</v>
      </c>
      <c r="BU440" t="s">
        <v>1809</v>
      </c>
      <c r="BV440">
        <v>0</v>
      </c>
      <c r="BW440" t="s">
        <v>1809</v>
      </c>
      <c r="BX440" t="s">
        <v>1809</v>
      </c>
      <c r="BY440" t="s">
        <v>1809</v>
      </c>
      <c r="BZ440" t="s">
        <v>1809</v>
      </c>
      <c r="CA440" t="s">
        <v>1809</v>
      </c>
      <c r="CB440" t="s">
        <v>1809</v>
      </c>
      <c r="CC440" t="s">
        <v>1809</v>
      </c>
      <c r="CD440" t="s">
        <v>1809</v>
      </c>
      <c r="CE440" t="s">
        <v>1809</v>
      </c>
      <c r="CF440" t="s">
        <v>1809</v>
      </c>
      <c r="CG440" t="s">
        <v>1809</v>
      </c>
      <c r="CH440">
        <v>0</v>
      </c>
      <c r="CI440" t="s">
        <v>1809</v>
      </c>
      <c r="CJ440" t="s">
        <v>1809</v>
      </c>
      <c r="CK440" t="s">
        <v>1809</v>
      </c>
      <c r="CL440" t="s">
        <v>1809</v>
      </c>
      <c r="CM440" t="s">
        <v>1809</v>
      </c>
      <c r="CN440" t="s">
        <v>1809</v>
      </c>
      <c r="CO440" t="s">
        <v>1809</v>
      </c>
      <c r="CP440" t="s">
        <v>1809</v>
      </c>
      <c r="CQ440" t="s">
        <v>1809</v>
      </c>
      <c r="CR440" t="s">
        <v>1809</v>
      </c>
      <c r="CS440" t="s">
        <v>1809</v>
      </c>
      <c r="CT440" t="s">
        <v>1809</v>
      </c>
      <c r="CU440" t="s">
        <v>1809</v>
      </c>
      <c r="CV440" t="s">
        <v>1809</v>
      </c>
      <c r="CW440" t="s">
        <v>1809</v>
      </c>
      <c r="CX440" t="s">
        <v>1809</v>
      </c>
      <c r="CY440" t="s">
        <v>1809</v>
      </c>
      <c r="CZ440" t="s">
        <v>1809</v>
      </c>
      <c r="DA440" t="s">
        <v>1809</v>
      </c>
      <c r="DB440" t="s">
        <v>1809</v>
      </c>
      <c r="DC440" t="s">
        <v>1809</v>
      </c>
      <c r="DD440" t="s">
        <v>1809</v>
      </c>
      <c r="DE440" t="s">
        <v>1809</v>
      </c>
      <c r="DF440" t="s">
        <v>1809</v>
      </c>
      <c r="DG440" t="s">
        <v>1809</v>
      </c>
      <c r="DH440" t="s">
        <v>1809</v>
      </c>
      <c r="DI440" t="s">
        <v>1809</v>
      </c>
      <c r="DJ440" t="s">
        <v>1809</v>
      </c>
      <c r="DK440" t="s">
        <v>1809</v>
      </c>
      <c r="DL440" t="s">
        <v>1809</v>
      </c>
      <c r="DM440" t="s">
        <v>1809</v>
      </c>
      <c r="DN440" t="s">
        <v>1809</v>
      </c>
      <c r="DO440" t="s">
        <v>1809</v>
      </c>
      <c r="DP440" t="s">
        <v>1809</v>
      </c>
      <c r="DQ440" t="s">
        <v>1809</v>
      </c>
      <c r="DR440" t="s">
        <v>1809</v>
      </c>
      <c r="DS440" t="s">
        <v>1809</v>
      </c>
      <c r="DT440" t="s">
        <v>1809</v>
      </c>
      <c r="DU440" t="s">
        <v>1809</v>
      </c>
      <c r="DV440" t="s">
        <v>1809</v>
      </c>
      <c r="DW440">
        <v>0</v>
      </c>
      <c r="DX440">
        <v>0</v>
      </c>
      <c r="DY440">
        <v>1</v>
      </c>
      <c r="DZ440">
        <v>1</v>
      </c>
      <c r="EA440">
        <v>1</v>
      </c>
      <c r="EB440">
        <v>0</v>
      </c>
      <c r="EC440">
        <v>0</v>
      </c>
      <c r="ED440">
        <v>0</v>
      </c>
      <c r="EE440">
        <v>0</v>
      </c>
      <c r="EF440">
        <v>0</v>
      </c>
      <c r="EG440">
        <v>1</v>
      </c>
      <c r="EH440">
        <v>0</v>
      </c>
      <c r="EI440">
        <v>1</v>
      </c>
      <c r="EJ440">
        <v>0</v>
      </c>
      <c r="EK440">
        <v>0</v>
      </c>
      <c r="EL440">
        <v>0</v>
      </c>
      <c r="EM440" t="s">
        <v>1809</v>
      </c>
      <c r="EN440" t="s">
        <v>1809</v>
      </c>
      <c r="EO440" t="s">
        <v>1809</v>
      </c>
      <c r="EP440" t="s">
        <v>1809</v>
      </c>
      <c r="EQ440" t="s">
        <v>1809</v>
      </c>
      <c r="ER440">
        <v>1</v>
      </c>
      <c r="ES440">
        <v>1</v>
      </c>
      <c r="ET440">
        <v>0</v>
      </c>
      <c r="EU440">
        <v>0</v>
      </c>
      <c r="EV440">
        <v>0</v>
      </c>
      <c r="EW440">
        <v>0</v>
      </c>
    </row>
    <row r="441" spans="1:153" x14ac:dyDescent="0.35">
      <c r="A441" t="s">
        <v>1084</v>
      </c>
      <c r="B441" s="1">
        <v>42979</v>
      </c>
      <c r="C441" s="1">
        <v>43275</v>
      </c>
      <c r="D441">
        <v>1</v>
      </c>
      <c r="E441">
        <v>0</v>
      </c>
      <c r="F441">
        <v>1</v>
      </c>
      <c r="G441">
        <v>0</v>
      </c>
      <c r="H441">
        <v>0</v>
      </c>
      <c r="I441">
        <v>0</v>
      </c>
      <c r="J441">
        <v>1</v>
      </c>
      <c r="K441">
        <v>2</v>
      </c>
      <c r="L441">
        <v>0</v>
      </c>
      <c r="M441">
        <v>1</v>
      </c>
      <c r="N441">
        <v>1</v>
      </c>
      <c r="O441">
        <v>1</v>
      </c>
      <c r="P441">
        <v>1</v>
      </c>
      <c r="Q441">
        <v>0</v>
      </c>
      <c r="R441">
        <v>1</v>
      </c>
      <c r="S441">
        <v>0</v>
      </c>
      <c r="T441">
        <v>0</v>
      </c>
      <c r="U441">
        <v>0</v>
      </c>
      <c r="V441">
        <v>1</v>
      </c>
      <c r="W441">
        <v>1</v>
      </c>
      <c r="X441">
        <v>0</v>
      </c>
      <c r="Y441">
        <v>1</v>
      </c>
      <c r="Z441">
        <v>0</v>
      </c>
      <c r="AA441">
        <v>0</v>
      </c>
      <c r="AB441">
        <v>0</v>
      </c>
      <c r="AC441">
        <v>0</v>
      </c>
      <c r="AD441">
        <v>0</v>
      </c>
      <c r="AE441">
        <v>0</v>
      </c>
      <c r="AF441">
        <v>0</v>
      </c>
      <c r="AG441">
        <v>1</v>
      </c>
      <c r="AH441">
        <v>1</v>
      </c>
      <c r="AI441">
        <v>1</v>
      </c>
      <c r="AJ441">
        <v>0</v>
      </c>
      <c r="AK441">
        <v>0</v>
      </c>
      <c r="AL441">
        <v>0</v>
      </c>
      <c r="AM441">
        <v>0</v>
      </c>
      <c r="AN441">
        <v>1</v>
      </c>
      <c r="AO441">
        <v>0</v>
      </c>
      <c r="AP441" t="s">
        <v>1809</v>
      </c>
      <c r="AQ441" t="s">
        <v>1809</v>
      </c>
      <c r="AR441" t="s">
        <v>1809</v>
      </c>
      <c r="AS441" t="s">
        <v>1809</v>
      </c>
      <c r="AT441" t="s">
        <v>1809</v>
      </c>
      <c r="AU441" t="s">
        <v>1809</v>
      </c>
      <c r="AV441" t="s">
        <v>1809</v>
      </c>
      <c r="AW441" t="s">
        <v>1809</v>
      </c>
      <c r="AX441" t="s">
        <v>1809</v>
      </c>
      <c r="AY441" t="s">
        <v>1809</v>
      </c>
      <c r="AZ441">
        <v>0</v>
      </c>
      <c r="BA441" t="s">
        <v>1809</v>
      </c>
      <c r="BB441" t="s">
        <v>1809</v>
      </c>
      <c r="BC441" t="s">
        <v>1809</v>
      </c>
      <c r="BD441" t="s">
        <v>1809</v>
      </c>
      <c r="BE441" t="s">
        <v>1809</v>
      </c>
      <c r="BF441" t="s">
        <v>1809</v>
      </c>
      <c r="BG441" t="s">
        <v>1809</v>
      </c>
      <c r="BH441" t="s">
        <v>1809</v>
      </c>
      <c r="BI441" t="s">
        <v>1809</v>
      </c>
      <c r="BJ441" t="s">
        <v>1809</v>
      </c>
      <c r="BK441" t="s">
        <v>1809</v>
      </c>
      <c r="BL441" t="s">
        <v>1809</v>
      </c>
      <c r="BM441" t="s">
        <v>1809</v>
      </c>
      <c r="BN441" t="s">
        <v>1809</v>
      </c>
      <c r="BO441" t="s">
        <v>1809</v>
      </c>
      <c r="BP441" t="s">
        <v>1809</v>
      </c>
      <c r="BQ441" t="s">
        <v>1809</v>
      </c>
      <c r="BR441" t="s">
        <v>1809</v>
      </c>
      <c r="BS441" t="s">
        <v>1809</v>
      </c>
      <c r="BT441" t="s">
        <v>1809</v>
      </c>
      <c r="BU441" t="s">
        <v>1809</v>
      </c>
      <c r="BV441">
        <v>0</v>
      </c>
      <c r="BW441" t="s">
        <v>1809</v>
      </c>
      <c r="BX441" t="s">
        <v>1809</v>
      </c>
      <c r="BY441" t="s">
        <v>1809</v>
      </c>
      <c r="BZ441" t="s">
        <v>1809</v>
      </c>
      <c r="CA441" t="s">
        <v>1809</v>
      </c>
      <c r="CB441" t="s">
        <v>1809</v>
      </c>
      <c r="CC441" t="s">
        <v>1809</v>
      </c>
      <c r="CD441" t="s">
        <v>1809</v>
      </c>
      <c r="CE441" t="s">
        <v>1809</v>
      </c>
      <c r="CF441" t="s">
        <v>1809</v>
      </c>
      <c r="CG441" t="s">
        <v>1809</v>
      </c>
      <c r="CH441">
        <v>0</v>
      </c>
      <c r="CI441" t="s">
        <v>1809</v>
      </c>
      <c r="CJ441" t="s">
        <v>1809</v>
      </c>
      <c r="CK441" t="s">
        <v>1809</v>
      </c>
      <c r="CL441" t="s">
        <v>1809</v>
      </c>
      <c r="CM441" t="s">
        <v>1809</v>
      </c>
      <c r="CN441" t="s">
        <v>1809</v>
      </c>
      <c r="CO441" t="s">
        <v>1809</v>
      </c>
      <c r="CP441" t="s">
        <v>1809</v>
      </c>
      <c r="CQ441" t="s">
        <v>1809</v>
      </c>
      <c r="CR441" t="s">
        <v>1809</v>
      </c>
      <c r="CS441" t="s">
        <v>1809</v>
      </c>
      <c r="CT441" t="s">
        <v>1809</v>
      </c>
      <c r="CU441" t="s">
        <v>1809</v>
      </c>
      <c r="CV441" t="s">
        <v>1809</v>
      </c>
      <c r="CW441" t="s">
        <v>1809</v>
      </c>
      <c r="CX441" t="s">
        <v>1809</v>
      </c>
      <c r="CY441" t="s">
        <v>1809</v>
      </c>
      <c r="CZ441" t="s">
        <v>1809</v>
      </c>
      <c r="DA441" t="s">
        <v>1809</v>
      </c>
      <c r="DB441" t="s">
        <v>1809</v>
      </c>
      <c r="DC441" t="s">
        <v>1809</v>
      </c>
      <c r="DD441" t="s">
        <v>1809</v>
      </c>
      <c r="DE441" t="s">
        <v>1809</v>
      </c>
      <c r="DF441" t="s">
        <v>1809</v>
      </c>
      <c r="DG441" t="s">
        <v>1809</v>
      </c>
      <c r="DH441" t="s">
        <v>1809</v>
      </c>
      <c r="DI441" t="s">
        <v>1809</v>
      </c>
      <c r="DJ441" t="s">
        <v>1809</v>
      </c>
      <c r="DK441" t="s">
        <v>1809</v>
      </c>
      <c r="DL441" t="s">
        <v>1809</v>
      </c>
      <c r="DM441" t="s">
        <v>1809</v>
      </c>
      <c r="DN441" t="s">
        <v>1809</v>
      </c>
      <c r="DO441" t="s">
        <v>1809</v>
      </c>
      <c r="DP441" t="s">
        <v>1809</v>
      </c>
      <c r="DQ441" t="s">
        <v>1809</v>
      </c>
      <c r="DR441" t="s">
        <v>1809</v>
      </c>
      <c r="DS441" t="s">
        <v>1809</v>
      </c>
      <c r="DT441" t="s">
        <v>1809</v>
      </c>
      <c r="DU441" t="s">
        <v>1809</v>
      </c>
      <c r="DV441" t="s">
        <v>1809</v>
      </c>
      <c r="DW441">
        <v>0</v>
      </c>
      <c r="DX441">
        <v>0</v>
      </c>
      <c r="DY441">
        <v>1</v>
      </c>
      <c r="DZ441">
        <v>1</v>
      </c>
      <c r="EA441">
        <v>1</v>
      </c>
      <c r="EB441">
        <v>0</v>
      </c>
      <c r="EC441">
        <v>0</v>
      </c>
      <c r="ED441">
        <v>0</v>
      </c>
      <c r="EE441">
        <v>0</v>
      </c>
      <c r="EF441">
        <v>0</v>
      </c>
      <c r="EG441">
        <v>1</v>
      </c>
      <c r="EH441">
        <v>0</v>
      </c>
      <c r="EI441">
        <v>1</v>
      </c>
      <c r="EJ441">
        <v>0</v>
      </c>
      <c r="EK441">
        <v>0</v>
      </c>
      <c r="EL441">
        <v>0</v>
      </c>
      <c r="EM441" t="s">
        <v>1809</v>
      </c>
      <c r="EN441" t="s">
        <v>1809</v>
      </c>
      <c r="EO441" t="s">
        <v>1809</v>
      </c>
      <c r="EP441" t="s">
        <v>1809</v>
      </c>
      <c r="EQ441" t="s">
        <v>1809</v>
      </c>
      <c r="ER441">
        <v>1</v>
      </c>
      <c r="ES441">
        <v>1</v>
      </c>
      <c r="ET441">
        <v>0</v>
      </c>
      <c r="EU441">
        <v>0</v>
      </c>
      <c r="EV441">
        <v>0</v>
      </c>
      <c r="EW441">
        <v>0</v>
      </c>
    </row>
    <row r="442" spans="1:153" x14ac:dyDescent="0.35">
      <c r="A442" t="s">
        <v>1084</v>
      </c>
      <c r="B442" s="1">
        <v>43276</v>
      </c>
      <c r="C442" s="1">
        <v>43281</v>
      </c>
      <c r="D442">
        <v>1</v>
      </c>
      <c r="E442">
        <v>0</v>
      </c>
      <c r="F442">
        <v>1</v>
      </c>
      <c r="G442">
        <v>0</v>
      </c>
      <c r="H442">
        <v>0</v>
      </c>
      <c r="I442">
        <v>0</v>
      </c>
      <c r="J442">
        <v>1</v>
      </c>
      <c r="K442">
        <v>2</v>
      </c>
      <c r="L442">
        <v>0</v>
      </c>
      <c r="M442">
        <v>1</v>
      </c>
      <c r="N442">
        <v>1</v>
      </c>
      <c r="O442">
        <v>1</v>
      </c>
      <c r="P442">
        <v>1</v>
      </c>
      <c r="Q442">
        <v>0</v>
      </c>
      <c r="R442">
        <v>1</v>
      </c>
      <c r="S442">
        <v>0</v>
      </c>
      <c r="T442">
        <v>0</v>
      </c>
      <c r="U442">
        <v>0</v>
      </c>
      <c r="V442">
        <v>1</v>
      </c>
      <c r="W442">
        <v>1</v>
      </c>
      <c r="X442">
        <v>0</v>
      </c>
      <c r="Y442">
        <v>1</v>
      </c>
      <c r="Z442">
        <v>0</v>
      </c>
      <c r="AA442">
        <v>0</v>
      </c>
      <c r="AB442">
        <v>0</v>
      </c>
      <c r="AC442">
        <v>0</v>
      </c>
      <c r="AD442">
        <v>0</v>
      </c>
      <c r="AE442">
        <v>0</v>
      </c>
      <c r="AF442">
        <v>0</v>
      </c>
      <c r="AG442">
        <v>1</v>
      </c>
      <c r="AH442">
        <v>1</v>
      </c>
      <c r="AI442">
        <v>1</v>
      </c>
      <c r="AJ442">
        <v>0</v>
      </c>
      <c r="AK442">
        <v>0</v>
      </c>
      <c r="AL442">
        <v>0</v>
      </c>
      <c r="AM442">
        <v>0</v>
      </c>
      <c r="AN442">
        <v>1</v>
      </c>
      <c r="AO442">
        <v>1</v>
      </c>
      <c r="AP442">
        <v>1</v>
      </c>
      <c r="AQ442">
        <v>0</v>
      </c>
      <c r="AR442">
        <v>1</v>
      </c>
      <c r="AS442">
        <v>0</v>
      </c>
      <c r="AT442">
        <v>0</v>
      </c>
      <c r="AU442">
        <v>0</v>
      </c>
      <c r="AV442">
        <v>1</v>
      </c>
      <c r="AW442">
        <v>1</v>
      </c>
      <c r="AX442">
        <v>0</v>
      </c>
      <c r="AY442">
        <v>0</v>
      </c>
      <c r="AZ442">
        <v>0</v>
      </c>
      <c r="BA442" t="s">
        <v>1809</v>
      </c>
      <c r="BB442" t="s">
        <v>1809</v>
      </c>
      <c r="BC442" t="s">
        <v>1809</v>
      </c>
      <c r="BD442" t="s">
        <v>1809</v>
      </c>
      <c r="BE442" t="s">
        <v>1809</v>
      </c>
      <c r="BF442" t="s">
        <v>1809</v>
      </c>
      <c r="BG442" t="s">
        <v>1809</v>
      </c>
      <c r="BH442" t="s">
        <v>1809</v>
      </c>
      <c r="BI442" t="s">
        <v>1809</v>
      </c>
      <c r="BJ442" t="s">
        <v>1809</v>
      </c>
      <c r="BK442" t="s">
        <v>1809</v>
      </c>
      <c r="BL442" t="s">
        <v>1809</v>
      </c>
      <c r="BM442" t="s">
        <v>1809</v>
      </c>
      <c r="BN442" t="s">
        <v>1809</v>
      </c>
      <c r="BO442" t="s">
        <v>1809</v>
      </c>
      <c r="BP442" t="s">
        <v>1809</v>
      </c>
      <c r="BQ442" t="s">
        <v>1809</v>
      </c>
      <c r="BR442" t="s">
        <v>1809</v>
      </c>
      <c r="BS442" t="s">
        <v>1809</v>
      </c>
      <c r="BT442" t="s">
        <v>1809</v>
      </c>
      <c r="BU442" t="s">
        <v>1809</v>
      </c>
      <c r="BV442">
        <v>0</v>
      </c>
      <c r="BW442" t="s">
        <v>1809</v>
      </c>
      <c r="BX442" t="s">
        <v>1809</v>
      </c>
      <c r="BY442" t="s">
        <v>1809</v>
      </c>
      <c r="BZ442" t="s">
        <v>1809</v>
      </c>
      <c r="CA442" t="s">
        <v>1809</v>
      </c>
      <c r="CB442" t="s">
        <v>1809</v>
      </c>
      <c r="CC442" t="s">
        <v>1809</v>
      </c>
      <c r="CD442" t="s">
        <v>1809</v>
      </c>
      <c r="CE442" t="s">
        <v>1809</v>
      </c>
      <c r="CF442" t="s">
        <v>1809</v>
      </c>
      <c r="CG442" t="s">
        <v>1809</v>
      </c>
      <c r="CH442">
        <v>0</v>
      </c>
      <c r="CI442" t="s">
        <v>1809</v>
      </c>
      <c r="CJ442" t="s">
        <v>1809</v>
      </c>
      <c r="CK442" t="s">
        <v>1809</v>
      </c>
      <c r="CL442" t="s">
        <v>1809</v>
      </c>
      <c r="CM442" t="s">
        <v>1809</v>
      </c>
      <c r="CN442" t="s">
        <v>1809</v>
      </c>
      <c r="CO442" t="s">
        <v>1809</v>
      </c>
      <c r="CP442" t="s">
        <v>1809</v>
      </c>
      <c r="CQ442" t="s">
        <v>1809</v>
      </c>
      <c r="CR442" t="s">
        <v>1809</v>
      </c>
      <c r="CS442" t="s">
        <v>1809</v>
      </c>
      <c r="CT442" t="s">
        <v>1809</v>
      </c>
      <c r="CU442" t="s">
        <v>1809</v>
      </c>
      <c r="CV442" t="s">
        <v>1809</v>
      </c>
      <c r="CW442" t="s">
        <v>1809</v>
      </c>
      <c r="CX442" t="s">
        <v>1809</v>
      </c>
      <c r="CY442" t="s">
        <v>1809</v>
      </c>
      <c r="CZ442" t="s">
        <v>1809</v>
      </c>
      <c r="DA442" t="s">
        <v>1809</v>
      </c>
      <c r="DB442" t="s">
        <v>1809</v>
      </c>
      <c r="DC442" t="s">
        <v>1809</v>
      </c>
      <c r="DD442" t="s">
        <v>1809</v>
      </c>
      <c r="DE442" t="s">
        <v>1809</v>
      </c>
      <c r="DF442" t="s">
        <v>1809</v>
      </c>
      <c r="DG442" t="s">
        <v>1809</v>
      </c>
      <c r="DH442" t="s">
        <v>1809</v>
      </c>
      <c r="DI442" t="s">
        <v>1809</v>
      </c>
      <c r="DJ442" t="s">
        <v>1809</v>
      </c>
      <c r="DK442" t="s">
        <v>1809</v>
      </c>
      <c r="DL442" t="s">
        <v>1809</v>
      </c>
      <c r="DM442" t="s">
        <v>1809</v>
      </c>
      <c r="DN442" t="s">
        <v>1809</v>
      </c>
      <c r="DO442" t="s">
        <v>1809</v>
      </c>
      <c r="DP442" t="s">
        <v>1809</v>
      </c>
      <c r="DQ442" t="s">
        <v>1809</v>
      </c>
      <c r="DR442" t="s">
        <v>1809</v>
      </c>
      <c r="DS442" t="s">
        <v>1809</v>
      </c>
      <c r="DT442" t="s">
        <v>1809</v>
      </c>
      <c r="DU442" t="s">
        <v>1809</v>
      </c>
      <c r="DV442" t="s">
        <v>1809</v>
      </c>
      <c r="DW442">
        <v>0</v>
      </c>
      <c r="DX442">
        <v>0</v>
      </c>
      <c r="DY442">
        <v>1</v>
      </c>
      <c r="DZ442">
        <v>1</v>
      </c>
      <c r="EA442">
        <v>1</v>
      </c>
      <c r="EB442">
        <v>0</v>
      </c>
      <c r="EC442">
        <v>0</v>
      </c>
      <c r="ED442">
        <v>0</v>
      </c>
      <c r="EE442">
        <v>0</v>
      </c>
      <c r="EF442">
        <v>0</v>
      </c>
      <c r="EG442">
        <v>1</v>
      </c>
      <c r="EH442">
        <v>0</v>
      </c>
      <c r="EI442">
        <v>1</v>
      </c>
      <c r="EJ442">
        <v>0</v>
      </c>
      <c r="EK442">
        <v>0</v>
      </c>
      <c r="EL442">
        <v>0</v>
      </c>
      <c r="EM442" t="s">
        <v>1809</v>
      </c>
      <c r="EN442" t="s">
        <v>1809</v>
      </c>
      <c r="EO442" t="s">
        <v>1809</v>
      </c>
      <c r="EP442" t="s">
        <v>1809</v>
      </c>
      <c r="EQ442" t="s">
        <v>1809</v>
      </c>
      <c r="ER442">
        <v>1</v>
      </c>
      <c r="ES442">
        <v>1</v>
      </c>
      <c r="ET442">
        <v>0</v>
      </c>
      <c r="EU442">
        <v>0</v>
      </c>
      <c r="EV442">
        <v>0</v>
      </c>
      <c r="EW442">
        <v>0</v>
      </c>
    </row>
    <row r="443" spans="1:153" x14ac:dyDescent="0.35">
      <c r="A443" t="s">
        <v>1084</v>
      </c>
      <c r="B443" s="1">
        <v>43282</v>
      </c>
      <c r="C443" s="1">
        <v>43343</v>
      </c>
      <c r="D443">
        <v>1</v>
      </c>
      <c r="E443">
        <v>0</v>
      </c>
      <c r="F443">
        <v>1</v>
      </c>
      <c r="G443">
        <v>0</v>
      </c>
      <c r="H443">
        <v>0</v>
      </c>
      <c r="I443">
        <v>0</v>
      </c>
      <c r="J443">
        <v>1</v>
      </c>
      <c r="K443">
        <v>2</v>
      </c>
      <c r="L443">
        <v>0</v>
      </c>
      <c r="M443">
        <v>1</v>
      </c>
      <c r="N443">
        <v>1</v>
      </c>
      <c r="O443">
        <v>1</v>
      </c>
      <c r="P443">
        <v>1</v>
      </c>
      <c r="Q443">
        <v>0</v>
      </c>
      <c r="R443">
        <v>1</v>
      </c>
      <c r="S443">
        <v>0</v>
      </c>
      <c r="T443">
        <v>0</v>
      </c>
      <c r="U443">
        <v>0</v>
      </c>
      <c r="V443">
        <v>1</v>
      </c>
      <c r="W443">
        <v>1</v>
      </c>
      <c r="X443">
        <v>0</v>
      </c>
      <c r="Y443">
        <v>1</v>
      </c>
      <c r="Z443">
        <v>0</v>
      </c>
      <c r="AA443">
        <v>0</v>
      </c>
      <c r="AB443">
        <v>0</v>
      </c>
      <c r="AC443">
        <v>0</v>
      </c>
      <c r="AD443">
        <v>0</v>
      </c>
      <c r="AE443">
        <v>0</v>
      </c>
      <c r="AF443">
        <v>0</v>
      </c>
      <c r="AG443">
        <v>1</v>
      </c>
      <c r="AH443">
        <v>1</v>
      </c>
      <c r="AI443">
        <v>1</v>
      </c>
      <c r="AJ443">
        <v>0</v>
      </c>
      <c r="AK443">
        <v>0</v>
      </c>
      <c r="AL443">
        <v>0</v>
      </c>
      <c r="AM443">
        <v>0</v>
      </c>
      <c r="AN443">
        <v>1</v>
      </c>
      <c r="AO443">
        <v>1</v>
      </c>
      <c r="AP443">
        <v>1</v>
      </c>
      <c r="AQ443">
        <v>0</v>
      </c>
      <c r="AR443">
        <v>1</v>
      </c>
      <c r="AS443">
        <v>0</v>
      </c>
      <c r="AT443">
        <v>0</v>
      </c>
      <c r="AU443">
        <v>0</v>
      </c>
      <c r="AV443">
        <v>1</v>
      </c>
      <c r="AW443">
        <v>1</v>
      </c>
      <c r="AX443">
        <v>0</v>
      </c>
      <c r="AY443">
        <v>0</v>
      </c>
      <c r="AZ443">
        <v>0</v>
      </c>
      <c r="BA443" t="s">
        <v>1809</v>
      </c>
      <c r="BB443" t="s">
        <v>1809</v>
      </c>
      <c r="BC443" t="s">
        <v>1809</v>
      </c>
      <c r="BD443" t="s">
        <v>1809</v>
      </c>
      <c r="BE443" t="s">
        <v>1809</v>
      </c>
      <c r="BF443" t="s">
        <v>1809</v>
      </c>
      <c r="BG443" t="s">
        <v>1809</v>
      </c>
      <c r="BH443" t="s">
        <v>1809</v>
      </c>
      <c r="BI443" t="s">
        <v>1809</v>
      </c>
      <c r="BJ443" t="s">
        <v>1809</v>
      </c>
      <c r="BK443" t="s">
        <v>1809</v>
      </c>
      <c r="BL443" t="s">
        <v>1809</v>
      </c>
      <c r="BM443" t="s">
        <v>1809</v>
      </c>
      <c r="BN443" t="s">
        <v>1809</v>
      </c>
      <c r="BO443" t="s">
        <v>1809</v>
      </c>
      <c r="BP443" t="s">
        <v>1809</v>
      </c>
      <c r="BQ443" t="s">
        <v>1809</v>
      </c>
      <c r="BR443" t="s">
        <v>1809</v>
      </c>
      <c r="BS443" t="s">
        <v>1809</v>
      </c>
      <c r="BT443" t="s">
        <v>1809</v>
      </c>
      <c r="BU443" t="s">
        <v>1809</v>
      </c>
      <c r="BV443">
        <v>0</v>
      </c>
      <c r="BW443" t="s">
        <v>1809</v>
      </c>
      <c r="BX443" t="s">
        <v>1809</v>
      </c>
      <c r="BY443" t="s">
        <v>1809</v>
      </c>
      <c r="BZ443" t="s">
        <v>1809</v>
      </c>
      <c r="CA443" t="s">
        <v>1809</v>
      </c>
      <c r="CB443" t="s">
        <v>1809</v>
      </c>
      <c r="CC443" t="s">
        <v>1809</v>
      </c>
      <c r="CD443" t="s">
        <v>1809</v>
      </c>
      <c r="CE443" t="s">
        <v>1809</v>
      </c>
      <c r="CF443" t="s">
        <v>1809</v>
      </c>
      <c r="CG443" t="s">
        <v>1809</v>
      </c>
      <c r="CH443">
        <v>0</v>
      </c>
      <c r="CI443" t="s">
        <v>1809</v>
      </c>
      <c r="CJ443" t="s">
        <v>1809</v>
      </c>
      <c r="CK443" t="s">
        <v>1809</v>
      </c>
      <c r="CL443" t="s">
        <v>1809</v>
      </c>
      <c r="CM443" t="s">
        <v>1809</v>
      </c>
      <c r="CN443" t="s">
        <v>1809</v>
      </c>
      <c r="CO443" t="s">
        <v>1809</v>
      </c>
      <c r="CP443" t="s">
        <v>1809</v>
      </c>
      <c r="CQ443" t="s">
        <v>1809</v>
      </c>
      <c r="CR443" t="s">
        <v>1809</v>
      </c>
      <c r="CS443" t="s">
        <v>1809</v>
      </c>
      <c r="CT443" t="s">
        <v>1809</v>
      </c>
      <c r="CU443" t="s">
        <v>1809</v>
      </c>
      <c r="CV443" t="s">
        <v>1809</v>
      </c>
      <c r="CW443" t="s">
        <v>1809</v>
      </c>
      <c r="CX443" t="s">
        <v>1809</v>
      </c>
      <c r="CY443" t="s">
        <v>1809</v>
      </c>
      <c r="CZ443" t="s">
        <v>1809</v>
      </c>
      <c r="DA443" t="s">
        <v>1809</v>
      </c>
      <c r="DB443" t="s">
        <v>1809</v>
      </c>
      <c r="DC443" t="s">
        <v>1809</v>
      </c>
      <c r="DD443" t="s">
        <v>1809</v>
      </c>
      <c r="DE443" t="s">
        <v>1809</v>
      </c>
      <c r="DF443" t="s">
        <v>1809</v>
      </c>
      <c r="DG443" t="s">
        <v>1809</v>
      </c>
      <c r="DH443" t="s">
        <v>1809</v>
      </c>
      <c r="DI443" t="s">
        <v>1809</v>
      </c>
      <c r="DJ443" t="s">
        <v>1809</v>
      </c>
      <c r="DK443" t="s">
        <v>1809</v>
      </c>
      <c r="DL443" t="s">
        <v>1809</v>
      </c>
      <c r="DM443" t="s">
        <v>1809</v>
      </c>
      <c r="DN443" t="s">
        <v>1809</v>
      </c>
      <c r="DO443" t="s">
        <v>1809</v>
      </c>
      <c r="DP443" t="s">
        <v>1809</v>
      </c>
      <c r="DQ443" t="s">
        <v>1809</v>
      </c>
      <c r="DR443" t="s">
        <v>1809</v>
      </c>
      <c r="DS443" t="s">
        <v>1809</v>
      </c>
      <c r="DT443" t="s">
        <v>1809</v>
      </c>
      <c r="DU443" t="s">
        <v>1809</v>
      </c>
      <c r="DV443" t="s">
        <v>1809</v>
      </c>
      <c r="DW443">
        <v>0</v>
      </c>
      <c r="DX443">
        <v>0</v>
      </c>
      <c r="DY443">
        <v>1</v>
      </c>
      <c r="DZ443">
        <v>1</v>
      </c>
      <c r="EA443">
        <v>1</v>
      </c>
      <c r="EB443">
        <v>0</v>
      </c>
      <c r="EC443">
        <v>0</v>
      </c>
      <c r="ED443">
        <v>0</v>
      </c>
      <c r="EE443">
        <v>0</v>
      </c>
      <c r="EF443">
        <v>0</v>
      </c>
      <c r="EG443">
        <v>1</v>
      </c>
      <c r="EH443">
        <v>0</v>
      </c>
      <c r="EI443">
        <v>1</v>
      </c>
      <c r="EJ443">
        <v>0</v>
      </c>
      <c r="EK443">
        <v>0</v>
      </c>
      <c r="EL443">
        <v>0</v>
      </c>
      <c r="EM443" t="s">
        <v>1809</v>
      </c>
      <c r="EN443" t="s">
        <v>1809</v>
      </c>
      <c r="EO443" t="s">
        <v>1809</v>
      </c>
      <c r="EP443" t="s">
        <v>1809</v>
      </c>
      <c r="EQ443" t="s">
        <v>1809</v>
      </c>
      <c r="ER443">
        <v>1</v>
      </c>
      <c r="ES443">
        <v>1</v>
      </c>
      <c r="ET443">
        <v>0</v>
      </c>
      <c r="EU443">
        <v>0</v>
      </c>
      <c r="EV443">
        <v>0</v>
      </c>
      <c r="EW443">
        <v>0</v>
      </c>
    </row>
    <row r="444" spans="1:153" x14ac:dyDescent="0.35">
      <c r="A444" t="s">
        <v>1084</v>
      </c>
      <c r="B444" s="1">
        <v>43344</v>
      </c>
      <c r="C444" s="1">
        <v>43434</v>
      </c>
      <c r="D444">
        <v>1</v>
      </c>
      <c r="E444">
        <v>0</v>
      </c>
      <c r="F444">
        <v>1</v>
      </c>
      <c r="G444">
        <v>0</v>
      </c>
      <c r="H444">
        <v>0</v>
      </c>
      <c r="I444">
        <v>0</v>
      </c>
      <c r="J444">
        <v>1</v>
      </c>
      <c r="K444">
        <v>2</v>
      </c>
      <c r="L444">
        <v>0</v>
      </c>
      <c r="M444">
        <v>1</v>
      </c>
      <c r="N444">
        <v>1</v>
      </c>
      <c r="O444">
        <v>1</v>
      </c>
      <c r="P444">
        <v>1</v>
      </c>
      <c r="Q444">
        <v>0</v>
      </c>
      <c r="R444">
        <v>1</v>
      </c>
      <c r="S444">
        <v>0</v>
      </c>
      <c r="T444">
        <v>0</v>
      </c>
      <c r="U444">
        <v>0</v>
      </c>
      <c r="V444">
        <v>1</v>
      </c>
      <c r="W444">
        <v>1</v>
      </c>
      <c r="X444">
        <v>0</v>
      </c>
      <c r="Y444">
        <v>1</v>
      </c>
      <c r="Z444">
        <v>0</v>
      </c>
      <c r="AA444">
        <v>0</v>
      </c>
      <c r="AB444">
        <v>0</v>
      </c>
      <c r="AC444">
        <v>0</v>
      </c>
      <c r="AD444">
        <v>0</v>
      </c>
      <c r="AE444">
        <v>0</v>
      </c>
      <c r="AF444">
        <v>0</v>
      </c>
      <c r="AG444">
        <v>1</v>
      </c>
      <c r="AH444">
        <v>1</v>
      </c>
      <c r="AI444">
        <v>1</v>
      </c>
      <c r="AJ444">
        <v>0</v>
      </c>
      <c r="AK444">
        <v>0</v>
      </c>
      <c r="AL444">
        <v>0</v>
      </c>
      <c r="AM444">
        <v>0</v>
      </c>
      <c r="AN444">
        <v>1</v>
      </c>
      <c r="AO444">
        <v>1</v>
      </c>
      <c r="AP444">
        <v>1</v>
      </c>
      <c r="AQ444">
        <v>0</v>
      </c>
      <c r="AR444">
        <v>1</v>
      </c>
      <c r="AS444">
        <v>0</v>
      </c>
      <c r="AT444">
        <v>0</v>
      </c>
      <c r="AU444">
        <v>0</v>
      </c>
      <c r="AV444">
        <v>1</v>
      </c>
      <c r="AW444">
        <v>1</v>
      </c>
      <c r="AX444">
        <v>0</v>
      </c>
      <c r="AY444">
        <v>0</v>
      </c>
      <c r="AZ444">
        <v>0</v>
      </c>
      <c r="BA444" t="s">
        <v>1809</v>
      </c>
      <c r="BB444" t="s">
        <v>1809</v>
      </c>
      <c r="BC444" t="s">
        <v>1809</v>
      </c>
      <c r="BD444" t="s">
        <v>1809</v>
      </c>
      <c r="BE444" t="s">
        <v>1809</v>
      </c>
      <c r="BF444" t="s">
        <v>1809</v>
      </c>
      <c r="BG444" t="s">
        <v>1809</v>
      </c>
      <c r="BH444" t="s">
        <v>1809</v>
      </c>
      <c r="BI444" t="s">
        <v>1809</v>
      </c>
      <c r="BJ444" t="s">
        <v>1809</v>
      </c>
      <c r="BK444" t="s">
        <v>1809</v>
      </c>
      <c r="BL444" t="s">
        <v>1809</v>
      </c>
      <c r="BM444" t="s">
        <v>1809</v>
      </c>
      <c r="BN444" t="s">
        <v>1809</v>
      </c>
      <c r="BO444" t="s">
        <v>1809</v>
      </c>
      <c r="BP444" t="s">
        <v>1809</v>
      </c>
      <c r="BQ444" t="s">
        <v>1809</v>
      </c>
      <c r="BR444" t="s">
        <v>1809</v>
      </c>
      <c r="BS444" t="s">
        <v>1809</v>
      </c>
      <c r="BT444" t="s">
        <v>1809</v>
      </c>
      <c r="BU444" t="s">
        <v>1809</v>
      </c>
      <c r="BV444">
        <v>0</v>
      </c>
      <c r="BW444" t="s">
        <v>1809</v>
      </c>
      <c r="BX444" t="s">
        <v>1809</v>
      </c>
      <c r="BY444" t="s">
        <v>1809</v>
      </c>
      <c r="BZ444" t="s">
        <v>1809</v>
      </c>
      <c r="CA444" t="s">
        <v>1809</v>
      </c>
      <c r="CB444" t="s">
        <v>1809</v>
      </c>
      <c r="CC444" t="s">
        <v>1809</v>
      </c>
      <c r="CD444" t="s">
        <v>1809</v>
      </c>
      <c r="CE444" t="s">
        <v>1809</v>
      </c>
      <c r="CF444" t="s">
        <v>1809</v>
      </c>
      <c r="CG444" t="s">
        <v>1809</v>
      </c>
      <c r="CH444">
        <v>0</v>
      </c>
      <c r="CI444" t="s">
        <v>1809</v>
      </c>
      <c r="CJ444" t="s">
        <v>1809</v>
      </c>
      <c r="CK444" t="s">
        <v>1809</v>
      </c>
      <c r="CL444" t="s">
        <v>1809</v>
      </c>
      <c r="CM444" t="s">
        <v>1809</v>
      </c>
      <c r="CN444" t="s">
        <v>1809</v>
      </c>
      <c r="CO444" t="s">
        <v>1809</v>
      </c>
      <c r="CP444" t="s">
        <v>1809</v>
      </c>
      <c r="CQ444" t="s">
        <v>1809</v>
      </c>
      <c r="CR444" t="s">
        <v>1809</v>
      </c>
      <c r="CS444" t="s">
        <v>1809</v>
      </c>
      <c r="CT444" t="s">
        <v>1809</v>
      </c>
      <c r="CU444" t="s">
        <v>1809</v>
      </c>
      <c r="CV444" t="s">
        <v>1809</v>
      </c>
      <c r="CW444" t="s">
        <v>1809</v>
      </c>
      <c r="CX444" t="s">
        <v>1809</v>
      </c>
      <c r="CY444" t="s">
        <v>1809</v>
      </c>
      <c r="CZ444" t="s">
        <v>1809</v>
      </c>
      <c r="DA444" t="s">
        <v>1809</v>
      </c>
      <c r="DB444" t="s">
        <v>1809</v>
      </c>
      <c r="DC444" t="s">
        <v>1809</v>
      </c>
      <c r="DD444" t="s">
        <v>1809</v>
      </c>
      <c r="DE444" t="s">
        <v>1809</v>
      </c>
      <c r="DF444" t="s">
        <v>1809</v>
      </c>
      <c r="DG444" t="s">
        <v>1809</v>
      </c>
      <c r="DH444" t="s">
        <v>1809</v>
      </c>
      <c r="DI444" t="s">
        <v>1809</v>
      </c>
      <c r="DJ444" t="s">
        <v>1809</v>
      </c>
      <c r="DK444" t="s">
        <v>1809</v>
      </c>
      <c r="DL444" t="s">
        <v>1809</v>
      </c>
      <c r="DM444" t="s">
        <v>1809</v>
      </c>
      <c r="DN444" t="s">
        <v>1809</v>
      </c>
      <c r="DO444" t="s">
        <v>1809</v>
      </c>
      <c r="DP444" t="s">
        <v>1809</v>
      </c>
      <c r="DQ444" t="s">
        <v>1809</v>
      </c>
      <c r="DR444" t="s">
        <v>1809</v>
      </c>
      <c r="DS444" t="s">
        <v>1809</v>
      </c>
      <c r="DT444" t="s">
        <v>1809</v>
      </c>
      <c r="DU444" t="s">
        <v>1809</v>
      </c>
      <c r="DV444" t="s">
        <v>1809</v>
      </c>
      <c r="DW444">
        <v>0</v>
      </c>
      <c r="DX444">
        <v>0</v>
      </c>
      <c r="DY444">
        <v>1</v>
      </c>
      <c r="DZ444">
        <v>1</v>
      </c>
      <c r="EA444">
        <v>1</v>
      </c>
      <c r="EB444">
        <v>0</v>
      </c>
      <c r="EC444">
        <v>0</v>
      </c>
      <c r="ED444">
        <v>0</v>
      </c>
      <c r="EE444">
        <v>0</v>
      </c>
      <c r="EF444">
        <v>0</v>
      </c>
      <c r="EG444">
        <v>1</v>
      </c>
      <c r="EH444">
        <v>0</v>
      </c>
      <c r="EI444">
        <v>1</v>
      </c>
      <c r="EJ444">
        <v>0</v>
      </c>
      <c r="EK444">
        <v>0</v>
      </c>
      <c r="EL444">
        <v>0</v>
      </c>
      <c r="EM444" t="s">
        <v>1809</v>
      </c>
      <c r="EN444" t="s">
        <v>1809</v>
      </c>
      <c r="EO444" t="s">
        <v>1809</v>
      </c>
      <c r="EP444" t="s">
        <v>1809</v>
      </c>
      <c r="EQ444" t="s">
        <v>1809</v>
      </c>
      <c r="ER444">
        <v>1</v>
      </c>
      <c r="ES444">
        <v>1</v>
      </c>
      <c r="ET444">
        <v>0</v>
      </c>
      <c r="EU444">
        <v>0</v>
      </c>
      <c r="EV444">
        <v>0</v>
      </c>
      <c r="EW444">
        <v>0</v>
      </c>
    </row>
    <row r="445" spans="1:153" x14ac:dyDescent="0.35">
      <c r="A445" t="s">
        <v>1084</v>
      </c>
      <c r="B445" s="1">
        <v>43435</v>
      </c>
      <c r="C445" s="1">
        <v>43465</v>
      </c>
      <c r="D445">
        <v>1</v>
      </c>
      <c r="E445">
        <v>0</v>
      </c>
      <c r="F445">
        <v>1</v>
      </c>
      <c r="G445">
        <v>0</v>
      </c>
      <c r="H445">
        <v>0</v>
      </c>
      <c r="I445">
        <v>0</v>
      </c>
      <c r="J445">
        <v>1</v>
      </c>
      <c r="K445">
        <v>2</v>
      </c>
      <c r="L445">
        <v>0</v>
      </c>
      <c r="M445">
        <v>1</v>
      </c>
      <c r="N445">
        <v>1</v>
      </c>
      <c r="O445">
        <v>1</v>
      </c>
      <c r="P445">
        <v>1</v>
      </c>
      <c r="Q445">
        <v>0</v>
      </c>
      <c r="R445">
        <v>1</v>
      </c>
      <c r="S445">
        <v>0</v>
      </c>
      <c r="T445">
        <v>0</v>
      </c>
      <c r="U445">
        <v>0</v>
      </c>
      <c r="V445">
        <v>1</v>
      </c>
      <c r="W445">
        <v>1</v>
      </c>
      <c r="X445">
        <v>0</v>
      </c>
      <c r="Y445">
        <v>1</v>
      </c>
      <c r="Z445">
        <v>0</v>
      </c>
      <c r="AA445">
        <v>0</v>
      </c>
      <c r="AB445">
        <v>0</v>
      </c>
      <c r="AC445">
        <v>0</v>
      </c>
      <c r="AD445">
        <v>0</v>
      </c>
      <c r="AE445">
        <v>0</v>
      </c>
      <c r="AF445">
        <v>0</v>
      </c>
      <c r="AG445">
        <v>1</v>
      </c>
      <c r="AH445">
        <v>1</v>
      </c>
      <c r="AI445">
        <v>1</v>
      </c>
      <c r="AJ445">
        <v>0</v>
      </c>
      <c r="AK445">
        <v>0</v>
      </c>
      <c r="AL445">
        <v>0</v>
      </c>
      <c r="AM445">
        <v>0</v>
      </c>
      <c r="AN445">
        <v>1</v>
      </c>
      <c r="AO445">
        <v>1</v>
      </c>
      <c r="AP445">
        <v>1</v>
      </c>
      <c r="AQ445">
        <v>0</v>
      </c>
      <c r="AR445">
        <v>1</v>
      </c>
      <c r="AS445">
        <v>0</v>
      </c>
      <c r="AT445">
        <v>0</v>
      </c>
      <c r="AU445">
        <v>0</v>
      </c>
      <c r="AV445">
        <v>1</v>
      </c>
      <c r="AW445">
        <v>1</v>
      </c>
      <c r="AX445">
        <v>0</v>
      </c>
      <c r="AY445">
        <v>0</v>
      </c>
      <c r="AZ445">
        <v>0</v>
      </c>
      <c r="BA445" t="s">
        <v>1809</v>
      </c>
      <c r="BB445" t="s">
        <v>1809</v>
      </c>
      <c r="BC445" t="s">
        <v>1809</v>
      </c>
      <c r="BD445" t="s">
        <v>1809</v>
      </c>
      <c r="BE445" t="s">
        <v>1809</v>
      </c>
      <c r="BF445" t="s">
        <v>1809</v>
      </c>
      <c r="BG445" t="s">
        <v>1809</v>
      </c>
      <c r="BH445" t="s">
        <v>1809</v>
      </c>
      <c r="BI445" t="s">
        <v>1809</v>
      </c>
      <c r="BJ445" t="s">
        <v>1809</v>
      </c>
      <c r="BK445" t="s">
        <v>1809</v>
      </c>
      <c r="BL445" t="s">
        <v>1809</v>
      </c>
      <c r="BM445" t="s">
        <v>1809</v>
      </c>
      <c r="BN445" t="s">
        <v>1809</v>
      </c>
      <c r="BO445" t="s">
        <v>1809</v>
      </c>
      <c r="BP445" t="s">
        <v>1809</v>
      </c>
      <c r="BQ445" t="s">
        <v>1809</v>
      </c>
      <c r="BR445" t="s">
        <v>1809</v>
      </c>
      <c r="BS445" t="s">
        <v>1809</v>
      </c>
      <c r="BT445" t="s">
        <v>1809</v>
      </c>
      <c r="BU445" t="s">
        <v>1809</v>
      </c>
      <c r="BV445">
        <v>0</v>
      </c>
      <c r="BW445" t="s">
        <v>1809</v>
      </c>
      <c r="BX445" t="s">
        <v>1809</v>
      </c>
      <c r="BY445" t="s">
        <v>1809</v>
      </c>
      <c r="BZ445" t="s">
        <v>1809</v>
      </c>
      <c r="CA445" t="s">
        <v>1809</v>
      </c>
      <c r="CB445" t="s">
        <v>1809</v>
      </c>
      <c r="CC445" t="s">
        <v>1809</v>
      </c>
      <c r="CD445" t="s">
        <v>1809</v>
      </c>
      <c r="CE445" t="s">
        <v>1809</v>
      </c>
      <c r="CF445" t="s">
        <v>1809</v>
      </c>
      <c r="CG445" t="s">
        <v>1809</v>
      </c>
      <c r="CH445">
        <v>0</v>
      </c>
      <c r="CI445" t="s">
        <v>1809</v>
      </c>
      <c r="CJ445" t="s">
        <v>1809</v>
      </c>
      <c r="CK445" t="s">
        <v>1809</v>
      </c>
      <c r="CL445" t="s">
        <v>1809</v>
      </c>
      <c r="CM445" t="s">
        <v>1809</v>
      </c>
      <c r="CN445" t="s">
        <v>1809</v>
      </c>
      <c r="CO445" t="s">
        <v>1809</v>
      </c>
      <c r="CP445" t="s">
        <v>1809</v>
      </c>
      <c r="CQ445" t="s">
        <v>1809</v>
      </c>
      <c r="CR445" t="s">
        <v>1809</v>
      </c>
      <c r="CS445" t="s">
        <v>1809</v>
      </c>
      <c r="CT445" t="s">
        <v>1809</v>
      </c>
      <c r="CU445" t="s">
        <v>1809</v>
      </c>
      <c r="CV445" t="s">
        <v>1809</v>
      </c>
      <c r="CW445" t="s">
        <v>1809</v>
      </c>
      <c r="CX445" t="s">
        <v>1809</v>
      </c>
      <c r="CY445" t="s">
        <v>1809</v>
      </c>
      <c r="CZ445" t="s">
        <v>1809</v>
      </c>
      <c r="DA445" t="s">
        <v>1809</v>
      </c>
      <c r="DB445" t="s">
        <v>1809</v>
      </c>
      <c r="DC445" t="s">
        <v>1809</v>
      </c>
      <c r="DD445" t="s">
        <v>1809</v>
      </c>
      <c r="DE445" t="s">
        <v>1809</v>
      </c>
      <c r="DF445" t="s">
        <v>1809</v>
      </c>
      <c r="DG445" t="s">
        <v>1809</v>
      </c>
      <c r="DH445" t="s">
        <v>1809</v>
      </c>
      <c r="DI445" t="s">
        <v>1809</v>
      </c>
      <c r="DJ445" t="s">
        <v>1809</v>
      </c>
      <c r="DK445" t="s">
        <v>1809</v>
      </c>
      <c r="DL445" t="s">
        <v>1809</v>
      </c>
      <c r="DM445" t="s">
        <v>1809</v>
      </c>
      <c r="DN445" t="s">
        <v>1809</v>
      </c>
      <c r="DO445" t="s">
        <v>1809</v>
      </c>
      <c r="DP445" t="s">
        <v>1809</v>
      </c>
      <c r="DQ445" t="s">
        <v>1809</v>
      </c>
      <c r="DR445" t="s">
        <v>1809</v>
      </c>
      <c r="DS445" t="s">
        <v>1809</v>
      </c>
      <c r="DT445" t="s">
        <v>1809</v>
      </c>
      <c r="DU445" t="s">
        <v>1809</v>
      </c>
      <c r="DV445" t="s">
        <v>1809</v>
      </c>
      <c r="DW445">
        <v>0</v>
      </c>
      <c r="DX445">
        <v>0</v>
      </c>
      <c r="DY445">
        <v>1</v>
      </c>
      <c r="DZ445">
        <v>1</v>
      </c>
      <c r="EA445">
        <v>1</v>
      </c>
      <c r="EB445">
        <v>0</v>
      </c>
      <c r="EC445">
        <v>0</v>
      </c>
      <c r="ED445">
        <v>0</v>
      </c>
      <c r="EE445">
        <v>0</v>
      </c>
      <c r="EF445">
        <v>0</v>
      </c>
      <c r="EG445">
        <v>1</v>
      </c>
      <c r="EH445">
        <v>0</v>
      </c>
      <c r="EI445">
        <v>1</v>
      </c>
      <c r="EJ445">
        <v>0</v>
      </c>
      <c r="EK445">
        <v>0</v>
      </c>
      <c r="EL445">
        <v>0</v>
      </c>
      <c r="EM445" t="s">
        <v>1809</v>
      </c>
      <c r="EN445" t="s">
        <v>1809</v>
      </c>
      <c r="EO445" t="s">
        <v>1809</v>
      </c>
      <c r="EP445" t="s">
        <v>1809</v>
      </c>
      <c r="EQ445" t="s">
        <v>1809</v>
      </c>
      <c r="ER445">
        <v>1</v>
      </c>
      <c r="ES445">
        <v>1</v>
      </c>
      <c r="ET445">
        <v>0</v>
      </c>
      <c r="EU445">
        <v>0</v>
      </c>
      <c r="EV445">
        <v>0</v>
      </c>
      <c r="EW445">
        <v>0</v>
      </c>
    </row>
    <row r="446" spans="1:153" x14ac:dyDescent="0.35">
      <c r="A446" t="s">
        <v>1084</v>
      </c>
      <c r="B446" s="1">
        <v>43466</v>
      </c>
      <c r="C446" s="1">
        <v>43646</v>
      </c>
      <c r="D446">
        <v>1</v>
      </c>
      <c r="E446">
        <v>0</v>
      </c>
      <c r="F446">
        <v>1</v>
      </c>
      <c r="G446">
        <v>0</v>
      </c>
      <c r="H446">
        <v>0</v>
      </c>
      <c r="I446">
        <v>0</v>
      </c>
      <c r="J446">
        <v>1</v>
      </c>
      <c r="K446">
        <v>2</v>
      </c>
      <c r="L446">
        <v>0</v>
      </c>
      <c r="M446">
        <v>1</v>
      </c>
      <c r="N446">
        <v>1</v>
      </c>
      <c r="O446">
        <v>1</v>
      </c>
      <c r="P446">
        <v>1</v>
      </c>
      <c r="Q446">
        <v>0</v>
      </c>
      <c r="R446">
        <v>1</v>
      </c>
      <c r="S446">
        <v>0</v>
      </c>
      <c r="T446">
        <v>0</v>
      </c>
      <c r="U446">
        <v>0</v>
      </c>
      <c r="V446">
        <v>1</v>
      </c>
      <c r="W446">
        <v>1</v>
      </c>
      <c r="X446">
        <v>0</v>
      </c>
      <c r="Y446">
        <v>1</v>
      </c>
      <c r="Z446">
        <v>0</v>
      </c>
      <c r="AA446">
        <v>0</v>
      </c>
      <c r="AB446">
        <v>0</v>
      </c>
      <c r="AC446">
        <v>0</v>
      </c>
      <c r="AD446">
        <v>0</v>
      </c>
      <c r="AE446">
        <v>0</v>
      </c>
      <c r="AF446">
        <v>0</v>
      </c>
      <c r="AG446">
        <v>1</v>
      </c>
      <c r="AH446">
        <v>1</v>
      </c>
      <c r="AI446">
        <v>1</v>
      </c>
      <c r="AJ446">
        <v>0</v>
      </c>
      <c r="AK446">
        <v>0</v>
      </c>
      <c r="AL446">
        <v>0</v>
      </c>
      <c r="AM446">
        <v>0</v>
      </c>
      <c r="AN446">
        <v>1</v>
      </c>
      <c r="AO446">
        <v>1</v>
      </c>
      <c r="AP446">
        <v>1</v>
      </c>
      <c r="AQ446">
        <v>0</v>
      </c>
      <c r="AR446">
        <v>1</v>
      </c>
      <c r="AS446">
        <v>0</v>
      </c>
      <c r="AT446">
        <v>0</v>
      </c>
      <c r="AU446">
        <v>0</v>
      </c>
      <c r="AV446">
        <v>1</v>
      </c>
      <c r="AW446">
        <v>1</v>
      </c>
      <c r="AX446">
        <v>0</v>
      </c>
      <c r="AY446">
        <v>0</v>
      </c>
      <c r="AZ446">
        <v>0</v>
      </c>
      <c r="BA446" t="s">
        <v>1809</v>
      </c>
      <c r="BB446" t="s">
        <v>1809</v>
      </c>
      <c r="BC446" t="s">
        <v>1809</v>
      </c>
      <c r="BD446" t="s">
        <v>1809</v>
      </c>
      <c r="BE446" t="s">
        <v>1809</v>
      </c>
      <c r="BF446" t="s">
        <v>1809</v>
      </c>
      <c r="BG446" t="s">
        <v>1809</v>
      </c>
      <c r="BH446" t="s">
        <v>1809</v>
      </c>
      <c r="BI446" t="s">
        <v>1809</v>
      </c>
      <c r="BJ446" t="s">
        <v>1809</v>
      </c>
      <c r="BK446" t="s">
        <v>1809</v>
      </c>
      <c r="BL446" t="s">
        <v>1809</v>
      </c>
      <c r="BM446" t="s">
        <v>1809</v>
      </c>
      <c r="BN446" t="s">
        <v>1809</v>
      </c>
      <c r="BO446" t="s">
        <v>1809</v>
      </c>
      <c r="BP446" t="s">
        <v>1809</v>
      </c>
      <c r="BQ446" t="s">
        <v>1809</v>
      </c>
      <c r="BR446" t="s">
        <v>1809</v>
      </c>
      <c r="BS446" t="s">
        <v>1809</v>
      </c>
      <c r="BT446" t="s">
        <v>1809</v>
      </c>
      <c r="BU446" t="s">
        <v>1809</v>
      </c>
      <c r="BV446">
        <v>0</v>
      </c>
      <c r="BW446" t="s">
        <v>1809</v>
      </c>
      <c r="BX446" t="s">
        <v>1809</v>
      </c>
      <c r="BY446" t="s">
        <v>1809</v>
      </c>
      <c r="BZ446" t="s">
        <v>1809</v>
      </c>
      <c r="CA446" t="s">
        <v>1809</v>
      </c>
      <c r="CB446" t="s">
        <v>1809</v>
      </c>
      <c r="CC446" t="s">
        <v>1809</v>
      </c>
      <c r="CD446" t="s">
        <v>1809</v>
      </c>
      <c r="CE446" t="s">
        <v>1809</v>
      </c>
      <c r="CF446" t="s">
        <v>1809</v>
      </c>
      <c r="CG446" t="s">
        <v>1809</v>
      </c>
      <c r="CH446">
        <v>0</v>
      </c>
      <c r="CI446" t="s">
        <v>1809</v>
      </c>
      <c r="CJ446" t="s">
        <v>1809</v>
      </c>
      <c r="CK446" t="s">
        <v>1809</v>
      </c>
      <c r="CL446" t="s">
        <v>1809</v>
      </c>
      <c r="CM446" t="s">
        <v>1809</v>
      </c>
      <c r="CN446" t="s">
        <v>1809</v>
      </c>
      <c r="CO446" t="s">
        <v>1809</v>
      </c>
      <c r="CP446" t="s">
        <v>1809</v>
      </c>
      <c r="CQ446" t="s">
        <v>1809</v>
      </c>
      <c r="CR446" t="s">
        <v>1809</v>
      </c>
      <c r="CS446" t="s">
        <v>1809</v>
      </c>
      <c r="CT446" t="s">
        <v>1809</v>
      </c>
      <c r="CU446" t="s">
        <v>1809</v>
      </c>
      <c r="CV446" t="s">
        <v>1809</v>
      </c>
      <c r="CW446" t="s">
        <v>1809</v>
      </c>
      <c r="CX446" t="s">
        <v>1809</v>
      </c>
      <c r="CY446" t="s">
        <v>1809</v>
      </c>
      <c r="CZ446" t="s">
        <v>1809</v>
      </c>
      <c r="DA446" t="s">
        <v>1809</v>
      </c>
      <c r="DB446" t="s">
        <v>1809</v>
      </c>
      <c r="DC446" t="s">
        <v>1809</v>
      </c>
      <c r="DD446" t="s">
        <v>1809</v>
      </c>
      <c r="DE446" t="s">
        <v>1809</v>
      </c>
      <c r="DF446" t="s">
        <v>1809</v>
      </c>
      <c r="DG446" t="s">
        <v>1809</v>
      </c>
      <c r="DH446" t="s">
        <v>1809</v>
      </c>
      <c r="DI446" t="s">
        <v>1809</v>
      </c>
      <c r="DJ446" t="s">
        <v>1809</v>
      </c>
      <c r="DK446" t="s">
        <v>1809</v>
      </c>
      <c r="DL446" t="s">
        <v>1809</v>
      </c>
      <c r="DM446" t="s">
        <v>1809</v>
      </c>
      <c r="DN446" t="s">
        <v>1809</v>
      </c>
      <c r="DO446" t="s">
        <v>1809</v>
      </c>
      <c r="DP446" t="s">
        <v>1809</v>
      </c>
      <c r="DQ446" t="s">
        <v>1809</v>
      </c>
      <c r="DR446" t="s">
        <v>1809</v>
      </c>
      <c r="DS446" t="s">
        <v>1809</v>
      </c>
      <c r="DT446" t="s">
        <v>1809</v>
      </c>
      <c r="DU446" t="s">
        <v>1809</v>
      </c>
      <c r="DV446" t="s">
        <v>1809</v>
      </c>
      <c r="DW446">
        <v>0</v>
      </c>
      <c r="DX446">
        <v>0</v>
      </c>
      <c r="DY446">
        <v>1</v>
      </c>
      <c r="DZ446">
        <v>1</v>
      </c>
      <c r="EA446">
        <v>1</v>
      </c>
      <c r="EB446">
        <v>0</v>
      </c>
      <c r="EC446">
        <v>0</v>
      </c>
      <c r="ED446">
        <v>0</v>
      </c>
      <c r="EE446">
        <v>0</v>
      </c>
      <c r="EF446">
        <v>0</v>
      </c>
      <c r="EG446">
        <v>1</v>
      </c>
      <c r="EH446">
        <v>0</v>
      </c>
      <c r="EI446">
        <v>1</v>
      </c>
      <c r="EJ446">
        <v>0</v>
      </c>
      <c r="EK446">
        <v>0</v>
      </c>
      <c r="EL446">
        <v>0</v>
      </c>
      <c r="EM446" t="s">
        <v>1809</v>
      </c>
      <c r="EN446" t="s">
        <v>1809</v>
      </c>
      <c r="EO446" t="s">
        <v>1809</v>
      </c>
      <c r="EP446" t="s">
        <v>1809</v>
      </c>
      <c r="EQ446" t="s">
        <v>1809</v>
      </c>
      <c r="ER446">
        <v>1</v>
      </c>
      <c r="ES446">
        <v>1</v>
      </c>
      <c r="ET446">
        <v>0</v>
      </c>
      <c r="EU446">
        <v>0</v>
      </c>
      <c r="EV446">
        <v>0</v>
      </c>
      <c r="EW446">
        <v>0</v>
      </c>
    </row>
    <row r="447" spans="1:153" x14ac:dyDescent="0.35">
      <c r="A447" t="s">
        <v>1084</v>
      </c>
      <c r="B447" s="1">
        <v>43647</v>
      </c>
      <c r="C447" s="1">
        <v>43830</v>
      </c>
      <c r="D447">
        <v>1</v>
      </c>
      <c r="E447">
        <v>0</v>
      </c>
      <c r="F447">
        <v>1</v>
      </c>
      <c r="G447">
        <v>0</v>
      </c>
      <c r="H447">
        <v>0</v>
      </c>
      <c r="I447">
        <v>0</v>
      </c>
      <c r="J447">
        <v>1</v>
      </c>
      <c r="K447">
        <v>2</v>
      </c>
      <c r="L447">
        <v>0</v>
      </c>
      <c r="M447">
        <v>1</v>
      </c>
      <c r="N447">
        <v>1</v>
      </c>
      <c r="O447">
        <v>1</v>
      </c>
      <c r="P447">
        <v>1</v>
      </c>
      <c r="Q447">
        <v>0</v>
      </c>
      <c r="R447">
        <v>1</v>
      </c>
      <c r="S447">
        <v>0</v>
      </c>
      <c r="T447">
        <v>0</v>
      </c>
      <c r="U447">
        <v>0</v>
      </c>
      <c r="V447">
        <v>1</v>
      </c>
      <c r="W447">
        <v>1</v>
      </c>
      <c r="X447">
        <v>0</v>
      </c>
      <c r="Y447">
        <v>1</v>
      </c>
      <c r="Z447">
        <v>0</v>
      </c>
      <c r="AA447">
        <v>0</v>
      </c>
      <c r="AB447">
        <v>0</v>
      </c>
      <c r="AC447">
        <v>0</v>
      </c>
      <c r="AD447">
        <v>0</v>
      </c>
      <c r="AE447">
        <v>0</v>
      </c>
      <c r="AF447">
        <v>0</v>
      </c>
      <c r="AG447">
        <v>1</v>
      </c>
      <c r="AH447">
        <v>1</v>
      </c>
      <c r="AI447">
        <v>1</v>
      </c>
      <c r="AJ447">
        <v>0</v>
      </c>
      <c r="AK447">
        <v>0</v>
      </c>
      <c r="AL447">
        <v>0</v>
      </c>
      <c r="AM447">
        <v>0</v>
      </c>
      <c r="AN447">
        <v>1</v>
      </c>
      <c r="AO447">
        <v>1</v>
      </c>
      <c r="AP447">
        <v>1</v>
      </c>
      <c r="AQ447">
        <v>0</v>
      </c>
      <c r="AR447">
        <v>1</v>
      </c>
      <c r="AS447">
        <v>0</v>
      </c>
      <c r="AT447">
        <v>0</v>
      </c>
      <c r="AU447">
        <v>0</v>
      </c>
      <c r="AV447">
        <v>1</v>
      </c>
      <c r="AW447">
        <v>1</v>
      </c>
      <c r="AX447">
        <v>0</v>
      </c>
      <c r="AY447">
        <v>0</v>
      </c>
      <c r="AZ447">
        <v>0</v>
      </c>
      <c r="BA447" t="s">
        <v>1809</v>
      </c>
      <c r="BB447" t="s">
        <v>1809</v>
      </c>
      <c r="BC447" t="s">
        <v>1809</v>
      </c>
      <c r="BD447" t="s">
        <v>1809</v>
      </c>
      <c r="BE447" t="s">
        <v>1809</v>
      </c>
      <c r="BF447" t="s">
        <v>1809</v>
      </c>
      <c r="BG447" t="s">
        <v>1809</v>
      </c>
      <c r="BH447" t="s">
        <v>1809</v>
      </c>
      <c r="BI447" t="s">
        <v>1809</v>
      </c>
      <c r="BJ447" t="s">
        <v>1809</v>
      </c>
      <c r="BK447" t="s">
        <v>1809</v>
      </c>
      <c r="BL447" t="s">
        <v>1809</v>
      </c>
      <c r="BM447" t="s">
        <v>1809</v>
      </c>
      <c r="BN447" t="s">
        <v>1809</v>
      </c>
      <c r="BO447" t="s">
        <v>1809</v>
      </c>
      <c r="BP447" t="s">
        <v>1809</v>
      </c>
      <c r="BQ447" t="s">
        <v>1809</v>
      </c>
      <c r="BR447" t="s">
        <v>1809</v>
      </c>
      <c r="BS447" t="s">
        <v>1809</v>
      </c>
      <c r="BT447" t="s">
        <v>1809</v>
      </c>
      <c r="BU447" t="s">
        <v>1809</v>
      </c>
      <c r="BV447">
        <v>0</v>
      </c>
      <c r="BW447" t="s">
        <v>1809</v>
      </c>
      <c r="BX447" t="s">
        <v>1809</v>
      </c>
      <c r="BY447" t="s">
        <v>1809</v>
      </c>
      <c r="BZ447" t="s">
        <v>1809</v>
      </c>
      <c r="CA447" t="s">
        <v>1809</v>
      </c>
      <c r="CB447" t="s">
        <v>1809</v>
      </c>
      <c r="CC447" t="s">
        <v>1809</v>
      </c>
      <c r="CD447" t="s">
        <v>1809</v>
      </c>
      <c r="CE447" t="s">
        <v>1809</v>
      </c>
      <c r="CF447" t="s">
        <v>1809</v>
      </c>
      <c r="CG447" t="s">
        <v>1809</v>
      </c>
      <c r="CH447">
        <v>0</v>
      </c>
      <c r="CI447" t="s">
        <v>1809</v>
      </c>
      <c r="CJ447" t="s">
        <v>1809</v>
      </c>
      <c r="CK447" t="s">
        <v>1809</v>
      </c>
      <c r="CL447" t="s">
        <v>1809</v>
      </c>
      <c r="CM447" t="s">
        <v>1809</v>
      </c>
      <c r="CN447" t="s">
        <v>1809</v>
      </c>
      <c r="CO447" t="s">
        <v>1809</v>
      </c>
      <c r="CP447" t="s">
        <v>1809</v>
      </c>
      <c r="CQ447" t="s">
        <v>1809</v>
      </c>
      <c r="CR447" t="s">
        <v>1809</v>
      </c>
      <c r="CS447" t="s">
        <v>1809</v>
      </c>
      <c r="CT447" t="s">
        <v>1809</v>
      </c>
      <c r="CU447" t="s">
        <v>1809</v>
      </c>
      <c r="CV447" t="s">
        <v>1809</v>
      </c>
      <c r="CW447" t="s">
        <v>1809</v>
      </c>
      <c r="CX447" t="s">
        <v>1809</v>
      </c>
      <c r="CY447" t="s">
        <v>1809</v>
      </c>
      <c r="CZ447" t="s">
        <v>1809</v>
      </c>
      <c r="DA447" t="s">
        <v>1809</v>
      </c>
      <c r="DB447" t="s">
        <v>1809</v>
      </c>
      <c r="DC447" t="s">
        <v>1809</v>
      </c>
      <c r="DD447" t="s">
        <v>1809</v>
      </c>
      <c r="DE447" t="s">
        <v>1809</v>
      </c>
      <c r="DF447" t="s">
        <v>1809</v>
      </c>
      <c r="DG447" t="s">
        <v>1809</v>
      </c>
      <c r="DH447" t="s">
        <v>1809</v>
      </c>
      <c r="DI447" t="s">
        <v>1809</v>
      </c>
      <c r="DJ447" t="s">
        <v>1809</v>
      </c>
      <c r="DK447" t="s">
        <v>1809</v>
      </c>
      <c r="DL447" t="s">
        <v>1809</v>
      </c>
      <c r="DM447" t="s">
        <v>1809</v>
      </c>
      <c r="DN447" t="s">
        <v>1809</v>
      </c>
      <c r="DO447" t="s">
        <v>1809</v>
      </c>
      <c r="DP447" t="s">
        <v>1809</v>
      </c>
      <c r="DQ447" t="s">
        <v>1809</v>
      </c>
      <c r="DR447" t="s">
        <v>1809</v>
      </c>
      <c r="DS447" t="s">
        <v>1809</v>
      </c>
      <c r="DT447" t="s">
        <v>1809</v>
      </c>
      <c r="DU447" t="s">
        <v>1809</v>
      </c>
      <c r="DV447" t="s">
        <v>1809</v>
      </c>
      <c r="DW447">
        <v>0</v>
      </c>
      <c r="DX447">
        <v>0</v>
      </c>
      <c r="DY447">
        <v>1</v>
      </c>
      <c r="DZ447">
        <v>1</v>
      </c>
      <c r="EA447">
        <v>1</v>
      </c>
      <c r="EB447">
        <v>0</v>
      </c>
      <c r="EC447">
        <v>0</v>
      </c>
      <c r="ED447">
        <v>0</v>
      </c>
      <c r="EE447">
        <v>0</v>
      </c>
      <c r="EF447">
        <v>0</v>
      </c>
      <c r="EG447">
        <v>1</v>
      </c>
      <c r="EH447">
        <v>0</v>
      </c>
      <c r="EI447">
        <v>1</v>
      </c>
      <c r="EJ447">
        <v>0</v>
      </c>
      <c r="EK447">
        <v>0</v>
      </c>
      <c r="EL447">
        <v>0</v>
      </c>
      <c r="EM447" t="s">
        <v>1809</v>
      </c>
      <c r="EN447" t="s">
        <v>1809</v>
      </c>
      <c r="EO447" t="s">
        <v>1809</v>
      </c>
      <c r="EP447" t="s">
        <v>1809</v>
      </c>
      <c r="EQ447" t="s">
        <v>1809</v>
      </c>
      <c r="ER447">
        <v>1</v>
      </c>
      <c r="ES447">
        <v>1</v>
      </c>
      <c r="ET447">
        <v>0</v>
      </c>
      <c r="EU447">
        <v>0</v>
      </c>
      <c r="EV447">
        <v>0</v>
      </c>
      <c r="EW447">
        <v>0</v>
      </c>
    </row>
    <row r="448" spans="1:153" x14ac:dyDescent="0.35">
      <c r="A448" t="s">
        <v>1098</v>
      </c>
      <c r="B448" s="1">
        <v>41640</v>
      </c>
      <c r="C448" s="1">
        <v>41912</v>
      </c>
      <c r="D448">
        <v>1</v>
      </c>
      <c r="E448">
        <v>0</v>
      </c>
      <c r="F448">
        <v>0</v>
      </c>
      <c r="G448">
        <v>0</v>
      </c>
      <c r="H448">
        <v>1</v>
      </c>
      <c r="I448">
        <v>0</v>
      </c>
      <c r="J448">
        <v>1</v>
      </c>
      <c r="K448">
        <v>1</v>
      </c>
      <c r="L448">
        <v>1</v>
      </c>
      <c r="M448">
        <v>1</v>
      </c>
      <c r="N448">
        <v>1</v>
      </c>
      <c r="O448">
        <v>1</v>
      </c>
      <c r="P448">
        <v>1</v>
      </c>
      <c r="Q448">
        <v>0</v>
      </c>
      <c r="R448">
        <v>0</v>
      </c>
      <c r="S448">
        <v>0</v>
      </c>
      <c r="T448">
        <v>0</v>
      </c>
      <c r="U448">
        <v>1</v>
      </c>
      <c r="V448">
        <v>1</v>
      </c>
      <c r="W448">
        <v>0</v>
      </c>
      <c r="X448">
        <v>0</v>
      </c>
      <c r="Y448">
        <v>0</v>
      </c>
      <c r="Z448" t="s">
        <v>1809</v>
      </c>
      <c r="AA448" t="s">
        <v>1809</v>
      </c>
      <c r="AB448" t="s">
        <v>1809</v>
      </c>
      <c r="AC448" t="s">
        <v>1809</v>
      </c>
      <c r="AD448" t="s">
        <v>1809</v>
      </c>
      <c r="AE448" t="s">
        <v>1809</v>
      </c>
      <c r="AF448" t="s">
        <v>1809</v>
      </c>
      <c r="AG448" t="s">
        <v>1809</v>
      </c>
      <c r="AH448" t="s">
        <v>1809</v>
      </c>
      <c r="AI448" t="s">
        <v>1809</v>
      </c>
      <c r="AJ448" t="s">
        <v>1809</v>
      </c>
      <c r="AK448" t="s">
        <v>1809</v>
      </c>
      <c r="AL448" t="s">
        <v>1809</v>
      </c>
      <c r="AM448" t="s">
        <v>1809</v>
      </c>
      <c r="AN448">
        <v>0</v>
      </c>
      <c r="AO448">
        <v>0</v>
      </c>
      <c r="AP448" t="s">
        <v>1809</v>
      </c>
      <c r="AQ448" t="s">
        <v>1809</v>
      </c>
      <c r="AR448" t="s">
        <v>1809</v>
      </c>
      <c r="AS448" t="s">
        <v>1809</v>
      </c>
      <c r="AT448" t="s">
        <v>1809</v>
      </c>
      <c r="AU448" t="s">
        <v>1809</v>
      </c>
      <c r="AV448" t="s">
        <v>1809</v>
      </c>
      <c r="AW448" t="s">
        <v>1809</v>
      </c>
      <c r="AX448" t="s">
        <v>1809</v>
      </c>
      <c r="AY448" t="s">
        <v>1809</v>
      </c>
      <c r="AZ448">
        <v>0</v>
      </c>
      <c r="BA448" t="s">
        <v>1809</v>
      </c>
      <c r="BB448" t="s">
        <v>1809</v>
      </c>
      <c r="BC448" t="s">
        <v>1809</v>
      </c>
      <c r="BD448" t="s">
        <v>1809</v>
      </c>
      <c r="BE448" t="s">
        <v>1809</v>
      </c>
      <c r="BF448" t="s">
        <v>1809</v>
      </c>
      <c r="BG448" t="s">
        <v>1809</v>
      </c>
      <c r="BH448" t="s">
        <v>1809</v>
      </c>
      <c r="BI448" t="s">
        <v>1809</v>
      </c>
      <c r="BJ448" t="s">
        <v>1809</v>
      </c>
      <c r="BK448" t="s">
        <v>1809</v>
      </c>
      <c r="BL448" t="s">
        <v>1809</v>
      </c>
      <c r="BM448" t="s">
        <v>1809</v>
      </c>
      <c r="BN448" t="s">
        <v>1809</v>
      </c>
      <c r="BO448" t="s">
        <v>1809</v>
      </c>
      <c r="BP448" t="s">
        <v>1809</v>
      </c>
      <c r="BQ448" t="s">
        <v>1809</v>
      </c>
      <c r="BR448" t="s">
        <v>1809</v>
      </c>
      <c r="BS448" t="s">
        <v>1809</v>
      </c>
      <c r="BT448" t="s">
        <v>1809</v>
      </c>
      <c r="BU448" t="s">
        <v>1809</v>
      </c>
      <c r="BV448">
        <v>0</v>
      </c>
      <c r="BW448" t="s">
        <v>1809</v>
      </c>
      <c r="BX448" t="s">
        <v>1809</v>
      </c>
      <c r="BY448" t="s">
        <v>1809</v>
      </c>
      <c r="BZ448" t="s">
        <v>1809</v>
      </c>
      <c r="CA448" t="s">
        <v>1809</v>
      </c>
      <c r="CB448" t="s">
        <v>1809</v>
      </c>
      <c r="CC448" t="s">
        <v>1809</v>
      </c>
      <c r="CD448" t="s">
        <v>1809</v>
      </c>
      <c r="CE448" t="s">
        <v>1809</v>
      </c>
      <c r="CF448" t="s">
        <v>1809</v>
      </c>
      <c r="CG448" t="s">
        <v>1809</v>
      </c>
      <c r="CH448">
        <v>0</v>
      </c>
      <c r="CI448" t="s">
        <v>1809</v>
      </c>
      <c r="CJ448" t="s">
        <v>1809</v>
      </c>
      <c r="CK448" t="s">
        <v>1809</v>
      </c>
      <c r="CL448" t="s">
        <v>1809</v>
      </c>
      <c r="CM448" t="s">
        <v>1809</v>
      </c>
      <c r="CN448" t="s">
        <v>1809</v>
      </c>
      <c r="CO448" t="s">
        <v>1809</v>
      </c>
      <c r="CP448" t="s">
        <v>1809</v>
      </c>
      <c r="CQ448" t="s">
        <v>1809</v>
      </c>
      <c r="CR448" t="s">
        <v>1809</v>
      </c>
      <c r="CS448" t="s">
        <v>1809</v>
      </c>
      <c r="CT448" t="s">
        <v>1809</v>
      </c>
      <c r="CU448" t="s">
        <v>1809</v>
      </c>
      <c r="CV448" t="s">
        <v>1809</v>
      </c>
      <c r="CW448" t="s">
        <v>1809</v>
      </c>
      <c r="CX448" t="s">
        <v>1809</v>
      </c>
      <c r="CY448" t="s">
        <v>1809</v>
      </c>
      <c r="CZ448" t="s">
        <v>1809</v>
      </c>
      <c r="DA448" t="s">
        <v>1809</v>
      </c>
      <c r="DB448" t="s">
        <v>1809</v>
      </c>
      <c r="DC448" t="s">
        <v>1809</v>
      </c>
      <c r="DD448" t="s">
        <v>1809</v>
      </c>
      <c r="DE448" t="s">
        <v>1809</v>
      </c>
      <c r="DF448" t="s">
        <v>1809</v>
      </c>
      <c r="DG448" t="s">
        <v>1809</v>
      </c>
      <c r="DH448" t="s">
        <v>1809</v>
      </c>
      <c r="DI448" t="s">
        <v>1809</v>
      </c>
      <c r="DJ448" t="s">
        <v>1809</v>
      </c>
      <c r="DK448" t="s">
        <v>1809</v>
      </c>
      <c r="DL448" t="s">
        <v>1809</v>
      </c>
      <c r="DM448" t="s">
        <v>1809</v>
      </c>
      <c r="DN448" t="s">
        <v>1809</v>
      </c>
      <c r="DO448" t="s">
        <v>1809</v>
      </c>
      <c r="DP448" t="s">
        <v>1809</v>
      </c>
      <c r="DQ448" t="s">
        <v>1809</v>
      </c>
      <c r="DR448" t="s">
        <v>1809</v>
      </c>
      <c r="DS448" t="s">
        <v>1809</v>
      </c>
      <c r="DT448" t="s">
        <v>1809</v>
      </c>
      <c r="DU448" t="s">
        <v>1809</v>
      </c>
      <c r="DV448" t="s">
        <v>1809</v>
      </c>
      <c r="DW448">
        <v>0</v>
      </c>
      <c r="DX448">
        <v>1</v>
      </c>
      <c r="DY448">
        <v>0</v>
      </c>
      <c r="DZ448" t="s">
        <v>1809</v>
      </c>
      <c r="EA448">
        <v>0</v>
      </c>
      <c r="EB448" t="s">
        <v>1809</v>
      </c>
      <c r="EC448" t="s">
        <v>1809</v>
      </c>
      <c r="ED448" t="s">
        <v>1809</v>
      </c>
      <c r="EE448" t="s">
        <v>1809</v>
      </c>
      <c r="EF448" t="s">
        <v>1809</v>
      </c>
      <c r="EG448" t="s">
        <v>1809</v>
      </c>
      <c r="EH448" t="s">
        <v>1809</v>
      </c>
      <c r="EI448">
        <v>1</v>
      </c>
      <c r="EJ448">
        <v>0</v>
      </c>
      <c r="EK448">
        <v>0</v>
      </c>
      <c r="EL448">
        <v>1</v>
      </c>
      <c r="EM448">
        <v>0</v>
      </c>
      <c r="EN448">
        <v>0</v>
      </c>
      <c r="EO448">
        <v>0</v>
      </c>
      <c r="EP448">
        <v>0</v>
      </c>
      <c r="EQ448">
        <v>1</v>
      </c>
      <c r="ER448">
        <v>1</v>
      </c>
      <c r="ES448">
        <v>1</v>
      </c>
      <c r="ET448">
        <v>0</v>
      </c>
      <c r="EU448">
        <v>0</v>
      </c>
      <c r="EV448">
        <v>0</v>
      </c>
      <c r="EW448">
        <v>0</v>
      </c>
    </row>
    <row r="449" spans="1:153" x14ac:dyDescent="0.35">
      <c r="A449" t="s">
        <v>1098</v>
      </c>
      <c r="B449" s="1">
        <v>41913</v>
      </c>
      <c r="C449" s="1">
        <v>42216</v>
      </c>
      <c r="D449">
        <v>1</v>
      </c>
      <c r="E449">
        <v>0</v>
      </c>
      <c r="F449">
        <v>0</v>
      </c>
      <c r="G449">
        <v>0</v>
      </c>
      <c r="H449">
        <v>1</v>
      </c>
      <c r="I449">
        <v>0</v>
      </c>
      <c r="J449">
        <v>1</v>
      </c>
      <c r="K449">
        <v>1</v>
      </c>
      <c r="L449">
        <v>1</v>
      </c>
      <c r="M449">
        <v>1</v>
      </c>
      <c r="N449">
        <v>1</v>
      </c>
      <c r="O449">
        <v>1</v>
      </c>
      <c r="P449">
        <v>1</v>
      </c>
      <c r="Q449">
        <v>0</v>
      </c>
      <c r="R449">
        <v>0</v>
      </c>
      <c r="S449">
        <v>0</v>
      </c>
      <c r="T449">
        <v>0</v>
      </c>
      <c r="U449">
        <v>1</v>
      </c>
      <c r="V449">
        <v>1</v>
      </c>
      <c r="W449">
        <v>0</v>
      </c>
      <c r="X449">
        <v>0</v>
      </c>
      <c r="Y449">
        <v>0</v>
      </c>
      <c r="Z449" t="s">
        <v>1809</v>
      </c>
      <c r="AA449" t="s">
        <v>1809</v>
      </c>
      <c r="AB449" t="s">
        <v>1809</v>
      </c>
      <c r="AC449" t="s">
        <v>1809</v>
      </c>
      <c r="AD449" t="s">
        <v>1809</v>
      </c>
      <c r="AE449" t="s">
        <v>1809</v>
      </c>
      <c r="AF449" t="s">
        <v>1809</v>
      </c>
      <c r="AG449" t="s">
        <v>1809</v>
      </c>
      <c r="AH449" t="s">
        <v>1809</v>
      </c>
      <c r="AI449" t="s">
        <v>1809</v>
      </c>
      <c r="AJ449" t="s">
        <v>1809</v>
      </c>
      <c r="AK449" t="s">
        <v>1809</v>
      </c>
      <c r="AL449" t="s">
        <v>1809</v>
      </c>
      <c r="AM449" t="s">
        <v>1809</v>
      </c>
      <c r="AN449">
        <v>1</v>
      </c>
      <c r="AO449">
        <v>0</v>
      </c>
      <c r="AP449" t="s">
        <v>1809</v>
      </c>
      <c r="AQ449" t="s">
        <v>1809</v>
      </c>
      <c r="AR449" t="s">
        <v>1809</v>
      </c>
      <c r="AS449" t="s">
        <v>1809</v>
      </c>
      <c r="AT449" t="s">
        <v>1809</v>
      </c>
      <c r="AU449" t="s">
        <v>1809</v>
      </c>
      <c r="AV449" t="s">
        <v>1809</v>
      </c>
      <c r="AW449" t="s">
        <v>1809</v>
      </c>
      <c r="AX449" t="s">
        <v>1809</v>
      </c>
      <c r="AY449" t="s">
        <v>1809</v>
      </c>
      <c r="AZ449">
        <v>0</v>
      </c>
      <c r="BA449" t="s">
        <v>1809</v>
      </c>
      <c r="BB449" t="s">
        <v>1809</v>
      </c>
      <c r="BC449" t="s">
        <v>1809</v>
      </c>
      <c r="BD449" t="s">
        <v>1809</v>
      </c>
      <c r="BE449" t="s">
        <v>1809</v>
      </c>
      <c r="BF449" t="s">
        <v>1809</v>
      </c>
      <c r="BG449" t="s">
        <v>1809</v>
      </c>
      <c r="BH449" t="s">
        <v>1809</v>
      </c>
      <c r="BI449" t="s">
        <v>1809</v>
      </c>
      <c r="BJ449" t="s">
        <v>1809</v>
      </c>
      <c r="BK449" t="s">
        <v>1809</v>
      </c>
      <c r="BL449" t="s">
        <v>1809</v>
      </c>
      <c r="BM449" t="s">
        <v>1809</v>
      </c>
      <c r="BN449" t="s">
        <v>1809</v>
      </c>
      <c r="BO449" t="s">
        <v>1809</v>
      </c>
      <c r="BP449" t="s">
        <v>1809</v>
      </c>
      <c r="BQ449" t="s">
        <v>1809</v>
      </c>
      <c r="BR449" t="s">
        <v>1809</v>
      </c>
      <c r="BS449" t="s">
        <v>1809</v>
      </c>
      <c r="BT449" t="s">
        <v>1809</v>
      </c>
      <c r="BU449" t="s">
        <v>1809</v>
      </c>
      <c r="BV449">
        <v>0</v>
      </c>
      <c r="BW449" t="s">
        <v>1809</v>
      </c>
      <c r="BX449" t="s">
        <v>1809</v>
      </c>
      <c r="BY449" t="s">
        <v>1809</v>
      </c>
      <c r="BZ449" t="s">
        <v>1809</v>
      </c>
      <c r="CA449" t="s">
        <v>1809</v>
      </c>
      <c r="CB449" t="s">
        <v>1809</v>
      </c>
      <c r="CC449" t="s">
        <v>1809</v>
      </c>
      <c r="CD449" t="s">
        <v>1809</v>
      </c>
      <c r="CE449" t="s">
        <v>1809</v>
      </c>
      <c r="CF449" t="s">
        <v>1809</v>
      </c>
      <c r="CG449" t="s">
        <v>1809</v>
      </c>
      <c r="CH449">
        <v>0</v>
      </c>
      <c r="CI449" t="s">
        <v>1809</v>
      </c>
      <c r="CJ449" t="s">
        <v>1809</v>
      </c>
      <c r="CK449" t="s">
        <v>1809</v>
      </c>
      <c r="CL449" t="s">
        <v>1809</v>
      </c>
      <c r="CM449" t="s">
        <v>1809</v>
      </c>
      <c r="CN449" t="s">
        <v>1809</v>
      </c>
      <c r="CO449" t="s">
        <v>1809</v>
      </c>
      <c r="CP449" t="s">
        <v>1809</v>
      </c>
      <c r="CQ449" t="s">
        <v>1809</v>
      </c>
      <c r="CR449" t="s">
        <v>1809</v>
      </c>
      <c r="CS449" t="s">
        <v>1809</v>
      </c>
      <c r="CT449" t="s">
        <v>1809</v>
      </c>
      <c r="CU449" t="s">
        <v>1809</v>
      </c>
      <c r="CV449" t="s">
        <v>1809</v>
      </c>
      <c r="CW449" t="s">
        <v>1809</v>
      </c>
      <c r="CX449" t="s">
        <v>1809</v>
      </c>
      <c r="CY449" t="s">
        <v>1809</v>
      </c>
      <c r="CZ449" t="s">
        <v>1809</v>
      </c>
      <c r="DA449" t="s">
        <v>1809</v>
      </c>
      <c r="DB449" t="s">
        <v>1809</v>
      </c>
      <c r="DC449" t="s">
        <v>1809</v>
      </c>
      <c r="DD449" t="s">
        <v>1809</v>
      </c>
      <c r="DE449" t="s">
        <v>1809</v>
      </c>
      <c r="DF449" t="s">
        <v>1809</v>
      </c>
      <c r="DG449" t="s">
        <v>1809</v>
      </c>
      <c r="DH449" t="s">
        <v>1809</v>
      </c>
      <c r="DI449" t="s">
        <v>1809</v>
      </c>
      <c r="DJ449" t="s">
        <v>1809</v>
      </c>
      <c r="DK449" t="s">
        <v>1809</v>
      </c>
      <c r="DL449" t="s">
        <v>1809</v>
      </c>
      <c r="DM449" t="s">
        <v>1809</v>
      </c>
      <c r="DN449" t="s">
        <v>1809</v>
      </c>
      <c r="DO449" t="s">
        <v>1809</v>
      </c>
      <c r="DP449" t="s">
        <v>1809</v>
      </c>
      <c r="DQ449" t="s">
        <v>1809</v>
      </c>
      <c r="DR449" t="s">
        <v>1809</v>
      </c>
      <c r="DS449" t="s">
        <v>1809</v>
      </c>
      <c r="DT449" t="s">
        <v>1809</v>
      </c>
      <c r="DU449" t="s">
        <v>1809</v>
      </c>
      <c r="DV449" t="s">
        <v>1809</v>
      </c>
      <c r="DW449">
        <v>0</v>
      </c>
      <c r="DX449">
        <v>1</v>
      </c>
      <c r="DY449">
        <v>1</v>
      </c>
      <c r="DZ449">
        <v>2</v>
      </c>
      <c r="EA449">
        <v>0</v>
      </c>
      <c r="EB449" t="s">
        <v>1809</v>
      </c>
      <c r="EC449" t="s">
        <v>1809</v>
      </c>
      <c r="ED449" t="s">
        <v>1809</v>
      </c>
      <c r="EE449" t="s">
        <v>1809</v>
      </c>
      <c r="EF449" t="s">
        <v>1809</v>
      </c>
      <c r="EG449" t="s">
        <v>1809</v>
      </c>
      <c r="EH449" t="s">
        <v>1809</v>
      </c>
      <c r="EI449">
        <v>1</v>
      </c>
      <c r="EJ449">
        <v>0</v>
      </c>
      <c r="EK449">
        <v>0</v>
      </c>
      <c r="EL449">
        <v>1</v>
      </c>
      <c r="EM449">
        <v>0</v>
      </c>
      <c r="EN449">
        <v>0</v>
      </c>
      <c r="EO449">
        <v>0</v>
      </c>
      <c r="EP449">
        <v>0</v>
      </c>
      <c r="EQ449">
        <v>1</v>
      </c>
      <c r="ER449">
        <v>1</v>
      </c>
      <c r="ES449">
        <v>1</v>
      </c>
      <c r="ET449">
        <v>0</v>
      </c>
      <c r="EU449">
        <v>0</v>
      </c>
      <c r="EV449">
        <v>0</v>
      </c>
      <c r="EW449">
        <v>0</v>
      </c>
    </row>
    <row r="450" spans="1:153" x14ac:dyDescent="0.35">
      <c r="A450" t="s">
        <v>1098</v>
      </c>
      <c r="B450" s="1">
        <v>42217</v>
      </c>
      <c r="C450" s="1">
        <v>42643</v>
      </c>
      <c r="D450">
        <v>1</v>
      </c>
      <c r="E450">
        <v>0</v>
      </c>
      <c r="F450">
        <v>0</v>
      </c>
      <c r="G450">
        <v>0</v>
      </c>
      <c r="H450">
        <v>1</v>
      </c>
      <c r="I450">
        <v>0</v>
      </c>
      <c r="J450">
        <v>1</v>
      </c>
      <c r="K450">
        <v>1</v>
      </c>
      <c r="L450">
        <v>1</v>
      </c>
      <c r="M450">
        <v>1</v>
      </c>
      <c r="N450">
        <v>1</v>
      </c>
      <c r="O450">
        <v>1</v>
      </c>
      <c r="P450">
        <v>1</v>
      </c>
      <c r="Q450">
        <v>0</v>
      </c>
      <c r="R450">
        <v>0</v>
      </c>
      <c r="S450">
        <v>0</v>
      </c>
      <c r="T450">
        <v>0</v>
      </c>
      <c r="U450">
        <v>1</v>
      </c>
      <c r="V450">
        <v>1</v>
      </c>
      <c r="W450">
        <v>0</v>
      </c>
      <c r="X450">
        <v>0</v>
      </c>
      <c r="Y450">
        <v>0</v>
      </c>
      <c r="Z450" t="s">
        <v>1809</v>
      </c>
      <c r="AA450" t="s">
        <v>1809</v>
      </c>
      <c r="AB450" t="s">
        <v>1809</v>
      </c>
      <c r="AC450" t="s">
        <v>1809</v>
      </c>
      <c r="AD450" t="s">
        <v>1809</v>
      </c>
      <c r="AE450" t="s">
        <v>1809</v>
      </c>
      <c r="AF450" t="s">
        <v>1809</v>
      </c>
      <c r="AG450" t="s">
        <v>1809</v>
      </c>
      <c r="AH450" t="s">
        <v>1809</v>
      </c>
      <c r="AI450" t="s">
        <v>1809</v>
      </c>
      <c r="AJ450" t="s">
        <v>1809</v>
      </c>
      <c r="AK450" t="s">
        <v>1809</v>
      </c>
      <c r="AL450" t="s">
        <v>1809</v>
      </c>
      <c r="AM450" t="s">
        <v>1809</v>
      </c>
      <c r="AN450">
        <v>1</v>
      </c>
      <c r="AO450">
        <v>0</v>
      </c>
      <c r="AP450" t="s">
        <v>1809</v>
      </c>
      <c r="AQ450" t="s">
        <v>1809</v>
      </c>
      <c r="AR450" t="s">
        <v>1809</v>
      </c>
      <c r="AS450" t="s">
        <v>1809</v>
      </c>
      <c r="AT450" t="s">
        <v>1809</v>
      </c>
      <c r="AU450" t="s">
        <v>1809</v>
      </c>
      <c r="AV450" t="s">
        <v>1809</v>
      </c>
      <c r="AW450" t="s">
        <v>1809</v>
      </c>
      <c r="AX450" t="s">
        <v>1809</v>
      </c>
      <c r="AY450" t="s">
        <v>1809</v>
      </c>
      <c r="AZ450">
        <v>0</v>
      </c>
      <c r="BA450" t="s">
        <v>1809</v>
      </c>
      <c r="BB450" t="s">
        <v>1809</v>
      </c>
      <c r="BC450" t="s">
        <v>1809</v>
      </c>
      <c r="BD450" t="s">
        <v>1809</v>
      </c>
      <c r="BE450" t="s">
        <v>1809</v>
      </c>
      <c r="BF450" t="s">
        <v>1809</v>
      </c>
      <c r="BG450" t="s">
        <v>1809</v>
      </c>
      <c r="BH450" t="s">
        <v>1809</v>
      </c>
      <c r="BI450" t="s">
        <v>1809</v>
      </c>
      <c r="BJ450" t="s">
        <v>1809</v>
      </c>
      <c r="BK450" t="s">
        <v>1809</v>
      </c>
      <c r="BL450" t="s">
        <v>1809</v>
      </c>
      <c r="BM450" t="s">
        <v>1809</v>
      </c>
      <c r="BN450" t="s">
        <v>1809</v>
      </c>
      <c r="BO450" t="s">
        <v>1809</v>
      </c>
      <c r="BP450" t="s">
        <v>1809</v>
      </c>
      <c r="BQ450" t="s">
        <v>1809</v>
      </c>
      <c r="BR450" t="s">
        <v>1809</v>
      </c>
      <c r="BS450" t="s">
        <v>1809</v>
      </c>
      <c r="BT450" t="s">
        <v>1809</v>
      </c>
      <c r="BU450" t="s">
        <v>1809</v>
      </c>
      <c r="BV450">
        <v>0</v>
      </c>
      <c r="BW450" t="s">
        <v>1809</v>
      </c>
      <c r="BX450" t="s">
        <v>1809</v>
      </c>
      <c r="BY450" t="s">
        <v>1809</v>
      </c>
      <c r="BZ450" t="s">
        <v>1809</v>
      </c>
      <c r="CA450" t="s">
        <v>1809</v>
      </c>
      <c r="CB450" t="s">
        <v>1809</v>
      </c>
      <c r="CC450" t="s">
        <v>1809</v>
      </c>
      <c r="CD450" t="s">
        <v>1809</v>
      </c>
      <c r="CE450" t="s">
        <v>1809</v>
      </c>
      <c r="CF450" t="s">
        <v>1809</v>
      </c>
      <c r="CG450" t="s">
        <v>1809</v>
      </c>
      <c r="CH450">
        <v>0</v>
      </c>
      <c r="CI450" t="s">
        <v>1809</v>
      </c>
      <c r="CJ450" t="s">
        <v>1809</v>
      </c>
      <c r="CK450" t="s">
        <v>1809</v>
      </c>
      <c r="CL450" t="s">
        <v>1809</v>
      </c>
      <c r="CM450" t="s">
        <v>1809</v>
      </c>
      <c r="CN450" t="s">
        <v>1809</v>
      </c>
      <c r="CO450" t="s">
        <v>1809</v>
      </c>
      <c r="CP450" t="s">
        <v>1809</v>
      </c>
      <c r="CQ450" t="s">
        <v>1809</v>
      </c>
      <c r="CR450" t="s">
        <v>1809</v>
      </c>
      <c r="CS450" t="s">
        <v>1809</v>
      </c>
      <c r="CT450" t="s">
        <v>1809</v>
      </c>
      <c r="CU450" t="s">
        <v>1809</v>
      </c>
      <c r="CV450" t="s">
        <v>1809</v>
      </c>
      <c r="CW450" t="s">
        <v>1809</v>
      </c>
      <c r="CX450" t="s">
        <v>1809</v>
      </c>
      <c r="CY450" t="s">
        <v>1809</v>
      </c>
      <c r="CZ450" t="s">
        <v>1809</v>
      </c>
      <c r="DA450" t="s">
        <v>1809</v>
      </c>
      <c r="DB450" t="s">
        <v>1809</v>
      </c>
      <c r="DC450" t="s">
        <v>1809</v>
      </c>
      <c r="DD450" t="s">
        <v>1809</v>
      </c>
      <c r="DE450" t="s">
        <v>1809</v>
      </c>
      <c r="DF450" t="s">
        <v>1809</v>
      </c>
      <c r="DG450" t="s">
        <v>1809</v>
      </c>
      <c r="DH450" t="s">
        <v>1809</v>
      </c>
      <c r="DI450" t="s">
        <v>1809</v>
      </c>
      <c r="DJ450" t="s">
        <v>1809</v>
      </c>
      <c r="DK450" t="s">
        <v>1809</v>
      </c>
      <c r="DL450" t="s">
        <v>1809</v>
      </c>
      <c r="DM450" t="s">
        <v>1809</v>
      </c>
      <c r="DN450" t="s">
        <v>1809</v>
      </c>
      <c r="DO450" t="s">
        <v>1809</v>
      </c>
      <c r="DP450" t="s">
        <v>1809</v>
      </c>
      <c r="DQ450" t="s">
        <v>1809</v>
      </c>
      <c r="DR450" t="s">
        <v>1809</v>
      </c>
      <c r="DS450" t="s">
        <v>1809</v>
      </c>
      <c r="DT450" t="s">
        <v>1809</v>
      </c>
      <c r="DU450" t="s">
        <v>1809</v>
      </c>
      <c r="DV450" t="s">
        <v>1809</v>
      </c>
      <c r="DW450">
        <v>0</v>
      </c>
      <c r="DX450">
        <v>1</v>
      </c>
      <c r="DY450">
        <v>1</v>
      </c>
      <c r="DZ450">
        <v>2</v>
      </c>
      <c r="EA450">
        <v>0</v>
      </c>
      <c r="EB450" t="s">
        <v>1809</v>
      </c>
      <c r="EC450" t="s">
        <v>1809</v>
      </c>
      <c r="ED450" t="s">
        <v>1809</v>
      </c>
      <c r="EE450" t="s">
        <v>1809</v>
      </c>
      <c r="EF450" t="s">
        <v>1809</v>
      </c>
      <c r="EG450" t="s">
        <v>1809</v>
      </c>
      <c r="EH450" t="s">
        <v>1809</v>
      </c>
      <c r="EI450">
        <v>1</v>
      </c>
      <c r="EJ450">
        <v>0</v>
      </c>
      <c r="EK450">
        <v>0</v>
      </c>
      <c r="EL450">
        <v>1</v>
      </c>
      <c r="EM450">
        <v>0</v>
      </c>
      <c r="EN450">
        <v>0</v>
      </c>
      <c r="EO450">
        <v>0</v>
      </c>
      <c r="EP450">
        <v>0</v>
      </c>
      <c r="EQ450">
        <v>1</v>
      </c>
      <c r="ER450">
        <v>1</v>
      </c>
      <c r="ES450">
        <v>1</v>
      </c>
      <c r="ET450">
        <v>0</v>
      </c>
      <c r="EU450">
        <v>0</v>
      </c>
      <c r="EV450">
        <v>0</v>
      </c>
      <c r="EW450">
        <v>0</v>
      </c>
    </row>
    <row r="451" spans="1:153" x14ac:dyDescent="0.35">
      <c r="A451" t="s">
        <v>1098</v>
      </c>
      <c r="B451" s="1">
        <v>42644</v>
      </c>
      <c r="C451" s="1">
        <v>42916</v>
      </c>
      <c r="D451">
        <v>1</v>
      </c>
      <c r="E451">
        <v>0</v>
      </c>
      <c r="F451">
        <v>0</v>
      </c>
      <c r="G451">
        <v>0</v>
      </c>
      <c r="H451">
        <v>1</v>
      </c>
      <c r="I451">
        <v>0</v>
      </c>
      <c r="J451">
        <v>1</v>
      </c>
      <c r="K451">
        <v>1</v>
      </c>
      <c r="L451">
        <v>1</v>
      </c>
      <c r="M451">
        <v>1</v>
      </c>
      <c r="N451">
        <v>1</v>
      </c>
      <c r="O451">
        <v>1</v>
      </c>
      <c r="P451">
        <v>1</v>
      </c>
      <c r="Q451">
        <v>0</v>
      </c>
      <c r="R451">
        <v>0</v>
      </c>
      <c r="S451">
        <v>0</v>
      </c>
      <c r="T451">
        <v>0</v>
      </c>
      <c r="U451">
        <v>1</v>
      </c>
      <c r="V451">
        <v>1</v>
      </c>
      <c r="W451">
        <v>0</v>
      </c>
      <c r="X451">
        <v>0</v>
      </c>
      <c r="Y451">
        <v>0</v>
      </c>
      <c r="Z451" t="s">
        <v>1809</v>
      </c>
      <c r="AA451" t="s">
        <v>1809</v>
      </c>
      <c r="AB451" t="s">
        <v>1809</v>
      </c>
      <c r="AC451" t="s">
        <v>1809</v>
      </c>
      <c r="AD451" t="s">
        <v>1809</v>
      </c>
      <c r="AE451" t="s">
        <v>1809</v>
      </c>
      <c r="AF451" t="s">
        <v>1809</v>
      </c>
      <c r="AG451" t="s">
        <v>1809</v>
      </c>
      <c r="AH451" t="s">
        <v>1809</v>
      </c>
      <c r="AI451" t="s">
        <v>1809</v>
      </c>
      <c r="AJ451" t="s">
        <v>1809</v>
      </c>
      <c r="AK451" t="s">
        <v>1809</v>
      </c>
      <c r="AL451" t="s">
        <v>1809</v>
      </c>
      <c r="AM451" t="s">
        <v>1809</v>
      </c>
      <c r="AN451">
        <v>1</v>
      </c>
      <c r="AO451">
        <v>1</v>
      </c>
      <c r="AP451">
        <v>1</v>
      </c>
      <c r="AQ451">
        <v>0</v>
      </c>
      <c r="AR451">
        <v>0</v>
      </c>
      <c r="AS451">
        <v>1</v>
      </c>
      <c r="AT451">
        <v>0</v>
      </c>
      <c r="AU451">
        <v>0</v>
      </c>
      <c r="AV451">
        <v>1</v>
      </c>
      <c r="AW451">
        <v>1</v>
      </c>
      <c r="AX451">
        <v>0</v>
      </c>
      <c r="AY451">
        <v>0</v>
      </c>
      <c r="AZ451">
        <v>0</v>
      </c>
      <c r="BA451" t="s">
        <v>1809</v>
      </c>
      <c r="BB451" t="s">
        <v>1809</v>
      </c>
      <c r="BC451" t="s">
        <v>1809</v>
      </c>
      <c r="BD451" t="s">
        <v>1809</v>
      </c>
      <c r="BE451" t="s">
        <v>1809</v>
      </c>
      <c r="BF451" t="s">
        <v>1809</v>
      </c>
      <c r="BG451" t="s">
        <v>1809</v>
      </c>
      <c r="BH451" t="s">
        <v>1809</v>
      </c>
      <c r="BI451" t="s">
        <v>1809</v>
      </c>
      <c r="BJ451" t="s">
        <v>1809</v>
      </c>
      <c r="BK451" t="s">
        <v>1809</v>
      </c>
      <c r="BL451" t="s">
        <v>1809</v>
      </c>
      <c r="BM451" t="s">
        <v>1809</v>
      </c>
      <c r="BN451" t="s">
        <v>1809</v>
      </c>
      <c r="BO451" t="s">
        <v>1809</v>
      </c>
      <c r="BP451" t="s">
        <v>1809</v>
      </c>
      <c r="BQ451" t="s">
        <v>1809</v>
      </c>
      <c r="BR451" t="s">
        <v>1809</v>
      </c>
      <c r="BS451" t="s">
        <v>1809</v>
      </c>
      <c r="BT451" t="s">
        <v>1809</v>
      </c>
      <c r="BU451" t="s">
        <v>1809</v>
      </c>
      <c r="BV451">
        <v>0</v>
      </c>
      <c r="BW451" t="s">
        <v>1809</v>
      </c>
      <c r="BX451" t="s">
        <v>1809</v>
      </c>
      <c r="BY451" t="s">
        <v>1809</v>
      </c>
      <c r="BZ451" t="s">
        <v>1809</v>
      </c>
      <c r="CA451" t="s">
        <v>1809</v>
      </c>
      <c r="CB451" t="s">
        <v>1809</v>
      </c>
      <c r="CC451" t="s">
        <v>1809</v>
      </c>
      <c r="CD451" t="s">
        <v>1809</v>
      </c>
      <c r="CE451" t="s">
        <v>1809</v>
      </c>
      <c r="CF451" t="s">
        <v>1809</v>
      </c>
      <c r="CG451" t="s">
        <v>1809</v>
      </c>
      <c r="CH451">
        <v>0</v>
      </c>
      <c r="CI451" t="s">
        <v>1809</v>
      </c>
      <c r="CJ451" t="s">
        <v>1809</v>
      </c>
      <c r="CK451" t="s">
        <v>1809</v>
      </c>
      <c r="CL451" t="s">
        <v>1809</v>
      </c>
      <c r="CM451" t="s">
        <v>1809</v>
      </c>
      <c r="CN451" t="s">
        <v>1809</v>
      </c>
      <c r="CO451" t="s">
        <v>1809</v>
      </c>
      <c r="CP451" t="s">
        <v>1809</v>
      </c>
      <c r="CQ451" t="s">
        <v>1809</v>
      </c>
      <c r="CR451" t="s">
        <v>1809</v>
      </c>
      <c r="CS451" t="s">
        <v>1809</v>
      </c>
      <c r="CT451" t="s">
        <v>1809</v>
      </c>
      <c r="CU451" t="s">
        <v>1809</v>
      </c>
      <c r="CV451" t="s">
        <v>1809</v>
      </c>
      <c r="CW451" t="s">
        <v>1809</v>
      </c>
      <c r="CX451" t="s">
        <v>1809</v>
      </c>
      <c r="CY451" t="s">
        <v>1809</v>
      </c>
      <c r="CZ451" t="s">
        <v>1809</v>
      </c>
      <c r="DA451" t="s">
        <v>1809</v>
      </c>
      <c r="DB451" t="s">
        <v>1809</v>
      </c>
      <c r="DC451" t="s">
        <v>1809</v>
      </c>
      <c r="DD451" t="s">
        <v>1809</v>
      </c>
      <c r="DE451" t="s">
        <v>1809</v>
      </c>
      <c r="DF451" t="s">
        <v>1809</v>
      </c>
      <c r="DG451" t="s">
        <v>1809</v>
      </c>
      <c r="DH451" t="s">
        <v>1809</v>
      </c>
      <c r="DI451" t="s">
        <v>1809</v>
      </c>
      <c r="DJ451" t="s">
        <v>1809</v>
      </c>
      <c r="DK451" t="s">
        <v>1809</v>
      </c>
      <c r="DL451" t="s">
        <v>1809</v>
      </c>
      <c r="DM451" t="s">
        <v>1809</v>
      </c>
      <c r="DN451" t="s">
        <v>1809</v>
      </c>
      <c r="DO451" t="s">
        <v>1809</v>
      </c>
      <c r="DP451" t="s">
        <v>1809</v>
      </c>
      <c r="DQ451" t="s">
        <v>1809</v>
      </c>
      <c r="DR451" t="s">
        <v>1809</v>
      </c>
      <c r="DS451" t="s">
        <v>1809</v>
      </c>
      <c r="DT451" t="s">
        <v>1809</v>
      </c>
      <c r="DU451" t="s">
        <v>1809</v>
      </c>
      <c r="DV451" t="s">
        <v>1809</v>
      </c>
      <c r="DW451">
        <v>1</v>
      </c>
      <c r="DX451">
        <v>1</v>
      </c>
      <c r="DY451">
        <v>1</v>
      </c>
      <c r="DZ451">
        <v>2</v>
      </c>
      <c r="EA451">
        <v>0</v>
      </c>
      <c r="EB451" t="s">
        <v>1809</v>
      </c>
      <c r="EC451" t="s">
        <v>1809</v>
      </c>
      <c r="ED451" t="s">
        <v>1809</v>
      </c>
      <c r="EE451" t="s">
        <v>1809</v>
      </c>
      <c r="EF451" t="s">
        <v>1809</v>
      </c>
      <c r="EG451" t="s">
        <v>1809</v>
      </c>
      <c r="EH451" t="s">
        <v>1809</v>
      </c>
      <c r="EI451">
        <v>1</v>
      </c>
      <c r="EJ451">
        <v>0</v>
      </c>
      <c r="EK451">
        <v>0</v>
      </c>
      <c r="EL451">
        <v>1</v>
      </c>
      <c r="EM451">
        <v>0</v>
      </c>
      <c r="EN451">
        <v>0</v>
      </c>
      <c r="EO451">
        <v>0</v>
      </c>
      <c r="EP451">
        <v>0</v>
      </c>
      <c r="EQ451">
        <v>1</v>
      </c>
      <c r="ER451">
        <v>1</v>
      </c>
      <c r="ES451">
        <v>1</v>
      </c>
      <c r="ET451">
        <v>0</v>
      </c>
      <c r="EU451">
        <v>0</v>
      </c>
      <c r="EV451">
        <v>0</v>
      </c>
      <c r="EW451">
        <v>0</v>
      </c>
    </row>
    <row r="452" spans="1:153" x14ac:dyDescent="0.35">
      <c r="A452" t="s">
        <v>1098</v>
      </c>
      <c r="B452" s="1">
        <v>42917</v>
      </c>
      <c r="C452" s="1">
        <v>42947</v>
      </c>
      <c r="D452">
        <v>1</v>
      </c>
      <c r="E452">
        <v>0</v>
      </c>
      <c r="F452">
        <v>0</v>
      </c>
      <c r="G452">
        <v>0</v>
      </c>
      <c r="H452">
        <v>1</v>
      </c>
      <c r="I452">
        <v>0</v>
      </c>
      <c r="J452">
        <v>1</v>
      </c>
      <c r="K452">
        <v>1</v>
      </c>
      <c r="L452">
        <v>1</v>
      </c>
      <c r="M452">
        <v>1</v>
      </c>
      <c r="N452">
        <v>1</v>
      </c>
      <c r="O452">
        <v>1</v>
      </c>
      <c r="P452">
        <v>1</v>
      </c>
      <c r="Q452">
        <v>0</v>
      </c>
      <c r="R452">
        <v>0</v>
      </c>
      <c r="S452">
        <v>0</v>
      </c>
      <c r="T452">
        <v>0</v>
      </c>
      <c r="U452">
        <v>1</v>
      </c>
      <c r="V452">
        <v>1</v>
      </c>
      <c r="W452">
        <v>0</v>
      </c>
      <c r="X452">
        <v>0</v>
      </c>
      <c r="Y452">
        <v>0</v>
      </c>
      <c r="Z452" t="s">
        <v>1809</v>
      </c>
      <c r="AA452" t="s">
        <v>1809</v>
      </c>
      <c r="AB452" t="s">
        <v>1809</v>
      </c>
      <c r="AC452" t="s">
        <v>1809</v>
      </c>
      <c r="AD452" t="s">
        <v>1809</v>
      </c>
      <c r="AE452" t="s">
        <v>1809</v>
      </c>
      <c r="AF452" t="s">
        <v>1809</v>
      </c>
      <c r="AG452" t="s">
        <v>1809</v>
      </c>
      <c r="AH452" t="s">
        <v>1809</v>
      </c>
      <c r="AI452" t="s">
        <v>1809</v>
      </c>
      <c r="AJ452" t="s">
        <v>1809</v>
      </c>
      <c r="AK452" t="s">
        <v>1809</v>
      </c>
      <c r="AL452" t="s">
        <v>1809</v>
      </c>
      <c r="AM452" t="s">
        <v>1809</v>
      </c>
      <c r="AN452">
        <v>1</v>
      </c>
      <c r="AO452">
        <v>1</v>
      </c>
      <c r="AP452">
        <v>1</v>
      </c>
      <c r="AQ452">
        <v>0</v>
      </c>
      <c r="AR452">
        <v>0</v>
      </c>
      <c r="AS452">
        <v>1</v>
      </c>
      <c r="AT452">
        <v>0</v>
      </c>
      <c r="AU452">
        <v>0</v>
      </c>
      <c r="AV452">
        <v>1</v>
      </c>
      <c r="AW452">
        <v>1</v>
      </c>
      <c r="AX452">
        <v>1</v>
      </c>
      <c r="AY452">
        <v>0</v>
      </c>
      <c r="AZ452">
        <v>0</v>
      </c>
      <c r="BA452" t="s">
        <v>1809</v>
      </c>
      <c r="BB452" t="s">
        <v>1809</v>
      </c>
      <c r="BC452" t="s">
        <v>1809</v>
      </c>
      <c r="BD452" t="s">
        <v>1809</v>
      </c>
      <c r="BE452" t="s">
        <v>1809</v>
      </c>
      <c r="BF452" t="s">
        <v>1809</v>
      </c>
      <c r="BG452" t="s">
        <v>1809</v>
      </c>
      <c r="BH452" t="s">
        <v>1809</v>
      </c>
      <c r="BI452" t="s">
        <v>1809</v>
      </c>
      <c r="BJ452" t="s">
        <v>1809</v>
      </c>
      <c r="BK452" t="s">
        <v>1809</v>
      </c>
      <c r="BL452" t="s">
        <v>1809</v>
      </c>
      <c r="BM452" t="s">
        <v>1809</v>
      </c>
      <c r="BN452" t="s">
        <v>1809</v>
      </c>
      <c r="BO452" t="s">
        <v>1809</v>
      </c>
      <c r="BP452" t="s">
        <v>1809</v>
      </c>
      <c r="BQ452" t="s">
        <v>1809</v>
      </c>
      <c r="BR452" t="s">
        <v>1809</v>
      </c>
      <c r="BS452" t="s">
        <v>1809</v>
      </c>
      <c r="BT452" t="s">
        <v>1809</v>
      </c>
      <c r="BU452" t="s">
        <v>1809</v>
      </c>
      <c r="BV452">
        <v>0</v>
      </c>
      <c r="BW452" t="s">
        <v>1809</v>
      </c>
      <c r="BX452" t="s">
        <v>1809</v>
      </c>
      <c r="BY452" t="s">
        <v>1809</v>
      </c>
      <c r="BZ452" t="s">
        <v>1809</v>
      </c>
      <c r="CA452" t="s">
        <v>1809</v>
      </c>
      <c r="CB452" t="s">
        <v>1809</v>
      </c>
      <c r="CC452" t="s">
        <v>1809</v>
      </c>
      <c r="CD452" t="s">
        <v>1809</v>
      </c>
      <c r="CE452" t="s">
        <v>1809</v>
      </c>
      <c r="CF452" t="s">
        <v>1809</v>
      </c>
      <c r="CG452" t="s">
        <v>1809</v>
      </c>
      <c r="CH452">
        <v>0</v>
      </c>
      <c r="CI452" t="s">
        <v>1809</v>
      </c>
      <c r="CJ452" t="s">
        <v>1809</v>
      </c>
      <c r="CK452" t="s">
        <v>1809</v>
      </c>
      <c r="CL452" t="s">
        <v>1809</v>
      </c>
      <c r="CM452" t="s">
        <v>1809</v>
      </c>
      <c r="CN452" t="s">
        <v>1809</v>
      </c>
      <c r="CO452" t="s">
        <v>1809</v>
      </c>
      <c r="CP452" t="s">
        <v>1809</v>
      </c>
      <c r="CQ452" t="s">
        <v>1809</v>
      </c>
      <c r="CR452" t="s">
        <v>1809</v>
      </c>
      <c r="CS452" t="s">
        <v>1809</v>
      </c>
      <c r="CT452" t="s">
        <v>1809</v>
      </c>
      <c r="CU452" t="s">
        <v>1809</v>
      </c>
      <c r="CV452" t="s">
        <v>1809</v>
      </c>
      <c r="CW452" t="s">
        <v>1809</v>
      </c>
      <c r="CX452" t="s">
        <v>1809</v>
      </c>
      <c r="CY452" t="s">
        <v>1809</v>
      </c>
      <c r="CZ452" t="s">
        <v>1809</v>
      </c>
      <c r="DA452" t="s">
        <v>1809</v>
      </c>
      <c r="DB452" t="s">
        <v>1809</v>
      </c>
      <c r="DC452" t="s">
        <v>1809</v>
      </c>
      <c r="DD452" t="s">
        <v>1809</v>
      </c>
      <c r="DE452" t="s">
        <v>1809</v>
      </c>
      <c r="DF452" t="s">
        <v>1809</v>
      </c>
      <c r="DG452" t="s">
        <v>1809</v>
      </c>
      <c r="DH452" t="s">
        <v>1809</v>
      </c>
      <c r="DI452" t="s">
        <v>1809</v>
      </c>
      <c r="DJ452" t="s">
        <v>1809</v>
      </c>
      <c r="DK452" t="s">
        <v>1809</v>
      </c>
      <c r="DL452" t="s">
        <v>1809</v>
      </c>
      <c r="DM452" t="s">
        <v>1809</v>
      </c>
      <c r="DN452" t="s">
        <v>1809</v>
      </c>
      <c r="DO452" t="s">
        <v>1809</v>
      </c>
      <c r="DP452" t="s">
        <v>1809</v>
      </c>
      <c r="DQ452" t="s">
        <v>1809</v>
      </c>
      <c r="DR452" t="s">
        <v>1809</v>
      </c>
      <c r="DS452" t="s">
        <v>1809</v>
      </c>
      <c r="DT452" t="s">
        <v>1809</v>
      </c>
      <c r="DU452" t="s">
        <v>1809</v>
      </c>
      <c r="DV452" t="s">
        <v>1809</v>
      </c>
      <c r="DW452">
        <v>1</v>
      </c>
      <c r="DX452">
        <v>1</v>
      </c>
      <c r="DY452">
        <v>1</v>
      </c>
      <c r="DZ452">
        <v>2</v>
      </c>
      <c r="EA452">
        <v>1</v>
      </c>
      <c r="EB452">
        <v>0</v>
      </c>
      <c r="EC452">
        <v>0</v>
      </c>
      <c r="ED452">
        <v>0</v>
      </c>
      <c r="EE452">
        <v>0</v>
      </c>
      <c r="EF452">
        <v>0</v>
      </c>
      <c r="EG452">
        <v>1</v>
      </c>
      <c r="EH452">
        <v>0</v>
      </c>
      <c r="EI452">
        <v>1</v>
      </c>
      <c r="EJ452">
        <v>0</v>
      </c>
      <c r="EK452">
        <v>0</v>
      </c>
      <c r="EL452">
        <v>1</v>
      </c>
      <c r="EM452">
        <v>0</v>
      </c>
      <c r="EN452">
        <v>0</v>
      </c>
      <c r="EO452">
        <v>0</v>
      </c>
      <c r="EP452">
        <v>0</v>
      </c>
      <c r="EQ452">
        <v>1</v>
      </c>
      <c r="ER452">
        <v>1</v>
      </c>
      <c r="ES452">
        <v>1</v>
      </c>
      <c r="ET452">
        <v>0</v>
      </c>
      <c r="EU452">
        <v>0</v>
      </c>
      <c r="EV452">
        <v>0</v>
      </c>
      <c r="EW452">
        <v>0</v>
      </c>
    </row>
    <row r="453" spans="1:153" x14ac:dyDescent="0.35">
      <c r="A453" t="s">
        <v>1098</v>
      </c>
      <c r="B453" s="1">
        <v>42948</v>
      </c>
      <c r="C453" s="1">
        <v>43100</v>
      </c>
      <c r="D453">
        <v>1</v>
      </c>
      <c r="E453">
        <v>0</v>
      </c>
      <c r="F453">
        <v>0</v>
      </c>
      <c r="G453">
        <v>0</v>
      </c>
      <c r="H453">
        <v>1</v>
      </c>
      <c r="I453">
        <v>0</v>
      </c>
      <c r="J453">
        <v>1</v>
      </c>
      <c r="K453">
        <v>1</v>
      </c>
      <c r="L453">
        <v>1</v>
      </c>
      <c r="M453">
        <v>1</v>
      </c>
      <c r="N453">
        <v>1</v>
      </c>
      <c r="O453">
        <v>1</v>
      </c>
      <c r="P453">
        <v>1</v>
      </c>
      <c r="Q453">
        <v>0</v>
      </c>
      <c r="R453">
        <v>0</v>
      </c>
      <c r="S453">
        <v>0</v>
      </c>
      <c r="T453">
        <v>0</v>
      </c>
      <c r="U453">
        <v>1</v>
      </c>
      <c r="V453">
        <v>1</v>
      </c>
      <c r="W453">
        <v>0</v>
      </c>
      <c r="X453">
        <v>0</v>
      </c>
      <c r="Y453">
        <v>0</v>
      </c>
      <c r="Z453" t="s">
        <v>1809</v>
      </c>
      <c r="AA453" t="s">
        <v>1809</v>
      </c>
      <c r="AB453" t="s">
        <v>1809</v>
      </c>
      <c r="AC453" t="s">
        <v>1809</v>
      </c>
      <c r="AD453" t="s">
        <v>1809</v>
      </c>
      <c r="AE453" t="s">
        <v>1809</v>
      </c>
      <c r="AF453" t="s">
        <v>1809</v>
      </c>
      <c r="AG453" t="s">
        <v>1809</v>
      </c>
      <c r="AH453" t="s">
        <v>1809</v>
      </c>
      <c r="AI453" t="s">
        <v>1809</v>
      </c>
      <c r="AJ453" t="s">
        <v>1809</v>
      </c>
      <c r="AK453" t="s">
        <v>1809</v>
      </c>
      <c r="AL453" t="s">
        <v>1809</v>
      </c>
      <c r="AM453" t="s">
        <v>1809</v>
      </c>
      <c r="AN453">
        <v>1</v>
      </c>
      <c r="AO453">
        <v>1</v>
      </c>
      <c r="AP453">
        <v>1</v>
      </c>
      <c r="AQ453">
        <v>0</v>
      </c>
      <c r="AR453">
        <v>0</v>
      </c>
      <c r="AS453">
        <v>1</v>
      </c>
      <c r="AT453">
        <v>0</v>
      </c>
      <c r="AU453">
        <v>0</v>
      </c>
      <c r="AV453">
        <v>1</v>
      </c>
      <c r="AW453">
        <v>1</v>
      </c>
      <c r="AX453">
        <v>1</v>
      </c>
      <c r="AY453">
        <v>0</v>
      </c>
      <c r="AZ453">
        <v>0</v>
      </c>
      <c r="BA453" t="s">
        <v>1809</v>
      </c>
      <c r="BB453" t="s">
        <v>1809</v>
      </c>
      <c r="BC453" t="s">
        <v>1809</v>
      </c>
      <c r="BD453" t="s">
        <v>1809</v>
      </c>
      <c r="BE453" t="s">
        <v>1809</v>
      </c>
      <c r="BF453" t="s">
        <v>1809</v>
      </c>
      <c r="BG453" t="s">
        <v>1809</v>
      </c>
      <c r="BH453" t="s">
        <v>1809</v>
      </c>
      <c r="BI453" t="s">
        <v>1809</v>
      </c>
      <c r="BJ453" t="s">
        <v>1809</v>
      </c>
      <c r="BK453" t="s">
        <v>1809</v>
      </c>
      <c r="BL453" t="s">
        <v>1809</v>
      </c>
      <c r="BM453" t="s">
        <v>1809</v>
      </c>
      <c r="BN453" t="s">
        <v>1809</v>
      </c>
      <c r="BO453" t="s">
        <v>1809</v>
      </c>
      <c r="BP453" t="s">
        <v>1809</v>
      </c>
      <c r="BQ453" t="s">
        <v>1809</v>
      </c>
      <c r="BR453" t="s">
        <v>1809</v>
      </c>
      <c r="BS453" t="s">
        <v>1809</v>
      </c>
      <c r="BT453" t="s">
        <v>1809</v>
      </c>
      <c r="BU453" t="s">
        <v>1809</v>
      </c>
      <c r="BV453">
        <v>0</v>
      </c>
      <c r="BW453" t="s">
        <v>1809</v>
      </c>
      <c r="BX453" t="s">
        <v>1809</v>
      </c>
      <c r="BY453" t="s">
        <v>1809</v>
      </c>
      <c r="BZ453" t="s">
        <v>1809</v>
      </c>
      <c r="CA453" t="s">
        <v>1809</v>
      </c>
      <c r="CB453" t="s">
        <v>1809</v>
      </c>
      <c r="CC453" t="s">
        <v>1809</v>
      </c>
      <c r="CD453" t="s">
        <v>1809</v>
      </c>
      <c r="CE453" t="s">
        <v>1809</v>
      </c>
      <c r="CF453" t="s">
        <v>1809</v>
      </c>
      <c r="CG453" t="s">
        <v>1809</v>
      </c>
      <c r="CH453">
        <v>0</v>
      </c>
      <c r="CI453" t="s">
        <v>1809</v>
      </c>
      <c r="CJ453" t="s">
        <v>1809</v>
      </c>
      <c r="CK453" t="s">
        <v>1809</v>
      </c>
      <c r="CL453" t="s">
        <v>1809</v>
      </c>
      <c r="CM453" t="s">
        <v>1809</v>
      </c>
      <c r="CN453" t="s">
        <v>1809</v>
      </c>
      <c r="CO453" t="s">
        <v>1809</v>
      </c>
      <c r="CP453" t="s">
        <v>1809</v>
      </c>
      <c r="CQ453" t="s">
        <v>1809</v>
      </c>
      <c r="CR453" t="s">
        <v>1809</v>
      </c>
      <c r="CS453" t="s">
        <v>1809</v>
      </c>
      <c r="CT453" t="s">
        <v>1809</v>
      </c>
      <c r="CU453" t="s">
        <v>1809</v>
      </c>
      <c r="CV453" t="s">
        <v>1809</v>
      </c>
      <c r="CW453" t="s">
        <v>1809</v>
      </c>
      <c r="CX453" t="s">
        <v>1809</v>
      </c>
      <c r="CY453" t="s">
        <v>1809</v>
      </c>
      <c r="CZ453" t="s">
        <v>1809</v>
      </c>
      <c r="DA453" t="s">
        <v>1809</v>
      </c>
      <c r="DB453" t="s">
        <v>1809</v>
      </c>
      <c r="DC453" t="s">
        <v>1809</v>
      </c>
      <c r="DD453" t="s">
        <v>1809</v>
      </c>
      <c r="DE453" t="s">
        <v>1809</v>
      </c>
      <c r="DF453" t="s">
        <v>1809</v>
      </c>
      <c r="DG453" t="s">
        <v>1809</v>
      </c>
      <c r="DH453" t="s">
        <v>1809</v>
      </c>
      <c r="DI453" t="s">
        <v>1809</v>
      </c>
      <c r="DJ453" t="s">
        <v>1809</v>
      </c>
      <c r="DK453" t="s">
        <v>1809</v>
      </c>
      <c r="DL453" t="s">
        <v>1809</v>
      </c>
      <c r="DM453" t="s">
        <v>1809</v>
      </c>
      <c r="DN453" t="s">
        <v>1809</v>
      </c>
      <c r="DO453" t="s">
        <v>1809</v>
      </c>
      <c r="DP453" t="s">
        <v>1809</v>
      </c>
      <c r="DQ453" t="s">
        <v>1809</v>
      </c>
      <c r="DR453" t="s">
        <v>1809</v>
      </c>
      <c r="DS453" t="s">
        <v>1809</v>
      </c>
      <c r="DT453" t="s">
        <v>1809</v>
      </c>
      <c r="DU453" t="s">
        <v>1809</v>
      </c>
      <c r="DV453" t="s">
        <v>1809</v>
      </c>
      <c r="DW453">
        <v>1</v>
      </c>
      <c r="DX453">
        <v>1</v>
      </c>
      <c r="DY453">
        <v>1</v>
      </c>
      <c r="DZ453">
        <v>2</v>
      </c>
      <c r="EA453">
        <v>1</v>
      </c>
      <c r="EB453">
        <v>0</v>
      </c>
      <c r="EC453">
        <v>0</v>
      </c>
      <c r="ED453">
        <v>0</v>
      </c>
      <c r="EE453">
        <v>0</v>
      </c>
      <c r="EF453">
        <v>0</v>
      </c>
      <c r="EG453">
        <v>1</v>
      </c>
      <c r="EH453">
        <v>0</v>
      </c>
      <c r="EI453">
        <v>1</v>
      </c>
      <c r="EJ453">
        <v>0</v>
      </c>
      <c r="EK453">
        <v>0</v>
      </c>
      <c r="EL453">
        <v>1</v>
      </c>
      <c r="EM453">
        <v>0</v>
      </c>
      <c r="EN453">
        <v>0</v>
      </c>
      <c r="EO453">
        <v>0</v>
      </c>
      <c r="EP453">
        <v>0</v>
      </c>
      <c r="EQ453">
        <v>1</v>
      </c>
      <c r="ER453">
        <v>1</v>
      </c>
      <c r="ES453">
        <v>1</v>
      </c>
      <c r="ET453">
        <v>0</v>
      </c>
      <c r="EU453">
        <v>0</v>
      </c>
      <c r="EV453">
        <v>0</v>
      </c>
      <c r="EW453">
        <v>0</v>
      </c>
    </row>
    <row r="454" spans="1:153" x14ac:dyDescent="0.35">
      <c r="A454" t="s">
        <v>1098</v>
      </c>
      <c r="B454" s="1">
        <v>43101</v>
      </c>
      <c r="C454" s="1">
        <v>43563</v>
      </c>
      <c r="D454">
        <v>1</v>
      </c>
      <c r="E454">
        <v>0</v>
      </c>
      <c r="F454">
        <v>0</v>
      </c>
      <c r="G454">
        <v>0</v>
      </c>
      <c r="H454">
        <v>1</v>
      </c>
      <c r="I454">
        <v>0</v>
      </c>
      <c r="J454">
        <v>1</v>
      </c>
      <c r="K454">
        <v>1</v>
      </c>
      <c r="L454">
        <v>1</v>
      </c>
      <c r="M454">
        <v>1</v>
      </c>
      <c r="N454">
        <v>1</v>
      </c>
      <c r="O454">
        <v>1</v>
      </c>
      <c r="P454">
        <v>1</v>
      </c>
      <c r="Q454">
        <v>0</v>
      </c>
      <c r="R454">
        <v>0</v>
      </c>
      <c r="S454">
        <v>0</v>
      </c>
      <c r="T454">
        <v>0</v>
      </c>
      <c r="U454">
        <v>1</v>
      </c>
      <c r="V454">
        <v>1</v>
      </c>
      <c r="W454">
        <v>0</v>
      </c>
      <c r="X454">
        <v>0</v>
      </c>
      <c r="Y454">
        <v>1</v>
      </c>
      <c r="Z454">
        <v>1</v>
      </c>
      <c r="AA454">
        <v>1</v>
      </c>
      <c r="AB454">
        <v>0</v>
      </c>
      <c r="AC454">
        <v>1</v>
      </c>
      <c r="AD454">
        <v>0</v>
      </c>
      <c r="AE454">
        <v>1</v>
      </c>
      <c r="AF454">
        <v>1</v>
      </c>
      <c r="AG454">
        <v>0</v>
      </c>
      <c r="AH454">
        <v>0</v>
      </c>
      <c r="AI454">
        <v>0</v>
      </c>
      <c r="AJ454">
        <v>0</v>
      </c>
      <c r="AK454">
        <v>0</v>
      </c>
      <c r="AL454">
        <v>0</v>
      </c>
      <c r="AM454">
        <v>1</v>
      </c>
      <c r="AN454">
        <v>1</v>
      </c>
      <c r="AO454">
        <v>1</v>
      </c>
      <c r="AP454">
        <v>1</v>
      </c>
      <c r="AQ454">
        <v>0</v>
      </c>
      <c r="AR454">
        <v>0</v>
      </c>
      <c r="AS454">
        <v>1</v>
      </c>
      <c r="AT454">
        <v>0</v>
      </c>
      <c r="AU454">
        <v>0</v>
      </c>
      <c r="AV454">
        <v>1</v>
      </c>
      <c r="AW454">
        <v>1</v>
      </c>
      <c r="AX454">
        <v>1</v>
      </c>
      <c r="AY454">
        <v>0</v>
      </c>
      <c r="AZ454">
        <v>0</v>
      </c>
      <c r="BA454" t="s">
        <v>1809</v>
      </c>
      <c r="BB454" t="s">
        <v>1809</v>
      </c>
      <c r="BC454" t="s">
        <v>1809</v>
      </c>
      <c r="BD454" t="s">
        <v>1809</v>
      </c>
      <c r="BE454" t="s">
        <v>1809</v>
      </c>
      <c r="BF454" t="s">
        <v>1809</v>
      </c>
      <c r="BG454" t="s">
        <v>1809</v>
      </c>
      <c r="BH454" t="s">
        <v>1809</v>
      </c>
      <c r="BI454" t="s">
        <v>1809</v>
      </c>
      <c r="BJ454" t="s">
        <v>1809</v>
      </c>
      <c r="BK454" t="s">
        <v>1809</v>
      </c>
      <c r="BL454" t="s">
        <v>1809</v>
      </c>
      <c r="BM454" t="s">
        <v>1809</v>
      </c>
      <c r="BN454" t="s">
        <v>1809</v>
      </c>
      <c r="BO454" t="s">
        <v>1809</v>
      </c>
      <c r="BP454" t="s">
        <v>1809</v>
      </c>
      <c r="BQ454" t="s">
        <v>1809</v>
      </c>
      <c r="BR454" t="s">
        <v>1809</v>
      </c>
      <c r="BS454" t="s">
        <v>1809</v>
      </c>
      <c r="BT454" t="s">
        <v>1809</v>
      </c>
      <c r="BU454" t="s">
        <v>1809</v>
      </c>
      <c r="BV454">
        <v>0</v>
      </c>
      <c r="BW454" t="s">
        <v>1809</v>
      </c>
      <c r="BX454" t="s">
        <v>1809</v>
      </c>
      <c r="BY454" t="s">
        <v>1809</v>
      </c>
      <c r="BZ454" t="s">
        <v>1809</v>
      </c>
      <c r="CA454" t="s">
        <v>1809</v>
      </c>
      <c r="CB454" t="s">
        <v>1809</v>
      </c>
      <c r="CC454" t="s">
        <v>1809</v>
      </c>
      <c r="CD454" t="s">
        <v>1809</v>
      </c>
      <c r="CE454" t="s">
        <v>1809</v>
      </c>
      <c r="CF454" t="s">
        <v>1809</v>
      </c>
      <c r="CG454" t="s">
        <v>1809</v>
      </c>
      <c r="CH454">
        <v>0</v>
      </c>
      <c r="CI454" t="s">
        <v>1809</v>
      </c>
      <c r="CJ454" t="s">
        <v>1809</v>
      </c>
      <c r="CK454" t="s">
        <v>1809</v>
      </c>
      <c r="CL454" t="s">
        <v>1809</v>
      </c>
      <c r="CM454" t="s">
        <v>1809</v>
      </c>
      <c r="CN454" t="s">
        <v>1809</v>
      </c>
      <c r="CO454" t="s">
        <v>1809</v>
      </c>
      <c r="CP454" t="s">
        <v>1809</v>
      </c>
      <c r="CQ454" t="s">
        <v>1809</v>
      </c>
      <c r="CR454" t="s">
        <v>1809</v>
      </c>
      <c r="CS454" t="s">
        <v>1809</v>
      </c>
      <c r="CT454" t="s">
        <v>1809</v>
      </c>
      <c r="CU454" t="s">
        <v>1809</v>
      </c>
      <c r="CV454" t="s">
        <v>1809</v>
      </c>
      <c r="CW454" t="s">
        <v>1809</v>
      </c>
      <c r="CX454" t="s">
        <v>1809</v>
      </c>
      <c r="CY454" t="s">
        <v>1809</v>
      </c>
      <c r="CZ454" t="s">
        <v>1809</v>
      </c>
      <c r="DA454" t="s">
        <v>1809</v>
      </c>
      <c r="DB454" t="s">
        <v>1809</v>
      </c>
      <c r="DC454" t="s">
        <v>1809</v>
      </c>
      <c r="DD454" t="s">
        <v>1809</v>
      </c>
      <c r="DE454" t="s">
        <v>1809</v>
      </c>
      <c r="DF454" t="s">
        <v>1809</v>
      </c>
      <c r="DG454" t="s">
        <v>1809</v>
      </c>
      <c r="DH454" t="s">
        <v>1809</v>
      </c>
      <c r="DI454" t="s">
        <v>1809</v>
      </c>
      <c r="DJ454" t="s">
        <v>1809</v>
      </c>
      <c r="DK454" t="s">
        <v>1809</v>
      </c>
      <c r="DL454" t="s">
        <v>1809</v>
      </c>
      <c r="DM454" t="s">
        <v>1809</v>
      </c>
      <c r="DN454" t="s">
        <v>1809</v>
      </c>
      <c r="DO454" t="s">
        <v>1809</v>
      </c>
      <c r="DP454" t="s">
        <v>1809</v>
      </c>
      <c r="DQ454" t="s">
        <v>1809</v>
      </c>
      <c r="DR454" t="s">
        <v>1809</v>
      </c>
      <c r="DS454" t="s">
        <v>1809</v>
      </c>
      <c r="DT454" t="s">
        <v>1809</v>
      </c>
      <c r="DU454" t="s">
        <v>1809</v>
      </c>
      <c r="DV454" t="s">
        <v>1809</v>
      </c>
      <c r="DW454">
        <v>1</v>
      </c>
      <c r="DX454">
        <v>1</v>
      </c>
      <c r="DY454">
        <v>1</v>
      </c>
      <c r="DZ454">
        <v>2</v>
      </c>
      <c r="EA454">
        <v>1</v>
      </c>
      <c r="EB454">
        <v>0</v>
      </c>
      <c r="EC454">
        <v>0</v>
      </c>
      <c r="ED454">
        <v>0</v>
      </c>
      <c r="EE454">
        <v>0</v>
      </c>
      <c r="EF454">
        <v>0</v>
      </c>
      <c r="EG454">
        <v>1</v>
      </c>
      <c r="EH454">
        <v>0</v>
      </c>
      <c r="EI454">
        <v>1</v>
      </c>
      <c r="EJ454">
        <v>0</v>
      </c>
      <c r="EK454">
        <v>0</v>
      </c>
      <c r="EL454">
        <v>1</v>
      </c>
      <c r="EM454">
        <v>0</v>
      </c>
      <c r="EN454">
        <v>0</v>
      </c>
      <c r="EO454">
        <v>0</v>
      </c>
      <c r="EP454">
        <v>0</v>
      </c>
      <c r="EQ454">
        <v>1</v>
      </c>
      <c r="ER454">
        <v>1</v>
      </c>
      <c r="ES454">
        <v>1</v>
      </c>
      <c r="ET454">
        <v>0</v>
      </c>
      <c r="EU454">
        <v>0</v>
      </c>
      <c r="EV454">
        <v>0</v>
      </c>
      <c r="EW454">
        <v>0</v>
      </c>
    </row>
    <row r="455" spans="1:153" x14ac:dyDescent="0.35">
      <c r="A455" t="s">
        <v>1098</v>
      </c>
      <c r="B455" s="1">
        <v>43564</v>
      </c>
      <c r="C455" s="1">
        <v>43677</v>
      </c>
      <c r="D455">
        <v>1</v>
      </c>
      <c r="E455">
        <v>0</v>
      </c>
      <c r="F455">
        <v>0</v>
      </c>
      <c r="G455">
        <v>0</v>
      </c>
      <c r="H455">
        <v>1</v>
      </c>
      <c r="I455">
        <v>0</v>
      </c>
      <c r="J455">
        <v>1</v>
      </c>
      <c r="K455">
        <v>1</v>
      </c>
      <c r="L455">
        <v>1</v>
      </c>
      <c r="M455">
        <v>1</v>
      </c>
      <c r="N455">
        <v>1</v>
      </c>
      <c r="O455">
        <v>1</v>
      </c>
      <c r="P455">
        <v>1</v>
      </c>
      <c r="Q455">
        <v>0</v>
      </c>
      <c r="R455">
        <v>0</v>
      </c>
      <c r="S455">
        <v>0</v>
      </c>
      <c r="T455">
        <v>0</v>
      </c>
      <c r="U455">
        <v>1</v>
      </c>
      <c r="V455">
        <v>1</v>
      </c>
      <c r="W455">
        <v>0</v>
      </c>
      <c r="X455">
        <v>0</v>
      </c>
      <c r="Y455">
        <v>1</v>
      </c>
      <c r="Z455">
        <v>1</v>
      </c>
      <c r="AA455">
        <v>1</v>
      </c>
      <c r="AB455">
        <v>0</v>
      </c>
      <c r="AC455">
        <v>1</v>
      </c>
      <c r="AD455">
        <v>0</v>
      </c>
      <c r="AE455">
        <v>1</v>
      </c>
      <c r="AF455">
        <v>1</v>
      </c>
      <c r="AG455">
        <v>0</v>
      </c>
      <c r="AH455">
        <v>0</v>
      </c>
      <c r="AI455">
        <v>0</v>
      </c>
      <c r="AJ455">
        <v>0</v>
      </c>
      <c r="AK455">
        <v>0</v>
      </c>
      <c r="AL455">
        <v>0</v>
      </c>
      <c r="AM455">
        <v>1</v>
      </c>
      <c r="AN455">
        <v>1</v>
      </c>
      <c r="AO455">
        <v>1</v>
      </c>
      <c r="AP455">
        <v>1</v>
      </c>
      <c r="AQ455">
        <v>0</v>
      </c>
      <c r="AR455">
        <v>0</v>
      </c>
      <c r="AS455">
        <v>1</v>
      </c>
      <c r="AT455">
        <v>0</v>
      </c>
      <c r="AU455">
        <v>0</v>
      </c>
      <c r="AV455">
        <v>1</v>
      </c>
      <c r="AW455">
        <v>1</v>
      </c>
      <c r="AX455">
        <v>1</v>
      </c>
      <c r="AY455">
        <v>0</v>
      </c>
      <c r="AZ455">
        <v>0</v>
      </c>
      <c r="BA455" t="s">
        <v>1809</v>
      </c>
      <c r="BB455" t="s">
        <v>1809</v>
      </c>
      <c r="BC455" t="s">
        <v>1809</v>
      </c>
      <c r="BD455" t="s">
        <v>1809</v>
      </c>
      <c r="BE455" t="s">
        <v>1809</v>
      </c>
      <c r="BF455" t="s">
        <v>1809</v>
      </c>
      <c r="BG455" t="s">
        <v>1809</v>
      </c>
      <c r="BH455" t="s">
        <v>1809</v>
      </c>
      <c r="BI455" t="s">
        <v>1809</v>
      </c>
      <c r="BJ455" t="s">
        <v>1809</v>
      </c>
      <c r="BK455" t="s">
        <v>1809</v>
      </c>
      <c r="BL455" t="s">
        <v>1809</v>
      </c>
      <c r="BM455" t="s">
        <v>1809</v>
      </c>
      <c r="BN455" t="s">
        <v>1809</v>
      </c>
      <c r="BO455" t="s">
        <v>1809</v>
      </c>
      <c r="BP455" t="s">
        <v>1809</v>
      </c>
      <c r="BQ455" t="s">
        <v>1809</v>
      </c>
      <c r="BR455" t="s">
        <v>1809</v>
      </c>
      <c r="BS455" t="s">
        <v>1809</v>
      </c>
      <c r="BT455" t="s">
        <v>1809</v>
      </c>
      <c r="BU455" t="s">
        <v>1809</v>
      </c>
      <c r="BV455">
        <v>0</v>
      </c>
      <c r="BW455" t="s">
        <v>1809</v>
      </c>
      <c r="BX455" t="s">
        <v>1809</v>
      </c>
      <c r="BY455" t="s">
        <v>1809</v>
      </c>
      <c r="BZ455" t="s">
        <v>1809</v>
      </c>
      <c r="CA455" t="s">
        <v>1809</v>
      </c>
      <c r="CB455" t="s">
        <v>1809</v>
      </c>
      <c r="CC455" t="s">
        <v>1809</v>
      </c>
      <c r="CD455" t="s">
        <v>1809</v>
      </c>
      <c r="CE455" t="s">
        <v>1809</v>
      </c>
      <c r="CF455" t="s">
        <v>1809</v>
      </c>
      <c r="CG455" t="s">
        <v>1809</v>
      </c>
      <c r="CH455">
        <v>0</v>
      </c>
      <c r="CI455" t="s">
        <v>1809</v>
      </c>
      <c r="CJ455" t="s">
        <v>1809</v>
      </c>
      <c r="CK455" t="s">
        <v>1809</v>
      </c>
      <c r="CL455" t="s">
        <v>1809</v>
      </c>
      <c r="CM455" t="s">
        <v>1809</v>
      </c>
      <c r="CN455" t="s">
        <v>1809</v>
      </c>
      <c r="CO455" t="s">
        <v>1809</v>
      </c>
      <c r="CP455" t="s">
        <v>1809</v>
      </c>
      <c r="CQ455" t="s">
        <v>1809</v>
      </c>
      <c r="CR455" t="s">
        <v>1809</v>
      </c>
      <c r="CS455" t="s">
        <v>1809</v>
      </c>
      <c r="CT455" t="s">
        <v>1809</v>
      </c>
      <c r="CU455" t="s">
        <v>1809</v>
      </c>
      <c r="CV455" t="s">
        <v>1809</v>
      </c>
      <c r="CW455" t="s">
        <v>1809</v>
      </c>
      <c r="CX455" t="s">
        <v>1809</v>
      </c>
      <c r="CY455" t="s">
        <v>1809</v>
      </c>
      <c r="CZ455" t="s">
        <v>1809</v>
      </c>
      <c r="DA455" t="s">
        <v>1809</v>
      </c>
      <c r="DB455" t="s">
        <v>1809</v>
      </c>
      <c r="DC455" t="s">
        <v>1809</v>
      </c>
      <c r="DD455" t="s">
        <v>1809</v>
      </c>
      <c r="DE455" t="s">
        <v>1809</v>
      </c>
      <c r="DF455" t="s">
        <v>1809</v>
      </c>
      <c r="DG455" t="s">
        <v>1809</v>
      </c>
      <c r="DH455" t="s">
        <v>1809</v>
      </c>
      <c r="DI455" t="s">
        <v>1809</v>
      </c>
      <c r="DJ455" t="s">
        <v>1809</v>
      </c>
      <c r="DK455" t="s">
        <v>1809</v>
      </c>
      <c r="DL455" t="s">
        <v>1809</v>
      </c>
      <c r="DM455" t="s">
        <v>1809</v>
      </c>
      <c r="DN455" t="s">
        <v>1809</v>
      </c>
      <c r="DO455" t="s">
        <v>1809</v>
      </c>
      <c r="DP455" t="s">
        <v>1809</v>
      </c>
      <c r="DQ455" t="s">
        <v>1809</v>
      </c>
      <c r="DR455" t="s">
        <v>1809</v>
      </c>
      <c r="DS455" t="s">
        <v>1809</v>
      </c>
      <c r="DT455" t="s">
        <v>1809</v>
      </c>
      <c r="DU455" t="s">
        <v>1809</v>
      </c>
      <c r="DV455" t="s">
        <v>1809</v>
      </c>
      <c r="DW455">
        <v>1</v>
      </c>
      <c r="DX455">
        <v>1</v>
      </c>
      <c r="DY455">
        <v>1</v>
      </c>
      <c r="DZ455">
        <v>2</v>
      </c>
      <c r="EA455">
        <v>1</v>
      </c>
      <c r="EB455">
        <v>0</v>
      </c>
      <c r="EC455">
        <v>0</v>
      </c>
      <c r="ED455">
        <v>0</v>
      </c>
      <c r="EE455">
        <v>0</v>
      </c>
      <c r="EF455">
        <v>0</v>
      </c>
      <c r="EG455">
        <v>1</v>
      </c>
      <c r="EH455">
        <v>0</v>
      </c>
      <c r="EI455">
        <v>1</v>
      </c>
      <c r="EJ455">
        <v>0</v>
      </c>
      <c r="EK455">
        <v>0</v>
      </c>
      <c r="EL455">
        <v>1</v>
      </c>
      <c r="EM455">
        <v>0</v>
      </c>
      <c r="EN455">
        <v>0</v>
      </c>
      <c r="EO455">
        <v>0</v>
      </c>
      <c r="EP455">
        <v>0</v>
      </c>
      <c r="EQ455">
        <v>1</v>
      </c>
      <c r="ER455">
        <v>1</v>
      </c>
      <c r="ES455">
        <v>1</v>
      </c>
      <c r="ET455">
        <v>0</v>
      </c>
      <c r="EU455">
        <v>0</v>
      </c>
      <c r="EV455">
        <v>0</v>
      </c>
      <c r="EW455">
        <v>0</v>
      </c>
    </row>
    <row r="456" spans="1:153" x14ac:dyDescent="0.35">
      <c r="A456" t="s">
        <v>1098</v>
      </c>
      <c r="B456" s="1">
        <v>43678</v>
      </c>
      <c r="C456" s="1">
        <v>43738</v>
      </c>
      <c r="D456">
        <v>1</v>
      </c>
      <c r="E456">
        <v>0</v>
      </c>
      <c r="F456">
        <v>0</v>
      </c>
      <c r="G456">
        <v>0</v>
      </c>
      <c r="H456">
        <v>1</v>
      </c>
      <c r="I456">
        <v>0</v>
      </c>
      <c r="J456">
        <v>1</v>
      </c>
      <c r="K456">
        <v>1</v>
      </c>
      <c r="L456">
        <v>1</v>
      </c>
      <c r="M456">
        <v>1</v>
      </c>
      <c r="N456">
        <v>1</v>
      </c>
      <c r="O456">
        <v>1</v>
      </c>
      <c r="P456">
        <v>1</v>
      </c>
      <c r="Q456">
        <v>0</v>
      </c>
      <c r="R456">
        <v>0</v>
      </c>
      <c r="S456">
        <v>0</v>
      </c>
      <c r="T456">
        <v>0</v>
      </c>
      <c r="U456">
        <v>1</v>
      </c>
      <c r="V456">
        <v>1</v>
      </c>
      <c r="W456">
        <v>0</v>
      </c>
      <c r="X456">
        <v>0</v>
      </c>
      <c r="Y456">
        <v>1</v>
      </c>
      <c r="Z456">
        <v>1</v>
      </c>
      <c r="AA456">
        <v>1</v>
      </c>
      <c r="AB456">
        <v>1</v>
      </c>
      <c r="AC456">
        <v>1</v>
      </c>
      <c r="AD456">
        <v>0</v>
      </c>
      <c r="AE456">
        <v>1</v>
      </c>
      <c r="AF456">
        <v>1</v>
      </c>
      <c r="AG456">
        <v>0</v>
      </c>
      <c r="AH456">
        <v>0</v>
      </c>
      <c r="AI456">
        <v>0</v>
      </c>
      <c r="AJ456">
        <v>0</v>
      </c>
      <c r="AK456">
        <v>0</v>
      </c>
      <c r="AL456">
        <v>0</v>
      </c>
      <c r="AM456">
        <v>1</v>
      </c>
      <c r="AN456">
        <v>1</v>
      </c>
      <c r="AO456">
        <v>1</v>
      </c>
      <c r="AP456">
        <v>1</v>
      </c>
      <c r="AQ456">
        <v>0</v>
      </c>
      <c r="AR456">
        <v>0</v>
      </c>
      <c r="AS456">
        <v>0</v>
      </c>
      <c r="AT456">
        <v>1</v>
      </c>
      <c r="AU456">
        <v>0</v>
      </c>
      <c r="AV456">
        <v>1</v>
      </c>
      <c r="AW456">
        <v>1</v>
      </c>
      <c r="AX456">
        <v>1</v>
      </c>
      <c r="AY456">
        <v>0</v>
      </c>
      <c r="AZ456">
        <v>0</v>
      </c>
      <c r="BA456" t="s">
        <v>1809</v>
      </c>
      <c r="BB456" t="s">
        <v>1809</v>
      </c>
      <c r="BC456" t="s">
        <v>1809</v>
      </c>
      <c r="BD456" t="s">
        <v>1809</v>
      </c>
      <c r="BE456" t="s">
        <v>1809</v>
      </c>
      <c r="BF456" t="s">
        <v>1809</v>
      </c>
      <c r="BG456" t="s">
        <v>1809</v>
      </c>
      <c r="BH456" t="s">
        <v>1809</v>
      </c>
      <c r="BI456" t="s">
        <v>1809</v>
      </c>
      <c r="BJ456" t="s">
        <v>1809</v>
      </c>
      <c r="BK456" t="s">
        <v>1809</v>
      </c>
      <c r="BL456" t="s">
        <v>1809</v>
      </c>
      <c r="BM456" t="s">
        <v>1809</v>
      </c>
      <c r="BN456" t="s">
        <v>1809</v>
      </c>
      <c r="BO456" t="s">
        <v>1809</v>
      </c>
      <c r="BP456" t="s">
        <v>1809</v>
      </c>
      <c r="BQ456" t="s">
        <v>1809</v>
      </c>
      <c r="BR456" t="s">
        <v>1809</v>
      </c>
      <c r="BS456" t="s">
        <v>1809</v>
      </c>
      <c r="BT456" t="s">
        <v>1809</v>
      </c>
      <c r="BU456" t="s">
        <v>1809</v>
      </c>
      <c r="BV456">
        <v>0</v>
      </c>
      <c r="BW456" t="s">
        <v>1809</v>
      </c>
      <c r="BX456" t="s">
        <v>1809</v>
      </c>
      <c r="BY456" t="s">
        <v>1809</v>
      </c>
      <c r="BZ456" t="s">
        <v>1809</v>
      </c>
      <c r="CA456" t="s">
        <v>1809</v>
      </c>
      <c r="CB456" t="s">
        <v>1809</v>
      </c>
      <c r="CC456" t="s">
        <v>1809</v>
      </c>
      <c r="CD456" t="s">
        <v>1809</v>
      </c>
      <c r="CE456" t="s">
        <v>1809</v>
      </c>
      <c r="CF456" t="s">
        <v>1809</v>
      </c>
      <c r="CG456" t="s">
        <v>1809</v>
      </c>
      <c r="CH456">
        <v>0</v>
      </c>
      <c r="CI456" t="s">
        <v>1809</v>
      </c>
      <c r="CJ456" t="s">
        <v>1809</v>
      </c>
      <c r="CK456" t="s">
        <v>1809</v>
      </c>
      <c r="CL456" t="s">
        <v>1809</v>
      </c>
      <c r="CM456" t="s">
        <v>1809</v>
      </c>
      <c r="CN456" t="s">
        <v>1809</v>
      </c>
      <c r="CO456" t="s">
        <v>1809</v>
      </c>
      <c r="CP456" t="s">
        <v>1809</v>
      </c>
      <c r="CQ456" t="s">
        <v>1809</v>
      </c>
      <c r="CR456" t="s">
        <v>1809</v>
      </c>
      <c r="CS456" t="s">
        <v>1809</v>
      </c>
      <c r="CT456" t="s">
        <v>1809</v>
      </c>
      <c r="CU456" t="s">
        <v>1809</v>
      </c>
      <c r="CV456" t="s">
        <v>1809</v>
      </c>
      <c r="CW456" t="s">
        <v>1809</v>
      </c>
      <c r="CX456" t="s">
        <v>1809</v>
      </c>
      <c r="CY456" t="s">
        <v>1809</v>
      </c>
      <c r="CZ456" t="s">
        <v>1809</v>
      </c>
      <c r="DA456" t="s">
        <v>1809</v>
      </c>
      <c r="DB456" t="s">
        <v>1809</v>
      </c>
      <c r="DC456" t="s">
        <v>1809</v>
      </c>
      <c r="DD456" t="s">
        <v>1809</v>
      </c>
      <c r="DE456" t="s">
        <v>1809</v>
      </c>
      <c r="DF456" t="s">
        <v>1809</v>
      </c>
      <c r="DG456" t="s">
        <v>1809</v>
      </c>
      <c r="DH456" t="s">
        <v>1809</v>
      </c>
      <c r="DI456" t="s">
        <v>1809</v>
      </c>
      <c r="DJ456" t="s">
        <v>1809</v>
      </c>
      <c r="DK456" t="s">
        <v>1809</v>
      </c>
      <c r="DL456" t="s">
        <v>1809</v>
      </c>
      <c r="DM456" t="s">
        <v>1809</v>
      </c>
      <c r="DN456" t="s">
        <v>1809</v>
      </c>
      <c r="DO456" t="s">
        <v>1809</v>
      </c>
      <c r="DP456" t="s">
        <v>1809</v>
      </c>
      <c r="DQ456" t="s">
        <v>1809</v>
      </c>
      <c r="DR456" t="s">
        <v>1809</v>
      </c>
      <c r="DS456" t="s">
        <v>1809</v>
      </c>
      <c r="DT456" t="s">
        <v>1809</v>
      </c>
      <c r="DU456" t="s">
        <v>1809</v>
      </c>
      <c r="DV456" t="s">
        <v>1809</v>
      </c>
      <c r="DW456">
        <v>1</v>
      </c>
      <c r="DX456">
        <v>1</v>
      </c>
      <c r="DY456">
        <v>1</v>
      </c>
      <c r="DZ456">
        <v>2</v>
      </c>
      <c r="EA456">
        <v>1</v>
      </c>
      <c r="EB456">
        <v>0</v>
      </c>
      <c r="EC456">
        <v>0</v>
      </c>
      <c r="ED456">
        <v>0</v>
      </c>
      <c r="EE456">
        <v>0</v>
      </c>
      <c r="EF456">
        <v>0</v>
      </c>
      <c r="EG456">
        <v>1</v>
      </c>
      <c r="EH456">
        <v>0</v>
      </c>
      <c r="EI456">
        <v>1</v>
      </c>
      <c r="EJ456">
        <v>0</v>
      </c>
      <c r="EK456">
        <v>0</v>
      </c>
      <c r="EL456">
        <v>1</v>
      </c>
      <c r="EM456">
        <v>0</v>
      </c>
      <c r="EN456">
        <v>0</v>
      </c>
      <c r="EO456">
        <v>0</v>
      </c>
      <c r="EP456">
        <v>0</v>
      </c>
      <c r="EQ456">
        <v>1</v>
      </c>
      <c r="ER456">
        <v>1</v>
      </c>
      <c r="ES456">
        <v>1</v>
      </c>
      <c r="ET456">
        <v>0</v>
      </c>
      <c r="EU456">
        <v>0</v>
      </c>
      <c r="EV456">
        <v>0</v>
      </c>
      <c r="EW456">
        <v>0</v>
      </c>
    </row>
    <row r="457" spans="1:153" x14ac:dyDescent="0.35">
      <c r="A457" t="s">
        <v>1098</v>
      </c>
      <c r="B457" s="1">
        <v>43739</v>
      </c>
      <c r="C457" s="1">
        <v>43830</v>
      </c>
      <c r="D457">
        <v>1</v>
      </c>
      <c r="E457">
        <v>0</v>
      </c>
      <c r="F457">
        <v>0</v>
      </c>
      <c r="G457">
        <v>0</v>
      </c>
      <c r="H457">
        <v>1</v>
      </c>
      <c r="I457">
        <v>0</v>
      </c>
      <c r="J457">
        <v>1</v>
      </c>
      <c r="K457">
        <v>1</v>
      </c>
      <c r="L457">
        <v>1</v>
      </c>
      <c r="M457">
        <v>1</v>
      </c>
      <c r="N457">
        <v>1</v>
      </c>
      <c r="O457">
        <v>1</v>
      </c>
      <c r="P457">
        <v>1</v>
      </c>
      <c r="Q457">
        <v>0</v>
      </c>
      <c r="R457">
        <v>0</v>
      </c>
      <c r="S457">
        <v>0</v>
      </c>
      <c r="T457">
        <v>0</v>
      </c>
      <c r="U457">
        <v>1</v>
      </c>
      <c r="V457">
        <v>1</v>
      </c>
      <c r="W457">
        <v>0</v>
      </c>
      <c r="X457">
        <v>0</v>
      </c>
      <c r="Y457">
        <v>1</v>
      </c>
      <c r="Z457">
        <v>1</v>
      </c>
      <c r="AA457">
        <v>1</v>
      </c>
      <c r="AB457">
        <v>1</v>
      </c>
      <c r="AC457">
        <v>1</v>
      </c>
      <c r="AD457">
        <v>0</v>
      </c>
      <c r="AE457">
        <v>1</v>
      </c>
      <c r="AF457">
        <v>1</v>
      </c>
      <c r="AG457">
        <v>0</v>
      </c>
      <c r="AH457">
        <v>0</v>
      </c>
      <c r="AI457">
        <v>0</v>
      </c>
      <c r="AJ457">
        <v>0</v>
      </c>
      <c r="AK457">
        <v>0</v>
      </c>
      <c r="AL457">
        <v>0</v>
      </c>
      <c r="AM457">
        <v>1</v>
      </c>
      <c r="AN457">
        <v>1</v>
      </c>
      <c r="AO457">
        <v>1</v>
      </c>
      <c r="AP457">
        <v>1</v>
      </c>
      <c r="AQ457">
        <v>0</v>
      </c>
      <c r="AR457">
        <v>0</v>
      </c>
      <c r="AS457">
        <v>1</v>
      </c>
      <c r="AT457">
        <v>0</v>
      </c>
      <c r="AU457">
        <v>0</v>
      </c>
      <c r="AV457">
        <v>1</v>
      </c>
      <c r="AW457">
        <v>1</v>
      </c>
      <c r="AX457">
        <v>1</v>
      </c>
      <c r="AY457">
        <v>0</v>
      </c>
      <c r="AZ457">
        <v>0</v>
      </c>
      <c r="BA457" t="s">
        <v>1809</v>
      </c>
      <c r="BB457" t="s">
        <v>1809</v>
      </c>
      <c r="BC457" t="s">
        <v>1809</v>
      </c>
      <c r="BD457" t="s">
        <v>1809</v>
      </c>
      <c r="BE457" t="s">
        <v>1809</v>
      </c>
      <c r="BF457" t="s">
        <v>1809</v>
      </c>
      <c r="BG457" t="s">
        <v>1809</v>
      </c>
      <c r="BH457" t="s">
        <v>1809</v>
      </c>
      <c r="BI457" t="s">
        <v>1809</v>
      </c>
      <c r="BJ457" t="s">
        <v>1809</v>
      </c>
      <c r="BK457" t="s">
        <v>1809</v>
      </c>
      <c r="BL457" t="s">
        <v>1809</v>
      </c>
      <c r="BM457" t="s">
        <v>1809</v>
      </c>
      <c r="BN457" t="s">
        <v>1809</v>
      </c>
      <c r="BO457" t="s">
        <v>1809</v>
      </c>
      <c r="BP457" t="s">
        <v>1809</v>
      </c>
      <c r="BQ457" t="s">
        <v>1809</v>
      </c>
      <c r="BR457" t="s">
        <v>1809</v>
      </c>
      <c r="BS457" t="s">
        <v>1809</v>
      </c>
      <c r="BT457" t="s">
        <v>1809</v>
      </c>
      <c r="BU457" t="s">
        <v>1809</v>
      </c>
      <c r="BV457">
        <v>0</v>
      </c>
      <c r="BW457" t="s">
        <v>1809</v>
      </c>
      <c r="BX457" t="s">
        <v>1809</v>
      </c>
      <c r="BY457" t="s">
        <v>1809</v>
      </c>
      <c r="BZ457" t="s">
        <v>1809</v>
      </c>
      <c r="CA457" t="s">
        <v>1809</v>
      </c>
      <c r="CB457" t="s">
        <v>1809</v>
      </c>
      <c r="CC457" t="s">
        <v>1809</v>
      </c>
      <c r="CD457" t="s">
        <v>1809</v>
      </c>
      <c r="CE457" t="s">
        <v>1809</v>
      </c>
      <c r="CF457" t="s">
        <v>1809</v>
      </c>
      <c r="CG457" t="s">
        <v>1809</v>
      </c>
      <c r="CH457">
        <v>0</v>
      </c>
      <c r="CI457" t="s">
        <v>1809</v>
      </c>
      <c r="CJ457" t="s">
        <v>1809</v>
      </c>
      <c r="CK457" t="s">
        <v>1809</v>
      </c>
      <c r="CL457" t="s">
        <v>1809</v>
      </c>
      <c r="CM457" t="s">
        <v>1809</v>
      </c>
      <c r="CN457" t="s">
        <v>1809</v>
      </c>
      <c r="CO457" t="s">
        <v>1809</v>
      </c>
      <c r="CP457" t="s">
        <v>1809</v>
      </c>
      <c r="CQ457" t="s">
        <v>1809</v>
      </c>
      <c r="CR457" t="s">
        <v>1809</v>
      </c>
      <c r="CS457" t="s">
        <v>1809</v>
      </c>
      <c r="CT457" t="s">
        <v>1809</v>
      </c>
      <c r="CU457" t="s">
        <v>1809</v>
      </c>
      <c r="CV457" t="s">
        <v>1809</v>
      </c>
      <c r="CW457" t="s">
        <v>1809</v>
      </c>
      <c r="CX457" t="s">
        <v>1809</v>
      </c>
      <c r="CY457" t="s">
        <v>1809</v>
      </c>
      <c r="CZ457" t="s">
        <v>1809</v>
      </c>
      <c r="DA457" t="s">
        <v>1809</v>
      </c>
      <c r="DB457" t="s">
        <v>1809</v>
      </c>
      <c r="DC457" t="s">
        <v>1809</v>
      </c>
      <c r="DD457" t="s">
        <v>1809</v>
      </c>
      <c r="DE457" t="s">
        <v>1809</v>
      </c>
      <c r="DF457" t="s">
        <v>1809</v>
      </c>
      <c r="DG457" t="s">
        <v>1809</v>
      </c>
      <c r="DH457" t="s">
        <v>1809</v>
      </c>
      <c r="DI457" t="s">
        <v>1809</v>
      </c>
      <c r="DJ457" t="s">
        <v>1809</v>
      </c>
      <c r="DK457" t="s">
        <v>1809</v>
      </c>
      <c r="DL457" t="s">
        <v>1809</v>
      </c>
      <c r="DM457" t="s">
        <v>1809</v>
      </c>
      <c r="DN457" t="s">
        <v>1809</v>
      </c>
      <c r="DO457" t="s">
        <v>1809</v>
      </c>
      <c r="DP457" t="s">
        <v>1809</v>
      </c>
      <c r="DQ457" t="s">
        <v>1809</v>
      </c>
      <c r="DR457" t="s">
        <v>1809</v>
      </c>
      <c r="DS457" t="s">
        <v>1809</v>
      </c>
      <c r="DT457" t="s">
        <v>1809</v>
      </c>
      <c r="DU457" t="s">
        <v>1809</v>
      </c>
      <c r="DV457" t="s">
        <v>1809</v>
      </c>
      <c r="DW457">
        <v>1</v>
      </c>
      <c r="DX457">
        <v>1</v>
      </c>
      <c r="DY457">
        <v>1</v>
      </c>
      <c r="DZ457">
        <v>1</v>
      </c>
      <c r="EA457">
        <v>1</v>
      </c>
      <c r="EB457">
        <v>0</v>
      </c>
      <c r="EC457">
        <v>0</v>
      </c>
      <c r="ED457">
        <v>0</v>
      </c>
      <c r="EE457">
        <v>0</v>
      </c>
      <c r="EF457">
        <v>0</v>
      </c>
      <c r="EG457">
        <v>1</v>
      </c>
      <c r="EH457">
        <v>0</v>
      </c>
      <c r="EI457">
        <v>1</v>
      </c>
      <c r="EJ457">
        <v>0</v>
      </c>
      <c r="EK457">
        <v>0</v>
      </c>
      <c r="EL457">
        <v>1</v>
      </c>
      <c r="EM457">
        <v>0</v>
      </c>
      <c r="EN457">
        <v>0</v>
      </c>
      <c r="EO457">
        <v>0</v>
      </c>
      <c r="EP457">
        <v>0</v>
      </c>
      <c r="EQ457">
        <v>1</v>
      </c>
      <c r="ER457">
        <v>1</v>
      </c>
      <c r="ES457">
        <v>1</v>
      </c>
      <c r="ET457">
        <v>0</v>
      </c>
      <c r="EU457">
        <v>0</v>
      </c>
      <c r="EV457">
        <v>0</v>
      </c>
      <c r="EW457">
        <v>0</v>
      </c>
    </row>
    <row r="458" spans="1:153" x14ac:dyDescent="0.35">
      <c r="A458" t="s">
        <v>1139</v>
      </c>
      <c r="B458" s="1">
        <v>41640</v>
      </c>
      <c r="C458" s="1">
        <v>41780</v>
      </c>
      <c r="D458">
        <v>1</v>
      </c>
      <c r="E458">
        <v>0</v>
      </c>
      <c r="F458">
        <v>0</v>
      </c>
      <c r="G458">
        <v>0</v>
      </c>
      <c r="H458">
        <v>1</v>
      </c>
      <c r="I458">
        <v>0</v>
      </c>
      <c r="J458">
        <v>1</v>
      </c>
      <c r="K458">
        <v>4</v>
      </c>
      <c r="L458">
        <v>0</v>
      </c>
      <c r="M458">
        <v>1</v>
      </c>
      <c r="N458">
        <v>1</v>
      </c>
      <c r="O458">
        <v>1</v>
      </c>
      <c r="P458">
        <v>1</v>
      </c>
      <c r="Q458">
        <v>0</v>
      </c>
      <c r="R458">
        <v>1</v>
      </c>
      <c r="S458">
        <v>1</v>
      </c>
      <c r="T458">
        <v>0</v>
      </c>
      <c r="U458">
        <v>0</v>
      </c>
      <c r="V458">
        <v>0</v>
      </c>
      <c r="W458">
        <v>0</v>
      </c>
      <c r="X458">
        <v>0</v>
      </c>
      <c r="Y458">
        <v>0</v>
      </c>
      <c r="Z458" t="s">
        <v>1809</v>
      </c>
      <c r="AA458" t="s">
        <v>1809</v>
      </c>
      <c r="AB458" t="s">
        <v>1809</v>
      </c>
      <c r="AC458" t="s">
        <v>1809</v>
      </c>
      <c r="AD458" t="s">
        <v>1809</v>
      </c>
      <c r="AE458" t="s">
        <v>1809</v>
      </c>
      <c r="AF458" t="s">
        <v>1809</v>
      </c>
      <c r="AG458" t="s">
        <v>1809</v>
      </c>
      <c r="AH458" t="s">
        <v>1809</v>
      </c>
      <c r="AI458" t="s">
        <v>1809</v>
      </c>
      <c r="AJ458" t="s">
        <v>1809</v>
      </c>
      <c r="AK458" t="s">
        <v>1809</v>
      </c>
      <c r="AL458" t="s">
        <v>1809</v>
      </c>
      <c r="AM458" t="s">
        <v>1809</v>
      </c>
      <c r="AN458">
        <v>1</v>
      </c>
      <c r="AO458">
        <v>0</v>
      </c>
      <c r="AP458" t="s">
        <v>1809</v>
      </c>
      <c r="AQ458" t="s">
        <v>1809</v>
      </c>
      <c r="AR458" t="s">
        <v>1809</v>
      </c>
      <c r="AS458" t="s">
        <v>1809</v>
      </c>
      <c r="AT458" t="s">
        <v>1809</v>
      </c>
      <c r="AU458" t="s">
        <v>1809</v>
      </c>
      <c r="AV458" t="s">
        <v>1809</v>
      </c>
      <c r="AW458" t="s">
        <v>1809</v>
      </c>
      <c r="AX458" t="s">
        <v>1809</v>
      </c>
      <c r="AY458" t="s">
        <v>1809</v>
      </c>
      <c r="AZ458">
        <v>0</v>
      </c>
      <c r="BA458" t="s">
        <v>1809</v>
      </c>
      <c r="BB458" t="s">
        <v>1809</v>
      </c>
      <c r="BC458" t="s">
        <v>1809</v>
      </c>
      <c r="BD458" t="s">
        <v>1809</v>
      </c>
      <c r="BE458" t="s">
        <v>1809</v>
      </c>
      <c r="BF458" t="s">
        <v>1809</v>
      </c>
      <c r="BG458" t="s">
        <v>1809</v>
      </c>
      <c r="BH458" t="s">
        <v>1809</v>
      </c>
      <c r="BI458" t="s">
        <v>1809</v>
      </c>
      <c r="BJ458" t="s">
        <v>1809</v>
      </c>
      <c r="BK458" t="s">
        <v>1809</v>
      </c>
      <c r="BL458" t="s">
        <v>1809</v>
      </c>
      <c r="BM458" t="s">
        <v>1809</v>
      </c>
      <c r="BN458" t="s">
        <v>1809</v>
      </c>
      <c r="BO458" t="s">
        <v>1809</v>
      </c>
      <c r="BP458" t="s">
        <v>1809</v>
      </c>
      <c r="BQ458" t="s">
        <v>1809</v>
      </c>
      <c r="BR458" t="s">
        <v>1809</v>
      </c>
      <c r="BS458" t="s">
        <v>1809</v>
      </c>
      <c r="BT458" t="s">
        <v>1809</v>
      </c>
      <c r="BU458" t="s">
        <v>1809</v>
      </c>
      <c r="BV458">
        <v>0</v>
      </c>
      <c r="BW458" t="s">
        <v>1809</v>
      </c>
      <c r="BX458" t="s">
        <v>1809</v>
      </c>
      <c r="BY458" t="s">
        <v>1809</v>
      </c>
      <c r="BZ458" t="s">
        <v>1809</v>
      </c>
      <c r="CA458" t="s">
        <v>1809</v>
      </c>
      <c r="CB458" t="s">
        <v>1809</v>
      </c>
      <c r="CC458" t="s">
        <v>1809</v>
      </c>
      <c r="CD458" t="s">
        <v>1809</v>
      </c>
      <c r="CE458" t="s">
        <v>1809</v>
      </c>
      <c r="CF458" t="s">
        <v>1809</v>
      </c>
      <c r="CG458" t="s">
        <v>1809</v>
      </c>
      <c r="CH458">
        <v>1</v>
      </c>
      <c r="CI458">
        <v>1</v>
      </c>
      <c r="CJ458">
        <v>1</v>
      </c>
      <c r="CK458">
        <v>1</v>
      </c>
      <c r="CL458">
        <v>1</v>
      </c>
      <c r="CM458">
        <v>0</v>
      </c>
      <c r="CN458">
        <v>0</v>
      </c>
      <c r="CO458">
        <v>0</v>
      </c>
      <c r="CP458">
        <v>0</v>
      </c>
      <c r="CQ458">
        <v>0</v>
      </c>
      <c r="CR458">
        <v>0</v>
      </c>
      <c r="CS458">
        <v>1</v>
      </c>
      <c r="CT458">
        <v>1</v>
      </c>
      <c r="CU458">
        <v>0</v>
      </c>
      <c r="CV458">
        <v>0</v>
      </c>
      <c r="CW458">
        <v>0</v>
      </c>
      <c r="CX458">
        <v>0</v>
      </c>
      <c r="CY458">
        <v>0</v>
      </c>
      <c r="CZ458">
        <v>0</v>
      </c>
      <c r="DA458">
        <v>0</v>
      </c>
      <c r="DB458">
        <v>1</v>
      </c>
      <c r="DC458">
        <v>1</v>
      </c>
      <c r="DD458">
        <v>0</v>
      </c>
      <c r="DE458">
        <v>0</v>
      </c>
      <c r="DF458">
        <v>0</v>
      </c>
      <c r="DG458">
        <v>0</v>
      </c>
      <c r="DH458">
        <v>0</v>
      </c>
      <c r="DI458">
        <v>0</v>
      </c>
      <c r="DJ458">
        <v>1</v>
      </c>
      <c r="DK458">
        <v>1</v>
      </c>
      <c r="DL458">
        <v>0</v>
      </c>
      <c r="DM458">
        <v>0</v>
      </c>
      <c r="DN458">
        <v>0</v>
      </c>
      <c r="DO458">
        <v>0</v>
      </c>
      <c r="DP458">
        <v>1</v>
      </c>
      <c r="DQ458">
        <v>1</v>
      </c>
      <c r="DR458">
        <v>0</v>
      </c>
      <c r="DS458">
        <v>1</v>
      </c>
      <c r="DT458">
        <v>0</v>
      </c>
      <c r="DU458">
        <v>0</v>
      </c>
      <c r="DV458">
        <v>0</v>
      </c>
      <c r="DW458">
        <v>1</v>
      </c>
      <c r="DX458">
        <v>0</v>
      </c>
      <c r="DY458">
        <v>0</v>
      </c>
      <c r="DZ458" t="s">
        <v>1809</v>
      </c>
      <c r="EA458">
        <v>1</v>
      </c>
      <c r="EB458">
        <v>0</v>
      </c>
      <c r="EC458">
        <v>0</v>
      </c>
      <c r="ED458">
        <v>0</v>
      </c>
      <c r="EE458">
        <v>0</v>
      </c>
      <c r="EF458">
        <v>0</v>
      </c>
      <c r="EG458">
        <v>0</v>
      </c>
      <c r="EH458">
        <v>1</v>
      </c>
      <c r="EI458">
        <v>1</v>
      </c>
      <c r="EJ458">
        <v>0</v>
      </c>
      <c r="EK458">
        <v>0</v>
      </c>
      <c r="EL458">
        <v>1</v>
      </c>
      <c r="EM458">
        <v>0</v>
      </c>
      <c r="EN458">
        <v>1</v>
      </c>
      <c r="EO458">
        <v>0</v>
      </c>
      <c r="EP458">
        <v>0</v>
      </c>
      <c r="EQ458">
        <v>0</v>
      </c>
      <c r="ER458">
        <v>1</v>
      </c>
      <c r="ES458">
        <v>1</v>
      </c>
      <c r="ET458">
        <v>1</v>
      </c>
      <c r="EU458">
        <v>1</v>
      </c>
      <c r="EV458">
        <v>0</v>
      </c>
      <c r="EW458">
        <v>0</v>
      </c>
    </row>
    <row r="459" spans="1:153" x14ac:dyDescent="0.35">
      <c r="A459" t="s">
        <v>1139</v>
      </c>
      <c r="B459" s="1">
        <v>41781</v>
      </c>
      <c r="C459" s="1">
        <v>41896</v>
      </c>
      <c r="D459">
        <v>1</v>
      </c>
      <c r="E459">
        <v>0</v>
      </c>
      <c r="F459">
        <v>0</v>
      </c>
      <c r="G459">
        <v>0</v>
      </c>
      <c r="H459">
        <v>1</v>
      </c>
      <c r="I459">
        <v>0</v>
      </c>
      <c r="J459">
        <v>1</v>
      </c>
      <c r="K459">
        <v>1</v>
      </c>
      <c r="L459">
        <v>0</v>
      </c>
      <c r="M459">
        <v>1</v>
      </c>
      <c r="N459">
        <v>1</v>
      </c>
      <c r="O459">
        <v>1</v>
      </c>
      <c r="P459">
        <v>1</v>
      </c>
      <c r="Q459">
        <v>0</v>
      </c>
      <c r="R459">
        <v>1</v>
      </c>
      <c r="S459">
        <v>1</v>
      </c>
      <c r="T459">
        <v>0</v>
      </c>
      <c r="U459">
        <v>0</v>
      </c>
      <c r="V459">
        <v>0</v>
      </c>
      <c r="W459">
        <v>0</v>
      </c>
      <c r="X459">
        <v>0</v>
      </c>
      <c r="Y459">
        <v>0</v>
      </c>
      <c r="Z459" t="s">
        <v>1809</v>
      </c>
      <c r="AA459" t="s">
        <v>1809</v>
      </c>
      <c r="AB459" t="s">
        <v>1809</v>
      </c>
      <c r="AC459" t="s">
        <v>1809</v>
      </c>
      <c r="AD459" t="s">
        <v>1809</v>
      </c>
      <c r="AE459" t="s">
        <v>1809</v>
      </c>
      <c r="AF459" t="s">
        <v>1809</v>
      </c>
      <c r="AG459" t="s">
        <v>1809</v>
      </c>
      <c r="AH459" t="s">
        <v>1809</v>
      </c>
      <c r="AI459" t="s">
        <v>1809</v>
      </c>
      <c r="AJ459" t="s">
        <v>1809</v>
      </c>
      <c r="AK459" t="s">
        <v>1809</v>
      </c>
      <c r="AL459" t="s">
        <v>1809</v>
      </c>
      <c r="AM459" t="s">
        <v>1809</v>
      </c>
      <c r="AN459">
        <v>1</v>
      </c>
      <c r="AO459">
        <v>0</v>
      </c>
      <c r="AP459" t="s">
        <v>1809</v>
      </c>
      <c r="AQ459" t="s">
        <v>1809</v>
      </c>
      <c r="AR459" t="s">
        <v>1809</v>
      </c>
      <c r="AS459" t="s">
        <v>1809</v>
      </c>
      <c r="AT459" t="s">
        <v>1809</v>
      </c>
      <c r="AU459" t="s">
        <v>1809</v>
      </c>
      <c r="AV459" t="s">
        <v>1809</v>
      </c>
      <c r="AW459" t="s">
        <v>1809</v>
      </c>
      <c r="AX459" t="s">
        <v>1809</v>
      </c>
      <c r="AY459" t="s">
        <v>1809</v>
      </c>
      <c r="AZ459">
        <v>0</v>
      </c>
      <c r="BA459" t="s">
        <v>1809</v>
      </c>
      <c r="BB459" t="s">
        <v>1809</v>
      </c>
      <c r="BC459" t="s">
        <v>1809</v>
      </c>
      <c r="BD459" t="s">
        <v>1809</v>
      </c>
      <c r="BE459" t="s">
        <v>1809</v>
      </c>
      <c r="BF459" t="s">
        <v>1809</v>
      </c>
      <c r="BG459" t="s">
        <v>1809</v>
      </c>
      <c r="BH459" t="s">
        <v>1809</v>
      </c>
      <c r="BI459" t="s">
        <v>1809</v>
      </c>
      <c r="BJ459" t="s">
        <v>1809</v>
      </c>
      <c r="BK459" t="s">
        <v>1809</v>
      </c>
      <c r="BL459" t="s">
        <v>1809</v>
      </c>
      <c r="BM459" t="s">
        <v>1809</v>
      </c>
      <c r="BN459" t="s">
        <v>1809</v>
      </c>
      <c r="BO459" t="s">
        <v>1809</v>
      </c>
      <c r="BP459" t="s">
        <v>1809</v>
      </c>
      <c r="BQ459" t="s">
        <v>1809</v>
      </c>
      <c r="BR459" t="s">
        <v>1809</v>
      </c>
      <c r="BS459" t="s">
        <v>1809</v>
      </c>
      <c r="BT459" t="s">
        <v>1809</v>
      </c>
      <c r="BU459" t="s">
        <v>1809</v>
      </c>
      <c r="BV459">
        <v>0</v>
      </c>
      <c r="BW459" t="s">
        <v>1809</v>
      </c>
      <c r="BX459" t="s">
        <v>1809</v>
      </c>
      <c r="BY459" t="s">
        <v>1809</v>
      </c>
      <c r="BZ459" t="s">
        <v>1809</v>
      </c>
      <c r="CA459" t="s">
        <v>1809</v>
      </c>
      <c r="CB459" t="s">
        <v>1809</v>
      </c>
      <c r="CC459" t="s">
        <v>1809</v>
      </c>
      <c r="CD459" t="s">
        <v>1809</v>
      </c>
      <c r="CE459" t="s">
        <v>1809</v>
      </c>
      <c r="CF459" t="s">
        <v>1809</v>
      </c>
      <c r="CG459" t="s">
        <v>1809</v>
      </c>
      <c r="CH459">
        <v>1</v>
      </c>
      <c r="CI459">
        <v>1</v>
      </c>
      <c r="CJ459">
        <v>1</v>
      </c>
      <c r="CK459">
        <v>1</v>
      </c>
      <c r="CL459">
        <v>1</v>
      </c>
      <c r="CM459">
        <v>0</v>
      </c>
      <c r="CN459">
        <v>0</v>
      </c>
      <c r="CO459">
        <v>0</v>
      </c>
      <c r="CP459">
        <v>0</v>
      </c>
      <c r="CQ459">
        <v>0</v>
      </c>
      <c r="CR459">
        <v>0</v>
      </c>
      <c r="CS459">
        <v>1</v>
      </c>
      <c r="CT459">
        <v>1</v>
      </c>
      <c r="CU459">
        <v>0</v>
      </c>
      <c r="CV459">
        <v>0</v>
      </c>
      <c r="CW459">
        <v>0</v>
      </c>
      <c r="CX459">
        <v>0</v>
      </c>
      <c r="CY459">
        <v>0</v>
      </c>
      <c r="CZ459">
        <v>0</v>
      </c>
      <c r="DA459">
        <v>0</v>
      </c>
      <c r="DB459">
        <v>1</v>
      </c>
      <c r="DC459">
        <v>1</v>
      </c>
      <c r="DD459">
        <v>0</v>
      </c>
      <c r="DE459">
        <v>0</v>
      </c>
      <c r="DF459">
        <v>0</v>
      </c>
      <c r="DG459">
        <v>0</v>
      </c>
      <c r="DH459">
        <v>0</v>
      </c>
      <c r="DI459">
        <v>0</v>
      </c>
      <c r="DJ459">
        <v>1</v>
      </c>
      <c r="DK459">
        <v>1</v>
      </c>
      <c r="DL459">
        <v>0</v>
      </c>
      <c r="DM459">
        <v>0</v>
      </c>
      <c r="DN459">
        <v>0</v>
      </c>
      <c r="DO459">
        <v>0</v>
      </c>
      <c r="DP459">
        <v>1</v>
      </c>
      <c r="DQ459">
        <v>1</v>
      </c>
      <c r="DR459">
        <v>0</v>
      </c>
      <c r="DS459">
        <v>1</v>
      </c>
      <c r="DT459">
        <v>0</v>
      </c>
      <c r="DU459">
        <v>0</v>
      </c>
      <c r="DV459">
        <v>0</v>
      </c>
      <c r="DW459">
        <v>1</v>
      </c>
      <c r="DX459">
        <v>0</v>
      </c>
      <c r="DY459">
        <v>0</v>
      </c>
      <c r="DZ459" t="s">
        <v>1809</v>
      </c>
      <c r="EA459">
        <v>1</v>
      </c>
      <c r="EB459">
        <v>0</v>
      </c>
      <c r="EC459">
        <v>0</v>
      </c>
      <c r="ED459">
        <v>0</v>
      </c>
      <c r="EE459">
        <v>0</v>
      </c>
      <c r="EF459">
        <v>0</v>
      </c>
      <c r="EG459">
        <v>0</v>
      </c>
      <c r="EH459">
        <v>1</v>
      </c>
      <c r="EI459">
        <v>1</v>
      </c>
      <c r="EJ459">
        <v>0</v>
      </c>
      <c r="EK459">
        <v>0</v>
      </c>
      <c r="EL459">
        <v>1</v>
      </c>
      <c r="EM459">
        <v>0</v>
      </c>
      <c r="EN459">
        <v>1</v>
      </c>
      <c r="EO459">
        <v>0</v>
      </c>
      <c r="EP459">
        <v>0</v>
      </c>
      <c r="EQ459">
        <v>0</v>
      </c>
      <c r="ER459">
        <v>1</v>
      </c>
      <c r="ES459">
        <v>1</v>
      </c>
      <c r="ET459">
        <v>1</v>
      </c>
      <c r="EU459">
        <v>1</v>
      </c>
      <c r="EV459">
        <v>0</v>
      </c>
      <c r="EW459">
        <v>0</v>
      </c>
    </row>
    <row r="460" spans="1:153" x14ac:dyDescent="0.35">
      <c r="A460" t="s">
        <v>1139</v>
      </c>
      <c r="B460" s="1">
        <v>41897</v>
      </c>
      <c r="C460" s="1">
        <v>41897</v>
      </c>
      <c r="D460">
        <v>1</v>
      </c>
      <c r="E460">
        <v>0</v>
      </c>
      <c r="F460">
        <v>0</v>
      </c>
      <c r="G460">
        <v>0</v>
      </c>
      <c r="H460">
        <v>1</v>
      </c>
      <c r="I460">
        <v>0</v>
      </c>
      <c r="J460">
        <v>1</v>
      </c>
      <c r="K460">
        <v>1</v>
      </c>
      <c r="L460">
        <v>0</v>
      </c>
      <c r="M460">
        <v>1</v>
      </c>
      <c r="N460">
        <v>1</v>
      </c>
      <c r="O460">
        <v>1</v>
      </c>
      <c r="P460">
        <v>1</v>
      </c>
      <c r="Q460">
        <v>0</v>
      </c>
      <c r="R460">
        <v>1</v>
      </c>
      <c r="S460">
        <v>1</v>
      </c>
      <c r="T460">
        <v>0</v>
      </c>
      <c r="U460">
        <v>0</v>
      </c>
      <c r="V460">
        <v>0</v>
      </c>
      <c r="W460">
        <v>0</v>
      </c>
      <c r="X460">
        <v>0</v>
      </c>
      <c r="Y460">
        <v>0</v>
      </c>
      <c r="Z460" t="s">
        <v>1809</v>
      </c>
      <c r="AA460" t="s">
        <v>1809</v>
      </c>
      <c r="AB460" t="s">
        <v>1809</v>
      </c>
      <c r="AC460" t="s">
        <v>1809</v>
      </c>
      <c r="AD460" t="s">
        <v>1809</v>
      </c>
      <c r="AE460" t="s">
        <v>1809</v>
      </c>
      <c r="AF460" t="s">
        <v>1809</v>
      </c>
      <c r="AG460" t="s">
        <v>1809</v>
      </c>
      <c r="AH460" t="s">
        <v>1809</v>
      </c>
      <c r="AI460" t="s">
        <v>1809</v>
      </c>
      <c r="AJ460" t="s">
        <v>1809</v>
      </c>
      <c r="AK460" t="s">
        <v>1809</v>
      </c>
      <c r="AL460" t="s">
        <v>1809</v>
      </c>
      <c r="AM460" t="s">
        <v>1809</v>
      </c>
      <c r="AN460">
        <v>1</v>
      </c>
      <c r="AO460">
        <v>0</v>
      </c>
      <c r="AP460" t="s">
        <v>1809</v>
      </c>
      <c r="AQ460" t="s">
        <v>1809</v>
      </c>
      <c r="AR460" t="s">
        <v>1809</v>
      </c>
      <c r="AS460" t="s">
        <v>1809</v>
      </c>
      <c r="AT460" t="s">
        <v>1809</v>
      </c>
      <c r="AU460" t="s">
        <v>1809</v>
      </c>
      <c r="AV460" t="s">
        <v>1809</v>
      </c>
      <c r="AW460" t="s">
        <v>1809</v>
      </c>
      <c r="AX460" t="s">
        <v>1809</v>
      </c>
      <c r="AY460" t="s">
        <v>1809</v>
      </c>
      <c r="AZ460">
        <v>0</v>
      </c>
      <c r="BA460" t="s">
        <v>1809</v>
      </c>
      <c r="BB460" t="s">
        <v>1809</v>
      </c>
      <c r="BC460" t="s">
        <v>1809</v>
      </c>
      <c r="BD460" t="s">
        <v>1809</v>
      </c>
      <c r="BE460" t="s">
        <v>1809</v>
      </c>
      <c r="BF460" t="s">
        <v>1809</v>
      </c>
      <c r="BG460" t="s">
        <v>1809</v>
      </c>
      <c r="BH460" t="s">
        <v>1809</v>
      </c>
      <c r="BI460" t="s">
        <v>1809</v>
      </c>
      <c r="BJ460" t="s">
        <v>1809</v>
      </c>
      <c r="BK460" t="s">
        <v>1809</v>
      </c>
      <c r="BL460" t="s">
        <v>1809</v>
      </c>
      <c r="BM460" t="s">
        <v>1809</v>
      </c>
      <c r="BN460" t="s">
        <v>1809</v>
      </c>
      <c r="BO460" t="s">
        <v>1809</v>
      </c>
      <c r="BP460" t="s">
        <v>1809</v>
      </c>
      <c r="BQ460" t="s">
        <v>1809</v>
      </c>
      <c r="BR460" t="s">
        <v>1809</v>
      </c>
      <c r="BS460" t="s">
        <v>1809</v>
      </c>
      <c r="BT460" t="s">
        <v>1809</v>
      </c>
      <c r="BU460" t="s">
        <v>1809</v>
      </c>
      <c r="BV460">
        <v>0</v>
      </c>
      <c r="BW460" t="s">
        <v>1809</v>
      </c>
      <c r="BX460" t="s">
        <v>1809</v>
      </c>
      <c r="BY460" t="s">
        <v>1809</v>
      </c>
      <c r="BZ460" t="s">
        <v>1809</v>
      </c>
      <c r="CA460" t="s">
        <v>1809</v>
      </c>
      <c r="CB460" t="s">
        <v>1809</v>
      </c>
      <c r="CC460" t="s">
        <v>1809</v>
      </c>
      <c r="CD460" t="s">
        <v>1809</v>
      </c>
      <c r="CE460" t="s">
        <v>1809</v>
      </c>
      <c r="CF460" t="s">
        <v>1809</v>
      </c>
      <c r="CG460" t="s">
        <v>1809</v>
      </c>
      <c r="CH460">
        <v>1</v>
      </c>
      <c r="CI460">
        <v>1</v>
      </c>
      <c r="CJ460">
        <v>1</v>
      </c>
      <c r="CK460">
        <v>1</v>
      </c>
      <c r="CL460">
        <v>1</v>
      </c>
      <c r="CM460">
        <v>0</v>
      </c>
      <c r="CN460">
        <v>0</v>
      </c>
      <c r="CO460">
        <v>0</v>
      </c>
      <c r="CP460">
        <v>0</v>
      </c>
      <c r="CQ460">
        <v>0</v>
      </c>
      <c r="CR460">
        <v>0</v>
      </c>
      <c r="CS460">
        <v>1</v>
      </c>
      <c r="CT460">
        <v>1</v>
      </c>
      <c r="CU460">
        <v>0</v>
      </c>
      <c r="CV460">
        <v>0</v>
      </c>
      <c r="CW460">
        <v>0</v>
      </c>
      <c r="CX460">
        <v>0</v>
      </c>
      <c r="CY460">
        <v>0</v>
      </c>
      <c r="CZ460">
        <v>0</v>
      </c>
      <c r="DA460">
        <v>0</v>
      </c>
      <c r="DB460">
        <v>1</v>
      </c>
      <c r="DC460">
        <v>1</v>
      </c>
      <c r="DD460">
        <v>0</v>
      </c>
      <c r="DE460">
        <v>0</v>
      </c>
      <c r="DF460">
        <v>0</v>
      </c>
      <c r="DG460">
        <v>0</v>
      </c>
      <c r="DH460">
        <v>0</v>
      </c>
      <c r="DI460">
        <v>0</v>
      </c>
      <c r="DJ460">
        <v>1</v>
      </c>
      <c r="DK460">
        <v>1</v>
      </c>
      <c r="DL460">
        <v>0</v>
      </c>
      <c r="DM460">
        <v>0</v>
      </c>
      <c r="DN460">
        <v>0</v>
      </c>
      <c r="DO460">
        <v>0</v>
      </c>
      <c r="DP460">
        <v>1</v>
      </c>
      <c r="DQ460">
        <v>1</v>
      </c>
      <c r="DR460">
        <v>0</v>
      </c>
      <c r="DS460">
        <v>1</v>
      </c>
      <c r="DT460">
        <v>0</v>
      </c>
      <c r="DU460">
        <v>0</v>
      </c>
      <c r="DV460">
        <v>0</v>
      </c>
      <c r="DW460">
        <v>1</v>
      </c>
      <c r="DX460">
        <v>0</v>
      </c>
      <c r="DY460">
        <v>0</v>
      </c>
      <c r="DZ460" t="s">
        <v>1809</v>
      </c>
      <c r="EA460">
        <v>1</v>
      </c>
      <c r="EB460">
        <v>0</v>
      </c>
      <c r="EC460">
        <v>0</v>
      </c>
      <c r="ED460">
        <v>0</v>
      </c>
      <c r="EE460">
        <v>0</v>
      </c>
      <c r="EF460">
        <v>0</v>
      </c>
      <c r="EG460">
        <v>0</v>
      </c>
      <c r="EH460">
        <v>1</v>
      </c>
      <c r="EI460">
        <v>1</v>
      </c>
      <c r="EJ460">
        <v>0</v>
      </c>
      <c r="EK460">
        <v>0</v>
      </c>
      <c r="EL460">
        <v>1</v>
      </c>
      <c r="EM460">
        <v>0</v>
      </c>
      <c r="EN460">
        <v>1</v>
      </c>
      <c r="EO460">
        <v>0</v>
      </c>
      <c r="EP460">
        <v>0</v>
      </c>
      <c r="EQ460">
        <v>0</v>
      </c>
      <c r="ER460">
        <v>1</v>
      </c>
      <c r="ES460">
        <v>1</v>
      </c>
      <c r="ET460">
        <v>1</v>
      </c>
      <c r="EU460">
        <v>1</v>
      </c>
      <c r="EV460">
        <v>0</v>
      </c>
      <c r="EW460">
        <v>0</v>
      </c>
    </row>
    <row r="461" spans="1:153" x14ac:dyDescent="0.35">
      <c r="A461" t="s">
        <v>1139</v>
      </c>
      <c r="B461" s="1">
        <v>41898</v>
      </c>
      <c r="C461" s="1">
        <v>41898</v>
      </c>
      <c r="D461">
        <v>1</v>
      </c>
      <c r="E461">
        <v>0</v>
      </c>
      <c r="F461">
        <v>0</v>
      </c>
      <c r="G461">
        <v>0</v>
      </c>
      <c r="H461">
        <v>1</v>
      </c>
      <c r="I461">
        <v>0</v>
      </c>
      <c r="J461">
        <v>1</v>
      </c>
      <c r="K461">
        <v>1</v>
      </c>
      <c r="L461">
        <v>0</v>
      </c>
      <c r="M461">
        <v>1</v>
      </c>
      <c r="N461">
        <v>1</v>
      </c>
      <c r="O461">
        <v>1</v>
      </c>
      <c r="P461">
        <v>1</v>
      </c>
      <c r="Q461">
        <v>0</v>
      </c>
      <c r="R461">
        <v>1</v>
      </c>
      <c r="S461">
        <v>1</v>
      </c>
      <c r="T461">
        <v>0</v>
      </c>
      <c r="U461">
        <v>0</v>
      </c>
      <c r="V461">
        <v>0</v>
      </c>
      <c r="W461">
        <v>0</v>
      </c>
      <c r="X461">
        <v>0</v>
      </c>
      <c r="Y461">
        <v>0</v>
      </c>
      <c r="Z461" t="s">
        <v>1809</v>
      </c>
      <c r="AA461" t="s">
        <v>1809</v>
      </c>
      <c r="AB461" t="s">
        <v>1809</v>
      </c>
      <c r="AC461" t="s">
        <v>1809</v>
      </c>
      <c r="AD461" t="s">
        <v>1809</v>
      </c>
      <c r="AE461" t="s">
        <v>1809</v>
      </c>
      <c r="AF461" t="s">
        <v>1809</v>
      </c>
      <c r="AG461" t="s">
        <v>1809</v>
      </c>
      <c r="AH461" t="s">
        <v>1809</v>
      </c>
      <c r="AI461" t="s">
        <v>1809</v>
      </c>
      <c r="AJ461" t="s">
        <v>1809</v>
      </c>
      <c r="AK461" t="s">
        <v>1809</v>
      </c>
      <c r="AL461" t="s">
        <v>1809</v>
      </c>
      <c r="AM461" t="s">
        <v>1809</v>
      </c>
      <c r="AN461">
        <v>1</v>
      </c>
      <c r="AO461">
        <v>0</v>
      </c>
      <c r="AP461" t="s">
        <v>1809</v>
      </c>
      <c r="AQ461" t="s">
        <v>1809</v>
      </c>
      <c r="AR461" t="s">
        <v>1809</v>
      </c>
      <c r="AS461" t="s">
        <v>1809</v>
      </c>
      <c r="AT461" t="s">
        <v>1809</v>
      </c>
      <c r="AU461" t="s">
        <v>1809</v>
      </c>
      <c r="AV461" t="s">
        <v>1809</v>
      </c>
      <c r="AW461" t="s">
        <v>1809</v>
      </c>
      <c r="AX461" t="s">
        <v>1809</v>
      </c>
      <c r="AY461" t="s">
        <v>1809</v>
      </c>
      <c r="AZ461">
        <v>0</v>
      </c>
      <c r="BA461" t="s">
        <v>1809</v>
      </c>
      <c r="BB461" t="s">
        <v>1809</v>
      </c>
      <c r="BC461" t="s">
        <v>1809</v>
      </c>
      <c r="BD461" t="s">
        <v>1809</v>
      </c>
      <c r="BE461" t="s">
        <v>1809</v>
      </c>
      <c r="BF461" t="s">
        <v>1809</v>
      </c>
      <c r="BG461" t="s">
        <v>1809</v>
      </c>
      <c r="BH461" t="s">
        <v>1809</v>
      </c>
      <c r="BI461" t="s">
        <v>1809</v>
      </c>
      <c r="BJ461" t="s">
        <v>1809</v>
      </c>
      <c r="BK461" t="s">
        <v>1809</v>
      </c>
      <c r="BL461" t="s">
        <v>1809</v>
      </c>
      <c r="BM461" t="s">
        <v>1809</v>
      </c>
      <c r="BN461" t="s">
        <v>1809</v>
      </c>
      <c r="BO461" t="s">
        <v>1809</v>
      </c>
      <c r="BP461" t="s">
        <v>1809</v>
      </c>
      <c r="BQ461" t="s">
        <v>1809</v>
      </c>
      <c r="BR461" t="s">
        <v>1809</v>
      </c>
      <c r="BS461" t="s">
        <v>1809</v>
      </c>
      <c r="BT461" t="s">
        <v>1809</v>
      </c>
      <c r="BU461" t="s">
        <v>1809</v>
      </c>
      <c r="BV461">
        <v>0</v>
      </c>
      <c r="BW461" t="s">
        <v>1809</v>
      </c>
      <c r="BX461" t="s">
        <v>1809</v>
      </c>
      <c r="BY461" t="s">
        <v>1809</v>
      </c>
      <c r="BZ461" t="s">
        <v>1809</v>
      </c>
      <c r="CA461" t="s">
        <v>1809</v>
      </c>
      <c r="CB461" t="s">
        <v>1809</v>
      </c>
      <c r="CC461" t="s">
        <v>1809</v>
      </c>
      <c r="CD461" t="s">
        <v>1809</v>
      </c>
      <c r="CE461" t="s">
        <v>1809</v>
      </c>
      <c r="CF461" t="s">
        <v>1809</v>
      </c>
      <c r="CG461" t="s">
        <v>1809</v>
      </c>
      <c r="CH461">
        <v>1</v>
      </c>
      <c r="CI461">
        <v>1</v>
      </c>
      <c r="CJ461">
        <v>1</v>
      </c>
      <c r="CK461">
        <v>1</v>
      </c>
      <c r="CL461">
        <v>1</v>
      </c>
      <c r="CM461">
        <v>0</v>
      </c>
      <c r="CN461">
        <v>0</v>
      </c>
      <c r="CO461">
        <v>0</v>
      </c>
      <c r="CP461">
        <v>0</v>
      </c>
      <c r="CQ461">
        <v>0</v>
      </c>
      <c r="CR461">
        <v>0</v>
      </c>
      <c r="CS461">
        <v>1</v>
      </c>
      <c r="CT461">
        <v>1</v>
      </c>
      <c r="CU461">
        <v>0</v>
      </c>
      <c r="CV461">
        <v>0</v>
      </c>
      <c r="CW461">
        <v>0</v>
      </c>
      <c r="CX461">
        <v>0</v>
      </c>
      <c r="CY461">
        <v>0</v>
      </c>
      <c r="CZ461">
        <v>0</v>
      </c>
      <c r="DA461">
        <v>0</v>
      </c>
      <c r="DB461">
        <v>1</v>
      </c>
      <c r="DC461">
        <v>1</v>
      </c>
      <c r="DD461">
        <v>0</v>
      </c>
      <c r="DE461">
        <v>0</v>
      </c>
      <c r="DF461">
        <v>0</v>
      </c>
      <c r="DG461">
        <v>0</v>
      </c>
      <c r="DH461">
        <v>0</v>
      </c>
      <c r="DI461">
        <v>0</v>
      </c>
      <c r="DJ461">
        <v>1</v>
      </c>
      <c r="DK461">
        <v>1</v>
      </c>
      <c r="DL461">
        <v>0</v>
      </c>
      <c r="DM461">
        <v>0</v>
      </c>
      <c r="DN461">
        <v>0</v>
      </c>
      <c r="DO461">
        <v>0</v>
      </c>
      <c r="DP461">
        <v>1</v>
      </c>
      <c r="DQ461">
        <v>1</v>
      </c>
      <c r="DR461">
        <v>0</v>
      </c>
      <c r="DS461">
        <v>1</v>
      </c>
      <c r="DT461">
        <v>0</v>
      </c>
      <c r="DU461">
        <v>0</v>
      </c>
      <c r="DV461">
        <v>0</v>
      </c>
      <c r="DW461">
        <v>1</v>
      </c>
      <c r="DX461">
        <v>0</v>
      </c>
      <c r="DY461">
        <v>0</v>
      </c>
      <c r="DZ461" t="s">
        <v>1809</v>
      </c>
      <c r="EA461">
        <v>1</v>
      </c>
      <c r="EB461">
        <v>0</v>
      </c>
      <c r="EC461">
        <v>0</v>
      </c>
      <c r="ED461">
        <v>0</v>
      </c>
      <c r="EE461">
        <v>0</v>
      </c>
      <c r="EF461">
        <v>0</v>
      </c>
      <c r="EG461">
        <v>0</v>
      </c>
      <c r="EH461">
        <v>1</v>
      </c>
      <c r="EI461">
        <v>1</v>
      </c>
      <c r="EJ461">
        <v>0</v>
      </c>
      <c r="EK461">
        <v>0</v>
      </c>
      <c r="EL461">
        <v>1</v>
      </c>
      <c r="EM461">
        <v>0</v>
      </c>
      <c r="EN461">
        <v>1</v>
      </c>
      <c r="EO461">
        <v>0</v>
      </c>
      <c r="EP461">
        <v>0</v>
      </c>
      <c r="EQ461">
        <v>0</v>
      </c>
      <c r="ER461">
        <v>1</v>
      </c>
      <c r="ES461">
        <v>1</v>
      </c>
      <c r="ET461">
        <v>1</v>
      </c>
      <c r="EU461">
        <v>1</v>
      </c>
      <c r="EV461">
        <v>0</v>
      </c>
      <c r="EW461">
        <v>0</v>
      </c>
    </row>
    <row r="462" spans="1:153" x14ac:dyDescent="0.35">
      <c r="A462" t="s">
        <v>1139</v>
      </c>
      <c r="B462" s="1">
        <v>41899</v>
      </c>
      <c r="C462" s="1">
        <v>42004</v>
      </c>
      <c r="D462">
        <v>1</v>
      </c>
      <c r="E462">
        <v>0</v>
      </c>
      <c r="F462">
        <v>0</v>
      </c>
      <c r="G462">
        <v>0</v>
      </c>
      <c r="H462">
        <v>1</v>
      </c>
      <c r="I462">
        <v>0</v>
      </c>
      <c r="J462">
        <v>1</v>
      </c>
      <c r="K462">
        <v>1</v>
      </c>
      <c r="L462">
        <v>0</v>
      </c>
      <c r="M462">
        <v>1</v>
      </c>
      <c r="N462">
        <v>1</v>
      </c>
      <c r="O462">
        <v>1</v>
      </c>
      <c r="P462">
        <v>1</v>
      </c>
      <c r="Q462">
        <v>0</v>
      </c>
      <c r="R462">
        <v>1</v>
      </c>
      <c r="S462">
        <v>1</v>
      </c>
      <c r="T462">
        <v>0</v>
      </c>
      <c r="U462">
        <v>0</v>
      </c>
      <c r="V462">
        <v>0</v>
      </c>
      <c r="W462">
        <v>0</v>
      </c>
      <c r="X462">
        <v>0</v>
      </c>
      <c r="Y462">
        <v>0</v>
      </c>
      <c r="Z462" t="s">
        <v>1809</v>
      </c>
      <c r="AA462" t="s">
        <v>1809</v>
      </c>
      <c r="AB462" t="s">
        <v>1809</v>
      </c>
      <c r="AC462" t="s">
        <v>1809</v>
      </c>
      <c r="AD462" t="s">
        <v>1809</v>
      </c>
      <c r="AE462" t="s">
        <v>1809</v>
      </c>
      <c r="AF462" t="s">
        <v>1809</v>
      </c>
      <c r="AG462" t="s">
        <v>1809</v>
      </c>
      <c r="AH462" t="s">
        <v>1809</v>
      </c>
      <c r="AI462" t="s">
        <v>1809</v>
      </c>
      <c r="AJ462" t="s">
        <v>1809</v>
      </c>
      <c r="AK462" t="s">
        <v>1809</v>
      </c>
      <c r="AL462" t="s">
        <v>1809</v>
      </c>
      <c r="AM462" t="s">
        <v>1809</v>
      </c>
      <c r="AN462">
        <v>1</v>
      </c>
      <c r="AO462">
        <v>0</v>
      </c>
      <c r="AP462" t="s">
        <v>1809</v>
      </c>
      <c r="AQ462" t="s">
        <v>1809</v>
      </c>
      <c r="AR462" t="s">
        <v>1809</v>
      </c>
      <c r="AS462" t="s">
        <v>1809</v>
      </c>
      <c r="AT462" t="s">
        <v>1809</v>
      </c>
      <c r="AU462" t="s">
        <v>1809</v>
      </c>
      <c r="AV462" t="s">
        <v>1809</v>
      </c>
      <c r="AW462" t="s">
        <v>1809</v>
      </c>
      <c r="AX462" t="s">
        <v>1809</v>
      </c>
      <c r="AY462" t="s">
        <v>1809</v>
      </c>
      <c r="AZ462">
        <v>0</v>
      </c>
      <c r="BA462" t="s">
        <v>1809</v>
      </c>
      <c r="BB462" t="s">
        <v>1809</v>
      </c>
      <c r="BC462" t="s">
        <v>1809</v>
      </c>
      <c r="BD462" t="s">
        <v>1809</v>
      </c>
      <c r="BE462" t="s">
        <v>1809</v>
      </c>
      <c r="BF462" t="s">
        <v>1809</v>
      </c>
      <c r="BG462" t="s">
        <v>1809</v>
      </c>
      <c r="BH462" t="s">
        <v>1809</v>
      </c>
      <c r="BI462" t="s">
        <v>1809</v>
      </c>
      <c r="BJ462" t="s">
        <v>1809</v>
      </c>
      <c r="BK462" t="s">
        <v>1809</v>
      </c>
      <c r="BL462" t="s">
        <v>1809</v>
      </c>
      <c r="BM462" t="s">
        <v>1809</v>
      </c>
      <c r="BN462" t="s">
        <v>1809</v>
      </c>
      <c r="BO462" t="s">
        <v>1809</v>
      </c>
      <c r="BP462" t="s">
        <v>1809</v>
      </c>
      <c r="BQ462" t="s">
        <v>1809</v>
      </c>
      <c r="BR462" t="s">
        <v>1809</v>
      </c>
      <c r="BS462" t="s">
        <v>1809</v>
      </c>
      <c r="BT462" t="s">
        <v>1809</v>
      </c>
      <c r="BU462" t="s">
        <v>1809</v>
      </c>
      <c r="BV462">
        <v>0</v>
      </c>
      <c r="BW462" t="s">
        <v>1809</v>
      </c>
      <c r="BX462" t="s">
        <v>1809</v>
      </c>
      <c r="BY462" t="s">
        <v>1809</v>
      </c>
      <c r="BZ462" t="s">
        <v>1809</v>
      </c>
      <c r="CA462" t="s">
        <v>1809</v>
      </c>
      <c r="CB462" t="s">
        <v>1809</v>
      </c>
      <c r="CC462" t="s">
        <v>1809</v>
      </c>
      <c r="CD462" t="s">
        <v>1809</v>
      </c>
      <c r="CE462" t="s">
        <v>1809</v>
      </c>
      <c r="CF462" t="s">
        <v>1809</v>
      </c>
      <c r="CG462" t="s">
        <v>1809</v>
      </c>
      <c r="CH462">
        <v>1</v>
      </c>
      <c r="CI462">
        <v>1</v>
      </c>
      <c r="CJ462">
        <v>1</v>
      </c>
      <c r="CK462">
        <v>1</v>
      </c>
      <c r="CL462">
        <v>1</v>
      </c>
      <c r="CM462">
        <v>0</v>
      </c>
      <c r="CN462">
        <v>0</v>
      </c>
      <c r="CO462">
        <v>0</v>
      </c>
      <c r="CP462">
        <v>0</v>
      </c>
      <c r="CQ462">
        <v>0</v>
      </c>
      <c r="CR462">
        <v>0</v>
      </c>
      <c r="CS462">
        <v>1</v>
      </c>
      <c r="CT462">
        <v>1</v>
      </c>
      <c r="CU462">
        <v>0</v>
      </c>
      <c r="CV462">
        <v>0</v>
      </c>
      <c r="CW462">
        <v>0</v>
      </c>
      <c r="CX462">
        <v>0</v>
      </c>
      <c r="CY462">
        <v>0</v>
      </c>
      <c r="CZ462">
        <v>0</v>
      </c>
      <c r="DA462">
        <v>0</v>
      </c>
      <c r="DB462">
        <v>1</v>
      </c>
      <c r="DC462">
        <v>1</v>
      </c>
      <c r="DD462">
        <v>0</v>
      </c>
      <c r="DE462">
        <v>0</v>
      </c>
      <c r="DF462">
        <v>0</v>
      </c>
      <c r="DG462">
        <v>0</v>
      </c>
      <c r="DH462">
        <v>0</v>
      </c>
      <c r="DI462">
        <v>0</v>
      </c>
      <c r="DJ462">
        <v>1</v>
      </c>
      <c r="DK462">
        <v>1</v>
      </c>
      <c r="DL462">
        <v>0</v>
      </c>
      <c r="DM462">
        <v>0</v>
      </c>
      <c r="DN462">
        <v>0</v>
      </c>
      <c r="DO462">
        <v>0</v>
      </c>
      <c r="DP462">
        <v>1</v>
      </c>
      <c r="DQ462">
        <v>1</v>
      </c>
      <c r="DR462">
        <v>0</v>
      </c>
      <c r="DS462">
        <v>1</v>
      </c>
      <c r="DT462">
        <v>0</v>
      </c>
      <c r="DU462">
        <v>0</v>
      </c>
      <c r="DV462">
        <v>0</v>
      </c>
      <c r="DW462">
        <v>1</v>
      </c>
      <c r="DX462">
        <v>0</v>
      </c>
      <c r="DY462">
        <v>0</v>
      </c>
      <c r="DZ462" t="s">
        <v>1809</v>
      </c>
      <c r="EA462">
        <v>1</v>
      </c>
      <c r="EB462">
        <v>0</v>
      </c>
      <c r="EC462">
        <v>0</v>
      </c>
      <c r="ED462">
        <v>0</v>
      </c>
      <c r="EE462">
        <v>0</v>
      </c>
      <c r="EF462">
        <v>0</v>
      </c>
      <c r="EG462">
        <v>0</v>
      </c>
      <c r="EH462">
        <v>1</v>
      </c>
      <c r="EI462">
        <v>1</v>
      </c>
      <c r="EJ462">
        <v>0</v>
      </c>
      <c r="EK462">
        <v>0</v>
      </c>
      <c r="EL462">
        <v>1</v>
      </c>
      <c r="EM462">
        <v>0</v>
      </c>
      <c r="EN462">
        <v>1</v>
      </c>
      <c r="EO462">
        <v>0</v>
      </c>
      <c r="EP462">
        <v>0</v>
      </c>
      <c r="EQ462">
        <v>0</v>
      </c>
      <c r="ER462">
        <v>1</v>
      </c>
      <c r="ES462">
        <v>1</v>
      </c>
      <c r="ET462">
        <v>1</v>
      </c>
      <c r="EU462">
        <v>1</v>
      </c>
      <c r="EV462">
        <v>0</v>
      </c>
      <c r="EW462">
        <v>0</v>
      </c>
    </row>
    <row r="463" spans="1:153" x14ac:dyDescent="0.35">
      <c r="A463" t="s">
        <v>1139</v>
      </c>
      <c r="B463" s="1">
        <v>42005</v>
      </c>
      <c r="C463" s="1">
        <v>42034</v>
      </c>
      <c r="D463">
        <v>1</v>
      </c>
      <c r="E463">
        <v>0</v>
      </c>
      <c r="F463">
        <v>0</v>
      </c>
      <c r="G463">
        <v>0</v>
      </c>
      <c r="H463">
        <v>1</v>
      </c>
      <c r="I463">
        <v>0</v>
      </c>
      <c r="J463">
        <v>1</v>
      </c>
      <c r="K463">
        <v>1</v>
      </c>
      <c r="L463">
        <v>0</v>
      </c>
      <c r="M463">
        <v>1</v>
      </c>
      <c r="N463">
        <v>1</v>
      </c>
      <c r="O463">
        <v>1</v>
      </c>
      <c r="P463">
        <v>1</v>
      </c>
      <c r="Q463">
        <v>0</v>
      </c>
      <c r="R463">
        <v>1</v>
      </c>
      <c r="S463">
        <v>1</v>
      </c>
      <c r="T463">
        <v>0</v>
      </c>
      <c r="U463">
        <v>0</v>
      </c>
      <c r="V463">
        <v>0</v>
      </c>
      <c r="W463">
        <v>0</v>
      </c>
      <c r="X463">
        <v>0</v>
      </c>
      <c r="Y463">
        <v>1</v>
      </c>
      <c r="Z463">
        <v>1</v>
      </c>
      <c r="AA463">
        <v>1</v>
      </c>
      <c r="AB463">
        <v>1</v>
      </c>
      <c r="AC463">
        <v>1</v>
      </c>
      <c r="AD463">
        <v>1</v>
      </c>
      <c r="AE463">
        <v>1</v>
      </c>
      <c r="AF463">
        <v>1</v>
      </c>
      <c r="AG463">
        <v>0</v>
      </c>
      <c r="AH463">
        <v>1</v>
      </c>
      <c r="AI463">
        <v>1</v>
      </c>
      <c r="AJ463">
        <v>0</v>
      </c>
      <c r="AK463">
        <v>0</v>
      </c>
      <c r="AL463">
        <v>0</v>
      </c>
      <c r="AM463">
        <v>0</v>
      </c>
      <c r="AN463">
        <v>1</v>
      </c>
      <c r="AO463">
        <v>0</v>
      </c>
      <c r="AP463" t="s">
        <v>1809</v>
      </c>
      <c r="AQ463" t="s">
        <v>1809</v>
      </c>
      <c r="AR463" t="s">
        <v>1809</v>
      </c>
      <c r="AS463" t="s">
        <v>1809</v>
      </c>
      <c r="AT463" t="s">
        <v>1809</v>
      </c>
      <c r="AU463" t="s">
        <v>1809</v>
      </c>
      <c r="AV463" t="s">
        <v>1809</v>
      </c>
      <c r="AW463" t="s">
        <v>1809</v>
      </c>
      <c r="AX463" t="s">
        <v>1809</v>
      </c>
      <c r="AY463" t="s">
        <v>1809</v>
      </c>
      <c r="AZ463">
        <v>0</v>
      </c>
      <c r="BA463" t="s">
        <v>1809</v>
      </c>
      <c r="BB463" t="s">
        <v>1809</v>
      </c>
      <c r="BC463" t="s">
        <v>1809</v>
      </c>
      <c r="BD463" t="s">
        <v>1809</v>
      </c>
      <c r="BE463" t="s">
        <v>1809</v>
      </c>
      <c r="BF463" t="s">
        <v>1809</v>
      </c>
      <c r="BG463" t="s">
        <v>1809</v>
      </c>
      <c r="BH463" t="s">
        <v>1809</v>
      </c>
      <c r="BI463" t="s">
        <v>1809</v>
      </c>
      <c r="BJ463" t="s">
        <v>1809</v>
      </c>
      <c r="BK463" t="s">
        <v>1809</v>
      </c>
      <c r="BL463" t="s">
        <v>1809</v>
      </c>
      <c r="BM463" t="s">
        <v>1809</v>
      </c>
      <c r="BN463" t="s">
        <v>1809</v>
      </c>
      <c r="BO463" t="s">
        <v>1809</v>
      </c>
      <c r="BP463" t="s">
        <v>1809</v>
      </c>
      <c r="BQ463" t="s">
        <v>1809</v>
      </c>
      <c r="BR463" t="s">
        <v>1809</v>
      </c>
      <c r="BS463" t="s">
        <v>1809</v>
      </c>
      <c r="BT463" t="s">
        <v>1809</v>
      </c>
      <c r="BU463" t="s">
        <v>1809</v>
      </c>
      <c r="BV463">
        <v>0</v>
      </c>
      <c r="BW463" t="s">
        <v>1809</v>
      </c>
      <c r="BX463" t="s">
        <v>1809</v>
      </c>
      <c r="BY463" t="s">
        <v>1809</v>
      </c>
      <c r="BZ463" t="s">
        <v>1809</v>
      </c>
      <c r="CA463" t="s">
        <v>1809</v>
      </c>
      <c r="CB463" t="s">
        <v>1809</v>
      </c>
      <c r="CC463" t="s">
        <v>1809</v>
      </c>
      <c r="CD463" t="s">
        <v>1809</v>
      </c>
      <c r="CE463" t="s">
        <v>1809</v>
      </c>
      <c r="CF463" t="s">
        <v>1809</v>
      </c>
      <c r="CG463" t="s">
        <v>1809</v>
      </c>
      <c r="CH463">
        <v>1</v>
      </c>
      <c r="CI463">
        <v>1</v>
      </c>
      <c r="CJ463">
        <v>1</v>
      </c>
      <c r="CK463">
        <v>1</v>
      </c>
      <c r="CL463">
        <v>1</v>
      </c>
      <c r="CM463">
        <v>0</v>
      </c>
      <c r="CN463">
        <v>0</v>
      </c>
      <c r="CO463">
        <v>0</v>
      </c>
      <c r="CP463">
        <v>0</v>
      </c>
      <c r="CQ463">
        <v>0</v>
      </c>
      <c r="CR463">
        <v>0</v>
      </c>
      <c r="CS463">
        <v>1</v>
      </c>
      <c r="CT463">
        <v>1</v>
      </c>
      <c r="CU463">
        <v>0</v>
      </c>
      <c r="CV463">
        <v>0</v>
      </c>
      <c r="CW463">
        <v>0</v>
      </c>
      <c r="CX463">
        <v>0</v>
      </c>
      <c r="CY463">
        <v>0</v>
      </c>
      <c r="CZ463">
        <v>0</v>
      </c>
      <c r="DA463">
        <v>0</v>
      </c>
      <c r="DB463">
        <v>1</v>
      </c>
      <c r="DC463">
        <v>1</v>
      </c>
      <c r="DD463">
        <v>0</v>
      </c>
      <c r="DE463">
        <v>0</v>
      </c>
      <c r="DF463">
        <v>0</v>
      </c>
      <c r="DG463">
        <v>0</v>
      </c>
      <c r="DH463">
        <v>0</v>
      </c>
      <c r="DI463">
        <v>0</v>
      </c>
      <c r="DJ463">
        <v>1</v>
      </c>
      <c r="DK463">
        <v>1</v>
      </c>
      <c r="DL463">
        <v>0</v>
      </c>
      <c r="DM463">
        <v>0</v>
      </c>
      <c r="DN463">
        <v>0</v>
      </c>
      <c r="DO463">
        <v>0</v>
      </c>
      <c r="DP463">
        <v>1</v>
      </c>
      <c r="DQ463">
        <v>1</v>
      </c>
      <c r="DR463">
        <v>0</v>
      </c>
      <c r="DS463">
        <v>1</v>
      </c>
      <c r="DT463">
        <v>0</v>
      </c>
      <c r="DU463">
        <v>0</v>
      </c>
      <c r="DV463">
        <v>0</v>
      </c>
      <c r="DW463">
        <v>1</v>
      </c>
      <c r="DX463">
        <v>0</v>
      </c>
      <c r="DY463">
        <v>0</v>
      </c>
      <c r="DZ463" t="s">
        <v>1809</v>
      </c>
      <c r="EA463">
        <v>1</v>
      </c>
      <c r="EB463">
        <v>0</v>
      </c>
      <c r="EC463">
        <v>0</v>
      </c>
      <c r="ED463">
        <v>0</v>
      </c>
      <c r="EE463">
        <v>0</v>
      </c>
      <c r="EF463">
        <v>0</v>
      </c>
      <c r="EG463">
        <v>0</v>
      </c>
      <c r="EH463">
        <v>1</v>
      </c>
      <c r="EI463">
        <v>1</v>
      </c>
      <c r="EJ463">
        <v>0</v>
      </c>
      <c r="EK463">
        <v>0</v>
      </c>
      <c r="EL463">
        <v>1</v>
      </c>
      <c r="EM463">
        <v>0</v>
      </c>
      <c r="EN463">
        <v>1</v>
      </c>
      <c r="EO463">
        <v>0</v>
      </c>
      <c r="EP463">
        <v>0</v>
      </c>
      <c r="EQ463">
        <v>0</v>
      </c>
      <c r="ER463">
        <v>1</v>
      </c>
      <c r="ES463">
        <v>1</v>
      </c>
      <c r="ET463">
        <v>1</v>
      </c>
      <c r="EU463">
        <v>1</v>
      </c>
      <c r="EV463">
        <v>0</v>
      </c>
      <c r="EW463">
        <v>0</v>
      </c>
    </row>
    <row r="464" spans="1:153" x14ac:dyDescent="0.35">
      <c r="A464" t="s">
        <v>1139</v>
      </c>
      <c r="B464" s="1">
        <v>42035</v>
      </c>
      <c r="C464" s="1">
        <v>42081</v>
      </c>
      <c r="D464">
        <v>1</v>
      </c>
      <c r="E464">
        <v>0</v>
      </c>
      <c r="F464">
        <v>0</v>
      </c>
      <c r="G464">
        <v>0</v>
      </c>
      <c r="H464">
        <v>1</v>
      </c>
      <c r="I464">
        <v>0</v>
      </c>
      <c r="J464">
        <v>1</v>
      </c>
      <c r="K464">
        <v>1</v>
      </c>
      <c r="L464">
        <v>0</v>
      </c>
      <c r="M464">
        <v>1</v>
      </c>
      <c r="N464">
        <v>1</v>
      </c>
      <c r="O464">
        <v>1</v>
      </c>
      <c r="P464">
        <v>1</v>
      </c>
      <c r="Q464">
        <v>0</v>
      </c>
      <c r="R464">
        <v>1</v>
      </c>
      <c r="S464">
        <v>1</v>
      </c>
      <c r="T464">
        <v>0</v>
      </c>
      <c r="U464">
        <v>0</v>
      </c>
      <c r="V464">
        <v>0</v>
      </c>
      <c r="W464">
        <v>0</v>
      </c>
      <c r="X464">
        <v>0</v>
      </c>
      <c r="Y464">
        <v>1</v>
      </c>
      <c r="Z464">
        <v>1</v>
      </c>
      <c r="AA464">
        <v>1</v>
      </c>
      <c r="AB464">
        <v>1</v>
      </c>
      <c r="AC464">
        <v>1</v>
      </c>
      <c r="AD464">
        <v>1</v>
      </c>
      <c r="AE464">
        <v>1</v>
      </c>
      <c r="AF464">
        <v>1</v>
      </c>
      <c r="AG464">
        <v>0</v>
      </c>
      <c r="AH464">
        <v>1</v>
      </c>
      <c r="AI464">
        <v>1</v>
      </c>
      <c r="AJ464">
        <v>0</v>
      </c>
      <c r="AK464">
        <v>0</v>
      </c>
      <c r="AL464">
        <v>0</v>
      </c>
      <c r="AM464">
        <v>0</v>
      </c>
      <c r="AN464">
        <v>1</v>
      </c>
      <c r="AO464">
        <v>0</v>
      </c>
      <c r="AP464" t="s">
        <v>1809</v>
      </c>
      <c r="AQ464" t="s">
        <v>1809</v>
      </c>
      <c r="AR464" t="s">
        <v>1809</v>
      </c>
      <c r="AS464" t="s">
        <v>1809</v>
      </c>
      <c r="AT464" t="s">
        <v>1809</v>
      </c>
      <c r="AU464" t="s">
        <v>1809</v>
      </c>
      <c r="AV464" t="s">
        <v>1809</v>
      </c>
      <c r="AW464" t="s">
        <v>1809</v>
      </c>
      <c r="AX464" t="s">
        <v>1809</v>
      </c>
      <c r="AY464" t="s">
        <v>1809</v>
      </c>
      <c r="AZ464">
        <v>0</v>
      </c>
      <c r="BA464" t="s">
        <v>1809</v>
      </c>
      <c r="BB464" t="s">
        <v>1809</v>
      </c>
      <c r="BC464" t="s">
        <v>1809</v>
      </c>
      <c r="BD464" t="s">
        <v>1809</v>
      </c>
      <c r="BE464" t="s">
        <v>1809</v>
      </c>
      <c r="BF464" t="s">
        <v>1809</v>
      </c>
      <c r="BG464" t="s">
        <v>1809</v>
      </c>
      <c r="BH464" t="s">
        <v>1809</v>
      </c>
      <c r="BI464" t="s">
        <v>1809</v>
      </c>
      <c r="BJ464" t="s">
        <v>1809</v>
      </c>
      <c r="BK464" t="s">
        <v>1809</v>
      </c>
      <c r="BL464" t="s">
        <v>1809</v>
      </c>
      <c r="BM464" t="s">
        <v>1809</v>
      </c>
      <c r="BN464" t="s">
        <v>1809</v>
      </c>
      <c r="BO464" t="s">
        <v>1809</v>
      </c>
      <c r="BP464" t="s">
        <v>1809</v>
      </c>
      <c r="BQ464" t="s">
        <v>1809</v>
      </c>
      <c r="BR464" t="s">
        <v>1809</v>
      </c>
      <c r="BS464" t="s">
        <v>1809</v>
      </c>
      <c r="BT464" t="s">
        <v>1809</v>
      </c>
      <c r="BU464" t="s">
        <v>1809</v>
      </c>
      <c r="BV464">
        <v>0</v>
      </c>
      <c r="BW464" t="s">
        <v>1809</v>
      </c>
      <c r="BX464" t="s">
        <v>1809</v>
      </c>
      <c r="BY464" t="s">
        <v>1809</v>
      </c>
      <c r="BZ464" t="s">
        <v>1809</v>
      </c>
      <c r="CA464" t="s">
        <v>1809</v>
      </c>
      <c r="CB464" t="s">
        <v>1809</v>
      </c>
      <c r="CC464" t="s">
        <v>1809</v>
      </c>
      <c r="CD464" t="s">
        <v>1809</v>
      </c>
      <c r="CE464" t="s">
        <v>1809</v>
      </c>
      <c r="CF464" t="s">
        <v>1809</v>
      </c>
      <c r="CG464" t="s">
        <v>1809</v>
      </c>
      <c r="CH464">
        <v>1</v>
      </c>
      <c r="CI464">
        <v>1</v>
      </c>
      <c r="CJ464">
        <v>1</v>
      </c>
      <c r="CK464">
        <v>1</v>
      </c>
      <c r="CL464">
        <v>1</v>
      </c>
      <c r="CM464">
        <v>0</v>
      </c>
      <c r="CN464">
        <v>0</v>
      </c>
      <c r="CO464">
        <v>0</v>
      </c>
      <c r="CP464">
        <v>0</v>
      </c>
      <c r="CQ464">
        <v>0</v>
      </c>
      <c r="CR464">
        <v>0</v>
      </c>
      <c r="CS464">
        <v>1</v>
      </c>
      <c r="CT464">
        <v>1</v>
      </c>
      <c r="CU464">
        <v>0</v>
      </c>
      <c r="CV464">
        <v>0</v>
      </c>
      <c r="CW464">
        <v>0</v>
      </c>
      <c r="CX464">
        <v>0</v>
      </c>
      <c r="CY464">
        <v>0</v>
      </c>
      <c r="CZ464">
        <v>0</v>
      </c>
      <c r="DA464">
        <v>0</v>
      </c>
      <c r="DB464">
        <v>1</v>
      </c>
      <c r="DC464">
        <v>1</v>
      </c>
      <c r="DD464">
        <v>0</v>
      </c>
      <c r="DE464">
        <v>0</v>
      </c>
      <c r="DF464">
        <v>0</v>
      </c>
      <c r="DG464">
        <v>0</v>
      </c>
      <c r="DH464">
        <v>0</v>
      </c>
      <c r="DI464">
        <v>0</v>
      </c>
      <c r="DJ464">
        <v>1</v>
      </c>
      <c r="DK464">
        <v>1</v>
      </c>
      <c r="DL464">
        <v>0</v>
      </c>
      <c r="DM464">
        <v>0</v>
      </c>
      <c r="DN464">
        <v>0</v>
      </c>
      <c r="DO464">
        <v>0</v>
      </c>
      <c r="DP464">
        <v>1</v>
      </c>
      <c r="DQ464">
        <v>1</v>
      </c>
      <c r="DR464">
        <v>0</v>
      </c>
      <c r="DS464">
        <v>1</v>
      </c>
      <c r="DT464">
        <v>0</v>
      </c>
      <c r="DU464">
        <v>0</v>
      </c>
      <c r="DV464">
        <v>0</v>
      </c>
      <c r="DW464">
        <v>1</v>
      </c>
      <c r="DX464">
        <v>0</v>
      </c>
      <c r="DY464">
        <v>0</v>
      </c>
      <c r="DZ464" t="s">
        <v>1809</v>
      </c>
      <c r="EA464">
        <v>1</v>
      </c>
      <c r="EB464">
        <v>0</v>
      </c>
      <c r="EC464">
        <v>0</v>
      </c>
      <c r="ED464">
        <v>0</v>
      </c>
      <c r="EE464">
        <v>0</v>
      </c>
      <c r="EF464">
        <v>0</v>
      </c>
      <c r="EG464">
        <v>0</v>
      </c>
      <c r="EH464">
        <v>1</v>
      </c>
      <c r="EI464">
        <v>1</v>
      </c>
      <c r="EJ464">
        <v>0</v>
      </c>
      <c r="EK464">
        <v>0</v>
      </c>
      <c r="EL464">
        <v>1</v>
      </c>
      <c r="EM464">
        <v>0</v>
      </c>
      <c r="EN464">
        <v>1</v>
      </c>
      <c r="EO464">
        <v>0</v>
      </c>
      <c r="EP464">
        <v>0</v>
      </c>
      <c r="EQ464">
        <v>0</v>
      </c>
      <c r="ER464">
        <v>1</v>
      </c>
      <c r="ES464">
        <v>1</v>
      </c>
      <c r="ET464">
        <v>1</v>
      </c>
      <c r="EU464">
        <v>1</v>
      </c>
      <c r="EV464">
        <v>0</v>
      </c>
      <c r="EW464">
        <v>0</v>
      </c>
    </row>
    <row r="465" spans="1:153" x14ac:dyDescent="0.35">
      <c r="A465" t="s">
        <v>1139</v>
      </c>
      <c r="B465" s="1">
        <v>42082</v>
      </c>
      <c r="C465" s="1">
        <v>42094</v>
      </c>
      <c r="D465">
        <v>1</v>
      </c>
      <c r="E465">
        <v>0</v>
      </c>
      <c r="F465">
        <v>0</v>
      </c>
      <c r="G465">
        <v>0</v>
      </c>
      <c r="H465">
        <v>1</v>
      </c>
      <c r="I465">
        <v>0</v>
      </c>
      <c r="J465">
        <v>1</v>
      </c>
      <c r="K465">
        <v>1</v>
      </c>
      <c r="L465">
        <v>0</v>
      </c>
      <c r="M465">
        <v>1</v>
      </c>
      <c r="N465">
        <v>1</v>
      </c>
      <c r="O465">
        <v>1</v>
      </c>
      <c r="P465">
        <v>1</v>
      </c>
      <c r="Q465">
        <v>0</v>
      </c>
      <c r="R465">
        <v>1</v>
      </c>
      <c r="S465">
        <v>1</v>
      </c>
      <c r="T465">
        <v>0</v>
      </c>
      <c r="U465">
        <v>0</v>
      </c>
      <c r="V465">
        <v>0</v>
      </c>
      <c r="W465">
        <v>0</v>
      </c>
      <c r="X465">
        <v>0</v>
      </c>
      <c r="Y465">
        <v>1</v>
      </c>
      <c r="Z465">
        <v>1</v>
      </c>
      <c r="AA465">
        <v>1</v>
      </c>
      <c r="AB465">
        <v>1</v>
      </c>
      <c r="AC465">
        <v>1</v>
      </c>
      <c r="AD465">
        <v>1</v>
      </c>
      <c r="AE465">
        <v>1</v>
      </c>
      <c r="AF465">
        <v>1</v>
      </c>
      <c r="AG465">
        <v>0</v>
      </c>
      <c r="AH465">
        <v>1</v>
      </c>
      <c r="AI465">
        <v>1</v>
      </c>
      <c r="AJ465">
        <v>0</v>
      </c>
      <c r="AK465">
        <v>0</v>
      </c>
      <c r="AL465">
        <v>0</v>
      </c>
      <c r="AM465">
        <v>0</v>
      </c>
      <c r="AN465">
        <v>1</v>
      </c>
      <c r="AO465">
        <v>0</v>
      </c>
      <c r="AP465" t="s">
        <v>1809</v>
      </c>
      <c r="AQ465" t="s">
        <v>1809</v>
      </c>
      <c r="AR465" t="s">
        <v>1809</v>
      </c>
      <c r="AS465" t="s">
        <v>1809</v>
      </c>
      <c r="AT465" t="s">
        <v>1809</v>
      </c>
      <c r="AU465" t="s">
        <v>1809</v>
      </c>
      <c r="AV465" t="s">
        <v>1809</v>
      </c>
      <c r="AW465" t="s">
        <v>1809</v>
      </c>
      <c r="AX465" t="s">
        <v>1809</v>
      </c>
      <c r="AY465" t="s">
        <v>1809</v>
      </c>
      <c r="AZ465">
        <v>0</v>
      </c>
      <c r="BA465" t="s">
        <v>1809</v>
      </c>
      <c r="BB465" t="s">
        <v>1809</v>
      </c>
      <c r="BC465" t="s">
        <v>1809</v>
      </c>
      <c r="BD465" t="s">
        <v>1809</v>
      </c>
      <c r="BE465" t="s">
        <v>1809</v>
      </c>
      <c r="BF465" t="s">
        <v>1809</v>
      </c>
      <c r="BG465" t="s">
        <v>1809</v>
      </c>
      <c r="BH465" t="s">
        <v>1809</v>
      </c>
      <c r="BI465" t="s">
        <v>1809</v>
      </c>
      <c r="BJ465" t="s">
        <v>1809</v>
      </c>
      <c r="BK465" t="s">
        <v>1809</v>
      </c>
      <c r="BL465" t="s">
        <v>1809</v>
      </c>
      <c r="BM465" t="s">
        <v>1809</v>
      </c>
      <c r="BN465" t="s">
        <v>1809</v>
      </c>
      <c r="BO465" t="s">
        <v>1809</v>
      </c>
      <c r="BP465" t="s">
        <v>1809</v>
      </c>
      <c r="BQ465" t="s">
        <v>1809</v>
      </c>
      <c r="BR465" t="s">
        <v>1809</v>
      </c>
      <c r="BS465" t="s">
        <v>1809</v>
      </c>
      <c r="BT465" t="s">
        <v>1809</v>
      </c>
      <c r="BU465" t="s">
        <v>1809</v>
      </c>
      <c r="BV465">
        <v>0</v>
      </c>
      <c r="BW465" t="s">
        <v>1809</v>
      </c>
      <c r="BX465" t="s">
        <v>1809</v>
      </c>
      <c r="BY465" t="s">
        <v>1809</v>
      </c>
      <c r="BZ465" t="s">
        <v>1809</v>
      </c>
      <c r="CA465" t="s">
        <v>1809</v>
      </c>
      <c r="CB465" t="s">
        <v>1809</v>
      </c>
      <c r="CC465" t="s">
        <v>1809</v>
      </c>
      <c r="CD465" t="s">
        <v>1809</v>
      </c>
      <c r="CE465" t="s">
        <v>1809</v>
      </c>
      <c r="CF465" t="s">
        <v>1809</v>
      </c>
      <c r="CG465" t="s">
        <v>1809</v>
      </c>
      <c r="CH465">
        <v>1</v>
      </c>
      <c r="CI465">
        <v>1</v>
      </c>
      <c r="CJ465">
        <v>1</v>
      </c>
      <c r="CK465">
        <v>1</v>
      </c>
      <c r="CL465">
        <v>1</v>
      </c>
      <c r="CM465">
        <v>0</v>
      </c>
      <c r="CN465">
        <v>0</v>
      </c>
      <c r="CO465">
        <v>0</v>
      </c>
      <c r="CP465">
        <v>0</v>
      </c>
      <c r="CQ465">
        <v>0</v>
      </c>
      <c r="CR465">
        <v>0</v>
      </c>
      <c r="CS465">
        <v>1</v>
      </c>
      <c r="CT465">
        <v>1</v>
      </c>
      <c r="CU465">
        <v>0</v>
      </c>
      <c r="CV465">
        <v>0</v>
      </c>
      <c r="CW465">
        <v>0</v>
      </c>
      <c r="CX465">
        <v>0</v>
      </c>
      <c r="CY465">
        <v>0</v>
      </c>
      <c r="CZ465">
        <v>0</v>
      </c>
      <c r="DA465">
        <v>0</v>
      </c>
      <c r="DB465">
        <v>1</v>
      </c>
      <c r="DC465">
        <v>1</v>
      </c>
      <c r="DD465">
        <v>0</v>
      </c>
      <c r="DE465">
        <v>0</v>
      </c>
      <c r="DF465">
        <v>0</v>
      </c>
      <c r="DG465">
        <v>0</v>
      </c>
      <c r="DH465">
        <v>0</v>
      </c>
      <c r="DI465">
        <v>0</v>
      </c>
      <c r="DJ465">
        <v>1</v>
      </c>
      <c r="DK465">
        <v>1</v>
      </c>
      <c r="DL465">
        <v>0</v>
      </c>
      <c r="DM465">
        <v>0</v>
      </c>
      <c r="DN465">
        <v>0</v>
      </c>
      <c r="DO465">
        <v>0</v>
      </c>
      <c r="DP465">
        <v>1</v>
      </c>
      <c r="DQ465">
        <v>1</v>
      </c>
      <c r="DR465">
        <v>0</v>
      </c>
      <c r="DS465">
        <v>1</v>
      </c>
      <c r="DT465">
        <v>0</v>
      </c>
      <c r="DU465">
        <v>0</v>
      </c>
      <c r="DV465">
        <v>0</v>
      </c>
      <c r="DW465">
        <v>1</v>
      </c>
      <c r="DX465">
        <v>0</v>
      </c>
      <c r="DY465">
        <v>0</v>
      </c>
      <c r="DZ465" t="s">
        <v>1809</v>
      </c>
      <c r="EA465">
        <v>1</v>
      </c>
      <c r="EB465">
        <v>0</v>
      </c>
      <c r="EC465">
        <v>0</v>
      </c>
      <c r="ED465">
        <v>0</v>
      </c>
      <c r="EE465">
        <v>0</v>
      </c>
      <c r="EF465">
        <v>0</v>
      </c>
      <c r="EG465">
        <v>0</v>
      </c>
      <c r="EH465">
        <v>1</v>
      </c>
      <c r="EI465">
        <v>1</v>
      </c>
      <c r="EJ465">
        <v>0</v>
      </c>
      <c r="EK465">
        <v>0</v>
      </c>
      <c r="EL465">
        <v>1</v>
      </c>
      <c r="EM465">
        <v>0</v>
      </c>
      <c r="EN465">
        <v>1</v>
      </c>
      <c r="EO465">
        <v>0</v>
      </c>
      <c r="EP465">
        <v>0</v>
      </c>
      <c r="EQ465">
        <v>0</v>
      </c>
      <c r="ER465">
        <v>1</v>
      </c>
      <c r="ES465">
        <v>1</v>
      </c>
      <c r="ET465">
        <v>1</v>
      </c>
      <c r="EU465">
        <v>1</v>
      </c>
      <c r="EV465">
        <v>0</v>
      </c>
      <c r="EW465">
        <v>0</v>
      </c>
    </row>
    <row r="466" spans="1:153" x14ac:dyDescent="0.35">
      <c r="A466" t="s">
        <v>1139</v>
      </c>
      <c r="B466" s="1">
        <v>42095</v>
      </c>
      <c r="C466" s="1">
        <v>42200</v>
      </c>
      <c r="D466">
        <v>1</v>
      </c>
      <c r="E466">
        <v>0</v>
      </c>
      <c r="F466">
        <v>0</v>
      </c>
      <c r="G466">
        <v>0</v>
      </c>
      <c r="H466">
        <v>1</v>
      </c>
      <c r="I466">
        <v>0</v>
      </c>
      <c r="J466">
        <v>1</v>
      </c>
      <c r="K466">
        <v>1</v>
      </c>
      <c r="L466">
        <v>0</v>
      </c>
      <c r="M466">
        <v>1</v>
      </c>
      <c r="N466">
        <v>1</v>
      </c>
      <c r="O466">
        <v>1</v>
      </c>
      <c r="P466">
        <v>1</v>
      </c>
      <c r="Q466">
        <v>0</v>
      </c>
      <c r="R466">
        <v>1</v>
      </c>
      <c r="S466">
        <v>1</v>
      </c>
      <c r="T466">
        <v>0</v>
      </c>
      <c r="U466">
        <v>0</v>
      </c>
      <c r="V466">
        <v>0</v>
      </c>
      <c r="W466">
        <v>0</v>
      </c>
      <c r="X466">
        <v>0</v>
      </c>
      <c r="Y466">
        <v>1</v>
      </c>
      <c r="Z466">
        <v>1</v>
      </c>
      <c r="AA466">
        <v>1</v>
      </c>
      <c r="AB466">
        <v>1</v>
      </c>
      <c r="AC466">
        <v>1</v>
      </c>
      <c r="AD466">
        <v>1</v>
      </c>
      <c r="AE466">
        <v>1</v>
      </c>
      <c r="AF466">
        <v>1</v>
      </c>
      <c r="AG466">
        <v>0</v>
      </c>
      <c r="AH466">
        <v>1</v>
      </c>
      <c r="AI466">
        <v>1</v>
      </c>
      <c r="AJ466">
        <v>0</v>
      </c>
      <c r="AK466">
        <v>0</v>
      </c>
      <c r="AL466">
        <v>0</v>
      </c>
      <c r="AM466">
        <v>0</v>
      </c>
      <c r="AN466">
        <v>1</v>
      </c>
      <c r="AO466">
        <v>0</v>
      </c>
      <c r="AP466" t="s">
        <v>1809</v>
      </c>
      <c r="AQ466" t="s">
        <v>1809</v>
      </c>
      <c r="AR466" t="s">
        <v>1809</v>
      </c>
      <c r="AS466" t="s">
        <v>1809</v>
      </c>
      <c r="AT466" t="s">
        <v>1809</v>
      </c>
      <c r="AU466" t="s">
        <v>1809</v>
      </c>
      <c r="AV466" t="s">
        <v>1809</v>
      </c>
      <c r="AW466" t="s">
        <v>1809</v>
      </c>
      <c r="AX466" t="s">
        <v>1809</v>
      </c>
      <c r="AY466" t="s">
        <v>1809</v>
      </c>
      <c r="AZ466">
        <v>1</v>
      </c>
      <c r="BA466">
        <v>0</v>
      </c>
      <c r="BB466">
        <v>0</v>
      </c>
      <c r="BC466">
        <v>1</v>
      </c>
      <c r="BD466">
        <v>0</v>
      </c>
      <c r="BE466">
        <v>0</v>
      </c>
      <c r="BF466">
        <v>0</v>
      </c>
      <c r="BG466">
        <v>0</v>
      </c>
      <c r="BH466">
        <v>0</v>
      </c>
      <c r="BI466">
        <v>0</v>
      </c>
      <c r="BJ466">
        <v>0</v>
      </c>
      <c r="BK466">
        <v>0</v>
      </c>
      <c r="BL466">
        <v>0</v>
      </c>
      <c r="BM466">
        <v>1</v>
      </c>
      <c r="BN466">
        <v>0</v>
      </c>
      <c r="BO466">
        <v>0</v>
      </c>
      <c r="BP466">
        <v>0</v>
      </c>
      <c r="BQ466">
        <v>0</v>
      </c>
      <c r="BR466">
        <v>1</v>
      </c>
      <c r="BS466">
        <v>1</v>
      </c>
      <c r="BT466">
        <v>1</v>
      </c>
      <c r="BU466">
        <v>0</v>
      </c>
      <c r="BV466">
        <v>1</v>
      </c>
      <c r="BW466">
        <v>1</v>
      </c>
      <c r="BX466">
        <v>0</v>
      </c>
      <c r="BY466">
        <v>0</v>
      </c>
      <c r="BZ466">
        <v>1</v>
      </c>
      <c r="CA466">
        <v>0</v>
      </c>
      <c r="CB466">
        <v>0</v>
      </c>
      <c r="CC466">
        <v>0</v>
      </c>
      <c r="CD466">
        <v>1</v>
      </c>
      <c r="CE466">
        <v>1</v>
      </c>
      <c r="CF466">
        <v>1</v>
      </c>
      <c r="CG466">
        <v>0</v>
      </c>
      <c r="CH466">
        <v>1</v>
      </c>
      <c r="CI466">
        <v>1</v>
      </c>
      <c r="CJ466">
        <v>1</v>
      </c>
      <c r="CK466">
        <v>1</v>
      </c>
      <c r="CL466">
        <v>1</v>
      </c>
      <c r="CM466">
        <v>0</v>
      </c>
      <c r="CN466">
        <v>0</v>
      </c>
      <c r="CO466">
        <v>0</v>
      </c>
      <c r="CP466">
        <v>0</v>
      </c>
      <c r="CQ466">
        <v>0</v>
      </c>
      <c r="CR466">
        <v>0</v>
      </c>
      <c r="CS466">
        <v>1</v>
      </c>
      <c r="CT466">
        <v>1</v>
      </c>
      <c r="CU466">
        <v>0</v>
      </c>
      <c r="CV466">
        <v>0</v>
      </c>
      <c r="CW466">
        <v>0</v>
      </c>
      <c r="CX466">
        <v>0</v>
      </c>
      <c r="CY466">
        <v>0</v>
      </c>
      <c r="CZ466">
        <v>0</v>
      </c>
      <c r="DA466">
        <v>0</v>
      </c>
      <c r="DB466">
        <v>1</v>
      </c>
      <c r="DC466">
        <v>1</v>
      </c>
      <c r="DD466">
        <v>0</v>
      </c>
      <c r="DE466">
        <v>0</v>
      </c>
      <c r="DF466">
        <v>0</v>
      </c>
      <c r="DG466">
        <v>0</v>
      </c>
      <c r="DH466">
        <v>0</v>
      </c>
      <c r="DI466">
        <v>0</v>
      </c>
      <c r="DJ466">
        <v>1</v>
      </c>
      <c r="DK466">
        <v>1</v>
      </c>
      <c r="DL466">
        <v>0</v>
      </c>
      <c r="DM466">
        <v>0</v>
      </c>
      <c r="DN466">
        <v>0</v>
      </c>
      <c r="DO466">
        <v>0</v>
      </c>
      <c r="DP466">
        <v>1</v>
      </c>
      <c r="DQ466">
        <v>1</v>
      </c>
      <c r="DR466">
        <v>0</v>
      </c>
      <c r="DS466">
        <v>1</v>
      </c>
      <c r="DT466">
        <v>0</v>
      </c>
      <c r="DU466">
        <v>0</v>
      </c>
      <c r="DV466">
        <v>0</v>
      </c>
      <c r="DW466">
        <v>1</v>
      </c>
      <c r="DX466">
        <v>0</v>
      </c>
      <c r="DY466">
        <v>0</v>
      </c>
      <c r="DZ466" t="s">
        <v>1809</v>
      </c>
      <c r="EA466">
        <v>1</v>
      </c>
      <c r="EB466">
        <v>0</v>
      </c>
      <c r="EC466">
        <v>0</v>
      </c>
      <c r="ED466">
        <v>0</v>
      </c>
      <c r="EE466">
        <v>0</v>
      </c>
      <c r="EF466">
        <v>0</v>
      </c>
      <c r="EG466">
        <v>0</v>
      </c>
      <c r="EH466">
        <v>1</v>
      </c>
      <c r="EI466">
        <v>1</v>
      </c>
      <c r="EJ466">
        <v>0</v>
      </c>
      <c r="EK466">
        <v>0</v>
      </c>
      <c r="EL466">
        <v>1</v>
      </c>
      <c r="EM466">
        <v>0</v>
      </c>
      <c r="EN466">
        <v>1</v>
      </c>
      <c r="EO466">
        <v>0</v>
      </c>
      <c r="EP466">
        <v>0</v>
      </c>
      <c r="EQ466">
        <v>0</v>
      </c>
      <c r="ER466">
        <v>1</v>
      </c>
      <c r="ES466">
        <v>1</v>
      </c>
      <c r="ET466">
        <v>1</v>
      </c>
      <c r="EU466">
        <v>1</v>
      </c>
      <c r="EV466">
        <v>0</v>
      </c>
      <c r="EW466">
        <v>0</v>
      </c>
    </row>
    <row r="467" spans="1:153" x14ac:dyDescent="0.35">
      <c r="A467" t="s">
        <v>1139</v>
      </c>
      <c r="B467" s="1">
        <v>42201</v>
      </c>
      <c r="C467" s="1">
        <v>42275</v>
      </c>
      <c r="D467">
        <v>1</v>
      </c>
      <c r="E467">
        <v>0</v>
      </c>
      <c r="F467">
        <v>0</v>
      </c>
      <c r="G467">
        <v>0</v>
      </c>
      <c r="H467">
        <v>1</v>
      </c>
      <c r="I467">
        <v>0</v>
      </c>
      <c r="J467">
        <v>1</v>
      </c>
      <c r="K467">
        <v>1</v>
      </c>
      <c r="L467">
        <v>0</v>
      </c>
      <c r="M467">
        <v>1</v>
      </c>
      <c r="N467">
        <v>1</v>
      </c>
      <c r="O467">
        <v>1</v>
      </c>
      <c r="P467">
        <v>1</v>
      </c>
      <c r="Q467">
        <v>0</v>
      </c>
      <c r="R467">
        <v>1</v>
      </c>
      <c r="S467">
        <v>1</v>
      </c>
      <c r="T467">
        <v>0</v>
      </c>
      <c r="U467">
        <v>0</v>
      </c>
      <c r="V467">
        <v>0</v>
      </c>
      <c r="W467">
        <v>0</v>
      </c>
      <c r="X467">
        <v>0</v>
      </c>
      <c r="Y467">
        <v>1</v>
      </c>
      <c r="Z467">
        <v>1</v>
      </c>
      <c r="AA467">
        <v>1</v>
      </c>
      <c r="AB467">
        <v>1</v>
      </c>
      <c r="AC467">
        <v>1</v>
      </c>
      <c r="AD467">
        <v>1</v>
      </c>
      <c r="AE467">
        <v>1</v>
      </c>
      <c r="AF467">
        <v>1</v>
      </c>
      <c r="AG467">
        <v>0</v>
      </c>
      <c r="AH467">
        <v>1</v>
      </c>
      <c r="AI467">
        <v>1</v>
      </c>
      <c r="AJ467">
        <v>0</v>
      </c>
      <c r="AK467">
        <v>0</v>
      </c>
      <c r="AL467">
        <v>0</v>
      </c>
      <c r="AM467">
        <v>0</v>
      </c>
      <c r="AN467">
        <v>1</v>
      </c>
      <c r="AO467">
        <v>0</v>
      </c>
      <c r="AP467" t="s">
        <v>1809</v>
      </c>
      <c r="AQ467" t="s">
        <v>1809</v>
      </c>
      <c r="AR467" t="s">
        <v>1809</v>
      </c>
      <c r="AS467" t="s">
        <v>1809</v>
      </c>
      <c r="AT467" t="s">
        <v>1809</v>
      </c>
      <c r="AU467" t="s">
        <v>1809</v>
      </c>
      <c r="AV467" t="s">
        <v>1809</v>
      </c>
      <c r="AW467" t="s">
        <v>1809</v>
      </c>
      <c r="AX467" t="s">
        <v>1809</v>
      </c>
      <c r="AY467" t="s">
        <v>1809</v>
      </c>
      <c r="AZ467">
        <v>1</v>
      </c>
      <c r="BA467">
        <v>0</v>
      </c>
      <c r="BB467">
        <v>0</v>
      </c>
      <c r="BC467">
        <v>1</v>
      </c>
      <c r="BD467">
        <v>0</v>
      </c>
      <c r="BE467">
        <v>0</v>
      </c>
      <c r="BF467">
        <v>0</v>
      </c>
      <c r="BG467">
        <v>0</v>
      </c>
      <c r="BH467">
        <v>0</v>
      </c>
      <c r="BI467">
        <v>0</v>
      </c>
      <c r="BJ467">
        <v>0</v>
      </c>
      <c r="BK467">
        <v>0</v>
      </c>
      <c r="BL467">
        <v>0</v>
      </c>
      <c r="BM467">
        <v>1</v>
      </c>
      <c r="BN467">
        <v>0</v>
      </c>
      <c r="BO467">
        <v>0</v>
      </c>
      <c r="BP467">
        <v>0</v>
      </c>
      <c r="BQ467">
        <v>0</v>
      </c>
      <c r="BR467">
        <v>1</v>
      </c>
      <c r="BS467">
        <v>1</v>
      </c>
      <c r="BT467">
        <v>1</v>
      </c>
      <c r="BU467">
        <v>0</v>
      </c>
      <c r="BV467">
        <v>1</v>
      </c>
      <c r="BW467">
        <v>1</v>
      </c>
      <c r="BX467">
        <v>0</v>
      </c>
      <c r="BY467">
        <v>0</v>
      </c>
      <c r="BZ467">
        <v>1</v>
      </c>
      <c r="CA467">
        <v>0</v>
      </c>
      <c r="CB467">
        <v>0</v>
      </c>
      <c r="CC467">
        <v>0</v>
      </c>
      <c r="CD467">
        <v>1</v>
      </c>
      <c r="CE467">
        <v>1</v>
      </c>
      <c r="CF467">
        <v>1</v>
      </c>
      <c r="CG467">
        <v>0</v>
      </c>
      <c r="CH467">
        <v>1</v>
      </c>
      <c r="CI467">
        <v>1</v>
      </c>
      <c r="CJ467">
        <v>1</v>
      </c>
      <c r="CK467">
        <v>1</v>
      </c>
      <c r="CL467">
        <v>1</v>
      </c>
      <c r="CM467">
        <v>0</v>
      </c>
      <c r="CN467">
        <v>0</v>
      </c>
      <c r="CO467">
        <v>0</v>
      </c>
      <c r="CP467">
        <v>0</v>
      </c>
      <c r="CQ467">
        <v>0</v>
      </c>
      <c r="CR467">
        <v>0</v>
      </c>
      <c r="CS467">
        <v>1</v>
      </c>
      <c r="CT467">
        <v>1</v>
      </c>
      <c r="CU467">
        <v>0</v>
      </c>
      <c r="CV467">
        <v>0</v>
      </c>
      <c r="CW467">
        <v>0</v>
      </c>
      <c r="CX467">
        <v>0</v>
      </c>
      <c r="CY467">
        <v>0</v>
      </c>
      <c r="CZ467">
        <v>0</v>
      </c>
      <c r="DA467">
        <v>0</v>
      </c>
      <c r="DB467">
        <v>1</v>
      </c>
      <c r="DC467">
        <v>1</v>
      </c>
      <c r="DD467">
        <v>0</v>
      </c>
      <c r="DE467">
        <v>0</v>
      </c>
      <c r="DF467">
        <v>0</v>
      </c>
      <c r="DG467">
        <v>0</v>
      </c>
      <c r="DH467">
        <v>0</v>
      </c>
      <c r="DI467">
        <v>0</v>
      </c>
      <c r="DJ467">
        <v>1</v>
      </c>
      <c r="DK467">
        <v>1</v>
      </c>
      <c r="DL467">
        <v>0</v>
      </c>
      <c r="DM467">
        <v>0</v>
      </c>
      <c r="DN467">
        <v>0</v>
      </c>
      <c r="DO467">
        <v>0</v>
      </c>
      <c r="DP467">
        <v>1</v>
      </c>
      <c r="DQ467">
        <v>1</v>
      </c>
      <c r="DR467">
        <v>0</v>
      </c>
      <c r="DS467">
        <v>1</v>
      </c>
      <c r="DT467">
        <v>0</v>
      </c>
      <c r="DU467">
        <v>0</v>
      </c>
      <c r="DV467">
        <v>0</v>
      </c>
      <c r="DW467">
        <v>1</v>
      </c>
      <c r="DX467">
        <v>0</v>
      </c>
      <c r="DY467">
        <v>0</v>
      </c>
      <c r="DZ467" t="s">
        <v>1809</v>
      </c>
      <c r="EA467">
        <v>1</v>
      </c>
      <c r="EB467">
        <v>0</v>
      </c>
      <c r="EC467">
        <v>0</v>
      </c>
      <c r="ED467">
        <v>0</v>
      </c>
      <c r="EE467">
        <v>0</v>
      </c>
      <c r="EF467">
        <v>0</v>
      </c>
      <c r="EG467">
        <v>0</v>
      </c>
      <c r="EH467">
        <v>1</v>
      </c>
      <c r="EI467">
        <v>1</v>
      </c>
      <c r="EJ467">
        <v>0</v>
      </c>
      <c r="EK467">
        <v>0</v>
      </c>
      <c r="EL467">
        <v>1</v>
      </c>
      <c r="EM467">
        <v>0</v>
      </c>
      <c r="EN467">
        <v>1</v>
      </c>
      <c r="EO467">
        <v>0</v>
      </c>
      <c r="EP467">
        <v>0</v>
      </c>
      <c r="EQ467">
        <v>0</v>
      </c>
      <c r="ER467">
        <v>1</v>
      </c>
      <c r="ES467">
        <v>1</v>
      </c>
      <c r="ET467">
        <v>1</v>
      </c>
      <c r="EU467">
        <v>1</v>
      </c>
      <c r="EV467">
        <v>0</v>
      </c>
      <c r="EW467">
        <v>0</v>
      </c>
    </row>
    <row r="468" spans="1:153" x14ac:dyDescent="0.35">
      <c r="A468" t="s">
        <v>1139</v>
      </c>
      <c r="B468" s="1">
        <v>42276</v>
      </c>
      <c r="C468" s="1">
        <v>42291</v>
      </c>
      <c r="D468">
        <v>1</v>
      </c>
      <c r="E468">
        <v>0</v>
      </c>
      <c r="F468">
        <v>0</v>
      </c>
      <c r="G468">
        <v>0</v>
      </c>
      <c r="H468">
        <v>1</v>
      </c>
      <c r="I468">
        <v>0</v>
      </c>
      <c r="J468">
        <v>1</v>
      </c>
      <c r="K468">
        <v>1</v>
      </c>
      <c r="L468">
        <v>0</v>
      </c>
      <c r="M468">
        <v>1</v>
      </c>
      <c r="N468">
        <v>1</v>
      </c>
      <c r="O468">
        <v>1</v>
      </c>
      <c r="P468">
        <v>1</v>
      </c>
      <c r="Q468">
        <v>0</v>
      </c>
      <c r="R468">
        <v>1</v>
      </c>
      <c r="S468">
        <v>1</v>
      </c>
      <c r="T468">
        <v>0</v>
      </c>
      <c r="U468">
        <v>0</v>
      </c>
      <c r="V468">
        <v>0</v>
      </c>
      <c r="W468">
        <v>0</v>
      </c>
      <c r="X468">
        <v>0</v>
      </c>
      <c r="Y468">
        <v>1</v>
      </c>
      <c r="Z468">
        <v>1</v>
      </c>
      <c r="AA468">
        <v>1</v>
      </c>
      <c r="AB468">
        <v>1</v>
      </c>
      <c r="AC468">
        <v>1</v>
      </c>
      <c r="AD468">
        <v>1</v>
      </c>
      <c r="AE468">
        <v>1</v>
      </c>
      <c r="AF468">
        <v>1</v>
      </c>
      <c r="AG468">
        <v>0</v>
      </c>
      <c r="AH468">
        <v>1</v>
      </c>
      <c r="AI468">
        <v>1</v>
      </c>
      <c r="AJ468">
        <v>0</v>
      </c>
      <c r="AK468">
        <v>0</v>
      </c>
      <c r="AL468">
        <v>0</v>
      </c>
      <c r="AM468">
        <v>0</v>
      </c>
      <c r="AN468">
        <v>1</v>
      </c>
      <c r="AO468">
        <v>0</v>
      </c>
      <c r="AP468" t="s">
        <v>1809</v>
      </c>
      <c r="AQ468" t="s">
        <v>1809</v>
      </c>
      <c r="AR468" t="s">
        <v>1809</v>
      </c>
      <c r="AS468" t="s">
        <v>1809</v>
      </c>
      <c r="AT468" t="s">
        <v>1809</v>
      </c>
      <c r="AU468" t="s">
        <v>1809</v>
      </c>
      <c r="AV468" t="s">
        <v>1809</v>
      </c>
      <c r="AW468" t="s">
        <v>1809</v>
      </c>
      <c r="AX468" t="s">
        <v>1809</v>
      </c>
      <c r="AY468" t="s">
        <v>1809</v>
      </c>
      <c r="AZ468">
        <v>1</v>
      </c>
      <c r="BA468">
        <v>0</v>
      </c>
      <c r="BB468">
        <v>0</v>
      </c>
      <c r="BC468">
        <v>1</v>
      </c>
      <c r="BD468">
        <v>0</v>
      </c>
      <c r="BE468">
        <v>0</v>
      </c>
      <c r="BF468">
        <v>0</v>
      </c>
      <c r="BG468">
        <v>0</v>
      </c>
      <c r="BH468">
        <v>0</v>
      </c>
      <c r="BI468">
        <v>0</v>
      </c>
      <c r="BJ468">
        <v>0</v>
      </c>
      <c r="BK468">
        <v>0</v>
      </c>
      <c r="BL468">
        <v>0</v>
      </c>
      <c r="BM468">
        <v>1</v>
      </c>
      <c r="BN468">
        <v>0</v>
      </c>
      <c r="BO468">
        <v>0</v>
      </c>
      <c r="BP468">
        <v>0</v>
      </c>
      <c r="BQ468">
        <v>0</v>
      </c>
      <c r="BR468">
        <v>1</v>
      </c>
      <c r="BS468">
        <v>1</v>
      </c>
      <c r="BT468">
        <v>1</v>
      </c>
      <c r="BU468">
        <v>0</v>
      </c>
      <c r="BV468">
        <v>1</v>
      </c>
      <c r="BW468">
        <v>1</v>
      </c>
      <c r="BX468">
        <v>0</v>
      </c>
      <c r="BY468">
        <v>0</v>
      </c>
      <c r="BZ468">
        <v>1</v>
      </c>
      <c r="CA468">
        <v>0</v>
      </c>
      <c r="CB468">
        <v>0</v>
      </c>
      <c r="CC468">
        <v>0</v>
      </c>
      <c r="CD468">
        <v>1</v>
      </c>
      <c r="CE468">
        <v>1</v>
      </c>
      <c r="CF468">
        <v>1</v>
      </c>
      <c r="CG468">
        <v>0</v>
      </c>
      <c r="CH468">
        <v>1</v>
      </c>
      <c r="CI468">
        <v>1</v>
      </c>
      <c r="CJ468">
        <v>1</v>
      </c>
      <c r="CK468">
        <v>1</v>
      </c>
      <c r="CL468">
        <v>1</v>
      </c>
      <c r="CM468">
        <v>0</v>
      </c>
      <c r="CN468">
        <v>0</v>
      </c>
      <c r="CO468">
        <v>0</v>
      </c>
      <c r="CP468">
        <v>0</v>
      </c>
      <c r="CQ468">
        <v>0</v>
      </c>
      <c r="CR468">
        <v>0</v>
      </c>
      <c r="CS468">
        <v>1</v>
      </c>
      <c r="CT468">
        <v>1</v>
      </c>
      <c r="CU468">
        <v>0</v>
      </c>
      <c r="CV468">
        <v>0</v>
      </c>
      <c r="CW468">
        <v>0</v>
      </c>
      <c r="CX468">
        <v>0</v>
      </c>
      <c r="CY468">
        <v>0</v>
      </c>
      <c r="CZ468">
        <v>0</v>
      </c>
      <c r="DA468">
        <v>0</v>
      </c>
      <c r="DB468">
        <v>1</v>
      </c>
      <c r="DC468">
        <v>1</v>
      </c>
      <c r="DD468">
        <v>0</v>
      </c>
      <c r="DE468">
        <v>0</v>
      </c>
      <c r="DF468">
        <v>0</v>
      </c>
      <c r="DG468">
        <v>0</v>
      </c>
      <c r="DH468">
        <v>0</v>
      </c>
      <c r="DI468">
        <v>0</v>
      </c>
      <c r="DJ468">
        <v>1</v>
      </c>
      <c r="DK468">
        <v>1</v>
      </c>
      <c r="DL468">
        <v>0</v>
      </c>
      <c r="DM468">
        <v>0</v>
      </c>
      <c r="DN468">
        <v>0</v>
      </c>
      <c r="DO468">
        <v>0</v>
      </c>
      <c r="DP468">
        <v>1</v>
      </c>
      <c r="DQ468">
        <v>1</v>
      </c>
      <c r="DR468">
        <v>0</v>
      </c>
      <c r="DS468">
        <v>1</v>
      </c>
      <c r="DT468">
        <v>0</v>
      </c>
      <c r="DU468">
        <v>0</v>
      </c>
      <c r="DV468">
        <v>0</v>
      </c>
      <c r="DW468">
        <v>1</v>
      </c>
      <c r="DX468">
        <v>0</v>
      </c>
      <c r="DY468">
        <v>0</v>
      </c>
      <c r="DZ468" t="s">
        <v>1809</v>
      </c>
      <c r="EA468">
        <v>1</v>
      </c>
      <c r="EB468">
        <v>0</v>
      </c>
      <c r="EC468">
        <v>0</v>
      </c>
      <c r="ED468">
        <v>0</v>
      </c>
      <c r="EE468">
        <v>0</v>
      </c>
      <c r="EF468">
        <v>0</v>
      </c>
      <c r="EG468">
        <v>0</v>
      </c>
      <c r="EH468">
        <v>1</v>
      </c>
      <c r="EI468">
        <v>1</v>
      </c>
      <c r="EJ468">
        <v>0</v>
      </c>
      <c r="EK468">
        <v>0</v>
      </c>
      <c r="EL468">
        <v>1</v>
      </c>
      <c r="EM468">
        <v>0</v>
      </c>
      <c r="EN468">
        <v>1</v>
      </c>
      <c r="EO468">
        <v>0</v>
      </c>
      <c r="EP468">
        <v>0</v>
      </c>
      <c r="EQ468">
        <v>0</v>
      </c>
      <c r="ER468">
        <v>1</v>
      </c>
      <c r="ES468">
        <v>1</v>
      </c>
      <c r="ET468">
        <v>1</v>
      </c>
      <c r="EU468">
        <v>1</v>
      </c>
      <c r="EV468">
        <v>0</v>
      </c>
      <c r="EW468">
        <v>0</v>
      </c>
    </row>
    <row r="469" spans="1:153" x14ac:dyDescent="0.35">
      <c r="A469" t="s">
        <v>1139</v>
      </c>
      <c r="B469" s="1">
        <v>42292</v>
      </c>
      <c r="C469" s="1">
        <v>42368</v>
      </c>
      <c r="D469">
        <v>1</v>
      </c>
      <c r="E469">
        <v>0</v>
      </c>
      <c r="F469">
        <v>0</v>
      </c>
      <c r="G469">
        <v>0</v>
      </c>
      <c r="H469">
        <v>1</v>
      </c>
      <c r="I469">
        <v>0</v>
      </c>
      <c r="J469">
        <v>1</v>
      </c>
      <c r="K469">
        <v>1</v>
      </c>
      <c r="L469">
        <v>0</v>
      </c>
      <c r="M469">
        <v>1</v>
      </c>
      <c r="N469">
        <v>1</v>
      </c>
      <c r="O469">
        <v>1</v>
      </c>
      <c r="P469">
        <v>1</v>
      </c>
      <c r="Q469">
        <v>0</v>
      </c>
      <c r="R469">
        <v>1</v>
      </c>
      <c r="S469">
        <v>1</v>
      </c>
      <c r="T469">
        <v>0</v>
      </c>
      <c r="U469">
        <v>0</v>
      </c>
      <c r="V469">
        <v>0</v>
      </c>
      <c r="W469">
        <v>0</v>
      </c>
      <c r="X469">
        <v>0</v>
      </c>
      <c r="Y469">
        <v>1</v>
      </c>
      <c r="Z469">
        <v>1</v>
      </c>
      <c r="AA469">
        <v>1</v>
      </c>
      <c r="AB469">
        <v>1</v>
      </c>
      <c r="AC469">
        <v>1</v>
      </c>
      <c r="AD469">
        <v>1</v>
      </c>
      <c r="AE469">
        <v>1</v>
      </c>
      <c r="AF469">
        <v>1</v>
      </c>
      <c r="AG469">
        <v>0</v>
      </c>
      <c r="AH469">
        <v>1</v>
      </c>
      <c r="AI469">
        <v>1</v>
      </c>
      <c r="AJ469">
        <v>0</v>
      </c>
      <c r="AK469">
        <v>0</v>
      </c>
      <c r="AL469">
        <v>0</v>
      </c>
      <c r="AM469">
        <v>0</v>
      </c>
      <c r="AN469">
        <v>1</v>
      </c>
      <c r="AO469">
        <v>0</v>
      </c>
      <c r="AP469" t="s">
        <v>1809</v>
      </c>
      <c r="AQ469" t="s">
        <v>1809</v>
      </c>
      <c r="AR469" t="s">
        <v>1809</v>
      </c>
      <c r="AS469" t="s">
        <v>1809</v>
      </c>
      <c r="AT469" t="s">
        <v>1809</v>
      </c>
      <c r="AU469" t="s">
        <v>1809</v>
      </c>
      <c r="AV469" t="s">
        <v>1809</v>
      </c>
      <c r="AW469" t="s">
        <v>1809</v>
      </c>
      <c r="AX469" t="s">
        <v>1809</v>
      </c>
      <c r="AY469" t="s">
        <v>1809</v>
      </c>
      <c r="AZ469">
        <v>1</v>
      </c>
      <c r="BA469">
        <v>0</v>
      </c>
      <c r="BB469">
        <v>0</v>
      </c>
      <c r="BC469">
        <v>1</v>
      </c>
      <c r="BD469">
        <v>0</v>
      </c>
      <c r="BE469">
        <v>0</v>
      </c>
      <c r="BF469">
        <v>0</v>
      </c>
      <c r="BG469">
        <v>0</v>
      </c>
      <c r="BH469">
        <v>0</v>
      </c>
      <c r="BI469">
        <v>0</v>
      </c>
      <c r="BJ469">
        <v>0</v>
      </c>
      <c r="BK469">
        <v>0</v>
      </c>
      <c r="BL469">
        <v>0</v>
      </c>
      <c r="BM469">
        <v>1</v>
      </c>
      <c r="BN469">
        <v>0</v>
      </c>
      <c r="BO469">
        <v>0</v>
      </c>
      <c r="BP469">
        <v>0</v>
      </c>
      <c r="BQ469">
        <v>0</v>
      </c>
      <c r="BR469">
        <v>1</v>
      </c>
      <c r="BS469">
        <v>1</v>
      </c>
      <c r="BT469">
        <v>1</v>
      </c>
      <c r="BU469">
        <v>0</v>
      </c>
      <c r="BV469">
        <v>1</v>
      </c>
      <c r="BW469">
        <v>1</v>
      </c>
      <c r="BX469">
        <v>0</v>
      </c>
      <c r="BY469">
        <v>0</v>
      </c>
      <c r="BZ469">
        <v>1</v>
      </c>
      <c r="CA469">
        <v>0</v>
      </c>
      <c r="CB469">
        <v>0</v>
      </c>
      <c r="CC469">
        <v>0</v>
      </c>
      <c r="CD469">
        <v>1</v>
      </c>
      <c r="CE469">
        <v>1</v>
      </c>
      <c r="CF469">
        <v>1</v>
      </c>
      <c r="CG469">
        <v>0</v>
      </c>
      <c r="CH469">
        <v>1</v>
      </c>
      <c r="CI469">
        <v>1</v>
      </c>
      <c r="CJ469">
        <v>1</v>
      </c>
      <c r="CK469">
        <v>1</v>
      </c>
      <c r="CL469">
        <v>1</v>
      </c>
      <c r="CM469">
        <v>0</v>
      </c>
      <c r="CN469">
        <v>0</v>
      </c>
      <c r="CO469">
        <v>0</v>
      </c>
      <c r="CP469">
        <v>0</v>
      </c>
      <c r="CQ469">
        <v>0</v>
      </c>
      <c r="CR469">
        <v>0</v>
      </c>
      <c r="CS469">
        <v>1</v>
      </c>
      <c r="CT469">
        <v>1</v>
      </c>
      <c r="CU469">
        <v>0</v>
      </c>
      <c r="CV469">
        <v>0</v>
      </c>
      <c r="CW469">
        <v>0</v>
      </c>
      <c r="CX469">
        <v>0</v>
      </c>
      <c r="CY469">
        <v>0</v>
      </c>
      <c r="CZ469">
        <v>0</v>
      </c>
      <c r="DA469">
        <v>0</v>
      </c>
      <c r="DB469">
        <v>1</v>
      </c>
      <c r="DC469">
        <v>1</v>
      </c>
      <c r="DD469">
        <v>0</v>
      </c>
      <c r="DE469">
        <v>0</v>
      </c>
      <c r="DF469">
        <v>0</v>
      </c>
      <c r="DG469">
        <v>0</v>
      </c>
      <c r="DH469">
        <v>0</v>
      </c>
      <c r="DI469">
        <v>0</v>
      </c>
      <c r="DJ469">
        <v>1</v>
      </c>
      <c r="DK469">
        <v>1</v>
      </c>
      <c r="DL469">
        <v>0</v>
      </c>
      <c r="DM469">
        <v>0</v>
      </c>
      <c r="DN469">
        <v>0</v>
      </c>
      <c r="DO469">
        <v>0</v>
      </c>
      <c r="DP469">
        <v>1</v>
      </c>
      <c r="DQ469">
        <v>1</v>
      </c>
      <c r="DR469">
        <v>0</v>
      </c>
      <c r="DS469">
        <v>1</v>
      </c>
      <c r="DT469">
        <v>0</v>
      </c>
      <c r="DU469">
        <v>0</v>
      </c>
      <c r="DV469">
        <v>0</v>
      </c>
      <c r="DW469">
        <v>1</v>
      </c>
      <c r="DX469">
        <v>0</v>
      </c>
      <c r="DY469">
        <v>0</v>
      </c>
      <c r="DZ469" t="s">
        <v>1809</v>
      </c>
      <c r="EA469">
        <v>1</v>
      </c>
      <c r="EB469">
        <v>0</v>
      </c>
      <c r="EC469">
        <v>0</v>
      </c>
      <c r="ED469">
        <v>0</v>
      </c>
      <c r="EE469">
        <v>0</v>
      </c>
      <c r="EF469">
        <v>0</v>
      </c>
      <c r="EG469">
        <v>0</v>
      </c>
      <c r="EH469">
        <v>1</v>
      </c>
      <c r="EI469">
        <v>1</v>
      </c>
      <c r="EJ469">
        <v>0</v>
      </c>
      <c r="EK469">
        <v>0</v>
      </c>
      <c r="EL469">
        <v>1</v>
      </c>
      <c r="EM469">
        <v>0</v>
      </c>
      <c r="EN469">
        <v>1</v>
      </c>
      <c r="EO469">
        <v>0</v>
      </c>
      <c r="EP469">
        <v>0</v>
      </c>
      <c r="EQ469">
        <v>0</v>
      </c>
      <c r="ER469">
        <v>1</v>
      </c>
      <c r="ES469">
        <v>1</v>
      </c>
      <c r="ET469">
        <v>1</v>
      </c>
      <c r="EU469">
        <v>1</v>
      </c>
      <c r="EV469">
        <v>0</v>
      </c>
      <c r="EW469">
        <v>0</v>
      </c>
    </row>
    <row r="470" spans="1:153" x14ac:dyDescent="0.35">
      <c r="A470" t="s">
        <v>1139</v>
      </c>
      <c r="B470" s="1">
        <v>42369</v>
      </c>
      <c r="C470" s="1">
        <v>42383</v>
      </c>
      <c r="D470">
        <v>1</v>
      </c>
      <c r="E470">
        <v>0</v>
      </c>
      <c r="F470">
        <v>0</v>
      </c>
      <c r="G470">
        <v>0</v>
      </c>
      <c r="H470">
        <v>1</v>
      </c>
      <c r="I470">
        <v>0</v>
      </c>
      <c r="J470">
        <v>1</v>
      </c>
      <c r="K470">
        <v>1</v>
      </c>
      <c r="L470">
        <v>0</v>
      </c>
      <c r="M470">
        <v>1</v>
      </c>
      <c r="N470">
        <v>1</v>
      </c>
      <c r="O470">
        <v>1</v>
      </c>
      <c r="P470">
        <v>1</v>
      </c>
      <c r="Q470">
        <v>0</v>
      </c>
      <c r="R470">
        <v>1</v>
      </c>
      <c r="S470">
        <v>1</v>
      </c>
      <c r="T470">
        <v>0</v>
      </c>
      <c r="U470">
        <v>0</v>
      </c>
      <c r="V470">
        <v>0</v>
      </c>
      <c r="W470">
        <v>0</v>
      </c>
      <c r="X470">
        <v>0</v>
      </c>
      <c r="Y470">
        <v>1</v>
      </c>
      <c r="Z470">
        <v>1</v>
      </c>
      <c r="AA470">
        <v>1</v>
      </c>
      <c r="AB470">
        <v>1</v>
      </c>
      <c r="AC470">
        <v>1</v>
      </c>
      <c r="AD470">
        <v>1</v>
      </c>
      <c r="AE470">
        <v>1</v>
      </c>
      <c r="AF470">
        <v>1</v>
      </c>
      <c r="AG470">
        <v>0</v>
      </c>
      <c r="AH470">
        <v>1</v>
      </c>
      <c r="AI470">
        <v>1</v>
      </c>
      <c r="AJ470">
        <v>0</v>
      </c>
      <c r="AK470">
        <v>0</v>
      </c>
      <c r="AL470">
        <v>0</v>
      </c>
      <c r="AM470">
        <v>0</v>
      </c>
      <c r="AN470">
        <v>1</v>
      </c>
      <c r="AO470">
        <v>0</v>
      </c>
      <c r="AP470" t="s">
        <v>1809</v>
      </c>
      <c r="AQ470" t="s">
        <v>1809</v>
      </c>
      <c r="AR470" t="s">
        <v>1809</v>
      </c>
      <c r="AS470" t="s">
        <v>1809</v>
      </c>
      <c r="AT470" t="s">
        <v>1809</v>
      </c>
      <c r="AU470" t="s">
        <v>1809</v>
      </c>
      <c r="AV470" t="s">
        <v>1809</v>
      </c>
      <c r="AW470" t="s">
        <v>1809</v>
      </c>
      <c r="AX470" t="s">
        <v>1809</v>
      </c>
      <c r="AY470" t="s">
        <v>1809</v>
      </c>
      <c r="AZ470">
        <v>1</v>
      </c>
      <c r="BA470">
        <v>0</v>
      </c>
      <c r="BB470">
        <v>0</v>
      </c>
      <c r="BC470">
        <v>1</v>
      </c>
      <c r="BD470">
        <v>0</v>
      </c>
      <c r="BE470">
        <v>0</v>
      </c>
      <c r="BF470">
        <v>0</v>
      </c>
      <c r="BG470">
        <v>0</v>
      </c>
      <c r="BH470">
        <v>0</v>
      </c>
      <c r="BI470">
        <v>0</v>
      </c>
      <c r="BJ470">
        <v>0</v>
      </c>
      <c r="BK470">
        <v>0</v>
      </c>
      <c r="BL470">
        <v>0</v>
      </c>
      <c r="BM470">
        <v>1</v>
      </c>
      <c r="BN470">
        <v>0</v>
      </c>
      <c r="BO470">
        <v>0</v>
      </c>
      <c r="BP470">
        <v>0</v>
      </c>
      <c r="BQ470">
        <v>0</v>
      </c>
      <c r="BR470">
        <v>1</v>
      </c>
      <c r="BS470">
        <v>1</v>
      </c>
      <c r="BT470">
        <v>1</v>
      </c>
      <c r="BU470">
        <v>0</v>
      </c>
      <c r="BV470">
        <v>1</v>
      </c>
      <c r="BW470">
        <v>1</v>
      </c>
      <c r="BX470">
        <v>0</v>
      </c>
      <c r="BY470">
        <v>0</v>
      </c>
      <c r="BZ470">
        <v>1</v>
      </c>
      <c r="CA470">
        <v>0</v>
      </c>
      <c r="CB470">
        <v>0</v>
      </c>
      <c r="CC470">
        <v>0</v>
      </c>
      <c r="CD470">
        <v>1</v>
      </c>
      <c r="CE470">
        <v>1</v>
      </c>
      <c r="CF470">
        <v>1</v>
      </c>
      <c r="CG470">
        <v>0</v>
      </c>
      <c r="CH470">
        <v>1</v>
      </c>
      <c r="CI470">
        <v>1</v>
      </c>
      <c r="CJ470">
        <v>1</v>
      </c>
      <c r="CK470">
        <v>1</v>
      </c>
      <c r="CL470">
        <v>1</v>
      </c>
      <c r="CM470">
        <v>0</v>
      </c>
      <c r="CN470">
        <v>1</v>
      </c>
      <c r="CO470">
        <v>0</v>
      </c>
      <c r="CP470">
        <v>0</v>
      </c>
      <c r="CQ470">
        <v>1</v>
      </c>
      <c r="CR470">
        <v>0</v>
      </c>
      <c r="CS470">
        <v>1</v>
      </c>
      <c r="CT470">
        <v>0</v>
      </c>
      <c r="CU470">
        <v>0</v>
      </c>
      <c r="CV470">
        <v>0</v>
      </c>
      <c r="CW470">
        <v>1</v>
      </c>
      <c r="CX470">
        <v>0</v>
      </c>
      <c r="CY470">
        <v>0</v>
      </c>
      <c r="CZ470">
        <v>1</v>
      </c>
      <c r="DA470">
        <v>0</v>
      </c>
      <c r="DB470">
        <v>1</v>
      </c>
      <c r="DC470">
        <v>0</v>
      </c>
      <c r="DD470">
        <v>0</v>
      </c>
      <c r="DE470">
        <v>0</v>
      </c>
      <c r="DF470">
        <v>1</v>
      </c>
      <c r="DG470">
        <v>0</v>
      </c>
      <c r="DH470">
        <v>1</v>
      </c>
      <c r="DI470">
        <v>0</v>
      </c>
      <c r="DJ470">
        <v>1</v>
      </c>
      <c r="DK470">
        <v>0</v>
      </c>
      <c r="DL470">
        <v>0</v>
      </c>
      <c r="DM470">
        <v>1</v>
      </c>
      <c r="DN470">
        <v>0</v>
      </c>
      <c r="DO470">
        <v>1</v>
      </c>
      <c r="DP470">
        <v>1</v>
      </c>
      <c r="DQ470">
        <v>0</v>
      </c>
      <c r="DR470">
        <v>0</v>
      </c>
      <c r="DS470">
        <v>1</v>
      </c>
      <c r="DT470">
        <v>1</v>
      </c>
      <c r="DU470">
        <v>1</v>
      </c>
      <c r="DV470">
        <v>0</v>
      </c>
      <c r="DW470">
        <v>1</v>
      </c>
      <c r="DX470">
        <v>0</v>
      </c>
      <c r="DY470">
        <v>0</v>
      </c>
      <c r="DZ470" t="s">
        <v>1809</v>
      </c>
      <c r="EA470">
        <v>1</v>
      </c>
      <c r="EB470">
        <v>0</v>
      </c>
      <c r="EC470">
        <v>0</v>
      </c>
      <c r="ED470">
        <v>0</v>
      </c>
      <c r="EE470">
        <v>0</v>
      </c>
      <c r="EF470">
        <v>0</v>
      </c>
      <c r="EG470">
        <v>0</v>
      </c>
      <c r="EH470">
        <v>1</v>
      </c>
      <c r="EI470">
        <v>1</v>
      </c>
      <c r="EJ470">
        <v>0</v>
      </c>
      <c r="EK470">
        <v>0</v>
      </c>
      <c r="EL470">
        <v>1</v>
      </c>
      <c r="EM470">
        <v>0</v>
      </c>
      <c r="EN470">
        <v>1</v>
      </c>
      <c r="EO470">
        <v>0</v>
      </c>
      <c r="EP470">
        <v>0</v>
      </c>
      <c r="EQ470">
        <v>0</v>
      </c>
      <c r="ER470">
        <v>1</v>
      </c>
      <c r="ES470">
        <v>1</v>
      </c>
      <c r="ET470">
        <v>1</v>
      </c>
      <c r="EU470">
        <v>1</v>
      </c>
      <c r="EV470">
        <v>0</v>
      </c>
      <c r="EW470">
        <v>0</v>
      </c>
    </row>
    <row r="471" spans="1:153" x14ac:dyDescent="0.35">
      <c r="A471" t="s">
        <v>1139</v>
      </c>
      <c r="B471" s="1">
        <v>42384</v>
      </c>
      <c r="C471" s="1">
        <v>42451</v>
      </c>
      <c r="D471">
        <v>1</v>
      </c>
      <c r="E471">
        <v>0</v>
      </c>
      <c r="F471">
        <v>0</v>
      </c>
      <c r="G471">
        <v>0</v>
      </c>
      <c r="H471">
        <v>1</v>
      </c>
      <c r="I471">
        <v>0</v>
      </c>
      <c r="J471">
        <v>1</v>
      </c>
      <c r="K471">
        <v>1</v>
      </c>
      <c r="L471">
        <v>0</v>
      </c>
      <c r="M471">
        <v>1</v>
      </c>
      <c r="N471">
        <v>1</v>
      </c>
      <c r="O471">
        <v>1</v>
      </c>
      <c r="P471">
        <v>1</v>
      </c>
      <c r="Q471">
        <v>0</v>
      </c>
      <c r="R471">
        <v>1</v>
      </c>
      <c r="S471">
        <v>1</v>
      </c>
      <c r="T471">
        <v>0</v>
      </c>
      <c r="U471">
        <v>0</v>
      </c>
      <c r="V471">
        <v>0</v>
      </c>
      <c r="W471">
        <v>0</v>
      </c>
      <c r="X471">
        <v>0</v>
      </c>
      <c r="Y471">
        <v>1</v>
      </c>
      <c r="Z471">
        <v>1</v>
      </c>
      <c r="AA471">
        <v>1</v>
      </c>
      <c r="AB471">
        <v>1</v>
      </c>
      <c r="AC471">
        <v>1</v>
      </c>
      <c r="AD471">
        <v>1</v>
      </c>
      <c r="AE471">
        <v>1</v>
      </c>
      <c r="AF471">
        <v>1</v>
      </c>
      <c r="AG471">
        <v>0</v>
      </c>
      <c r="AH471">
        <v>1</v>
      </c>
      <c r="AI471">
        <v>1</v>
      </c>
      <c r="AJ471">
        <v>0</v>
      </c>
      <c r="AK471">
        <v>0</v>
      </c>
      <c r="AL471">
        <v>0</v>
      </c>
      <c r="AM471">
        <v>0</v>
      </c>
      <c r="AN471">
        <v>1</v>
      </c>
      <c r="AO471">
        <v>0</v>
      </c>
      <c r="AP471" t="s">
        <v>1809</v>
      </c>
      <c r="AQ471" t="s">
        <v>1809</v>
      </c>
      <c r="AR471" t="s">
        <v>1809</v>
      </c>
      <c r="AS471" t="s">
        <v>1809</v>
      </c>
      <c r="AT471" t="s">
        <v>1809</v>
      </c>
      <c r="AU471" t="s">
        <v>1809</v>
      </c>
      <c r="AV471" t="s">
        <v>1809</v>
      </c>
      <c r="AW471" t="s">
        <v>1809</v>
      </c>
      <c r="AX471" t="s">
        <v>1809</v>
      </c>
      <c r="AY471" t="s">
        <v>1809</v>
      </c>
      <c r="AZ471">
        <v>1</v>
      </c>
      <c r="BA471">
        <v>0</v>
      </c>
      <c r="BB471">
        <v>0</v>
      </c>
      <c r="BC471">
        <v>1</v>
      </c>
      <c r="BD471">
        <v>0</v>
      </c>
      <c r="BE471">
        <v>0</v>
      </c>
      <c r="BF471">
        <v>0</v>
      </c>
      <c r="BG471">
        <v>0</v>
      </c>
      <c r="BH471">
        <v>0</v>
      </c>
      <c r="BI471">
        <v>0</v>
      </c>
      <c r="BJ471">
        <v>0</v>
      </c>
      <c r="BK471">
        <v>0</v>
      </c>
      <c r="BL471">
        <v>0</v>
      </c>
      <c r="BM471">
        <v>1</v>
      </c>
      <c r="BN471">
        <v>0</v>
      </c>
      <c r="BO471">
        <v>0</v>
      </c>
      <c r="BP471">
        <v>0</v>
      </c>
      <c r="BQ471">
        <v>0</v>
      </c>
      <c r="BR471">
        <v>1</v>
      </c>
      <c r="BS471">
        <v>1</v>
      </c>
      <c r="BT471">
        <v>1</v>
      </c>
      <c r="BU471">
        <v>0</v>
      </c>
      <c r="BV471">
        <v>1</v>
      </c>
      <c r="BW471">
        <v>1</v>
      </c>
      <c r="BX471">
        <v>0</v>
      </c>
      <c r="BY471">
        <v>0</v>
      </c>
      <c r="BZ471">
        <v>1</v>
      </c>
      <c r="CA471">
        <v>0</v>
      </c>
      <c r="CB471">
        <v>0</v>
      </c>
      <c r="CC471">
        <v>0</v>
      </c>
      <c r="CD471">
        <v>1</v>
      </c>
      <c r="CE471">
        <v>1</v>
      </c>
      <c r="CF471">
        <v>1</v>
      </c>
      <c r="CG471">
        <v>0</v>
      </c>
      <c r="CH471">
        <v>1</v>
      </c>
      <c r="CI471">
        <v>1</v>
      </c>
      <c r="CJ471">
        <v>1</v>
      </c>
      <c r="CK471">
        <v>1</v>
      </c>
      <c r="CL471">
        <v>1</v>
      </c>
      <c r="CM471">
        <v>0</v>
      </c>
      <c r="CN471">
        <v>1</v>
      </c>
      <c r="CO471">
        <v>0</v>
      </c>
      <c r="CP471">
        <v>0</v>
      </c>
      <c r="CQ471">
        <v>1</v>
      </c>
      <c r="CR471">
        <v>0</v>
      </c>
      <c r="CS471">
        <v>1</v>
      </c>
      <c r="CT471">
        <v>0</v>
      </c>
      <c r="CU471">
        <v>0</v>
      </c>
      <c r="CV471">
        <v>0</v>
      </c>
      <c r="CW471">
        <v>1</v>
      </c>
      <c r="CX471">
        <v>0</v>
      </c>
      <c r="CY471">
        <v>0</v>
      </c>
      <c r="CZ471">
        <v>1</v>
      </c>
      <c r="DA471">
        <v>0</v>
      </c>
      <c r="DB471">
        <v>1</v>
      </c>
      <c r="DC471">
        <v>0</v>
      </c>
      <c r="DD471">
        <v>0</v>
      </c>
      <c r="DE471">
        <v>0</v>
      </c>
      <c r="DF471">
        <v>1</v>
      </c>
      <c r="DG471">
        <v>0</v>
      </c>
      <c r="DH471">
        <v>1</v>
      </c>
      <c r="DI471">
        <v>0</v>
      </c>
      <c r="DJ471">
        <v>1</v>
      </c>
      <c r="DK471">
        <v>0</v>
      </c>
      <c r="DL471">
        <v>0</v>
      </c>
      <c r="DM471">
        <v>1</v>
      </c>
      <c r="DN471">
        <v>0</v>
      </c>
      <c r="DO471">
        <v>1</v>
      </c>
      <c r="DP471">
        <v>1</v>
      </c>
      <c r="DQ471">
        <v>0</v>
      </c>
      <c r="DR471">
        <v>0</v>
      </c>
      <c r="DS471">
        <v>1</v>
      </c>
      <c r="DT471">
        <v>1</v>
      </c>
      <c r="DU471">
        <v>1</v>
      </c>
      <c r="DV471">
        <v>0</v>
      </c>
      <c r="DW471">
        <v>1</v>
      </c>
      <c r="DX471">
        <v>0</v>
      </c>
      <c r="DY471">
        <v>0</v>
      </c>
      <c r="DZ471" t="s">
        <v>1809</v>
      </c>
      <c r="EA471">
        <v>1</v>
      </c>
      <c r="EB471">
        <v>0</v>
      </c>
      <c r="EC471">
        <v>0</v>
      </c>
      <c r="ED471">
        <v>0</v>
      </c>
      <c r="EE471">
        <v>0</v>
      </c>
      <c r="EF471">
        <v>0</v>
      </c>
      <c r="EG471">
        <v>0</v>
      </c>
      <c r="EH471">
        <v>1</v>
      </c>
      <c r="EI471">
        <v>1</v>
      </c>
      <c r="EJ471">
        <v>0</v>
      </c>
      <c r="EK471">
        <v>0</v>
      </c>
      <c r="EL471">
        <v>1</v>
      </c>
      <c r="EM471">
        <v>0</v>
      </c>
      <c r="EN471">
        <v>1</v>
      </c>
      <c r="EO471">
        <v>0</v>
      </c>
      <c r="EP471">
        <v>0</v>
      </c>
      <c r="EQ471">
        <v>0</v>
      </c>
      <c r="ER471">
        <v>1</v>
      </c>
      <c r="ES471">
        <v>1</v>
      </c>
      <c r="ET471">
        <v>1</v>
      </c>
      <c r="EU471">
        <v>1</v>
      </c>
      <c r="EV471">
        <v>0</v>
      </c>
      <c r="EW471">
        <v>0</v>
      </c>
    </row>
    <row r="472" spans="1:153" x14ac:dyDescent="0.35">
      <c r="A472" t="s">
        <v>1139</v>
      </c>
      <c r="B472" s="1">
        <v>42452</v>
      </c>
      <c r="C472" s="1">
        <v>42620</v>
      </c>
      <c r="D472">
        <v>1</v>
      </c>
      <c r="E472">
        <v>0</v>
      </c>
      <c r="F472">
        <v>0</v>
      </c>
      <c r="G472">
        <v>0</v>
      </c>
      <c r="H472">
        <v>1</v>
      </c>
      <c r="I472">
        <v>0</v>
      </c>
      <c r="J472">
        <v>1</v>
      </c>
      <c r="K472">
        <v>1</v>
      </c>
      <c r="L472">
        <v>0</v>
      </c>
      <c r="M472">
        <v>1</v>
      </c>
      <c r="N472">
        <v>1</v>
      </c>
      <c r="O472">
        <v>1</v>
      </c>
      <c r="P472">
        <v>1</v>
      </c>
      <c r="Q472">
        <v>0</v>
      </c>
      <c r="R472">
        <v>1</v>
      </c>
      <c r="S472">
        <v>1</v>
      </c>
      <c r="T472">
        <v>0</v>
      </c>
      <c r="U472">
        <v>0</v>
      </c>
      <c r="V472">
        <v>0</v>
      </c>
      <c r="W472">
        <v>0</v>
      </c>
      <c r="X472">
        <v>0</v>
      </c>
      <c r="Y472">
        <v>1</v>
      </c>
      <c r="Z472">
        <v>1</v>
      </c>
      <c r="AA472">
        <v>1</v>
      </c>
      <c r="AB472">
        <v>1</v>
      </c>
      <c r="AC472">
        <v>1</v>
      </c>
      <c r="AD472">
        <v>1</v>
      </c>
      <c r="AE472">
        <v>1</v>
      </c>
      <c r="AF472">
        <v>1</v>
      </c>
      <c r="AG472">
        <v>0</v>
      </c>
      <c r="AH472">
        <v>1</v>
      </c>
      <c r="AI472">
        <v>1</v>
      </c>
      <c r="AJ472">
        <v>0</v>
      </c>
      <c r="AK472">
        <v>0</v>
      </c>
      <c r="AL472">
        <v>0</v>
      </c>
      <c r="AM472">
        <v>0</v>
      </c>
      <c r="AN472">
        <v>1</v>
      </c>
      <c r="AO472">
        <v>0</v>
      </c>
      <c r="AP472" t="s">
        <v>1809</v>
      </c>
      <c r="AQ472" t="s">
        <v>1809</v>
      </c>
      <c r="AR472" t="s">
        <v>1809</v>
      </c>
      <c r="AS472" t="s">
        <v>1809</v>
      </c>
      <c r="AT472" t="s">
        <v>1809</v>
      </c>
      <c r="AU472" t="s">
        <v>1809</v>
      </c>
      <c r="AV472" t="s">
        <v>1809</v>
      </c>
      <c r="AW472" t="s">
        <v>1809</v>
      </c>
      <c r="AX472" t="s">
        <v>1809</v>
      </c>
      <c r="AY472" t="s">
        <v>1809</v>
      </c>
      <c r="AZ472">
        <v>1</v>
      </c>
      <c r="BA472">
        <v>0</v>
      </c>
      <c r="BB472">
        <v>0</v>
      </c>
      <c r="BC472">
        <v>1</v>
      </c>
      <c r="BD472">
        <v>0</v>
      </c>
      <c r="BE472">
        <v>0</v>
      </c>
      <c r="BF472">
        <v>0</v>
      </c>
      <c r="BG472">
        <v>0</v>
      </c>
      <c r="BH472">
        <v>0</v>
      </c>
      <c r="BI472">
        <v>0</v>
      </c>
      <c r="BJ472">
        <v>0</v>
      </c>
      <c r="BK472">
        <v>0</v>
      </c>
      <c r="BL472">
        <v>0</v>
      </c>
      <c r="BM472">
        <v>1</v>
      </c>
      <c r="BN472">
        <v>0</v>
      </c>
      <c r="BO472">
        <v>0</v>
      </c>
      <c r="BP472">
        <v>0</v>
      </c>
      <c r="BQ472">
        <v>0</v>
      </c>
      <c r="BR472">
        <v>1</v>
      </c>
      <c r="BS472">
        <v>1</v>
      </c>
      <c r="BT472">
        <v>1</v>
      </c>
      <c r="BU472">
        <v>0</v>
      </c>
      <c r="BV472">
        <v>1</v>
      </c>
      <c r="BW472">
        <v>1</v>
      </c>
      <c r="BX472">
        <v>0</v>
      </c>
      <c r="BY472">
        <v>0</v>
      </c>
      <c r="BZ472">
        <v>1</v>
      </c>
      <c r="CA472">
        <v>0</v>
      </c>
      <c r="CB472">
        <v>0</v>
      </c>
      <c r="CC472">
        <v>0</v>
      </c>
      <c r="CD472">
        <v>1</v>
      </c>
      <c r="CE472">
        <v>1</v>
      </c>
      <c r="CF472">
        <v>1</v>
      </c>
      <c r="CG472">
        <v>0</v>
      </c>
      <c r="CH472">
        <v>1</v>
      </c>
      <c r="CI472">
        <v>1</v>
      </c>
      <c r="CJ472">
        <v>1</v>
      </c>
      <c r="CK472">
        <v>1</v>
      </c>
      <c r="CL472">
        <v>1</v>
      </c>
      <c r="CM472">
        <v>0</v>
      </c>
      <c r="CN472">
        <v>1</v>
      </c>
      <c r="CO472">
        <v>0</v>
      </c>
      <c r="CP472">
        <v>0</v>
      </c>
      <c r="CQ472">
        <v>1</v>
      </c>
      <c r="CR472">
        <v>0</v>
      </c>
      <c r="CS472">
        <v>1</v>
      </c>
      <c r="CT472">
        <v>0</v>
      </c>
      <c r="CU472">
        <v>0</v>
      </c>
      <c r="CV472">
        <v>0</v>
      </c>
      <c r="CW472">
        <v>1</v>
      </c>
      <c r="CX472">
        <v>0</v>
      </c>
      <c r="CY472">
        <v>0</v>
      </c>
      <c r="CZ472">
        <v>1</v>
      </c>
      <c r="DA472">
        <v>0</v>
      </c>
      <c r="DB472">
        <v>1</v>
      </c>
      <c r="DC472">
        <v>0</v>
      </c>
      <c r="DD472">
        <v>0</v>
      </c>
      <c r="DE472">
        <v>0</v>
      </c>
      <c r="DF472">
        <v>1</v>
      </c>
      <c r="DG472">
        <v>0</v>
      </c>
      <c r="DH472">
        <v>1</v>
      </c>
      <c r="DI472">
        <v>0</v>
      </c>
      <c r="DJ472">
        <v>1</v>
      </c>
      <c r="DK472">
        <v>0</v>
      </c>
      <c r="DL472">
        <v>0</v>
      </c>
      <c r="DM472">
        <v>1</v>
      </c>
      <c r="DN472">
        <v>0</v>
      </c>
      <c r="DO472">
        <v>1</v>
      </c>
      <c r="DP472">
        <v>1</v>
      </c>
      <c r="DQ472">
        <v>0</v>
      </c>
      <c r="DR472">
        <v>0</v>
      </c>
      <c r="DS472">
        <v>1</v>
      </c>
      <c r="DT472">
        <v>1</v>
      </c>
      <c r="DU472">
        <v>1</v>
      </c>
      <c r="DV472">
        <v>0</v>
      </c>
      <c r="DW472">
        <v>1</v>
      </c>
      <c r="DX472">
        <v>0</v>
      </c>
      <c r="DY472">
        <v>0</v>
      </c>
      <c r="DZ472" t="s">
        <v>1809</v>
      </c>
      <c r="EA472">
        <v>1</v>
      </c>
      <c r="EB472">
        <v>0</v>
      </c>
      <c r="EC472">
        <v>0</v>
      </c>
      <c r="ED472">
        <v>0</v>
      </c>
      <c r="EE472">
        <v>0</v>
      </c>
      <c r="EF472">
        <v>0</v>
      </c>
      <c r="EG472">
        <v>0</v>
      </c>
      <c r="EH472">
        <v>1</v>
      </c>
      <c r="EI472">
        <v>1</v>
      </c>
      <c r="EJ472">
        <v>0</v>
      </c>
      <c r="EK472">
        <v>0</v>
      </c>
      <c r="EL472">
        <v>1</v>
      </c>
      <c r="EM472">
        <v>0</v>
      </c>
      <c r="EN472">
        <v>1</v>
      </c>
      <c r="EO472">
        <v>0</v>
      </c>
      <c r="EP472">
        <v>0</v>
      </c>
      <c r="EQ472">
        <v>0</v>
      </c>
      <c r="ER472">
        <v>1</v>
      </c>
      <c r="ES472">
        <v>1</v>
      </c>
      <c r="ET472">
        <v>1</v>
      </c>
      <c r="EU472">
        <v>1</v>
      </c>
      <c r="EV472">
        <v>0</v>
      </c>
      <c r="EW472">
        <v>0</v>
      </c>
    </row>
    <row r="473" spans="1:153" x14ac:dyDescent="0.35">
      <c r="A473" t="s">
        <v>1139</v>
      </c>
      <c r="B473" s="1">
        <v>42621</v>
      </c>
      <c r="C473" s="1">
        <v>42704</v>
      </c>
      <c r="D473">
        <v>1</v>
      </c>
      <c r="E473">
        <v>0</v>
      </c>
      <c r="F473">
        <v>0</v>
      </c>
      <c r="G473">
        <v>0</v>
      </c>
      <c r="H473">
        <v>1</v>
      </c>
      <c r="I473">
        <v>0</v>
      </c>
      <c r="J473">
        <v>1</v>
      </c>
      <c r="K473">
        <v>1</v>
      </c>
      <c r="L473">
        <v>0</v>
      </c>
      <c r="M473">
        <v>1</v>
      </c>
      <c r="N473">
        <v>1</v>
      </c>
      <c r="O473">
        <v>1</v>
      </c>
      <c r="P473">
        <v>1</v>
      </c>
      <c r="Q473">
        <v>0</v>
      </c>
      <c r="R473">
        <v>1</v>
      </c>
      <c r="S473">
        <v>1</v>
      </c>
      <c r="T473">
        <v>0</v>
      </c>
      <c r="U473">
        <v>0</v>
      </c>
      <c r="V473">
        <v>0</v>
      </c>
      <c r="W473">
        <v>0</v>
      </c>
      <c r="X473">
        <v>0</v>
      </c>
      <c r="Y473">
        <v>1</v>
      </c>
      <c r="Z473">
        <v>1</v>
      </c>
      <c r="AA473">
        <v>1</v>
      </c>
      <c r="AB473">
        <v>1</v>
      </c>
      <c r="AC473">
        <v>1</v>
      </c>
      <c r="AD473">
        <v>1</v>
      </c>
      <c r="AE473">
        <v>1</v>
      </c>
      <c r="AF473">
        <v>1</v>
      </c>
      <c r="AG473">
        <v>0</v>
      </c>
      <c r="AH473">
        <v>1</v>
      </c>
      <c r="AI473">
        <v>1</v>
      </c>
      <c r="AJ473">
        <v>0</v>
      </c>
      <c r="AK473">
        <v>0</v>
      </c>
      <c r="AL473">
        <v>0</v>
      </c>
      <c r="AM473">
        <v>0</v>
      </c>
      <c r="AN473">
        <v>1</v>
      </c>
      <c r="AO473">
        <v>0</v>
      </c>
      <c r="AP473" t="s">
        <v>1809</v>
      </c>
      <c r="AQ473" t="s">
        <v>1809</v>
      </c>
      <c r="AR473" t="s">
        <v>1809</v>
      </c>
      <c r="AS473" t="s">
        <v>1809</v>
      </c>
      <c r="AT473" t="s">
        <v>1809</v>
      </c>
      <c r="AU473" t="s">
        <v>1809</v>
      </c>
      <c r="AV473" t="s">
        <v>1809</v>
      </c>
      <c r="AW473" t="s">
        <v>1809</v>
      </c>
      <c r="AX473" t="s">
        <v>1809</v>
      </c>
      <c r="AY473" t="s">
        <v>1809</v>
      </c>
      <c r="AZ473">
        <v>1</v>
      </c>
      <c r="BA473">
        <v>0</v>
      </c>
      <c r="BB473">
        <v>0</v>
      </c>
      <c r="BC473">
        <v>1</v>
      </c>
      <c r="BD473">
        <v>0</v>
      </c>
      <c r="BE473">
        <v>0</v>
      </c>
      <c r="BF473">
        <v>0</v>
      </c>
      <c r="BG473">
        <v>0</v>
      </c>
      <c r="BH473">
        <v>0</v>
      </c>
      <c r="BI473">
        <v>0</v>
      </c>
      <c r="BJ473">
        <v>0</v>
      </c>
      <c r="BK473">
        <v>0</v>
      </c>
      <c r="BL473">
        <v>0</v>
      </c>
      <c r="BM473">
        <v>1</v>
      </c>
      <c r="BN473">
        <v>0</v>
      </c>
      <c r="BO473">
        <v>0</v>
      </c>
      <c r="BP473">
        <v>0</v>
      </c>
      <c r="BQ473">
        <v>0</v>
      </c>
      <c r="BR473">
        <v>1</v>
      </c>
      <c r="BS473">
        <v>1</v>
      </c>
      <c r="BT473">
        <v>1</v>
      </c>
      <c r="BU473">
        <v>0</v>
      </c>
      <c r="BV473">
        <v>1</v>
      </c>
      <c r="BW473">
        <v>1</v>
      </c>
      <c r="BX473">
        <v>0</v>
      </c>
      <c r="BY473">
        <v>0</v>
      </c>
      <c r="BZ473">
        <v>1</v>
      </c>
      <c r="CA473">
        <v>0</v>
      </c>
      <c r="CB473">
        <v>0</v>
      </c>
      <c r="CC473">
        <v>0</v>
      </c>
      <c r="CD473">
        <v>1</v>
      </c>
      <c r="CE473">
        <v>1</v>
      </c>
      <c r="CF473">
        <v>1</v>
      </c>
      <c r="CG473">
        <v>0</v>
      </c>
      <c r="CH473">
        <v>1</v>
      </c>
      <c r="CI473">
        <v>1</v>
      </c>
      <c r="CJ473">
        <v>1</v>
      </c>
      <c r="CK473">
        <v>1</v>
      </c>
      <c r="CL473">
        <v>1</v>
      </c>
      <c r="CM473">
        <v>0</v>
      </c>
      <c r="CN473">
        <v>1</v>
      </c>
      <c r="CO473">
        <v>0</v>
      </c>
      <c r="CP473">
        <v>0</v>
      </c>
      <c r="CQ473">
        <v>1</v>
      </c>
      <c r="CR473">
        <v>0</v>
      </c>
      <c r="CS473">
        <v>1</v>
      </c>
      <c r="CT473">
        <v>0</v>
      </c>
      <c r="CU473">
        <v>0</v>
      </c>
      <c r="CV473">
        <v>0</v>
      </c>
      <c r="CW473">
        <v>1</v>
      </c>
      <c r="CX473">
        <v>0</v>
      </c>
      <c r="CY473">
        <v>0</v>
      </c>
      <c r="CZ473">
        <v>1</v>
      </c>
      <c r="DA473">
        <v>0</v>
      </c>
      <c r="DB473">
        <v>1</v>
      </c>
      <c r="DC473">
        <v>0</v>
      </c>
      <c r="DD473">
        <v>0</v>
      </c>
      <c r="DE473">
        <v>0</v>
      </c>
      <c r="DF473">
        <v>1</v>
      </c>
      <c r="DG473">
        <v>0</v>
      </c>
      <c r="DH473">
        <v>1</v>
      </c>
      <c r="DI473">
        <v>0</v>
      </c>
      <c r="DJ473">
        <v>1</v>
      </c>
      <c r="DK473">
        <v>0</v>
      </c>
      <c r="DL473">
        <v>0</v>
      </c>
      <c r="DM473">
        <v>1</v>
      </c>
      <c r="DN473">
        <v>0</v>
      </c>
      <c r="DO473">
        <v>1</v>
      </c>
      <c r="DP473">
        <v>1</v>
      </c>
      <c r="DQ473">
        <v>0</v>
      </c>
      <c r="DR473">
        <v>0</v>
      </c>
      <c r="DS473">
        <v>1</v>
      </c>
      <c r="DT473">
        <v>1</v>
      </c>
      <c r="DU473">
        <v>1</v>
      </c>
      <c r="DV473">
        <v>0</v>
      </c>
      <c r="DW473">
        <v>1</v>
      </c>
      <c r="DX473">
        <v>0</v>
      </c>
      <c r="DY473">
        <v>0</v>
      </c>
      <c r="DZ473" t="s">
        <v>1809</v>
      </c>
      <c r="EA473">
        <v>1</v>
      </c>
      <c r="EB473">
        <v>0</v>
      </c>
      <c r="EC473">
        <v>0</v>
      </c>
      <c r="ED473">
        <v>0</v>
      </c>
      <c r="EE473">
        <v>0</v>
      </c>
      <c r="EF473">
        <v>0</v>
      </c>
      <c r="EG473">
        <v>0</v>
      </c>
      <c r="EH473">
        <v>1</v>
      </c>
      <c r="EI473">
        <v>1</v>
      </c>
      <c r="EJ473">
        <v>0</v>
      </c>
      <c r="EK473">
        <v>0</v>
      </c>
      <c r="EL473">
        <v>1</v>
      </c>
      <c r="EM473">
        <v>0</v>
      </c>
      <c r="EN473">
        <v>1</v>
      </c>
      <c r="EO473">
        <v>0</v>
      </c>
      <c r="EP473">
        <v>0</v>
      </c>
      <c r="EQ473">
        <v>0</v>
      </c>
      <c r="ER473">
        <v>1</v>
      </c>
      <c r="ES473">
        <v>1</v>
      </c>
      <c r="ET473">
        <v>1</v>
      </c>
      <c r="EU473">
        <v>1</v>
      </c>
      <c r="EV473">
        <v>0</v>
      </c>
      <c r="EW473">
        <v>0</v>
      </c>
    </row>
    <row r="474" spans="1:153" x14ac:dyDescent="0.35">
      <c r="A474" t="s">
        <v>1139</v>
      </c>
      <c r="B474" s="1">
        <v>42705</v>
      </c>
      <c r="C474" s="1">
        <v>42813</v>
      </c>
      <c r="D474">
        <v>1</v>
      </c>
      <c r="E474">
        <v>0</v>
      </c>
      <c r="F474">
        <v>0</v>
      </c>
      <c r="G474">
        <v>0</v>
      </c>
      <c r="H474">
        <v>1</v>
      </c>
      <c r="I474">
        <v>0</v>
      </c>
      <c r="J474">
        <v>1</v>
      </c>
      <c r="K474">
        <v>1</v>
      </c>
      <c r="L474">
        <v>0</v>
      </c>
      <c r="M474">
        <v>1</v>
      </c>
      <c r="N474">
        <v>1</v>
      </c>
      <c r="O474">
        <v>1</v>
      </c>
      <c r="P474">
        <v>1</v>
      </c>
      <c r="Q474">
        <v>0</v>
      </c>
      <c r="R474">
        <v>1</v>
      </c>
      <c r="S474">
        <v>1</v>
      </c>
      <c r="T474">
        <v>0</v>
      </c>
      <c r="U474">
        <v>0</v>
      </c>
      <c r="V474">
        <v>0</v>
      </c>
      <c r="W474">
        <v>0</v>
      </c>
      <c r="X474">
        <v>0</v>
      </c>
      <c r="Y474">
        <v>1</v>
      </c>
      <c r="Z474">
        <v>1</v>
      </c>
      <c r="AA474">
        <v>1</v>
      </c>
      <c r="AB474">
        <v>1</v>
      </c>
      <c r="AC474">
        <v>1</v>
      </c>
      <c r="AD474">
        <v>1</v>
      </c>
      <c r="AE474">
        <v>1</v>
      </c>
      <c r="AF474">
        <v>1</v>
      </c>
      <c r="AG474">
        <v>0</v>
      </c>
      <c r="AH474">
        <v>1</v>
      </c>
      <c r="AI474">
        <v>1</v>
      </c>
      <c r="AJ474">
        <v>0</v>
      </c>
      <c r="AK474">
        <v>0</v>
      </c>
      <c r="AL474">
        <v>0</v>
      </c>
      <c r="AM474">
        <v>0</v>
      </c>
      <c r="AN474">
        <v>1</v>
      </c>
      <c r="AO474">
        <v>0</v>
      </c>
      <c r="AP474" t="s">
        <v>1809</v>
      </c>
      <c r="AQ474" t="s">
        <v>1809</v>
      </c>
      <c r="AR474" t="s">
        <v>1809</v>
      </c>
      <c r="AS474" t="s">
        <v>1809</v>
      </c>
      <c r="AT474" t="s">
        <v>1809</v>
      </c>
      <c r="AU474" t="s">
        <v>1809</v>
      </c>
      <c r="AV474" t="s">
        <v>1809</v>
      </c>
      <c r="AW474" t="s">
        <v>1809</v>
      </c>
      <c r="AX474" t="s">
        <v>1809</v>
      </c>
      <c r="AY474" t="s">
        <v>1809</v>
      </c>
      <c r="AZ474">
        <v>1</v>
      </c>
      <c r="BA474">
        <v>0</v>
      </c>
      <c r="BB474">
        <v>0</v>
      </c>
      <c r="BC474">
        <v>1</v>
      </c>
      <c r="BD474">
        <v>0</v>
      </c>
      <c r="BE474">
        <v>0</v>
      </c>
      <c r="BF474">
        <v>0</v>
      </c>
      <c r="BG474">
        <v>0</v>
      </c>
      <c r="BH474">
        <v>0</v>
      </c>
      <c r="BI474">
        <v>0</v>
      </c>
      <c r="BJ474">
        <v>0</v>
      </c>
      <c r="BK474">
        <v>0</v>
      </c>
      <c r="BL474">
        <v>0</v>
      </c>
      <c r="BM474">
        <v>1</v>
      </c>
      <c r="BN474">
        <v>0</v>
      </c>
      <c r="BO474">
        <v>0</v>
      </c>
      <c r="BP474">
        <v>0</v>
      </c>
      <c r="BQ474">
        <v>0</v>
      </c>
      <c r="BR474">
        <v>1</v>
      </c>
      <c r="BS474">
        <v>1</v>
      </c>
      <c r="BT474">
        <v>1</v>
      </c>
      <c r="BU474">
        <v>0</v>
      </c>
      <c r="BV474">
        <v>1</v>
      </c>
      <c r="BW474">
        <v>1</v>
      </c>
      <c r="BX474">
        <v>0</v>
      </c>
      <c r="BY474">
        <v>0</v>
      </c>
      <c r="BZ474">
        <v>1</v>
      </c>
      <c r="CA474">
        <v>0</v>
      </c>
      <c r="CB474">
        <v>0</v>
      </c>
      <c r="CC474">
        <v>0</v>
      </c>
      <c r="CD474">
        <v>1</v>
      </c>
      <c r="CE474">
        <v>1</v>
      </c>
      <c r="CF474">
        <v>1</v>
      </c>
      <c r="CG474">
        <v>0</v>
      </c>
      <c r="CH474">
        <v>1</v>
      </c>
      <c r="CI474">
        <v>1</v>
      </c>
      <c r="CJ474">
        <v>1</v>
      </c>
      <c r="CK474">
        <v>1</v>
      </c>
      <c r="CL474">
        <v>1</v>
      </c>
      <c r="CM474">
        <v>0</v>
      </c>
      <c r="CN474">
        <v>1</v>
      </c>
      <c r="CO474">
        <v>0</v>
      </c>
      <c r="CP474">
        <v>0</v>
      </c>
      <c r="CQ474">
        <v>1</v>
      </c>
      <c r="CR474">
        <v>0</v>
      </c>
      <c r="CS474">
        <v>1</v>
      </c>
      <c r="CT474">
        <v>0</v>
      </c>
      <c r="CU474">
        <v>0</v>
      </c>
      <c r="CV474">
        <v>0</v>
      </c>
      <c r="CW474">
        <v>1</v>
      </c>
      <c r="CX474">
        <v>0</v>
      </c>
      <c r="CY474">
        <v>0</v>
      </c>
      <c r="CZ474">
        <v>1</v>
      </c>
      <c r="DA474">
        <v>0</v>
      </c>
      <c r="DB474">
        <v>1</v>
      </c>
      <c r="DC474">
        <v>0</v>
      </c>
      <c r="DD474">
        <v>0</v>
      </c>
      <c r="DE474">
        <v>0</v>
      </c>
      <c r="DF474">
        <v>1</v>
      </c>
      <c r="DG474">
        <v>0</v>
      </c>
      <c r="DH474">
        <v>1</v>
      </c>
      <c r="DI474">
        <v>0</v>
      </c>
      <c r="DJ474">
        <v>1</v>
      </c>
      <c r="DK474">
        <v>0</v>
      </c>
      <c r="DL474">
        <v>0</v>
      </c>
      <c r="DM474">
        <v>1</v>
      </c>
      <c r="DN474">
        <v>0</v>
      </c>
      <c r="DO474">
        <v>1</v>
      </c>
      <c r="DP474">
        <v>1</v>
      </c>
      <c r="DQ474">
        <v>0</v>
      </c>
      <c r="DR474">
        <v>0</v>
      </c>
      <c r="DS474">
        <v>1</v>
      </c>
      <c r="DT474">
        <v>1</v>
      </c>
      <c r="DU474">
        <v>1</v>
      </c>
      <c r="DV474">
        <v>0</v>
      </c>
      <c r="DW474">
        <v>1</v>
      </c>
      <c r="DX474">
        <v>0</v>
      </c>
      <c r="DY474">
        <v>0</v>
      </c>
      <c r="DZ474" t="s">
        <v>1809</v>
      </c>
      <c r="EA474">
        <v>1</v>
      </c>
      <c r="EB474">
        <v>0</v>
      </c>
      <c r="EC474">
        <v>0</v>
      </c>
      <c r="ED474">
        <v>0</v>
      </c>
      <c r="EE474">
        <v>0</v>
      </c>
      <c r="EF474">
        <v>0</v>
      </c>
      <c r="EG474">
        <v>0</v>
      </c>
      <c r="EH474">
        <v>1</v>
      </c>
      <c r="EI474">
        <v>1</v>
      </c>
      <c r="EJ474">
        <v>0</v>
      </c>
      <c r="EK474">
        <v>0</v>
      </c>
      <c r="EL474">
        <v>1</v>
      </c>
      <c r="EM474">
        <v>0</v>
      </c>
      <c r="EN474">
        <v>1</v>
      </c>
      <c r="EO474">
        <v>0</v>
      </c>
      <c r="EP474">
        <v>0</v>
      </c>
      <c r="EQ474">
        <v>0</v>
      </c>
      <c r="ER474">
        <v>1</v>
      </c>
      <c r="ES474">
        <v>1</v>
      </c>
      <c r="ET474">
        <v>1</v>
      </c>
      <c r="EU474">
        <v>1</v>
      </c>
      <c r="EV474">
        <v>0</v>
      </c>
      <c r="EW474">
        <v>0</v>
      </c>
    </row>
    <row r="475" spans="1:153" x14ac:dyDescent="0.35">
      <c r="A475" t="s">
        <v>1139</v>
      </c>
      <c r="B475" s="1">
        <v>42814</v>
      </c>
      <c r="C475" s="1">
        <v>42816</v>
      </c>
      <c r="D475">
        <v>1</v>
      </c>
      <c r="E475">
        <v>0</v>
      </c>
      <c r="F475">
        <v>0</v>
      </c>
      <c r="G475">
        <v>0</v>
      </c>
      <c r="H475">
        <v>1</v>
      </c>
      <c r="I475">
        <v>0</v>
      </c>
      <c r="J475">
        <v>1</v>
      </c>
      <c r="K475">
        <v>1</v>
      </c>
      <c r="L475">
        <v>0</v>
      </c>
      <c r="M475">
        <v>1</v>
      </c>
      <c r="N475">
        <v>1</v>
      </c>
      <c r="O475">
        <v>1</v>
      </c>
      <c r="P475">
        <v>1</v>
      </c>
      <c r="Q475">
        <v>0</v>
      </c>
      <c r="R475">
        <v>1</v>
      </c>
      <c r="S475">
        <v>1</v>
      </c>
      <c r="T475">
        <v>0</v>
      </c>
      <c r="U475">
        <v>0</v>
      </c>
      <c r="V475">
        <v>0</v>
      </c>
      <c r="W475">
        <v>0</v>
      </c>
      <c r="X475">
        <v>0</v>
      </c>
      <c r="Y475">
        <v>1</v>
      </c>
      <c r="Z475">
        <v>1</v>
      </c>
      <c r="AA475">
        <v>1</v>
      </c>
      <c r="AB475">
        <v>1</v>
      </c>
      <c r="AC475">
        <v>1</v>
      </c>
      <c r="AD475">
        <v>1</v>
      </c>
      <c r="AE475">
        <v>1</v>
      </c>
      <c r="AF475">
        <v>1</v>
      </c>
      <c r="AG475">
        <v>0</v>
      </c>
      <c r="AH475">
        <v>1</v>
      </c>
      <c r="AI475">
        <v>1</v>
      </c>
      <c r="AJ475">
        <v>0</v>
      </c>
      <c r="AK475">
        <v>0</v>
      </c>
      <c r="AL475">
        <v>0</v>
      </c>
      <c r="AM475">
        <v>0</v>
      </c>
      <c r="AN475">
        <v>1</v>
      </c>
      <c r="AO475">
        <v>0</v>
      </c>
      <c r="AP475" t="s">
        <v>1809</v>
      </c>
      <c r="AQ475" t="s">
        <v>1809</v>
      </c>
      <c r="AR475" t="s">
        <v>1809</v>
      </c>
      <c r="AS475" t="s">
        <v>1809</v>
      </c>
      <c r="AT475" t="s">
        <v>1809</v>
      </c>
      <c r="AU475" t="s">
        <v>1809</v>
      </c>
      <c r="AV475" t="s">
        <v>1809</v>
      </c>
      <c r="AW475" t="s">
        <v>1809</v>
      </c>
      <c r="AX475" t="s">
        <v>1809</v>
      </c>
      <c r="AY475" t="s">
        <v>1809</v>
      </c>
      <c r="AZ475">
        <v>1</v>
      </c>
      <c r="BA475">
        <v>0</v>
      </c>
      <c r="BB475">
        <v>0</v>
      </c>
      <c r="BC475">
        <v>1</v>
      </c>
      <c r="BD475">
        <v>0</v>
      </c>
      <c r="BE475">
        <v>0</v>
      </c>
      <c r="BF475">
        <v>0</v>
      </c>
      <c r="BG475">
        <v>0</v>
      </c>
      <c r="BH475">
        <v>0</v>
      </c>
      <c r="BI475">
        <v>0</v>
      </c>
      <c r="BJ475">
        <v>0</v>
      </c>
      <c r="BK475">
        <v>0</v>
      </c>
      <c r="BL475">
        <v>0</v>
      </c>
      <c r="BM475">
        <v>1</v>
      </c>
      <c r="BN475">
        <v>0</v>
      </c>
      <c r="BO475">
        <v>0</v>
      </c>
      <c r="BP475">
        <v>0</v>
      </c>
      <c r="BQ475">
        <v>0</v>
      </c>
      <c r="BR475">
        <v>1</v>
      </c>
      <c r="BS475">
        <v>1</v>
      </c>
      <c r="BT475">
        <v>1</v>
      </c>
      <c r="BU475">
        <v>0</v>
      </c>
      <c r="BV475">
        <v>1</v>
      </c>
      <c r="BW475">
        <v>1</v>
      </c>
      <c r="BX475">
        <v>0</v>
      </c>
      <c r="BY475">
        <v>0</v>
      </c>
      <c r="BZ475">
        <v>1</v>
      </c>
      <c r="CA475">
        <v>0</v>
      </c>
      <c r="CB475">
        <v>0</v>
      </c>
      <c r="CC475">
        <v>0</v>
      </c>
      <c r="CD475">
        <v>1</v>
      </c>
      <c r="CE475">
        <v>1</v>
      </c>
      <c r="CF475">
        <v>1</v>
      </c>
      <c r="CG475">
        <v>0</v>
      </c>
      <c r="CH475">
        <v>1</v>
      </c>
      <c r="CI475">
        <v>1</v>
      </c>
      <c r="CJ475">
        <v>1</v>
      </c>
      <c r="CK475">
        <v>1</v>
      </c>
      <c r="CL475">
        <v>1</v>
      </c>
      <c r="CM475">
        <v>0</v>
      </c>
      <c r="CN475">
        <v>1</v>
      </c>
      <c r="CO475">
        <v>0</v>
      </c>
      <c r="CP475">
        <v>0</v>
      </c>
      <c r="CQ475">
        <v>1</v>
      </c>
      <c r="CR475">
        <v>0</v>
      </c>
      <c r="CS475">
        <v>1</v>
      </c>
      <c r="CT475">
        <v>0</v>
      </c>
      <c r="CU475">
        <v>0</v>
      </c>
      <c r="CV475">
        <v>0</v>
      </c>
      <c r="CW475">
        <v>1</v>
      </c>
      <c r="CX475">
        <v>0</v>
      </c>
      <c r="CY475">
        <v>0</v>
      </c>
      <c r="CZ475">
        <v>1</v>
      </c>
      <c r="DA475">
        <v>0</v>
      </c>
      <c r="DB475">
        <v>1</v>
      </c>
      <c r="DC475">
        <v>0</v>
      </c>
      <c r="DD475">
        <v>0</v>
      </c>
      <c r="DE475">
        <v>0</v>
      </c>
      <c r="DF475">
        <v>1</v>
      </c>
      <c r="DG475">
        <v>0</v>
      </c>
      <c r="DH475">
        <v>1</v>
      </c>
      <c r="DI475">
        <v>0</v>
      </c>
      <c r="DJ475">
        <v>1</v>
      </c>
      <c r="DK475">
        <v>0</v>
      </c>
      <c r="DL475">
        <v>0</v>
      </c>
      <c r="DM475">
        <v>1</v>
      </c>
      <c r="DN475">
        <v>0</v>
      </c>
      <c r="DO475">
        <v>1</v>
      </c>
      <c r="DP475">
        <v>1</v>
      </c>
      <c r="DQ475">
        <v>0</v>
      </c>
      <c r="DR475">
        <v>0</v>
      </c>
      <c r="DS475">
        <v>1</v>
      </c>
      <c r="DT475">
        <v>1</v>
      </c>
      <c r="DU475">
        <v>1</v>
      </c>
      <c r="DV475">
        <v>0</v>
      </c>
      <c r="DW475">
        <v>1</v>
      </c>
      <c r="DX475">
        <v>0</v>
      </c>
      <c r="DY475">
        <v>0</v>
      </c>
      <c r="DZ475" t="s">
        <v>1809</v>
      </c>
      <c r="EA475">
        <v>1</v>
      </c>
      <c r="EB475">
        <v>0</v>
      </c>
      <c r="EC475">
        <v>0</v>
      </c>
      <c r="ED475">
        <v>0</v>
      </c>
      <c r="EE475">
        <v>0</v>
      </c>
      <c r="EF475">
        <v>0</v>
      </c>
      <c r="EG475">
        <v>0</v>
      </c>
      <c r="EH475">
        <v>1</v>
      </c>
      <c r="EI475">
        <v>1</v>
      </c>
      <c r="EJ475">
        <v>0</v>
      </c>
      <c r="EK475">
        <v>0</v>
      </c>
      <c r="EL475">
        <v>1</v>
      </c>
      <c r="EM475">
        <v>0</v>
      </c>
      <c r="EN475">
        <v>1</v>
      </c>
      <c r="EO475">
        <v>0</v>
      </c>
      <c r="EP475">
        <v>0</v>
      </c>
      <c r="EQ475">
        <v>0</v>
      </c>
      <c r="ER475">
        <v>1</v>
      </c>
      <c r="ES475">
        <v>1</v>
      </c>
      <c r="ET475">
        <v>1</v>
      </c>
      <c r="EU475">
        <v>1</v>
      </c>
      <c r="EV475">
        <v>0</v>
      </c>
      <c r="EW475">
        <v>0</v>
      </c>
    </row>
    <row r="476" spans="1:153" x14ac:dyDescent="0.35">
      <c r="A476" t="s">
        <v>1139</v>
      </c>
      <c r="B476" s="1">
        <v>42817</v>
      </c>
      <c r="C476" s="1">
        <v>42830</v>
      </c>
      <c r="D476">
        <v>1</v>
      </c>
      <c r="E476">
        <v>0</v>
      </c>
      <c r="F476">
        <v>0</v>
      </c>
      <c r="G476">
        <v>0</v>
      </c>
      <c r="H476">
        <v>1</v>
      </c>
      <c r="I476">
        <v>0</v>
      </c>
      <c r="J476">
        <v>1</v>
      </c>
      <c r="K476">
        <v>1</v>
      </c>
      <c r="L476">
        <v>0</v>
      </c>
      <c r="M476">
        <v>1</v>
      </c>
      <c r="N476">
        <v>1</v>
      </c>
      <c r="O476">
        <v>1</v>
      </c>
      <c r="P476">
        <v>1</v>
      </c>
      <c r="Q476">
        <v>0</v>
      </c>
      <c r="R476">
        <v>1</v>
      </c>
      <c r="S476">
        <v>1</v>
      </c>
      <c r="T476">
        <v>0</v>
      </c>
      <c r="U476">
        <v>0</v>
      </c>
      <c r="V476">
        <v>0</v>
      </c>
      <c r="W476">
        <v>0</v>
      </c>
      <c r="X476">
        <v>0</v>
      </c>
      <c r="Y476">
        <v>1</v>
      </c>
      <c r="Z476">
        <v>1</v>
      </c>
      <c r="AA476">
        <v>1</v>
      </c>
      <c r="AB476">
        <v>1</v>
      </c>
      <c r="AC476">
        <v>1</v>
      </c>
      <c r="AD476">
        <v>1</v>
      </c>
      <c r="AE476">
        <v>1</v>
      </c>
      <c r="AF476">
        <v>1</v>
      </c>
      <c r="AG476">
        <v>0</v>
      </c>
      <c r="AH476">
        <v>1</v>
      </c>
      <c r="AI476">
        <v>1</v>
      </c>
      <c r="AJ476">
        <v>0</v>
      </c>
      <c r="AK476">
        <v>0</v>
      </c>
      <c r="AL476">
        <v>0</v>
      </c>
      <c r="AM476">
        <v>0</v>
      </c>
      <c r="AN476">
        <v>1</v>
      </c>
      <c r="AO476">
        <v>0</v>
      </c>
      <c r="AP476" t="s">
        <v>1809</v>
      </c>
      <c r="AQ476" t="s">
        <v>1809</v>
      </c>
      <c r="AR476" t="s">
        <v>1809</v>
      </c>
      <c r="AS476" t="s">
        <v>1809</v>
      </c>
      <c r="AT476" t="s">
        <v>1809</v>
      </c>
      <c r="AU476" t="s">
        <v>1809</v>
      </c>
      <c r="AV476" t="s">
        <v>1809</v>
      </c>
      <c r="AW476" t="s">
        <v>1809</v>
      </c>
      <c r="AX476" t="s">
        <v>1809</v>
      </c>
      <c r="AY476" t="s">
        <v>1809</v>
      </c>
      <c r="AZ476">
        <v>1</v>
      </c>
      <c r="BA476">
        <v>0</v>
      </c>
      <c r="BB476">
        <v>0</v>
      </c>
      <c r="BC476">
        <v>1</v>
      </c>
      <c r="BD476">
        <v>0</v>
      </c>
      <c r="BE476">
        <v>0</v>
      </c>
      <c r="BF476">
        <v>0</v>
      </c>
      <c r="BG476">
        <v>0</v>
      </c>
      <c r="BH476">
        <v>0</v>
      </c>
      <c r="BI476">
        <v>0</v>
      </c>
      <c r="BJ476">
        <v>0</v>
      </c>
      <c r="BK476">
        <v>0</v>
      </c>
      <c r="BL476">
        <v>0</v>
      </c>
      <c r="BM476">
        <v>1</v>
      </c>
      <c r="BN476">
        <v>0</v>
      </c>
      <c r="BO476">
        <v>0</v>
      </c>
      <c r="BP476">
        <v>0</v>
      </c>
      <c r="BQ476">
        <v>0</v>
      </c>
      <c r="BR476">
        <v>1</v>
      </c>
      <c r="BS476">
        <v>1</v>
      </c>
      <c r="BT476">
        <v>1</v>
      </c>
      <c r="BU476">
        <v>0</v>
      </c>
      <c r="BV476">
        <v>1</v>
      </c>
      <c r="BW476">
        <v>1</v>
      </c>
      <c r="BX476">
        <v>0</v>
      </c>
      <c r="BY476">
        <v>0</v>
      </c>
      <c r="BZ476">
        <v>1</v>
      </c>
      <c r="CA476">
        <v>0</v>
      </c>
      <c r="CB476">
        <v>0</v>
      </c>
      <c r="CC476">
        <v>0</v>
      </c>
      <c r="CD476">
        <v>1</v>
      </c>
      <c r="CE476">
        <v>1</v>
      </c>
      <c r="CF476">
        <v>1</v>
      </c>
      <c r="CG476">
        <v>0</v>
      </c>
      <c r="CH476">
        <v>1</v>
      </c>
      <c r="CI476">
        <v>1</v>
      </c>
      <c r="CJ476">
        <v>1</v>
      </c>
      <c r="CK476">
        <v>1</v>
      </c>
      <c r="CL476">
        <v>1</v>
      </c>
      <c r="CM476">
        <v>0</v>
      </c>
      <c r="CN476">
        <v>1</v>
      </c>
      <c r="CO476">
        <v>0</v>
      </c>
      <c r="CP476">
        <v>0</v>
      </c>
      <c r="CQ476">
        <v>1</v>
      </c>
      <c r="CR476">
        <v>0</v>
      </c>
      <c r="CS476">
        <v>1</v>
      </c>
      <c r="CT476">
        <v>0</v>
      </c>
      <c r="CU476">
        <v>0</v>
      </c>
      <c r="CV476">
        <v>0</v>
      </c>
      <c r="CW476">
        <v>1</v>
      </c>
      <c r="CX476">
        <v>0</v>
      </c>
      <c r="CY476">
        <v>0</v>
      </c>
      <c r="CZ476">
        <v>1</v>
      </c>
      <c r="DA476">
        <v>0</v>
      </c>
      <c r="DB476">
        <v>1</v>
      </c>
      <c r="DC476">
        <v>0</v>
      </c>
      <c r="DD476">
        <v>0</v>
      </c>
      <c r="DE476">
        <v>0</v>
      </c>
      <c r="DF476">
        <v>1</v>
      </c>
      <c r="DG476">
        <v>0</v>
      </c>
      <c r="DH476">
        <v>1</v>
      </c>
      <c r="DI476">
        <v>0</v>
      </c>
      <c r="DJ476">
        <v>1</v>
      </c>
      <c r="DK476">
        <v>0</v>
      </c>
      <c r="DL476">
        <v>0</v>
      </c>
      <c r="DM476">
        <v>1</v>
      </c>
      <c r="DN476">
        <v>0</v>
      </c>
      <c r="DO476">
        <v>1</v>
      </c>
      <c r="DP476">
        <v>1</v>
      </c>
      <c r="DQ476">
        <v>0</v>
      </c>
      <c r="DR476">
        <v>0</v>
      </c>
      <c r="DS476">
        <v>1</v>
      </c>
      <c r="DT476">
        <v>1</v>
      </c>
      <c r="DU476">
        <v>1</v>
      </c>
      <c r="DV476">
        <v>0</v>
      </c>
      <c r="DW476">
        <v>1</v>
      </c>
      <c r="DX476">
        <v>0</v>
      </c>
      <c r="DY476">
        <v>0</v>
      </c>
      <c r="DZ476" t="s">
        <v>1809</v>
      </c>
      <c r="EA476">
        <v>1</v>
      </c>
      <c r="EB476">
        <v>0</v>
      </c>
      <c r="EC476">
        <v>0</v>
      </c>
      <c r="ED476">
        <v>0</v>
      </c>
      <c r="EE476">
        <v>0</v>
      </c>
      <c r="EF476">
        <v>0</v>
      </c>
      <c r="EG476">
        <v>0</v>
      </c>
      <c r="EH476">
        <v>1</v>
      </c>
      <c r="EI476">
        <v>1</v>
      </c>
      <c r="EJ476">
        <v>0</v>
      </c>
      <c r="EK476">
        <v>0</v>
      </c>
      <c r="EL476">
        <v>1</v>
      </c>
      <c r="EM476">
        <v>0</v>
      </c>
      <c r="EN476">
        <v>1</v>
      </c>
      <c r="EO476">
        <v>0</v>
      </c>
      <c r="EP476">
        <v>0</v>
      </c>
      <c r="EQ476">
        <v>0</v>
      </c>
      <c r="ER476">
        <v>1</v>
      </c>
      <c r="ES476">
        <v>1</v>
      </c>
      <c r="ET476">
        <v>1</v>
      </c>
      <c r="EU476">
        <v>1</v>
      </c>
      <c r="EV476">
        <v>0</v>
      </c>
      <c r="EW476">
        <v>0</v>
      </c>
    </row>
    <row r="477" spans="1:153" x14ac:dyDescent="0.35">
      <c r="A477" t="s">
        <v>1139</v>
      </c>
      <c r="B477" s="1">
        <v>42831</v>
      </c>
      <c r="C477" s="1">
        <v>42977</v>
      </c>
      <c r="D477">
        <v>1</v>
      </c>
      <c r="E477">
        <v>0</v>
      </c>
      <c r="F477">
        <v>0</v>
      </c>
      <c r="G477">
        <v>0</v>
      </c>
      <c r="H477">
        <v>1</v>
      </c>
      <c r="I477">
        <v>0</v>
      </c>
      <c r="J477">
        <v>1</v>
      </c>
      <c r="K477">
        <v>1</v>
      </c>
      <c r="L477">
        <v>0</v>
      </c>
      <c r="M477">
        <v>1</v>
      </c>
      <c r="N477">
        <v>1</v>
      </c>
      <c r="O477">
        <v>1</v>
      </c>
      <c r="P477">
        <v>1</v>
      </c>
      <c r="Q477">
        <v>0</v>
      </c>
      <c r="R477">
        <v>1</v>
      </c>
      <c r="S477">
        <v>1</v>
      </c>
      <c r="T477">
        <v>0</v>
      </c>
      <c r="U477">
        <v>0</v>
      </c>
      <c r="V477">
        <v>0</v>
      </c>
      <c r="W477">
        <v>0</v>
      </c>
      <c r="X477">
        <v>0</v>
      </c>
      <c r="Y477">
        <v>1</v>
      </c>
      <c r="Z477">
        <v>1</v>
      </c>
      <c r="AA477">
        <v>1</v>
      </c>
      <c r="AB477">
        <v>1</v>
      </c>
      <c r="AC477">
        <v>1</v>
      </c>
      <c r="AD477">
        <v>1</v>
      </c>
      <c r="AE477">
        <v>1</v>
      </c>
      <c r="AF477">
        <v>1</v>
      </c>
      <c r="AG477">
        <v>0</v>
      </c>
      <c r="AH477">
        <v>1</v>
      </c>
      <c r="AI477">
        <v>1</v>
      </c>
      <c r="AJ477">
        <v>0</v>
      </c>
      <c r="AK477">
        <v>0</v>
      </c>
      <c r="AL477">
        <v>0</v>
      </c>
      <c r="AM477">
        <v>0</v>
      </c>
      <c r="AN477">
        <v>1</v>
      </c>
      <c r="AO477">
        <v>0</v>
      </c>
      <c r="AP477" t="s">
        <v>1809</v>
      </c>
      <c r="AQ477" t="s">
        <v>1809</v>
      </c>
      <c r="AR477" t="s">
        <v>1809</v>
      </c>
      <c r="AS477" t="s">
        <v>1809</v>
      </c>
      <c r="AT477" t="s">
        <v>1809</v>
      </c>
      <c r="AU477" t="s">
        <v>1809</v>
      </c>
      <c r="AV477" t="s">
        <v>1809</v>
      </c>
      <c r="AW477" t="s">
        <v>1809</v>
      </c>
      <c r="AX477" t="s">
        <v>1809</v>
      </c>
      <c r="AY477" t="s">
        <v>1809</v>
      </c>
      <c r="AZ477">
        <v>1</v>
      </c>
      <c r="BA477">
        <v>0</v>
      </c>
      <c r="BB477">
        <v>0</v>
      </c>
      <c r="BC477">
        <v>1</v>
      </c>
      <c r="BD477">
        <v>0</v>
      </c>
      <c r="BE477">
        <v>0</v>
      </c>
      <c r="BF477">
        <v>0</v>
      </c>
      <c r="BG477">
        <v>0</v>
      </c>
      <c r="BH477">
        <v>0</v>
      </c>
      <c r="BI477">
        <v>0</v>
      </c>
      <c r="BJ477">
        <v>0</v>
      </c>
      <c r="BK477">
        <v>0</v>
      </c>
      <c r="BL477">
        <v>0</v>
      </c>
      <c r="BM477">
        <v>1</v>
      </c>
      <c r="BN477">
        <v>0</v>
      </c>
      <c r="BO477">
        <v>0</v>
      </c>
      <c r="BP477">
        <v>0</v>
      </c>
      <c r="BQ477">
        <v>0</v>
      </c>
      <c r="BR477">
        <v>1</v>
      </c>
      <c r="BS477">
        <v>1</v>
      </c>
      <c r="BT477">
        <v>1</v>
      </c>
      <c r="BU477">
        <v>0</v>
      </c>
      <c r="BV477">
        <v>1</v>
      </c>
      <c r="BW477">
        <v>1</v>
      </c>
      <c r="BX477">
        <v>0</v>
      </c>
      <c r="BY477">
        <v>0</v>
      </c>
      <c r="BZ477">
        <v>1</v>
      </c>
      <c r="CA477">
        <v>0</v>
      </c>
      <c r="CB477">
        <v>0</v>
      </c>
      <c r="CC477">
        <v>0</v>
      </c>
      <c r="CD477">
        <v>1</v>
      </c>
      <c r="CE477">
        <v>1</v>
      </c>
      <c r="CF477">
        <v>1</v>
      </c>
      <c r="CG477">
        <v>0</v>
      </c>
      <c r="CH477">
        <v>1</v>
      </c>
      <c r="CI477">
        <v>1</v>
      </c>
      <c r="CJ477">
        <v>1</v>
      </c>
      <c r="CK477">
        <v>1</v>
      </c>
      <c r="CL477">
        <v>1</v>
      </c>
      <c r="CM477">
        <v>0</v>
      </c>
      <c r="CN477">
        <v>1</v>
      </c>
      <c r="CO477">
        <v>0</v>
      </c>
      <c r="CP477">
        <v>0</v>
      </c>
      <c r="CQ477">
        <v>1</v>
      </c>
      <c r="CR477">
        <v>0</v>
      </c>
      <c r="CS477">
        <v>1</v>
      </c>
      <c r="CT477">
        <v>0</v>
      </c>
      <c r="CU477">
        <v>0</v>
      </c>
      <c r="CV477">
        <v>0</v>
      </c>
      <c r="CW477">
        <v>1</v>
      </c>
      <c r="CX477">
        <v>0</v>
      </c>
      <c r="CY477">
        <v>0</v>
      </c>
      <c r="CZ477">
        <v>1</v>
      </c>
      <c r="DA477">
        <v>0</v>
      </c>
      <c r="DB477">
        <v>1</v>
      </c>
      <c r="DC477">
        <v>0</v>
      </c>
      <c r="DD477">
        <v>0</v>
      </c>
      <c r="DE477">
        <v>0</v>
      </c>
      <c r="DF477">
        <v>1</v>
      </c>
      <c r="DG477">
        <v>0</v>
      </c>
      <c r="DH477">
        <v>1</v>
      </c>
      <c r="DI477">
        <v>0</v>
      </c>
      <c r="DJ477">
        <v>1</v>
      </c>
      <c r="DK477">
        <v>0</v>
      </c>
      <c r="DL477">
        <v>0</v>
      </c>
      <c r="DM477">
        <v>1</v>
      </c>
      <c r="DN477">
        <v>0</v>
      </c>
      <c r="DO477">
        <v>1</v>
      </c>
      <c r="DP477">
        <v>1</v>
      </c>
      <c r="DQ477">
        <v>0</v>
      </c>
      <c r="DR477">
        <v>0</v>
      </c>
      <c r="DS477">
        <v>1</v>
      </c>
      <c r="DT477">
        <v>1</v>
      </c>
      <c r="DU477">
        <v>1</v>
      </c>
      <c r="DV477">
        <v>0</v>
      </c>
      <c r="DW477">
        <v>1</v>
      </c>
      <c r="DX477">
        <v>0</v>
      </c>
      <c r="DY477">
        <v>0</v>
      </c>
      <c r="DZ477" t="s">
        <v>1809</v>
      </c>
      <c r="EA477">
        <v>1</v>
      </c>
      <c r="EB477">
        <v>0</v>
      </c>
      <c r="EC477">
        <v>0</v>
      </c>
      <c r="ED477">
        <v>0</v>
      </c>
      <c r="EE477">
        <v>0</v>
      </c>
      <c r="EF477">
        <v>0</v>
      </c>
      <c r="EG477">
        <v>0</v>
      </c>
      <c r="EH477">
        <v>1</v>
      </c>
      <c r="EI477">
        <v>1</v>
      </c>
      <c r="EJ477">
        <v>0</v>
      </c>
      <c r="EK477">
        <v>0</v>
      </c>
      <c r="EL477">
        <v>1</v>
      </c>
      <c r="EM477">
        <v>0</v>
      </c>
      <c r="EN477">
        <v>1</v>
      </c>
      <c r="EO477">
        <v>0</v>
      </c>
      <c r="EP477">
        <v>0</v>
      </c>
      <c r="EQ477">
        <v>0</v>
      </c>
      <c r="ER477">
        <v>1</v>
      </c>
      <c r="ES477">
        <v>1</v>
      </c>
      <c r="ET477">
        <v>1</v>
      </c>
      <c r="EU477">
        <v>1</v>
      </c>
      <c r="EV477">
        <v>0</v>
      </c>
      <c r="EW477">
        <v>0</v>
      </c>
    </row>
    <row r="478" spans="1:153" x14ac:dyDescent="0.35">
      <c r="A478" t="s">
        <v>1139</v>
      </c>
      <c r="B478" s="1">
        <v>42978</v>
      </c>
      <c r="C478" s="1">
        <v>43006</v>
      </c>
      <c r="D478">
        <v>1</v>
      </c>
      <c r="E478">
        <v>0</v>
      </c>
      <c r="F478">
        <v>0</v>
      </c>
      <c r="G478">
        <v>0</v>
      </c>
      <c r="H478">
        <v>1</v>
      </c>
      <c r="I478">
        <v>0</v>
      </c>
      <c r="J478">
        <v>1</v>
      </c>
      <c r="K478">
        <v>1</v>
      </c>
      <c r="L478">
        <v>0</v>
      </c>
      <c r="M478">
        <v>1</v>
      </c>
      <c r="N478">
        <v>1</v>
      </c>
      <c r="O478">
        <v>1</v>
      </c>
      <c r="P478">
        <v>1</v>
      </c>
      <c r="Q478">
        <v>0</v>
      </c>
      <c r="R478">
        <v>1</v>
      </c>
      <c r="S478">
        <v>1</v>
      </c>
      <c r="T478">
        <v>0</v>
      </c>
      <c r="U478">
        <v>0</v>
      </c>
      <c r="V478">
        <v>0</v>
      </c>
      <c r="W478">
        <v>0</v>
      </c>
      <c r="X478">
        <v>0</v>
      </c>
      <c r="Y478">
        <v>1</v>
      </c>
      <c r="Z478">
        <v>1</v>
      </c>
      <c r="AA478">
        <v>1</v>
      </c>
      <c r="AB478">
        <v>1</v>
      </c>
      <c r="AC478">
        <v>1</v>
      </c>
      <c r="AD478">
        <v>1</v>
      </c>
      <c r="AE478">
        <v>1</v>
      </c>
      <c r="AF478">
        <v>1</v>
      </c>
      <c r="AG478">
        <v>0</v>
      </c>
      <c r="AH478">
        <v>1</v>
      </c>
      <c r="AI478">
        <v>1</v>
      </c>
      <c r="AJ478">
        <v>0</v>
      </c>
      <c r="AK478">
        <v>0</v>
      </c>
      <c r="AL478">
        <v>0</v>
      </c>
      <c r="AM478">
        <v>0</v>
      </c>
      <c r="AN478">
        <v>1</v>
      </c>
      <c r="AO478">
        <v>0</v>
      </c>
      <c r="AP478" t="s">
        <v>1809</v>
      </c>
      <c r="AQ478" t="s">
        <v>1809</v>
      </c>
      <c r="AR478" t="s">
        <v>1809</v>
      </c>
      <c r="AS478" t="s">
        <v>1809</v>
      </c>
      <c r="AT478" t="s">
        <v>1809</v>
      </c>
      <c r="AU478" t="s">
        <v>1809</v>
      </c>
      <c r="AV478" t="s">
        <v>1809</v>
      </c>
      <c r="AW478" t="s">
        <v>1809</v>
      </c>
      <c r="AX478" t="s">
        <v>1809</v>
      </c>
      <c r="AY478" t="s">
        <v>1809</v>
      </c>
      <c r="AZ478">
        <v>1</v>
      </c>
      <c r="BA478">
        <v>0</v>
      </c>
      <c r="BB478">
        <v>0</v>
      </c>
      <c r="BC478">
        <v>1</v>
      </c>
      <c r="BD478">
        <v>0</v>
      </c>
      <c r="BE478">
        <v>0</v>
      </c>
      <c r="BF478">
        <v>0</v>
      </c>
      <c r="BG478">
        <v>0</v>
      </c>
      <c r="BH478">
        <v>0</v>
      </c>
      <c r="BI478">
        <v>0</v>
      </c>
      <c r="BJ478">
        <v>0</v>
      </c>
      <c r="BK478">
        <v>0</v>
      </c>
      <c r="BL478">
        <v>0</v>
      </c>
      <c r="BM478">
        <v>1</v>
      </c>
      <c r="BN478">
        <v>0</v>
      </c>
      <c r="BO478">
        <v>0</v>
      </c>
      <c r="BP478">
        <v>0</v>
      </c>
      <c r="BQ478">
        <v>0</v>
      </c>
      <c r="BR478">
        <v>1</v>
      </c>
      <c r="BS478">
        <v>1</v>
      </c>
      <c r="BT478">
        <v>1</v>
      </c>
      <c r="BU478">
        <v>0</v>
      </c>
      <c r="BV478">
        <v>1</v>
      </c>
      <c r="BW478">
        <v>1</v>
      </c>
      <c r="BX478">
        <v>0</v>
      </c>
      <c r="BY478">
        <v>0</v>
      </c>
      <c r="BZ478">
        <v>1</v>
      </c>
      <c r="CA478">
        <v>0</v>
      </c>
      <c r="CB478">
        <v>0</v>
      </c>
      <c r="CC478">
        <v>0</v>
      </c>
      <c r="CD478">
        <v>1</v>
      </c>
      <c r="CE478">
        <v>1</v>
      </c>
      <c r="CF478">
        <v>1</v>
      </c>
      <c r="CG478">
        <v>0</v>
      </c>
      <c r="CH478">
        <v>1</v>
      </c>
      <c r="CI478">
        <v>1</v>
      </c>
      <c r="CJ478">
        <v>1</v>
      </c>
      <c r="CK478">
        <v>1</v>
      </c>
      <c r="CL478">
        <v>1</v>
      </c>
      <c r="CM478">
        <v>0</v>
      </c>
      <c r="CN478">
        <v>1</v>
      </c>
      <c r="CO478">
        <v>0</v>
      </c>
      <c r="CP478">
        <v>0</v>
      </c>
      <c r="CQ478">
        <v>1</v>
      </c>
      <c r="CR478">
        <v>0</v>
      </c>
      <c r="CS478">
        <v>1</v>
      </c>
      <c r="CT478">
        <v>0</v>
      </c>
      <c r="CU478">
        <v>0</v>
      </c>
      <c r="CV478">
        <v>0</v>
      </c>
      <c r="CW478">
        <v>1</v>
      </c>
      <c r="CX478">
        <v>0</v>
      </c>
      <c r="CY478">
        <v>0</v>
      </c>
      <c r="CZ478">
        <v>1</v>
      </c>
      <c r="DA478">
        <v>0</v>
      </c>
      <c r="DB478">
        <v>1</v>
      </c>
      <c r="DC478">
        <v>0</v>
      </c>
      <c r="DD478">
        <v>0</v>
      </c>
      <c r="DE478">
        <v>0</v>
      </c>
      <c r="DF478">
        <v>1</v>
      </c>
      <c r="DG478">
        <v>0</v>
      </c>
      <c r="DH478">
        <v>1</v>
      </c>
      <c r="DI478">
        <v>0</v>
      </c>
      <c r="DJ478">
        <v>1</v>
      </c>
      <c r="DK478">
        <v>0</v>
      </c>
      <c r="DL478">
        <v>0</v>
      </c>
      <c r="DM478">
        <v>1</v>
      </c>
      <c r="DN478">
        <v>0</v>
      </c>
      <c r="DO478">
        <v>1</v>
      </c>
      <c r="DP478">
        <v>1</v>
      </c>
      <c r="DQ478">
        <v>0</v>
      </c>
      <c r="DR478">
        <v>0</v>
      </c>
      <c r="DS478">
        <v>1</v>
      </c>
      <c r="DT478">
        <v>1</v>
      </c>
      <c r="DU478">
        <v>1</v>
      </c>
      <c r="DV478">
        <v>0</v>
      </c>
      <c r="DW478">
        <v>1</v>
      </c>
      <c r="DX478">
        <v>0</v>
      </c>
      <c r="DY478">
        <v>0</v>
      </c>
      <c r="DZ478" t="s">
        <v>1809</v>
      </c>
      <c r="EA478">
        <v>1</v>
      </c>
      <c r="EB478">
        <v>0</v>
      </c>
      <c r="EC478">
        <v>0</v>
      </c>
      <c r="ED478">
        <v>0</v>
      </c>
      <c r="EE478">
        <v>0</v>
      </c>
      <c r="EF478">
        <v>0</v>
      </c>
      <c r="EG478">
        <v>0</v>
      </c>
      <c r="EH478">
        <v>1</v>
      </c>
      <c r="EI478">
        <v>1</v>
      </c>
      <c r="EJ478">
        <v>0</v>
      </c>
      <c r="EK478">
        <v>0</v>
      </c>
      <c r="EL478">
        <v>1</v>
      </c>
      <c r="EM478">
        <v>0</v>
      </c>
      <c r="EN478">
        <v>1</v>
      </c>
      <c r="EO478">
        <v>0</v>
      </c>
      <c r="EP478">
        <v>0</v>
      </c>
      <c r="EQ478">
        <v>0</v>
      </c>
      <c r="ER478">
        <v>1</v>
      </c>
      <c r="ES478">
        <v>1</v>
      </c>
      <c r="ET478">
        <v>1</v>
      </c>
      <c r="EU478">
        <v>1</v>
      </c>
      <c r="EV478">
        <v>0</v>
      </c>
      <c r="EW478">
        <v>0</v>
      </c>
    </row>
    <row r="479" spans="1:153" x14ac:dyDescent="0.35">
      <c r="A479" t="s">
        <v>1139</v>
      </c>
      <c r="B479" s="1">
        <v>43007</v>
      </c>
      <c r="C479" s="1">
        <v>43075</v>
      </c>
      <c r="D479">
        <v>1</v>
      </c>
      <c r="E479">
        <v>0</v>
      </c>
      <c r="F479">
        <v>0</v>
      </c>
      <c r="G479">
        <v>0</v>
      </c>
      <c r="H479">
        <v>1</v>
      </c>
      <c r="I479">
        <v>0</v>
      </c>
      <c r="J479">
        <v>1</v>
      </c>
      <c r="K479">
        <v>1</v>
      </c>
      <c r="L479">
        <v>0</v>
      </c>
      <c r="M479">
        <v>1</v>
      </c>
      <c r="N479">
        <v>1</v>
      </c>
      <c r="O479">
        <v>1</v>
      </c>
      <c r="P479">
        <v>1</v>
      </c>
      <c r="Q479">
        <v>0</v>
      </c>
      <c r="R479">
        <v>1</v>
      </c>
      <c r="S479">
        <v>1</v>
      </c>
      <c r="T479">
        <v>0</v>
      </c>
      <c r="U479">
        <v>0</v>
      </c>
      <c r="V479">
        <v>0</v>
      </c>
      <c r="W479">
        <v>0</v>
      </c>
      <c r="X479">
        <v>0</v>
      </c>
      <c r="Y479">
        <v>1</v>
      </c>
      <c r="Z479">
        <v>1</v>
      </c>
      <c r="AA479">
        <v>1</v>
      </c>
      <c r="AB479">
        <v>1</v>
      </c>
      <c r="AC479">
        <v>1</v>
      </c>
      <c r="AD479">
        <v>1</v>
      </c>
      <c r="AE479">
        <v>1</v>
      </c>
      <c r="AF479">
        <v>1</v>
      </c>
      <c r="AG479">
        <v>0</v>
      </c>
      <c r="AH479">
        <v>1</v>
      </c>
      <c r="AI479">
        <v>1</v>
      </c>
      <c r="AJ479">
        <v>0</v>
      </c>
      <c r="AK479">
        <v>0</v>
      </c>
      <c r="AL479">
        <v>0</v>
      </c>
      <c r="AM479">
        <v>0</v>
      </c>
      <c r="AN479">
        <v>1</v>
      </c>
      <c r="AO479">
        <v>0</v>
      </c>
      <c r="AP479" t="s">
        <v>1809</v>
      </c>
      <c r="AQ479" t="s">
        <v>1809</v>
      </c>
      <c r="AR479" t="s">
        <v>1809</v>
      </c>
      <c r="AS479" t="s">
        <v>1809</v>
      </c>
      <c r="AT479" t="s">
        <v>1809</v>
      </c>
      <c r="AU479" t="s">
        <v>1809</v>
      </c>
      <c r="AV479" t="s">
        <v>1809</v>
      </c>
      <c r="AW479" t="s">
        <v>1809</v>
      </c>
      <c r="AX479" t="s">
        <v>1809</v>
      </c>
      <c r="AY479" t="s">
        <v>1809</v>
      </c>
      <c r="AZ479">
        <v>1</v>
      </c>
      <c r="BA479">
        <v>0</v>
      </c>
      <c r="BB479">
        <v>0</v>
      </c>
      <c r="BC479">
        <v>1</v>
      </c>
      <c r="BD479">
        <v>0</v>
      </c>
      <c r="BE479">
        <v>0</v>
      </c>
      <c r="BF479">
        <v>0</v>
      </c>
      <c r="BG479">
        <v>0</v>
      </c>
      <c r="BH479">
        <v>0</v>
      </c>
      <c r="BI479">
        <v>0</v>
      </c>
      <c r="BJ479">
        <v>0</v>
      </c>
      <c r="BK479">
        <v>0</v>
      </c>
      <c r="BL479">
        <v>0</v>
      </c>
      <c r="BM479">
        <v>1</v>
      </c>
      <c r="BN479">
        <v>0</v>
      </c>
      <c r="BO479">
        <v>0</v>
      </c>
      <c r="BP479">
        <v>0</v>
      </c>
      <c r="BQ479">
        <v>0</v>
      </c>
      <c r="BR479">
        <v>1</v>
      </c>
      <c r="BS479">
        <v>1</v>
      </c>
      <c r="BT479">
        <v>1</v>
      </c>
      <c r="BU479">
        <v>0</v>
      </c>
      <c r="BV479">
        <v>1</v>
      </c>
      <c r="BW479">
        <v>1</v>
      </c>
      <c r="BX479">
        <v>0</v>
      </c>
      <c r="BY479">
        <v>0</v>
      </c>
      <c r="BZ479">
        <v>1</v>
      </c>
      <c r="CA479">
        <v>0</v>
      </c>
      <c r="CB479">
        <v>0</v>
      </c>
      <c r="CC479">
        <v>0</v>
      </c>
      <c r="CD479">
        <v>1</v>
      </c>
      <c r="CE479">
        <v>1</v>
      </c>
      <c r="CF479">
        <v>1</v>
      </c>
      <c r="CG479">
        <v>0</v>
      </c>
      <c r="CH479">
        <v>1</v>
      </c>
      <c r="CI479">
        <v>1</v>
      </c>
      <c r="CJ479">
        <v>1</v>
      </c>
      <c r="CK479">
        <v>1</v>
      </c>
      <c r="CL479">
        <v>1</v>
      </c>
      <c r="CM479">
        <v>0</v>
      </c>
      <c r="CN479">
        <v>1</v>
      </c>
      <c r="CO479">
        <v>0</v>
      </c>
      <c r="CP479">
        <v>0</v>
      </c>
      <c r="CQ479">
        <v>1</v>
      </c>
      <c r="CR479">
        <v>0</v>
      </c>
      <c r="CS479">
        <v>1</v>
      </c>
      <c r="CT479">
        <v>0</v>
      </c>
      <c r="CU479">
        <v>0</v>
      </c>
      <c r="CV479">
        <v>0</v>
      </c>
      <c r="CW479">
        <v>1</v>
      </c>
      <c r="CX479">
        <v>0</v>
      </c>
      <c r="CY479">
        <v>0</v>
      </c>
      <c r="CZ479">
        <v>1</v>
      </c>
      <c r="DA479">
        <v>0</v>
      </c>
      <c r="DB479">
        <v>1</v>
      </c>
      <c r="DC479">
        <v>0</v>
      </c>
      <c r="DD479">
        <v>0</v>
      </c>
      <c r="DE479">
        <v>0</v>
      </c>
      <c r="DF479">
        <v>1</v>
      </c>
      <c r="DG479">
        <v>0</v>
      </c>
      <c r="DH479">
        <v>1</v>
      </c>
      <c r="DI479">
        <v>0</v>
      </c>
      <c r="DJ479">
        <v>1</v>
      </c>
      <c r="DK479">
        <v>0</v>
      </c>
      <c r="DL479">
        <v>0</v>
      </c>
      <c r="DM479">
        <v>1</v>
      </c>
      <c r="DN479">
        <v>0</v>
      </c>
      <c r="DO479">
        <v>1</v>
      </c>
      <c r="DP479">
        <v>1</v>
      </c>
      <c r="DQ479">
        <v>0</v>
      </c>
      <c r="DR479">
        <v>0</v>
      </c>
      <c r="DS479">
        <v>1</v>
      </c>
      <c r="DT479">
        <v>1</v>
      </c>
      <c r="DU479">
        <v>1</v>
      </c>
      <c r="DV479">
        <v>0</v>
      </c>
      <c r="DW479">
        <v>1</v>
      </c>
      <c r="DX479">
        <v>0</v>
      </c>
      <c r="DY479">
        <v>0</v>
      </c>
      <c r="DZ479" t="s">
        <v>1809</v>
      </c>
      <c r="EA479">
        <v>1</v>
      </c>
      <c r="EB479">
        <v>0</v>
      </c>
      <c r="EC479">
        <v>0</v>
      </c>
      <c r="ED479">
        <v>0</v>
      </c>
      <c r="EE479">
        <v>0</v>
      </c>
      <c r="EF479">
        <v>0</v>
      </c>
      <c r="EG479">
        <v>0</v>
      </c>
      <c r="EH479">
        <v>1</v>
      </c>
      <c r="EI479">
        <v>1</v>
      </c>
      <c r="EJ479">
        <v>0</v>
      </c>
      <c r="EK479">
        <v>0</v>
      </c>
      <c r="EL479">
        <v>1</v>
      </c>
      <c r="EM479">
        <v>0</v>
      </c>
      <c r="EN479">
        <v>1</v>
      </c>
      <c r="EO479">
        <v>0</v>
      </c>
      <c r="EP479">
        <v>0</v>
      </c>
      <c r="EQ479">
        <v>0</v>
      </c>
      <c r="ER479">
        <v>1</v>
      </c>
      <c r="ES479">
        <v>1</v>
      </c>
      <c r="ET479">
        <v>1</v>
      </c>
      <c r="EU479">
        <v>1</v>
      </c>
      <c r="EV479">
        <v>0</v>
      </c>
      <c r="EW479">
        <v>0</v>
      </c>
    </row>
    <row r="480" spans="1:153" x14ac:dyDescent="0.35">
      <c r="A480" t="s">
        <v>1139</v>
      </c>
      <c r="B480" s="1">
        <v>43076</v>
      </c>
      <c r="C480" s="1">
        <v>43097</v>
      </c>
      <c r="D480">
        <v>1</v>
      </c>
      <c r="E480">
        <v>0</v>
      </c>
      <c r="F480">
        <v>0</v>
      </c>
      <c r="G480">
        <v>0</v>
      </c>
      <c r="H480">
        <v>1</v>
      </c>
      <c r="I480">
        <v>0</v>
      </c>
      <c r="J480">
        <v>1</v>
      </c>
      <c r="K480">
        <v>1</v>
      </c>
      <c r="L480">
        <v>0</v>
      </c>
      <c r="M480">
        <v>1</v>
      </c>
      <c r="N480">
        <v>1</v>
      </c>
      <c r="O480">
        <v>1</v>
      </c>
      <c r="P480">
        <v>1</v>
      </c>
      <c r="Q480">
        <v>0</v>
      </c>
      <c r="R480">
        <v>1</v>
      </c>
      <c r="S480">
        <v>1</v>
      </c>
      <c r="T480">
        <v>0</v>
      </c>
      <c r="U480">
        <v>0</v>
      </c>
      <c r="V480">
        <v>0</v>
      </c>
      <c r="W480">
        <v>0</v>
      </c>
      <c r="X480">
        <v>0</v>
      </c>
      <c r="Y480">
        <v>1</v>
      </c>
      <c r="Z480">
        <v>1</v>
      </c>
      <c r="AA480">
        <v>1</v>
      </c>
      <c r="AB480">
        <v>1</v>
      </c>
      <c r="AC480">
        <v>1</v>
      </c>
      <c r="AD480">
        <v>1</v>
      </c>
      <c r="AE480">
        <v>1</v>
      </c>
      <c r="AF480">
        <v>1</v>
      </c>
      <c r="AG480">
        <v>0</v>
      </c>
      <c r="AH480">
        <v>1</v>
      </c>
      <c r="AI480">
        <v>1</v>
      </c>
      <c r="AJ480">
        <v>0</v>
      </c>
      <c r="AK480">
        <v>0</v>
      </c>
      <c r="AL480">
        <v>0</v>
      </c>
      <c r="AM480">
        <v>0</v>
      </c>
      <c r="AN480">
        <v>1</v>
      </c>
      <c r="AO480">
        <v>0</v>
      </c>
      <c r="AP480" t="s">
        <v>1809</v>
      </c>
      <c r="AQ480" t="s">
        <v>1809</v>
      </c>
      <c r="AR480" t="s">
        <v>1809</v>
      </c>
      <c r="AS480" t="s">
        <v>1809</v>
      </c>
      <c r="AT480" t="s">
        <v>1809</v>
      </c>
      <c r="AU480" t="s">
        <v>1809</v>
      </c>
      <c r="AV480" t="s">
        <v>1809</v>
      </c>
      <c r="AW480" t="s">
        <v>1809</v>
      </c>
      <c r="AX480" t="s">
        <v>1809</v>
      </c>
      <c r="AY480" t="s">
        <v>1809</v>
      </c>
      <c r="AZ480">
        <v>1</v>
      </c>
      <c r="BA480">
        <v>0</v>
      </c>
      <c r="BB480">
        <v>0</v>
      </c>
      <c r="BC480">
        <v>1</v>
      </c>
      <c r="BD480">
        <v>0</v>
      </c>
      <c r="BE480">
        <v>0</v>
      </c>
      <c r="BF480">
        <v>0</v>
      </c>
      <c r="BG480">
        <v>0</v>
      </c>
      <c r="BH480">
        <v>0</v>
      </c>
      <c r="BI480">
        <v>0</v>
      </c>
      <c r="BJ480">
        <v>0</v>
      </c>
      <c r="BK480">
        <v>0</v>
      </c>
      <c r="BL480">
        <v>0</v>
      </c>
      <c r="BM480">
        <v>1</v>
      </c>
      <c r="BN480">
        <v>0</v>
      </c>
      <c r="BO480">
        <v>0</v>
      </c>
      <c r="BP480">
        <v>0</v>
      </c>
      <c r="BQ480">
        <v>0</v>
      </c>
      <c r="BR480">
        <v>1</v>
      </c>
      <c r="BS480">
        <v>1</v>
      </c>
      <c r="BT480">
        <v>1</v>
      </c>
      <c r="BU480">
        <v>0</v>
      </c>
      <c r="BV480">
        <v>1</v>
      </c>
      <c r="BW480">
        <v>1</v>
      </c>
      <c r="BX480">
        <v>0</v>
      </c>
      <c r="BY480">
        <v>0</v>
      </c>
      <c r="BZ480">
        <v>1</v>
      </c>
      <c r="CA480">
        <v>0</v>
      </c>
      <c r="CB480">
        <v>0</v>
      </c>
      <c r="CC480">
        <v>0</v>
      </c>
      <c r="CD480">
        <v>1</v>
      </c>
      <c r="CE480">
        <v>1</v>
      </c>
      <c r="CF480">
        <v>1</v>
      </c>
      <c r="CG480">
        <v>0</v>
      </c>
      <c r="CH480">
        <v>1</v>
      </c>
      <c r="CI480">
        <v>1</v>
      </c>
      <c r="CJ480">
        <v>1</v>
      </c>
      <c r="CK480">
        <v>1</v>
      </c>
      <c r="CL480">
        <v>1</v>
      </c>
      <c r="CM480">
        <v>0</v>
      </c>
      <c r="CN480">
        <v>1</v>
      </c>
      <c r="CO480">
        <v>0</v>
      </c>
      <c r="CP480">
        <v>0</v>
      </c>
      <c r="CQ480">
        <v>1</v>
      </c>
      <c r="CR480">
        <v>0</v>
      </c>
      <c r="CS480">
        <v>1</v>
      </c>
      <c r="CT480">
        <v>0</v>
      </c>
      <c r="CU480">
        <v>0</v>
      </c>
      <c r="CV480">
        <v>0</v>
      </c>
      <c r="CW480">
        <v>1</v>
      </c>
      <c r="CX480">
        <v>0</v>
      </c>
      <c r="CY480">
        <v>0</v>
      </c>
      <c r="CZ480">
        <v>1</v>
      </c>
      <c r="DA480">
        <v>0</v>
      </c>
      <c r="DB480">
        <v>1</v>
      </c>
      <c r="DC480">
        <v>0</v>
      </c>
      <c r="DD480">
        <v>0</v>
      </c>
      <c r="DE480">
        <v>0</v>
      </c>
      <c r="DF480">
        <v>1</v>
      </c>
      <c r="DG480">
        <v>0</v>
      </c>
      <c r="DH480">
        <v>1</v>
      </c>
      <c r="DI480">
        <v>0</v>
      </c>
      <c r="DJ480">
        <v>1</v>
      </c>
      <c r="DK480">
        <v>0</v>
      </c>
      <c r="DL480">
        <v>0</v>
      </c>
      <c r="DM480">
        <v>1</v>
      </c>
      <c r="DN480">
        <v>0</v>
      </c>
      <c r="DO480">
        <v>1</v>
      </c>
      <c r="DP480">
        <v>1</v>
      </c>
      <c r="DQ480">
        <v>0</v>
      </c>
      <c r="DR480">
        <v>0</v>
      </c>
      <c r="DS480">
        <v>1</v>
      </c>
      <c r="DT480">
        <v>1</v>
      </c>
      <c r="DU480">
        <v>1</v>
      </c>
      <c r="DV480">
        <v>0</v>
      </c>
      <c r="DW480">
        <v>1</v>
      </c>
      <c r="DX480">
        <v>0</v>
      </c>
      <c r="DY480">
        <v>0</v>
      </c>
      <c r="DZ480" t="s">
        <v>1809</v>
      </c>
      <c r="EA480">
        <v>1</v>
      </c>
      <c r="EB480">
        <v>0</v>
      </c>
      <c r="EC480">
        <v>0</v>
      </c>
      <c r="ED480">
        <v>0</v>
      </c>
      <c r="EE480">
        <v>0</v>
      </c>
      <c r="EF480">
        <v>0</v>
      </c>
      <c r="EG480">
        <v>0</v>
      </c>
      <c r="EH480">
        <v>1</v>
      </c>
      <c r="EI480">
        <v>1</v>
      </c>
      <c r="EJ480">
        <v>0</v>
      </c>
      <c r="EK480">
        <v>0</v>
      </c>
      <c r="EL480">
        <v>1</v>
      </c>
      <c r="EM480">
        <v>0</v>
      </c>
      <c r="EN480">
        <v>1</v>
      </c>
      <c r="EO480">
        <v>0</v>
      </c>
      <c r="EP480">
        <v>0</v>
      </c>
      <c r="EQ480">
        <v>0</v>
      </c>
      <c r="ER480">
        <v>1</v>
      </c>
      <c r="ES480">
        <v>1</v>
      </c>
      <c r="ET480">
        <v>1</v>
      </c>
      <c r="EU480">
        <v>1</v>
      </c>
      <c r="EV480">
        <v>0</v>
      </c>
      <c r="EW480">
        <v>0</v>
      </c>
    </row>
    <row r="481" spans="1:153" x14ac:dyDescent="0.35">
      <c r="A481" t="s">
        <v>1139</v>
      </c>
      <c r="B481" s="1">
        <v>43098</v>
      </c>
      <c r="C481" s="1">
        <v>43120</v>
      </c>
      <c r="D481">
        <v>1</v>
      </c>
      <c r="E481">
        <v>0</v>
      </c>
      <c r="F481">
        <v>0</v>
      </c>
      <c r="G481">
        <v>0</v>
      </c>
      <c r="H481">
        <v>1</v>
      </c>
      <c r="I481">
        <v>0</v>
      </c>
      <c r="J481">
        <v>1</v>
      </c>
      <c r="K481">
        <v>1</v>
      </c>
      <c r="L481">
        <v>0</v>
      </c>
      <c r="M481">
        <v>1</v>
      </c>
      <c r="N481">
        <v>1</v>
      </c>
      <c r="O481">
        <v>1</v>
      </c>
      <c r="P481">
        <v>1</v>
      </c>
      <c r="Q481">
        <v>0</v>
      </c>
      <c r="R481">
        <v>1</v>
      </c>
      <c r="S481">
        <v>1</v>
      </c>
      <c r="T481">
        <v>0</v>
      </c>
      <c r="U481">
        <v>0</v>
      </c>
      <c r="V481">
        <v>0</v>
      </c>
      <c r="W481">
        <v>0</v>
      </c>
      <c r="X481">
        <v>0</v>
      </c>
      <c r="Y481">
        <v>1</v>
      </c>
      <c r="Z481">
        <v>1</v>
      </c>
      <c r="AA481">
        <v>1</v>
      </c>
      <c r="AB481">
        <v>1</v>
      </c>
      <c r="AC481">
        <v>1</v>
      </c>
      <c r="AD481">
        <v>1</v>
      </c>
      <c r="AE481">
        <v>1</v>
      </c>
      <c r="AF481">
        <v>1</v>
      </c>
      <c r="AG481">
        <v>0</v>
      </c>
      <c r="AH481">
        <v>1</v>
      </c>
      <c r="AI481">
        <v>1</v>
      </c>
      <c r="AJ481">
        <v>0</v>
      </c>
      <c r="AK481">
        <v>0</v>
      </c>
      <c r="AL481">
        <v>0</v>
      </c>
      <c r="AM481">
        <v>0</v>
      </c>
      <c r="AN481">
        <v>1</v>
      </c>
      <c r="AO481">
        <v>0</v>
      </c>
      <c r="AP481" t="s">
        <v>1809</v>
      </c>
      <c r="AQ481" t="s">
        <v>1809</v>
      </c>
      <c r="AR481" t="s">
        <v>1809</v>
      </c>
      <c r="AS481" t="s">
        <v>1809</v>
      </c>
      <c r="AT481" t="s">
        <v>1809</v>
      </c>
      <c r="AU481" t="s">
        <v>1809</v>
      </c>
      <c r="AV481" t="s">
        <v>1809</v>
      </c>
      <c r="AW481" t="s">
        <v>1809</v>
      </c>
      <c r="AX481" t="s">
        <v>1809</v>
      </c>
      <c r="AY481" t="s">
        <v>1809</v>
      </c>
      <c r="AZ481">
        <v>1</v>
      </c>
      <c r="BA481">
        <v>0</v>
      </c>
      <c r="BB481">
        <v>0</v>
      </c>
      <c r="BC481">
        <v>1</v>
      </c>
      <c r="BD481">
        <v>0</v>
      </c>
      <c r="BE481">
        <v>0</v>
      </c>
      <c r="BF481">
        <v>0</v>
      </c>
      <c r="BG481">
        <v>0</v>
      </c>
      <c r="BH481">
        <v>0</v>
      </c>
      <c r="BI481">
        <v>0</v>
      </c>
      <c r="BJ481">
        <v>0</v>
      </c>
      <c r="BK481">
        <v>0</v>
      </c>
      <c r="BL481">
        <v>0</v>
      </c>
      <c r="BM481">
        <v>1</v>
      </c>
      <c r="BN481">
        <v>0</v>
      </c>
      <c r="BO481">
        <v>0</v>
      </c>
      <c r="BP481">
        <v>0</v>
      </c>
      <c r="BQ481">
        <v>0</v>
      </c>
      <c r="BR481">
        <v>1</v>
      </c>
      <c r="BS481">
        <v>1</v>
      </c>
      <c r="BT481">
        <v>1</v>
      </c>
      <c r="BU481">
        <v>0</v>
      </c>
      <c r="BV481">
        <v>1</v>
      </c>
      <c r="BW481">
        <v>1</v>
      </c>
      <c r="BX481">
        <v>0</v>
      </c>
      <c r="BY481">
        <v>0</v>
      </c>
      <c r="BZ481">
        <v>1</v>
      </c>
      <c r="CA481">
        <v>0</v>
      </c>
      <c r="CB481">
        <v>0</v>
      </c>
      <c r="CC481">
        <v>0</v>
      </c>
      <c r="CD481">
        <v>1</v>
      </c>
      <c r="CE481">
        <v>1</v>
      </c>
      <c r="CF481">
        <v>1</v>
      </c>
      <c r="CG481">
        <v>0</v>
      </c>
      <c r="CH481">
        <v>1</v>
      </c>
      <c r="CI481">
        <v>1</v>
      </c>
      <c r="CJ481">
        <v>1</v>
      </c>
      <c r="CK481">
        <v>1</v>
      </c>
      <c r="CL481">
        <v>1</v>
      </c>
      <c r="CM481">
        <v>0</v>
      </c>
      <c r="CN481">
        <v>1</v>
      </c>
      <c r="CO481">
        <v>0</v>
      </c>
      <c r="CP481">
        <v>0</v>
      </c>
      <c r="CQ481">
        <v>1</v>
      </c>
      <c r="CR481">
        <v>0</v>
      </c>
      <c r="CS481">
        <v>1</v>
      </c>
      <c r="CT481">
        <v>0</v>
      </c>
      <c r="CU481">
        <v>0</v>
      </c>
      <c r="CV481">
        <v>0</v>
      </c>
      <c r="CW481">
        <v>1</v>
      </c>
      <c r="CX481">
        <v>0</v>
      </c>
      <c r="CY481">
        <v>0</v>
      </c>
      <c r="CZ481">
        <v>1</v>
      </c>
      <c r="DA481">
        <v>0</v>
      </c>
      <c r="DB481">
        <v>1</v>
      </c>
      <c r="DC481">
        <v>0</v>
      </c>
      <c r="DD481">
        <v>0</v>
      </c>
      <c r="DE481">
        <v>0</v>
      </c>
      <c r="DF481">
        <v>1</v>
      </c>
      <c r="DG481">
        <v>0</v>
      </c>
      <c r="DH481">
        <v>1</v>
      </c>
      <c r="DI481">
        <v>0</v>
      </c>
      <c r="DJ481">
        <v>1</v>
      </c>
      <c r="DK481">
        <v>0</v>
      </c>
      <c r="DL481">
        <v>0</v>
      </c>
      <c r="DM481">
        <v>1</v>
      </c>
      <c r="DN481">
        <v>0</v>
      </c>
      <c r="DO481">
        <v>1</v>
      </c>
      <c r="DP481">
        <v>1</v>
      </c>
      <c r="DQ481">
        <v>0</v>
      </c>
      <c r="DR481">
        <v>0</v>
      </c>
      <c r="DS481">
        <v>1</v>
      </c>
      <c r="DT481">
        <v>1</v>
      </c>
      <c r="DU481">
        <v>1</v>
      </c>
      <c r="DV481">
        <v>0</v>
      </c>
      <c r="DW481">
        <v>1</v>
      </c>
      <c r="DX481">
        <v>0</v>
      </c>
      <c r="DY481">
        <v>0</v>
      </c>
      <c r="DZ481" t="s">
        <v>1809</v>
      </c>
      <c r="EA481">
        <v>1</v>
      </c>
      <c r="EB481">
        <v>0</v>
      </c>
      <c r="EC481">
        <v>0</v>
      </c>
      <c r="ED481">
        <v>0</v>
      </c>
      <c r="EE481">
        <v>0</v>
      </c>
      <c r="EF481">
        <v>0</v>
      </c>
      <c r="EG481">
        <v>0</v>
      </c>
      <c r="EH481">
        <v>1</v>
      </c>
      <c r="EI481">
        <v>1</v>
      </c>
      <c r="EJ481">
        <v>0</v>
      </c>
      <c r="EK481">
        <v>0</v>
      </c>
      <c r="EL481">
        <v>1</v>
      </c>
      <c r="EM481">
        <v>0</v>
      </c>
      <c r="EN481">
        <v>1</v>
      </c>
      <c r="EO481">
        <v>0</v>
      </c>
      <c r="EP481">
        <v>0</v>
      </c>
      <c r="EQ481">
        <v>0</v>
      </c>
      <c r="ER481">
        <v>1</v>
      </c>
      <c r="ES481">
        <v>1</v>
      </c>
      <c r="ET481">
        <v>1</v>
      </c>
      <c r="EU481">
        <v>1</v>
      </c>
      <c r="EV481">
        <v>0</v>
      </c>
      <c r="EW481">
        <v>0</v>
      </c>
    </row>
    <row r="482" spans="1:153" x14ac:dyDescent="0.35">
      <c r="A482" t="s">
        <v>1139</v>
      </c>
      <c r="B482" s="1">
        <v>43121</v>
      </c>
      <c r="C482" s="1">
        <v>43456</v>
      </c>
      <c r="D482">
        <v>1</v>
      </c>
      <c r="E482">
        <v>0</v>
      </c>
      <c r="F482">
        <v>0</v>
      </c>
      <c r="G482">
        <v>0</v>
      </c>
      <c r="H482">
        <v>1</v>
      </c>
      <c r="I482">
        <v>0</v>
      </c>
      <c r="J482">
        <v>1</v>
      </c>
      <c r="K482">
        <v>1</v>
      </c>
      <c r="L482">
        <v>0</v>
      </c>
      <c r="M482">
        <v>1</v>
      </c>
      <c r="N482">
        <v>1</v>
      </c>
      <c r="O482">
        <v>1</v>
      </c>
      <c r="P482">
        <v>1</v>
      </c>
      <c r="Q482">
        <v>0</v>
      </c>
      <c r="R482">
        <v>1</v>
      </c>
      <c r="S482">
        <v>1</v>
      </c>
      <c r="T482">
        <v>0</v>
      </c>
      <c r="U482">
        <v>0</v>
      </c>
      <c r="V482">
        <v>0</v>
      </c>
      <c r="W482">
        <v>0</v>
      </c>
      <c r="X482">
        <v>0</v>
      </c>
      <c r="Y482">
        <v>1</v>
      </c>
      <c r="Z482">
        <v>1</v>
      </c>
      <c r="AA482">
        <v>1</v>
      </c>
      <c r="AB482">
        <v>1</v>
      </c>
      <c r="AC482">
        <v>1</v>
      </c>
      <c r="AD482">
        <v>1</v>
      </c>
      <c r="AE482">
        <v>1</v>
      </c>
      <c r="AF482">
        <v>1</v>
      </c>
      <c r="AG482">
        <v>0</v>
      </c>
      <c r="AH482">
        <v>1</v>
      </c>
      <c r="AI482">
        <v>1</v>
      </c>
      <c r="AJ482">
        <v>0</v>
      </c>
      <c r="AK482">
        <v>0</v>
      </c>
      <c r="AL482">
        <v>0</v>
      </c>
      <c r="AM482">
        <v>0</v>
      </c>
      <c r="AN482">
        <v>1</v>
      </c>
      <c r="AO482">
        <v>0</v>
      </c>
      <c r="AP482" t="s">
        <v>1809</v>
      </c>
      <c r="AQ482" t="s">
        <v>1809</v>
      </c>
      <c r="AR482" t="s">
        <v>1809</v>
      </c>
      <c r="AS482" t="s">
        <v>1809</v>
      </c>
      <c r="AT482" t="s">
        <v>1809</v>
      </c>
      <c r="AU482" t="s">
        <v>1809</v>
      </c>
      <c r="AV482" t="s">
        <v>1809</v>
      </c>
      <c r="AW482" t="s">
        <v>1809</v>
      </c>
      <c r="AX482" t="s">
        <v>1809</v>
      </c>
      <c r="AY482" t="s">
        <v>1809</v>
      </c>
      <c r="AZ482">
        <v>1</v>
      </c>
      <c r="BA482">
        <v>0</v>
      </c>
      <c r="BB482">
        <v>0</v>
      </c>
      <c r="BC482">
        <v>1</v>
      </c>
      <c r="BD482">
        <v>0</v>
      </c>
      <c r="BE482">
        <v>0</v>
      </c>
      <c r="BF482">
        <v>0</v>
      </c>
      <c r="BG482">
        <v>0</v>
      </c>
      <c r="BH482">
        <v>0</v>
      </c>
      <c r="BI482">
        <v>0</v>
      </c>
      <c r="BJ482">
        <v>0</v>
      </c>
      <c r="BK482">
        <v>0</v>
      </c>
      <c r="BL482">
        <v>0</v>
      </c>
      <c r="BM482">
        <v>1</v>
      </c>
      <c r="BN482">
        <v>0</v>
      </c>
      <c r="BO482">
        <v>0</v>
      </c>
      <c r="BP482">
        <v>0</v>
      </c>
      <c r="BQ482">
        <v>0</v>
      </c>
      <c r="BR482">
        <v>1</v>
      </c>
      <c r="BS482">
        <v>1</v>
      </c>
      <c r="BT482">
        <v>1</v>
      </c>
      <c r="BU482">
        <v>0</v>
      </c>
      <c r="BV482">
        <v>1</v>
      </c>
      <c r="BW482">
        <v>1</v>
      </c>
      <c r="BX482">
        <v>0</v>
      </c>
      <c r="BY482">
        <v>0</v>
      </c>
      <c r="BZ482">
        <v>1</v>
      </c>
      <c r="CA482">
        <v>0</v>
      </c>
      <c r="CB482">
        <v>0</v>
      </c>
      <c r="CC482">
        <v>0</v>
      </c>
      <c r="CD482">
        <v>1</v>
      </c>
      <c r="CE482">
        <v>1</v>
      </c>
      <c r="CF482">
        <v>1</v>
      </c>
      <c r="CG482">
        <v>0</v>
      </c>
      <c r="CH482">
        <v>1</v>
      </c>
      <c r="CI482">
        <v>1</v>
      </c>
      <c r="CJ482">
        <v>1</v>
      </c>
      <c r="CK482">
        <v>1</v>
      </c>
      <c r="CL482">
        <v>1</v>
      </c>
      <c r="CM482">
        <v>0</v>
      </c>
      <c r="CN482">
        <v>1</v>
      </c>
      <c r="CO482">
        <v>0</v>
      </c>
      <c r="CP482">
        <v>0</v>
      </c>
      <c r="CQ482">
        <v>1</v>
      </c>
      <c r="CR482">
        <v>0</v>
      </c>
      <c r="CS482">
        <v>1</v>
      </c>
      <c r="CT482">
        <v>0</v>
      </c>
      <c r="CU482">
        <v>0</v>
      </c>
      <c r="CV482">
        <v>0</v>
      </c>
      <c r="CW482">
        <v>1</v>
      </c>
      <c r="CX482">
        <v>0</v>
      </c>
      <c r="CY482">
        <v>0</v>
      </c>
      <c r="CZ482">
        <v>1</v>
      </c>
      <c r="DA482">
        <v>0</v>
      </c>
      <c r="DB482">
        <v>1</v>
      </c>
      <c r="DC482">
        <v>0</v>
      </c>
      <c r="DD482">
        <v>0</v>
      </c>
      <c r="DE482">
        <v>0</v>
      </c>
      <c r="DF482">
        <v>1</v>
      </c>
      <c r="DG482">
        <v>0</v>
      </c>
      <c r="DH482">
        <v>1</v>
      </c>
      <c r="DI482">
        <v>0</v>
      </c>
      <c r="DJ482">
        <v>1</v>
      </c>
      <c r="DK482">
        <v>0</v>
      </c>
      <c r="DL482">
        <v>0</v>
      </c>
      <c r="DM482">
        <v>1</v>
      </c>
      <c r="DN482">
        <v>0</v>
      </c>
      <c r="DO482">
        <v>1</v>
      </c>
      <c r="DP482">
        <v>1</v>
      </c>
      <c r="DQ482">
        <v>0</v>
      </c>
      <c r="DR482">
        <v>0</v>
      </c>
      <c r="DS482">
        <v>1</v>
      </c>
      <c r="DT482">
        <v>1</v>
      </c>
      <c r="DU482">
        <v>1</v>
      </c>
      <c r="DV482">
        <v>0</v>
      </c>
      <c r="DW482">
        <v>1</v>
      </c>
      <c r="DX482">
        <v>0</v>
      </c>
      <c r="DY482">
        <v>0</v>
      </c>
      <c r="DZ482" t="s">
        <v>1809</v>
      </c>
      <c r="EA482">
        <v>1</v>
      </c>
      <c r="EB482">
        <v>0</v>
      </c>
      <c r="EC482">
        <v>0</v>
      </c>
      <c r="ED482">
        <v>0</v>
      </c>
      <c r="EE482">
        <v>0</v>
      </c>
      <c r="EF482">
        <v>0</v>
      </c>
      <c r="EG482">
        <v>0</v>
      </c>
      <c r="EH482">
        <v>1</v>
      </c>
      <c r="EI482">
        <v>1</v>
      </c>
      <c r="EJ482">
        <v>0</v>
      </c>
      <c r="EK482">
        <v>0</v>
      </c>
      <c r="EL482">
        <v>1</v>
      </c>
      <c r="EM482">
        <v>0</v>
      </c>
      <c r="EN482">
        <v>1</v>
      </c>
      <c r="EO482">
        <v>0</v>
      </c>
      <c r="EP482">
        <v>0</v>
      </c>
      <c r="EQ482">
        <v>0</v>
      </c>
      <c r="ER482">
        <v>1</v>
      </c>
      <c r="ES482">
        <v>1</v>
      </c>
      <c r="ET482">
        <v>1</v>
      </c>
      <c r="EU482">
        <v>1</v>
      </c>
      <c r="EV482">
        <v>0</v>
      </c>
      <c r="EW482">
        <v>0</v>
      </c>
    </row>
    <row r="483" spans="1:153" x14ac:dyDescent="0.35">
      <c r="A483" t="s">
        <v>1139</v>
      </c>
      <c r="B483" s="1">
        <v>43457</v>
      </c>
      <c r="C483" s="1">
        <v>43538</v>
      </c>
      <c r="D483">
        <v>1</v>
      </c>
      <c r="E483">
        <v>0</v>
      </c>
      <c r="F483">
        <v>0</v>
      </c>
      <c r="G483">
        <v>0</v>
      </c>
      <c r="H483">
        <v>1</v>
      </c>
      <c r="I483">
        <v>0</v>
      </c>
      <c r="J483">
        <v>1</v>
      </c>
      <c r="K483">
        <v>1</v>
      </c>
      <c r="L483">
        <v>0</v>
      </c>
      <c r="M483">
        <v>1</v>
      </c>
      <c r="N483">
        <v>1</v>
      </c>
      <c r="O483">
        <v>1</v>
      </c>
      <c r="P483">
        <v>1</v>
      </c>
      <c r="Q483">
        <v>0</v>
      </c>
      <c r="R483">
        <v>1</v>
      </c>
      <c r="S483">
        <v>1</v>
      </c>
      <c r="T483">
        <v>0</v>
      </c>
      <c r="U483">
        <v>0</v>
      </c>
      <c r="V483">
        <v>0</v>
      </c>
      <c r="W483">
        <v>0</v>
      </c>
      <c r="X483">
        <v>0</v>
      </c>
      <c r="Y483">
        <v>1</v>
      </c>
      <c r="Z483">
        <v>1</v>
      </c>
      <c r="AA483">
        <v>1</v>
      </c>
      <c r="AB483">
        <v>1</v>
      </c>
      <c r="AC483">
        <v>1</v>
      </c>
      <c r="AD483">
        <v>1</v>
      </c>
      <c r="AE483">
        <v>1</v>
      </c>
      <c r="AF483">
        <v>1</v>
      </c>
      <c r="AG483">
        <v>0</v>
      </c>
      <c r="AH483">
        <v>1</v>
      </c>
      <c r="AI483">
        <v>1</v>
      </c>
      <c r="AJ483">
        <v>0</v>
      </c>
      <c r="AK483">
        <v>0</v>
      </c>
      <c r="AL483">
        <v>0</v>
      </c>
      <c r="AM483">
        <v>0</v>
      </c>
      <c r="AN483">
        <v>1</v>
      </c>
      <c r="AO483">
        <v>0</v>
      </c>
      <c r="AP483" t="s">
        <v>1809</v>
      </c>
      <c r="AQ483" t="s">
        <v>1809</v>
      </c>
      <c r="AR483" t="s">
        <v>1809</v>
      </c>
      <c r="AS483" t="s">
        <v>1809</v>
      </c>
      <c r="AT483" t="s">
        <v>1809</v>
      </c>
      <c r="AU483" t="s">
        <v>1809</v>
      </c>
      <c r="AV483" t="s">
        <v>1809</v>
      </c>
      <c r="AW483" t="s">
        <v>1809</v>
      </c>
      <c r="AX483" t="s">
        <v>1809</v>
      </c>
      <c r="AY483" t="s">
        <v>1809</v>
      </c>
      <c r="AZ483">
        <v>1</v>
      </c>
      <c r="BA483">
        <v>0</v>
      </c>
      <c r="BB483">
        <v>0</v>
      </c>
      <c r="BC483">
        <v>1</v>
      </c>
      <c r="BD483">
        <v>0</v>
      </c>
      <c r="BE483">
        <v>0</v>
      </c>
      <c r="BF483">
        <v>0</v>
      </c>
      <c r="BG483">
        <v>0</v>
      </c>
      <c r="BH483">
        <v>0</v>
      </c>
      <c r="BI483">
        <v>0</v>
      </c>
      <c r="BJ483">
        <v>0</v>
      </c>
      <c r="BK483">
        <v>0</v>
      </c>
      <c r="BL483">
        <v>0</v>
      </c>
      <c r="BM483">
        <v>1</v>
      </c>
      <c r="BN483">
        <v>0</v>
      </c>
      <c r="BO483">
        <v>0</v>
      </c>
      <c r="BP483">
        <v>0</v>
      </c>
      <c r="BQ483">
        <v>0</v>
      </c>
      <c r="BR483">
        <v>1</v>
      </c>
      <c r="BS483">
        <v>1</v>
      </c>
      <c r="BT483">
        <v>1</v>
      </c>
      <c r="BU483">
        <v>0</v>
      </c>
      <c r="BV483">
        <v>1</v>
      </c>
      <c r="BW483">
        <v>1</v>
      </c>
      <c r="BX483">
        <v>0</v>
      </c>
      <c r="BY483">
        <v>0</v>
      </c>
      <c r="BZ483">
        <v>1</v>
      </c>
      <c r="CA483">
        <v>0</v>
      </c>
      <c r="CB483">
        <v>0</v>
      </c>
      <c r="CC483">
        <v>0</v>
      </c>
      <c r="CD483">
        <v>1</v>
      </c>
      <c r="CE483">
        <v>1</v>
      </c>
      <c r="CF483">
        <v>1</v>
      </c>
      <c r="CG483">
        <v>0</v>
      </c>
      <c r="CH483">
        <v>1</v>
      </c>
      <c r="CI483">
        <v>1</v>
      </c>
      <c r="CJ483">
        <v>1</v>
      </c>
      <c r="CK483">
        <v>1</v>
      </c>
      <c r="CL483">
        <v>1</v>
      </c>
      <c r="CM483">
        <v>0</v>
      </c>
      <c r="CN483">
        <v>1</v>
      </c>
      <c r="CO483">
        <v>0</v>
      </c>
      <c r="CP483">
        <v>0</v>
      </c>
      <c r="CQ483">
        <v>1</v>
      </c>
      <c r="CR483">
        <v>0</v>
      </c>
      <c r="CS483">
        <v>1</v>
      </c>
      <c r="CT483">
        <v>0</v>
      </c>
      <c r="CU483">
        <v>0</v>
      </c>
      <c r="CV483">
        <v>0</v>
      </c>
      <c r="CW483">
        <v>1</v>
      </c>
      <c r="CX483">
        <v>0</v>
      </c>
      <c r="CY483">
        <v>0</v>
      </c>
      <c r="CZ483">
        <v>1</v>
      </c>
      <c r="DA483">
        <v>0</v>
      </c>
      <c r="DB483">
        <v>1</v>
      </c>
      <c r="DC483">
        <v>0</v>
      </c>
      <c r="DD483">
        <v>0</v>
      </c>
      <c r="DE483">
        <v>0</v>
      </c>
      <c r="DF483">
        <v>1</v>
      </c>
      <c r="DG483">
        <v>0</v>
      </c>
      <c r="DH483">
        <v>1</v>
      </c>
      <c r="DI483">
        <v>0</v>
      </c>
      <c r="DJ483">
        <v>1</v>
      </c>
      <c r="DK483">
        <v>0</v>
      </c>
      <c r="DL483">
        <v>0</v>
      </c>
      <c r="DM483">
        <v>1</v>
      </c>
      <c r="DN483">
        <v>0</v>
      </c>
      <c r="DO483">
        <v>1</v>
      </c>
      <c r="DP483">
        <v>1</v>
      </c>
      <c r="DQ483">
        <v>0</v>
      </c>
      <c r="DR483">
        <v>0</v>
      </c>
      <c r="DS483">
        <v>1</v>
      </c>
      <c r="DT483">
        <v>1</v>
      </c>
      <c r="DU483">
        <v>1</v>
      </c>
      <c r="DV483">
        <v>0</v>
      </c>
      <c r="DW483">
        <v>1</v>
      </c>
      <c r="DX483">
        <v>0</v>
      </c>
      <c r="DY483">
        <v>0</v>
      </c>
      <c r="DZ483" t="s">
        <v>1809</v>
      </c>
      <c r="EA483">
        <v>1</v>
      </c>
      <c r="EB483">
        <v>0</v>
      </c>
      <c r="EC483">
        <v>0</v>
      </c>
      <c r="ED483">
        <v>0</v>
      </c>
      <c r="EE483">
        <v>0</v>
      </c>
      <c r="EF483">
        <v>0</v>
      </c>
      <c r="EG483">
        <v>0</v>
      </c>
      <c r="EH483">
        <v>1</v>
      </c>
      <c r="EI483">
        <v>1</v>
      </c>
      <c r="EJ483">
        <v>0</v>
      </c>
      <c r="EK483">
        <v>0</v>
      </c>
      <c r="EL483">
        <v>1</v>
      </c>
      <c r="EM483">
        <v>0</v>
      </c>
      <c r="EN483">
        <v>1</v>
      </c>
      <c r="EO483">
        <v>0</v>
      </c>
      <c r="EP483">
        <v>0</v>
      </c>
      <c r="EQ483">
        <v>0</v>
      </c>
      <c r="ER483">
        <v>1</v>
      </c>
      <c r="ES483">
        <v>1</v>
      </c>
      <c r="ET483">
        <v>1</v>
      </c>
      <c r="EU483">
        <v>1</v>
      </c>
      <c r="EV483">
        <v>0</v>
      </c>
      <c r="EW483">
        <v>0</v>
      </c>
    </row>
    <row r="484" spans="1:153" x14ac:dyDescent="0.35">
      <c r="A484" t="s">
        <v>1139</v>
      </c>
      <c r="B484" s="1">
        <v>43539</v>
      </c>
      <c r="C484" s="1">
        <v>43543</v>
      </c>
      <c r="D484">
        <v>1</v>
      </c>
      <c r="E484">
        <v>0</v>
      </c>
      <c r="F484">
        <v>0</v>
      </c>
      <c r="G484">
        <v>0</v>
      </c>
      <c r="H484">
        <v>1</v>
      </c>
      <c r="I484">
        <v>0</v>
      </c>
      <c r="J484">
        <v>1</v>
      </c>
      <c r="K484">
        <v>1</v>
      </c>
      <c r="L484">
        <v>0</v>
      </c>
      <c r="M484">
        <v>1</v>
      </c>
      <c r="N484">
        <v>1</v>
      </c>
      <c r="O484">
        <v>1</v>
      </c>
      <c r="P484">
        <v>1</v>
      </c>
      <c r="Q484">
        <v>0</v>
      </c>
      <c r="R484">
        <v>1</v>
      </c>
      <c r="S484">
        <v>1</v>
      </c>
      <c r="T484">
        <v>0</v>
      </c>
      <c r="U484">
        <v>0</v>
      </c>
      <c r="V484">
        <v>0</v>
      </c>
      <c r="W484">
        <v>0</v>
      </c>
      <c r="X484">
        <v>0</v>
      </c>
      <c r="Y484">
        <v>1</v>
      </c>
      <c r="Z484">
        <v>1</v>
      </c>
      <c r="AA484">
        <v>1</v>
      </c>
      <c r="AB484">
        <v>1</v>
      </c>
      <c r="AC484">
        <v>1</v>
      </c>
      <c r="AD484">
        <v>1</v>
      </c>
      <c r="AE484">
        <v>1</v>
      </c>
      <c r="AF484">
        <v>1</v>
      </c>
      <c r="AG484">
        <v>0</v>
      </c>
      <c r="AH484">
        <v>1</v>
      </c>
      <c r="AI484">
        <v>1</v>
      </c>
      <c r="AJ484">
        <v>0</v>
      </c>
      <c r="AK484">
        <v>0</v>
      </c>
      <c r="AL484">
        <v>0</v>
      </c>
      <c r="AM484">
        <v>0</v>
      </c>
      <c r="AN484">
        <v>1</v>
      </c>
      <c r="AO484">
        <v>0</v>
      </c>
      <c r="AP484" t="s">
        <v>1809</v>
      </c>
      <c r="AQ484" t="s">
        <v>1809</v>
      </c>
      <c r="AR484" t="s">
        <v>1809</v>
      </c>
      <c r="AS484" t="s">
        <v>1809</v>
      </c>
      <c r="AT484" t="s">
        <v>1809</v>
      </c>
      <c r="AU484" t="s">
        <v>1809</v>
      </c>
      <c r="AV484" t="s">
        <v>1809</v>
      </c>
      <c r="AW484" t="s">
        <v>1809</v>
      </c>
      <c r="AX484" t="s">
        <v>1809</v>
      </c>
      <c r="AY484" t="s">
        <v>1809</v>
      </c>
      <c r="AZ484">
        <v>1</v>
      </c>
      <c r="BA484">
        <v>0</v>
      </c>
      <c r="BB484">
        <v>0</v>
      </c>
      <c r="BC484">
        <v>1</v>
      </c>
      <c r="BD484">
        <v>0</v>
      </c>
      <c r="BE484">
        <v>0</v>
      </c>
      <c r="BF484">
        <v>0</v>
      </c>
      <c r="BG484">
        <v>0</v>
      </c>
      <c r="BH484">
        <v>0</v>
      </c>
      <c r="BI484">
        <v>0</v>
      </c>
      <c r="BJ484">
        <v>0</v>
      </c>
      <c r="BK484">
        <v>0</v>
      </c>
      <c r="BL484">
        <v>0</v>
      </c>
      <c r="BM484">
        <v>1</v>
      </c>
      <c r="BN484">
        <v>0</v>
      </c>
      <c r="BO484">
        <v>0</v>
      </c>
      <c r="BP484">
        <v>0</v>
      </c>
      <c r="BQ484">
        <v>0</v>
      </c>
      <c r="BR484">
        <v>1</v>
      </c>
      <c r="BS484">
        <v>1</v>
      </c>
      <c r="BT484">
        <v>1</v>
      </c>
      <c r="BU484">
        <v>0</v>
      </c>
      <c r="BV484">
        <v>1</v>
      </c>
      <c r="BW484">
        <v>1</v>
      </c>
      <c r="BX484">
        <v>0</v>
      </c>
      <c r="BY484">
        <v>0</v>
      </c>
      <c r="BZ484">
        <v>1</v>
      </c>
      <c r="CA484">
        <v>0</v>
      </c>
      <c r="CB484">
        <v>0</v>
      </c>
      <c r="CC484">
        <v>0</v>
      </c>
      <c r="CD484">
        <v>1</v>
      </c>
      <c r="CE484">
        <v>1</v>
      </c>
      <c r="CF484">
        <v>1</v>
      </c>
      <c r="CG484">
        <v>0</v>
      </c>
      <c r="CH484">
        <v>1</v>
      </c>
      <c r="CI484">
        <v>1</v>
      </c>
      <c r="CJ484">
        <v>1</v>
      </c>
      <c r="CK484">
        <v>1</v>
      </c>
      <c r="CL484">
        <v>1</v>
      </c>
      <c r="CM484">
        <v>0</v>
      </c>
      <c r="CN484">
        <v>1</v>
      </c>
      <c r="CO484">
        <v>0</v>
      </c>
      <c r="CP484">
        <v>0</v>
      </c>
      <c r="CQ484">
        <v>1</v>
      </c>
      <c r="CR484">
        <v>0</v>
      </c>
      <c r="CS484">
        <v>1</v>
      </c>
      <c r="CT484">
        <v>0</v>
      </c>
      <c r="CU484">
        <v>0</v>
      </c>
      <c r="CV484">
        <v>0</v>
      </c>
      <c r="CW484">
        <v>1</v>
      </c>
      <c r="CX484">
        <v>0</v>
      </c>
      <c r="CY484">
        <v>0</v>
      </c>
      <c r="CZ484">
        <v>1</v>
      </c>
      <c r="DA484">
        <v>0</v>
      </c>
      <c r="DB484">
        <v>1</v>
      </c>
      <c r="DC484">
        <v>0</v>
      </c>
      <c r="DD484">
        <v>0</v>
      </c>
      <c r="DE484">
        <v>0</v>
      </c>
      <c r="DF484">
        <v>1</v>
      </c>
      <c r="DG484">
        <v>0</v>
      </c>
      <c r="DH484">
        <v>1</v>
      </c>
      <c r="DI484">
        <v>0</v>
      </c>
      <c r="DJ484">
        <v>1</v>
      </c>
      <c r="DK484">
        <v>0</v>
      </c>
      <c r="DL484">
        <v>0</v>
      </c>
      <c r="DM484">
        <v>1</v>
      </c>
      <c r="DN484">
        <v>0</v>
      </c>
      <c r="DO484">
        <v>1</v>
      </c>
      <c r="DP484">
        <v>1</v>
      </c>
      <c r="DQ484">
        <v>0</v>
      </c>
      <c r="DR484">
        <v>0</v>
      </c>
      <c r="DS484">
        <v>1</v>
      </c>
      <c r="DT484">
        <v>1</v>
      </c>
      <c r="DU484">
        <v>1</v>
      </c>
      <c r="DV484">
        <v>0</v>
      </c>
      <c r="DW484">
        <v>1</v>
      </c>
      <c r="DX484">
        <v>0</v>
      </c>
      <c r="DY484">
        <v>0</v>
      </c>
      <c r="DZ484" t="s">
        <v>1809</v>
      </c>
      <c r="EA484">
        <v>1</v>
      </c>
      <c r="EB484">
        <v>0</v>
      </c>
      <c r="EC484">
        <v>0</v>
      </c>
      <c r="ED484">
        <v>0</v>
      </c>
      <c r="EE484">
        <v>0</v>
      </c>
      <c r="EF484">
        <v>0</v>
      </c>
      <c r="EG484">
        <v>0</v>
      </c>
      <c r="EH484">
        <v>1</v>
      </c>
      <c r="EI484">
        <v>1</v>
      </c>
      <c r="EJ484">
        <v>0</v>
      </c>
      <c r="EK484">
        <v>0</v>
      </c>
      <c r="EL484">
        <v>1</v>
      </c>
      <c r="EM484">
        <v>0</v>
      </c>
      <c r="EN484">
        <v>1</v>
      </c>
      <c r="EO484">
        <v>0</v>
      </c>
      <c r="EP484">
        <v>0</v>
      </c>
      <c r="EQ484">
        <v>0</v>
      </c>
      <c r="ER484">
        <v>1</v>
      </c>
      <c r="ES484">
        <v>1</v>
      </c>
      <c r="ET484">
        <v>1</v>
      </c>
      <c r="EU484">
        <v>1</v>
      </c>
      <c r="EV484">
        <v>0</v>
      </c>
      <c r="EW484">
        <v>0</v>
      </c>
    </row>
    <row r="485" spans="1:153" x14ac:dyDescent="0.35">
      <c r="A485" t="s">
        <v>1139</v>
      </c>
      <c r="B485" s="1">
        <v>43544</v>
      </c>
      <c r="C485" s="1">
        <v>43545</v>
      </c>
      <c r="D485">
        <v>1</v>
      </c>
      <c r="E485">
        <v>0</v>
      </c>
      <c r="F485">
        <v>0</v>
      </c>
      <c r="G485">
        <v>0</v>
      </c>
      <c r="H485">
        <v>1</v>
      </c>
      <c r="I485">
        <v>0</v>
      </c>
      <c r="J485">
        <v>1</v>
      </c>
      <c r="K485">
        <v>1</v>
      </c>
      <c r="L485">
        <v>0</v>
      </c>
      <c r="M485">
        <v>1</v>
      </c>
      <c r="N485">
        <v>1</v>
      </c>
      <c r="O485">
        <v>1</v>
      </c>
      <c r="P485">
        <v>1</v>
      </c>
      <c r="Q485">
        <v>0</v>
      </c>
      <c r="R485">
        <v>1</v>
      </c>
      <c r="S485">
        <v>1</v>
      </c>
      <c r="T485">
        <v>0</v>
      </c>
      <c r="U485">
        <v>0</v>
      </c>
      <c r="V485">
        <v>0</v>
      </c>
      <c r="W485">
        <v>0</v>
      </c>
      <c r="X485">
        <v>0</v>
      </c>
      <c r="Y485">
        <v>1</v>
      </c>
      <c r="Z485">
        <v>1</v>
      </c>
      <c r="AA485">
        <v>1</v>
      </c>
      <c r="AB485">
        <v>1</v>
      </c>
      <c r="AC485">
        <v>1</v>
      </c>
      <c r="AD485">
        <v>1</v>
      </c>
      <c r="AE485">
        <v>1</v>
      </c>
      <c r="AF485">
        <v>1</v>
      </c>
      <c r="AG485">
        <v>0</v>
      </c>
      <c r="AH485">
        <v>1</v>
      </c>
      <c r="AI485">
        <v>1</v>
      </c>
      <c r="AJ485">
        <v>0</v>
      </c>
      <c r="AK485">
        <v>0</v>
      </c>
      <c r="AL485">
        <v>0</v>
      </c>
      <c r="AM485">
        <v>0</v>
      </c>
      <c r="AN485">
        <v>1</v>
      </c>
      <c r="AO485">
        <v>0</v>
      </c>
      <c r="AP485" t="s">
        <v>1809</v>
      </c>
      <c r="AQ485" t="s">
        <v>1809</v>
      </c>
      <c r="AR485" t="s">
        <v>1809</v>
      </c>
      <c r="AS485" t="s">
        <v>1809</v>
      </c>
      <c r="AT485" t="s">
        <v>1809</v>
      </c>
      <c r="AU485" t="s">
        <v>1809</v>
      </c>
      <c r="AV485" t="s">
        <v>1809</v>
      </c>
      <c r="AW485" t="s">
        <v>1809</v>
      </c>
      <c r="AX485" t="s">
        <v>1809</v>
      </c>
      <c r="AY485" t="s">
        <v>1809</v>
      </c>
      <c r="AZ485">
        <v>1</v>
      </c>
      <c r="BA485">
        <v>0</v>
      </c>
      <c r="BB485">
        <v>0</v>
      </c>
      <c r="BC485">
        <v>1</v>
      </c>
      <c r="BD485">
        <v>0</v>
      </c>
      <c r="BE485">
        <v>0</v>
      </c>
      <c r="BF485">
        <v>0</v>
      </c>
      <c r="BG485">
        <v>0</v>
      </c>
      <c r="BH485">
        <v>0</v>
      </c>
      <c r="BI485">
        <v>0</v>
      </c>
      <c r="BJ485">
        <v>0</v>
      </c>
      <c r="BK485">
        <v>0</v>
      </c>
      <c r="BL485">
        <v>0</v>
      </c>
      <c r="BM485">
        <v>1</v>
      </c>
      <c r="BN485">
        <v>0</v>
      </c>
      <c r="BO485">
        <v>0</v>
      </c>
      <c r="BP485">
        <v>0</v>
      </c>
      <c r="BQ485">
        <v>0</v>
      </c>
      <c r="BR485">
        <v>1</v>
      </c>
      <c r="BS485">
        <v>1</v>
      </c>
      <c r="BT485">
        <v>1</v>
      </c>
      <c r="BU485">
        <v>0</v>
      </c>
      <c r="BV485">
        <v>1</v>
      </c>
      <c r="BW485">
        <v>1</v>
      </c>
      <c r="BX485">
        <v>0</v>
      </c>
      <c r="BY485">
        <v>0</v>
      </c>
      <c r="BZ485">
        <v>1</v>
      </c>
      <c r="CA485">
        <v>0</v>
      </c>
      <c r="CB485">
        <v>0</v>
      </c>
      <c r="CC485">
        <v>0</v>
      </c>
      <c r="CD485">
        <v>1</v>
      </c>
      <c r="CE485">
        <v>1</v>
      </c>
      <c r="CF485">
        <v>1</v>
      </c>
      <c r="CG485">
        <v>0</v>
      </c>
      <c r="CH485">
        <v>1</v>
      </c>
      <c r="CI485">
        <v>1</v>
      </c>
      <c r="CJ485">
        <v>1</v>
      </c>
      <c r="CK485">
        <v>1</v>
      </c>
      <c r="CL485">
        <v>1</v>
      </c>
      <c r="CM485">
        <v>0</v>
      </c>
      <c r="CN485">
        <v>1</v>
      </c>
      <c r="CO485">
        <v>0</v>
      </c>
      <c r="CP485">
        <v>0</v>
      </c>
      <c r="CQ485">
        <v>1</v>
      </c>
      <c r="CR485">
        <v>0</v>
      </c>
      <c r="CS485">
        <v>1</v>
      </c>
      <c r="CT485">
        <v>0</v>
      </c>
      <c r="CU485">
        <v>0</v>
      </c>
      <c r="CV485">
        <v>0</v>
      </c>
      <c r="CW485">
        <v>1</v>
      </c>
      <c r="CX485">
        <v>0</v>
      </c>
      <c r="CY485">
        <v>0</v>
      </c>
      <c r="CZ485">
        <v>1</v>
      </c>
      <c r="DA485">
        <v>0</v>
      </c>
      <c r="DB485">
        <v>1</v>
      </c>
      <c r="DC485">
        <v>0</v>
      </c>
      <c r="DD485">
        <v>0</v>
      </c>
      <c r="DE485">
        <v>0</v>
      </c>
      <c r="DF485">
        <v>1</v>
      </c>
      <c r="DG485">
        <v>0</v>
      </c>
      <c r="DH485">
        <v>1</v>
      </c>
      <c r="DI485">
        <v>0</v>
      </c>
      <c r="DJ485">
        <v>1</v>
      </c>
      <c r="DK485">
        <v>0</v>
      </c>
      <c r="DL485">
        <v>0</v>
      </c>
      <c r="DM485">
        <v>1</v>
      </c>
      <c r="DN485">
        <v>0</v>
      </c>
      <c r="DO485">
        <v>1</v>
      </c>
      <c r="DP485">
        <v>1</v>
      </c>
      <c r="DQ485">
        <v>0</v>
      </c>
      <c r="DR485">
        <v>0</v>
      </c>
      <c r="DS485">
        <v>1</v>
      </c>
      <c r="DT485">
        <v>1</v>
      </c>
      <c r="DU485">
        <v>1</v>
      </c>
      <c r="DV485">
        <v>0</v>
      </c>
      <c r="DW485">
        <v>1</v>
      </c>
      <c r="DX485">
        <v>0</v>
      </c>
      <c r="DY485">
        <v>0</v>
      </c>
      <c r="DZ485" t="s">
        <v>1809</v>
      </c>
      <c r="EA485">
        <v>1</v>
      </c>
      <c r="EB485">
        <v>0</v>
      </c>
      <c r="EC485">
        <v>0</v>
      </c>
      <c r="ED485">
        <v>0</v>
      </c>
      <c r="EE485">
        <v>0</v>
      </c>
      <c r="EF485">
        <v>0</v>
      </c>
      <c r="EG485">
        <v>0</v>
      </c>
      <c r="EH485">
        <v>1</v>
      </c>
      <c r="EI485">
        <v>1</v>
      </c>
      <c r="EJ485">
        <v>0</v>
      </c>
      <c r="EK485">
        <v>0</v>
      </c>
      <c r="EL485">
        <v>1</v>
      </c>
      <c r="EM485">
        <v>0</v>
      </c>
      <c r="EN485">
        <v>1</v>
      </c>
      <c r="EO485">
        <v>0</v>
      </c>
      <c r="EP485">
        <v>0</v>
      </c>
      <c r="EQ485">
        <v>0</v>
      </c>
      <c r="ER485">
        <v>1</v>
      </c>
      <c r="ES485">
        <v>1</v>
      </c>
      <c r="ET485">
        <v>1</v>
      </c>
      <c r="EU485">
        <v>1</v>
      </c>
      <c r="EV485">
        <v>0</v>
      </c>
      <c r="EW485">
        <v>0</v>
      </c>
    </row>
    <row r="486" spans="1:153" x14ac:dyDescent="0.35">
      <c r="A486" t="s">
        <v>1139</v>
      </c>
      <c r="B486" s="1">
        <v>43546</v>
      </c>
      <c r="C486" s="1">
        <v>43675</v>
      </c>
      <c r="D486">
        <v>1</v>
      </c>
      <c r="E486">
        <v>0</v>
      </c>
      <c r="F486">
        <v>0</v>
      </c>
      <c r="G486">
        <v>0</v>
      </c>
      <c r="H486">
        <v>1</v>
      </c>
      <c r="I486">
        <v>0</v>
      </c>
      <c r="J486">
        <v>1</v>
      </c>
      <c r="K486">
        <v>1</v>
      </c>
      <c r="L486">
        <v>0</v>
      </c>
      <c r="M486">
        <v>1</v>
      </c>
      <c r="N486">
        <v>1</v>
      </c>
      <c r="O486">
        <v>1</v>
      </c>
      <c r="P486">
        <v>1</v>
      </c>
      <c r="Q486">
        <v>0</v>
      </c>
      <c r="R486">
        <v>1</v>
      </c>
      <c r="S486">
        <v>1</v>
      </c>
      <c r="T486">
        <v>0</v>
      </c>
      <c r="U486">
        <v>0</v>
      </c>
      <c r="V486">
        <v>0</v>
      </c>
      <c r="W486">
        <v>0</v>
      </c>
      <c r="X486">
        <v>0</v>
      </c>
      <c r="Y486">
        <v>1</v>
      </c>
      <c r="Z486">
        <v>1</v>
      </c>
      <c r="AA486">
        <v>1</v>
      </c>
      <c r="AB486">
        <v>1</v>
      </c>
      <c r="AC486">
        <v>1</v>
      </c>
      <c r="AD486">
        <v>1</v>
      </c>
      <c r="AE486">
        <v>1</v>
      </c>
      <c r="AF486">
        <v>1</v>
      </c>
      <c r="AG486">
        <v>0</v>
      </c>
      <c r="AH486">
        <v>1</v>
      </c>
      <c r="AI486">
        <v>1</v>
      </c>
      <c r="AJ486">
        <v>0</v>
      </c>
      <c r="AK486">
        <v>0</v>
      </c>
      <c r="AL486">
        <v>0</v>
      </c>
      <c r="AM486">
        <v>0</v>
      </c>
      <c r="AN486">
        <v>1</v>
      </c>
      <c r="AO486">
        <v>0</v>
      </c>
      <c r="AP486" t="s">
        <v>1809</v>
      </c>
      <c r="AQ486" t="s">
        <v>1809</v>
      </c>
      <c r="AR486" t="s">
        <v>1809</v>
      </c>
      <c r="AS486" t="s">
        <v>1809</v>
      </c>
      <c r="AT486" t="s">
        <v>1809</v>
      </c>
      <c r="AU486" t="s">
        <v>1809</v>
      </c>
      <c r="AV486" t="s">
        <v>1809</v>
      </c>
      <c r="AW486" t="s">
        <v>1809</v>
      </c>
      <c r="AX486" t="s">
        <v>1809</v>
      </c>
      <c r="AY486" t="s">
        <v>1809</v>
      </c>
      <c r="AZ486">
        <v>1</v>
      </c>
      <c r="BA486">
        <v>0</v>
      </c>
      <c r="BB486">
        <v>0</v>
      </c>
      <c r="BC486">
        <v>1</v>
      </c>
      <c r="BD486">
        <v>0</v>
      </c>
      <c r="BE486">
        <v>0</v>
      </c>
      <c r="BF486">
        <v>0</v>
      </c>
      <c r="BG486">
        <v>0</v>
      </c>
      <c r="BH486">
        <v>0</v>
      </c>
      <c r="BI486">
        <v>0</v>
      </c>
      <c r="BJ486">
        <v>0</v>
      </c>
      <c r="BK486">
        <v>0</v>
      </c>
      <c r="BL486">
        <v>0</v>
      </c>
      <c r="BM486">
        <v>1</v>
      </c>
      <c r="BN486">
        <v>0</v>
      </c>
      <c r="BO486">
        <v>0</v>
      </c>
      <c r="BP486">
        <v>0</v>
      </c>
      <c r="BQ486">
        <v>0</v>
      </c>
      <c r="BR486">
        <v>1</v>
      </c>
      <c r="BS486">
        <v>1</v>
      </c>
      <c r="BT486">
        <v>1</v>
      </c>
      <c r="BU486">
        <v>0</v>
      </c>
      <c r="BV486">
        <v>1</v>
      </c>
      <c r="BW486">
        <v>1</v>
      </c>
      <c r="BX486">
        <v>0</v>
      </c>
      <c r="BY486">
        <v>0</v>
      </c>
      <c r="BZ486">
        <v>1</v>
      </c>
      <c r="CA486">
        <v>0</v>
      </c>
      <c r="CB486">
        <v>0</v>
      </c>
      <c r="CC486">
        <v>0</v>
      </c>
      <c r="CD486">
        <v>1</v>
      </c>
      <c r="CE486">
        <v>1</v>
      </c>
      <c r="CF486">
        <v>1</v>
      </c>
      <c r="CG486">
        <v>0</v>
      </c>
      <c r="CH486">
        <v>1</v>
      </c>
      <c r="CI486">
        <v>1</v>
      </c>
      <c r="CJ486">
        <v>1</v>
      </c>
      <c r="CK486">
        <v>1</v>
      </c>
      <c r="CL486">
        <v>1</v>
      </c>
      <c r="CM486">
        <v>0</v>
      </c>
      <c r="CN486">
        <v>1</v>
      </c>
      <c r="CO486">
        <v>0</v>
      </c>
      <c r="CP486">
        <v>0</v>
      </c>
      <c r="CQ486">
        <v>1</v>
      </c>
      <c r="CR486">
        <v>0</v>
      </c>
      <c r="CS486">
        <v>1</v>
      </c>
      <c r="CT486">
        <v>0</v>
      </c>
      <c r="CU486">
        <v>0</v>
      </c>
      <c r="CV486">
        <v>0</v>
      </c>
      <c r="CW486">
        <v>1</v>
      </c>
      <c r="CX486">
        <v>0</v>
      </c>
      <c r="CY486">
        <v>0</v>
      </c>
      <c r="CZ486">
        <v>1</v>
      </c>
      <c r="DA486">
        <v>0</v>
      </c>
      <c r="DB486">
        <v>1</v>
      </c>
      <c r="DC486">
        <v>0</v>
      </c>
      <c r="DD486">
        <v>0</v>
      </c>
      <c r="DE486">
        <v>0</v>
      </c>
      <c r="DF486">
        <v>1</v>
      </c>
      <c r="DG486">
        <v>0</v>
      </c>
      <c r="DH486">
        <v>1</v>
      </c>
      <c r="DI486">
        <v>0</v>
      </c>
      <c r="DJ486">
        <v>1</v>
      </c>
      <c r="DK486">
        <v>0</v>
      </c>
      <c r="DL486">
        <v>0</v>
      </c>
      <c r="DM486">
        <v>1</v>
      </c>
      <c r="DN486">
        <v>0</v>
      </c>
      <c r="DO486">
        <v>1</v>
      </c>
      <c r="DP486">
        <v>1</v>
      </c>
      <c r="DQ486">
        <v>0</v>
      </c>
      <c r="DR486">
        <v>0</v>
      </c>
      <c r="DS486">
        <v>1</v>
      </c>
      <c r="DT486">
        <v>1</v>
      </c>
      <c r="DU486">
        <v>1</v>
      </c>
      <c r="DV486">
        <v>0</v>
      </c>
      <c r="DW486">
        <v>1</v>
      </c>
      <c r="DX486">
        <v>0</v>
      </c>
      <c r="DY486">
        <v>0</v>
      </c>
      <c r="DZ486" t="s">
        <v>1809</v>
      </c>
      <c r="EA486">
        <v>1</v>
      </c>
      <c r="EB486">
        <v>0</v>
      </c>
      <c r="EC486">
        <v>0</v>
      </c>
      <c r="ED486">
        <v>0</v>
      </c>
      <c r="EE486">
        <v>0</v>
      </c>
      <c r="EF486">
        <v>0</v>
      </c>
      <c r="EG486">
        <v>0</v>
      </c>
      <c r="EH486">
        <v>1</v>
      </c>
      <c r="EI486">
        <v>1</v>
      </c>
      <c r="EJ486">
        <v>0</v>
      </c>
      <c r="EK486">
        <v>0</v>
      </c>
      <c r="EL486">
        <v>1</v>
      </c>
      <c r="EM486">
        <v>0</v>
      </c>
      <c r="EN486">
        <v>1</v>
      </c>
      <c r="EO486">
        <v>0</v>
      </c>
      <c r="EP486">
        <v>0</v>
      </c>
      <c r="EQ486">
        <v>0</v>
      </c>
      <c r="ER486">
        <v>1</v>
      </c>
      <c r="ES486">
        <v>1</v>
      </c>
      <c r="ET486">
        <v>1</v>
      </c>
      <c r="EU486">
        <v>1</v>
      </c>
      <c r="EV486">
        <v>0</v>
      </c>
      <c r="EW486">
        <v>0</v>
      </c>
    </row>
    <row r="487" spans="1:153" x14ac:dyDescent="0.35">
      <c r="A487" t="s">
        <v>1139</v>
      </c>
      <c r="B487" s="1">
        <v>43676</v>
      </c>
      <c r="C487" s="1">
        <v>43754</v>
      </c>
      <c r="D487">
        <v>1</v>
      </c>
      <c r="E487">
        <v>0</v>
      </c>
      <c r="F487">
        <v>0</v>
      </c>
      <c r="G487">
        <v>0</v>
      </c>
      <c r="H487">
        <v>1</v>
      </c>
      <c r="I487">
        <v>0</v>
      </c>
      <c r="J487">
        <v>1</v>
      </c>
      <c r="K487">
        <v>1</v>
      </c>
      <c r="L487">
        <v>0</v>
      </c>
      <c r="M487">
        <v>1</v>
      </c>
      <c r="N487">
        <v>1</v>
      </c>
      <c r="O487">
        <v>1</v>
      </c>
      <c r="P487">
        <v>1</v>
      </c>
      <c r="Q487">
        <v>0</v>
      </c>
      <c r="R487">
        <v>1</v>
      </c>
      <c r="S487">
        <v>1</v>
      </c>
      <c r="T487">
        <v>0</v>
      </c>
      <c r="U487">
        <v>0</v>
      </c>
      <c r="V487">
        <v>0</v>
      </c>
      <c r="W487">
        <v>0</v>
      </c>
      <c r="X487">
        <v>0</v>
      </c>
      <c r="Y487">
        <v>1</v>
      </c>
      <c r="Z487">
        <v>1</v>
      </c>
      <c r="AA487">
        <v>1</v>
      </c>
      <c r="AB487">
        <v>1</v>
      </c>
      <c r="AC487">
        <v>1</v>
      </c>
      <c r="AD487">
        <v>1</v>
      </c>
      <c r="AE487">
        <v>1</v>
      </c>
      <c r="AF487">
        <v>1</v>
      </c>
      <c r="AG487">
        <v>0</v>
      </c>
      <c r="AH487">
        <v>1</v>
      </c>
      <c r="AI487">
        <v>1</v>
      </c>
      <c r="AJ487">
        <v>0</v>
      </c>
      <c r="AK487">
        <v>0</v>
      </c>
      <c r="AL487">
        <v>0</v>
      </c>
      <c r="AM487">
        <v>0</v>
      </c>
      <c r="AN487">
        <v>1</v>
      </c>
      <c r="AO487">
        <v>0</v>
      </c>
      <c r="AP487" t="s">
        <v>1809</v>
      </c>
      <c r="AQ487" t="s">
        <v>1809</v>
      </c>
      <c r="AR487" t="s">
        <v>1809</v>
      </c>
      <c r="AS487" t="s">
        <v>1809</v>
      </c>
      <c r="AT487" t="s">
        <v>1809</v>
      </c>
      <c r="AU487" t="s">
        <v>1809</v>
      </c>
      <c r="AV487" t="s">
        <v>1809</v>
      </c>
      <c r="AW487" t="s">
        <v>1809</v>
      </c>
      <c r="AX487" t="s">
        <v>1809</v>
      </c>
      <c r="AY487" t="s">
        <v>1809</v>
      </c>
      <c r="AZ487">
        <v>1</v>
      </c>
      <c r="BA487">
        <v>0</v>
      </c>
      <c r="BB487">
        <v>0</v>
      </c>
      <c r="BC487">
        <v>1</v>
      </c>
      <c r="BD487">
        <v>0</v>
      </c>
      <c r="BE487">
        <v>0</v>
      </c>
      <c r="BF487">
        <v>0</v>
      </c>
      <c r="BG487">
        <v>0</v>
      </c>
      <c r="BH487">
        <v>0</v>
      </c>
      <c r="BI487">
        <v>0</v>
      </c>
      <c r="BJ487">
        <v>0</v>
      </c>
      <c r="BK487">
        <v>0</v>
      </c>
      <c r="BL487">
        <v>0</v>
      </c>
      <c r="BM487">
        <v>1</v>
      </c>
      <c r="BN487">
        <v>0</v>
      </c>
      <c r="BO487">
        <v>0</v>
      </c>
      <c r="BP487">
        <v>0</v>
      </c>
      <c r="BQ487">
        <v>0</v>
      </c>
      <c r="BR487">
        <v>1</v>
      </c>
      <c r="BS487">
        <v>1</v>
      </c>
      <c r="BT487">
        <v>1</v>
      </c>
      <c r="BU487">
        <v>0</v>
      </c>
      <c r="BV487">
        <v>1</v>
      </c>
      <c r="BW487">
        <v>1</v>
      </c>
      <c r="BX487">
        <v>0</v>
      </c>
      <c r="BY487">
        <v>0</v>
      </c>
      <c r="BZ487">
        <v>1</v>
      </c>
      <c r="CA487">
        <v>0</v>
      </c>
      <c r="CB487">
        <v>0</v>
      </c>
      <c r="CC487">
        <v>0</v>
      </c>
      <c r="CD487">
        <v>1</v>
      </c>
      <c r="CE487">
        <v>1</v>
      </c>
      <c r="CF487">
        <v>1</v>
      </c>
      <c r="CG487">
        <v>0</v>
      </c>
      <c r="CH487">
        <v>1</v>
      </c>
      <c r="CI487">
        <v>1</v>
      </c>
      <c r="CJ487">
        <v>1</v>
      </c>
      <c r="CK487">
        <v>1</v>
      </c>
      <c r="CL487">
        <v>1</v>
      </c>
      <c r="CM487">
        <v>0</v>
      </c>
      <c r="CN487">
        <v>1</v>
      </c>
      <c r="CO487">
        <v>0</v>
      </c>
      <c r="CP487">
        <v>0</v>
      </c>
      <c r="CQ487">
        <v>1</v>
      </c>
      <c r="CR487">
        <v>0</v>
      </c>
      <c r="CS487">
        <v>1</v>
      </c>
      <c r="CT487">
        <v>0</v>
      </c>
      <c r="CU487">
        <v>0</v>
      </c>
      <c r="CV487">
        <v>0</v>
      </c>
      <c r="CW487">
        <v>1</v>
      </c>
      <c r="CX487">
        <v>0</v>
      </c>
      <c r="CY487">
        <v>0</v>
      </c>
      <c r="CZ487">
        <v>1</v>
      </c>
      <c r="DA487">
        <v>0</v>
      </c>
      <c r="DB487">
        <v>1</v>
      </c>
      <c r="DC487">
        <v>0</v>
      </c>
      <c r="DD487">
        <v>0</v>
      </c>
      <c r="DE487">
        <v>0</v>
      </c>
      <c r="DF487">
        <v>1</v>
      </c>
      <c r="DG487">
        <v>0</v>
      </c>
      <c r="DH487">
        <v>1</v>
      </c>
      <c r="DI487">
        <v>0</v>
      </c>
      <c r="DJ487">
        <v>1</v>
      </c>
      <c r="DK487">
        <v>0</v>
      </c>
      <c r="DL487">
        <v>0</v>
      </c>
      <c r="DM487">
        <v>1</v>
      </c>
      <c r="DN487">
        <v>0</v>
      </c>
      <c r="DO487">
        <v>1</v>
      </c>
      <c r="DP487">
        <v>1</v>
      </c>
      <c r="DQ487">
        <v>0</v>
      </c>
      <c r="DR487">
        <v>0</v>
      </c>
      <c r="DS487">
        <v>1</v>
      </c>
      <c r="DT487">
        <v>1</v>
      </c>
      <c r="DU487">
        <v>1</v>
      </c>
      <c r="DV487">
        <v>0</v>
      </c>
      <c r="DW487">
        <v>1</v>
      </c>
      <c r="DX487">
        <v>0</v>
      </c>
      <c r="DY487">
        <v>0</v>
      </c>
      <c r="DZ487" t="s">
        <v>1809</v>
      </c>
      <c r="EA487">
        <v>1</v>
      </c>
      <c r="EB487">
        <v>0</v>
      </c>
      <c r="EC487">
        <v>0</v>
      </c>
      <c r="ED487">
        <v>0</v>
      </c>
      <c r="EE487">
        <v>0</v>
      </c>
      <c r="EF487">
        <v>0</v>
      </c>
      <c r="EG487">
        <v>0</v>
      </c>
      <c r="EH487">
        <v>1</v>
      </c>
      <c r="EI487">
        <v>1</v>
      </c>
      <c r="EJ487">
        <v>0</v>
      </c>
      <c r="EK487">
        <v>0</v>
      </c>
      <c r="EL487">
        <v>1</v>
      </c>
      <c r="EM487">
        <v>0</v>
      </c>
      <c r="EN487">
        <v>1</v>
      </c>
      <c r="EO487">
        <v>0</v>
      </c>
      <c r="EP487">
        <v>0</v>
      </c>
      <c r="EQ487">
        <v>0</v>
      </c>
      <c r="ER487">
        <v>1</v>
      </c>
      <c r="ES487">
        <v>1</v>
      </c>
      <c r="ET487">
        <v>1</v>
      </c>
      <c r="EU487">
        <v>1</v>
      </c>
      <c r="EV487">
        <v>0</v>
      </c>
      <c r="EW487">
        <v>0</v>
      </c>
    </row>
    <row r="488" spans="1:153" x14ac:dyDescent="0.35">
      <c r="A488" t="s">
        <v>1139</v>
      </c>
      <c r="B488" s="1">
        <v>43755</v>
      </c>
      <c r="C488" s="1">
        <v>43830</v>
      </c>
      <c r="D488">
        <v>1</v>
      </c>
      <c r="E488">
        <v>0</v>
      </c>
      <c r="F488">
        <v>0</v>
      </c>
      <c r="G488">
        <v>0</v>
      </c>
      <c r="H488">
        <v>1</v>
      </c>
      <c r="I488">
        <v>0</v>
      </c>
      <c r="J488">
        <v>1</v>
      </c>
      <c r="K488">
        <v>1</v>
      </c>
      <c r="L488">
        <v>0</v>
      </c>
      <c r="M488">
        <v>1</v>
      </c>
      <c r="N488">
        <v>1</v>
      </c>
      <c r="O488">
        <v>1</v>
      </c>
      <c r="P488">
        <v>1</v>
      </c>
      <c r="Q488">
        <v>0</v>
      </c>
      <c r="R488">
        <v>1</v>
      </c>
      <c r="S488">
        <v>1</v>
      </c>
      <c r="T488">
        <v>0</v>
      </c>
      <c r="U488">
        <v>0</v>
      </c>
      <c r="V488">
        <v>0</v>
      </c>
      <c r="W488">
        <v>0</v>
      </c>
      <c r="X488">
        <v>0</v>
      </c>
      <c r="Y488">
        <v>1</v>
      </c>
      <c r="Z488">
        <v>1</v>
      </c>
      <c r="AA488">
        <v>1</v>
      </c>
      <c r="AB488">
        <v>1</v>
      </c>
      <c r="AC488">
        <v>1</v>
      </c>
      <c r="AD488">
        <v>1</v>
      </c>
      <c r="AE488">
        <v>1</v>
      </c>
      <c r="AF488">
        <v>1</v>
      </c>
      <c r="AG488">
        <v>0</v>
      </c>
      <c r="AH488">
        <v>1</v>
      </c>
      <c r="AI488">
        <v>1</v>
      </c>
      <c r="AJ488">
        <v>0</v>
      </c>
      <c r="AK488">
        <v>0</v>
      </c>
      <c r="AL488">
        <v>0</v>
      </c>
      <c r="AM488">
        <v>0</v>
      </c>
      <c r="AN488">
        <v>1</v>
      </c>
      <c r="AO488">
        <v>0</v>
      </c>
      <c r="AP488" t="s">
        <v>1809</v>
      </c>
      <c r="AQ488" t="s">
        <v>1809</v>
      </c>
      <c r="AR488" t="s">
        <v>1809</v>
      </c>
      <c r="AS488" t="s">
        <v>1809</v>
      </c>
      <c r="AT488" t="s">
        <v>1809</v>
      </c>
      <c r="AU488" t="s">
        <v>1809</v>
      </c>
      <c r="AV488" t="s">
        <v>1809</v>
      </c>
      <c r="AW488" t="s">
        <v>1809</v>
      </c>
      <c r="AX488" t="s">
        <v>1809</v>
      </c>
      <c r="AY488" t="s">
        <v>1809</v>
      </c>
      <c r="AZ488">
        <v>1</v>
      </c>
      <c r="BA488">
        <v>0</v>
      </c>
      <c r="BB488">
        <v>0</v>
      </c>
      <c r="BC488">
        <v>1</v>
      </c>
      <c r="BD488">
        <v>0</v>
      </c>
      <c r="BE488">
        <v>0</v>
      </c>
      <c r="BF488">
        <v>0</v>
      </c>
      <c r="BG488">
        <v>0</v>
      </c>
      <c r="BH488">
        <v>0</v>
      </c>
      <c r="BI488">
        <v>0</v>
      </c>
      <c r="BJ488">
        <v>0</v>
      </c>
      <c r="BK488">
        <v>0</v>
      </c>
      <c r="BL488">
        <v>0</v>
      </c>
      <c r="BM488">
        <v>1</v>
      </c>
      <c r="BN488">
        <v>0</v>
      </c>
      <c r="BO488">
        <v>0</v>
      </c>
      <c r="BP488">
        <v>0</v>
      </c>
      <c r="BQ488">
        <v>0</v>
      </c>
      <c r="BR488">
        <v>1</v>
      </c>
      <c r="BS488">
        <v>1</v>
      </c>
      <c r="BT488">
        <v>1</v>
      </c>
      <c r="BU488">
        <v>0</v>
      </c>
      <c r="BV488">
        <v>1</v>
      </c>
      <c r="BW488">
        <v>1</v>
      </c>
      <c r="BX488">
        <v>0</v>
      </c>
      <c r="BY488">
        <v>0</v>
      </c>
      <c r="BZ488">
        <v>1</v>
      </c>
      <c r="CA488">
        <v>0</v>
      </c>
      <c r="CB488">
        <v>0</v>
      </c>
      <c r="CC488">
        <v>0</v>
      </c>
      <c r="CD488">
        <v>1</v>
      </c>
      <c r="CE488">
        <v>1</v>
      </c>
      <c r="CF488">
        <v>1</v>
      </c>
      <c r="CG488">
        <v>0</v>
      </c>
      <c r="CH488">
        <v>1</v>
      </c>
      <c r="CI488">
        <v>1</v>
      </c>
      <c r="CJ488">
        <v>1</v>
      </c>
      <c r="CK488">
        <v>1</v>
      </c>
      <c r="CL488">
        <v>1</v>
      </c>
      <c r="CM488">
        <v>0</v>
      </c>
      <c r="CN488">
        <v>1</v>
      </c>
      <c r="CO488">
        <v>0</v>
      </c>
      <c r="CP488">
        <v>0</v>
      </c>
      <c r="CQ488">
        <v>1</v>
      </c>
      <c r="CR488">
        <v>0</v>
      </c>
      <c r="CS488">
        <v>1</v>
      </c>
      <c r="CT488">
        <v>0</v>
      </c>
      <c r="CU488">
        <v>0</v>
      </c>
      <c r="CV488">
        <v>0</v>
      </c>
      <c r="CW488">
        <v>1</v>
      </c>
      <c r="CX488">
        <v>0</v>
      </c>
      <c r="CY488">
        <v>0</v>
      </c>
      <c r="CZ488">
        <v>1</v>
      </c>
      <c r="DA488">
        <v>0</v>
      </c>
      <c r="DB488">
        <v>1</v>
      </c>
      <c r="DC488">
        <v>0</v>
      </c>
      <c r="DD488">
        <v>0</v>
      </c>
      <c r="DE488">
        <v>0</v>
      </c>
      <c r="DF488">
        <v>1</v>
      </c>
      <c r="DG488">
        <v>0</v>
      </c>
      <c r="DH488">
        <v>1</v>
      </c>
      <c r="DI488">
        <v>0</v>
      </c>
      <c r="DJ488">
        <v>1</v>
      </c>
      <c r="DK488">
        <v>0</v>
      </c>
      <c r="DL488">
        <v>0</v>
      </c>
      <c r="DM488">
        <v>1</v>
      </c>
      <c r="DN488">
        <v>0</v>
      </c>
      <c r="DO488">
        <v>1</v>
      </c>
      <c r="DP488">
        <v>1</v>
      </c>
      <c r="DQ488">
        <v>0</v>
      </c>
      <c r="DR488">
        <v>0</v>
      </c>
      <c r="DS488">
        <v>1</v>
      </c>
      <c r="DT488">
        <v>1</v>
      </c>
      <c r="DU488">
        <v>1</v>
      </c>
      <c r="DV488">
        <v>0</v>
      </c>
      <c r="DW488">
        <v>1</v>
      </c>
      <c r="DX488">
        <v>0</v>
      </c>
      <c r="DY488">
        <v>0</v>
      </c>
      <c r="DZ488" t="s">
        <v>1809</v>
      </c>
      <c r="EA488">
        <v>1</v>
      </c>
      <c r="EB488">
        <v>0</v>
      </c>
      <c r="EC488">
        <v>0</v>
      </c>
      <c r="ED488">
        <v>0</v>
      </c>
      <c r="EE488">
        <v>0</v>
      </c>
      <c r="EF488">
        <v>0</v>
      </c>
      <c r="EG488">
        <v>0</v>
      </c>
      <c r="EH488">
        <v>1</v>
      </c>
      <c r="EI488">
        <v>1</v>
      </c>
      <c r="EJ488">
        <v>0</v>
      </c>
      <c r="EK488">
        <v>0</v>
      </c>
      <c r="EL488">
        <v>1</v>
      </c>
      <c r="EM488">
        <v>0</v>
      </c>
      <c r="EN488">
        <v>1</v>
      </c>
      <c r="EO488">
        <v>0</v>
      </c>
      <c r="EP488">
        <v>0</v>
      </c>
      <c r="EQ488">
        <v>0</v>
      </c>
      <c r="ER488">
        <v>1</v>
      </c>
      <c r="ES488">
        <v>1</v>
      </c>
      <c r="ET488">
        <v>1</v>
      </c>
      <c r="EU488">
        <v>1</v>
      </c>
      <c r="EV488">
        <v>0</v>
      </c>
      <c r="EW488">
        <v>0</v>
      </c>
    </row>
    <row r="489" spans="1:153" x14ac:dyDescent="0.35">
      <c r="A489" t="s">
        <v>1181</v>
      </c>
      <c r="B489" s="1">
        <v>41640</v>
      </c>
      <c r="C489" s="1">
        <v>41730</v>
      </c>
      <c r="D489">
        <v>1</v>
      </c>
      <c r="E489">
        <v>1</v>
      </c>
      <c r="F489">
        <v>0</v>
      </c>
      <c r="G489">
        <v>0</v>
      </c>
      <c r="H489">
        <v>0</v>
      </c>
      <c r="I489">
        <v>0</v>
      </c>
      <c r="J489">
        <v>1</v>
      </c>
      <c r="K489">
        <v>0</v>
      </c>
      <c r="L489">
        <v>0</v>
      </c>
      <c r="M489">
        <v>1</v>
      </c>
      <c r="N489">
        <v>1</v>
      </c>
      <c r="O489">
        <v>1</v>
      </c>
      <c r="P489">
        <v>1</v>
      </c>
      <c r="Q489">
        <v>0</v>
      </c>
      <c r="R489">
        <v>0</v>
      </c>
      <c r="S489">
        <v>0</v>
      </c>
      <c r="T489">
        <v>0</v>
      </c>
      <c r="U489">
        <v>0</v>
      </c>
      <c r="V489">
        <v>0</v>
      </c>
      <c r="W489">
        <v>0</v>
      </c>
      <c r="X489">
        <v>1</v>
      </c>
      <c r="Y489">
        <v>0</v>
      </c>
      <c r="Z489" t="s">
        <v>1809</v>
      </c>
      <c r="AA489" t="s">
        <v>1809</v>
      </c>
      <c r="AB489" t="s">
        <v>1809</v>
      </c>
      <c r="AC489" t="s">
        <v>1809</v>
      </c>
      <c r="AD489" t="s">
        <v>1809</v>
      </c>
      <c r="AE489" t="s">
        <v>1809</v>
      </c>
      <c r="AF489" t="s">
        <v>1809</v>
      </c>
      <c r="AG489" t="s">
        <v>1809</v>
      </c>
      <c r="AH489" t="s">
        <v>1809</v>
      </c>
      <c r="AI489" t="s">
        <v>1809</v>
      </c>
      <c r="AJ489" t="s">
        <v>1809</v>
      </c>
      <c r="AK489" t="s">
        <v>1809</v>
      </c>
      <c r="AL489" t="s">
        <v>1809</v>
      </c>
      <c r="AM489" t="s">
        <v>1809</v>
      </c>
      <c r="AN489">
        <v>1</v>
      </c>
      <c r="AO489">
        <v>0</v>
      </c>
      <c r="AP489" t="s">
        <v>1809</v>
      </c>
      <c r="AQ489" t="s">
        <v>1809</v>
      </c>
      <c r="AR489" t="s">
        <v>1809</v>
      </c>
      <c r="AS489" t="s">
        <v>1809</v>
      </c>
      <c r="AT489" t="s">
        <v>1809</v>
      </c>
      <c r="AU489" t="s">
        <v>1809</v>
      </c>
      <c r="AV489" t="s">
        <v>1809</v>
      </c>
      <c r="AW489" t="s">
        <v>1809</v>
      </c>
      <c r="AX489" t="s">
        <v>1809</v>
      </c>
      <c r="AY489" t="s">
        <v>1809</v>
      </c>
      <c r="AZ489">
        <v>1</v>
      </c>
      <c r="BA489">
        <v>0</v>
      </c>
      <c r="BB489">
        <v>0</v>
      </c>
      <c r="BC489">
        <v>1</v>
      </c>
      <c r="BD489">
        <v>0</v>
      </c>
      <c r="BE489">
        <v>0</v>
      </c>
      <c r="BF489">
        <v>0</v>
      </c>
      <c r="BG489">
        <v>0</v>
      </c>
      <c r="BH489">
        <v>0</v>
      </c>
      <c r="BI489">
        <v>0</v>
      </c>
      <c r="BJ489">
        <v>0</v>
      </c>
      <c r="BK489">
        <v>1</v>
      </c>
      <c r="BL489">
        <v>0</v>
      </c>
      <c r="BM489">
        <v>0</v>
      </c>
      <c r="BN489">
        <v>0</v>
      </c>
      <c r="BO489">
        <v>0</v>
      </c>
      <c r="BP489">
        <v>0</v>
      </c>
      <c r="BQ489">
        <v>0</v>
      </c>
      <c r="BR489">
        <v>0</v>
      </c>
      <c r="BS489">
        <v>0</v>
      </c>
      <c r="BT489">
        <v>0</v>
      </c>
      <c r="BU489">
        <v>1</v>
      </c>
      <c r="BV489">
        <v>0</v>
      </c>
      <c r="BW489" t="s">
        <v>1809</v>
      </c>
      <c r="BX489" t="s">
        <v>1809</v>
      </c>
      <c r="BY489" t="s">
        <v>1809</v>
      </c>
      <c r="BZ489" t="s">
        <v>1809</v>
      </c>
      <c r="CA489" t="s">
        <v>1809</v>
      </c>
      <c r="CB489" t="s">
        <v>1809</v>
      </c>
      <c r="CC489" t="s">
        <v>1809</v>
      </c>
      <c r="CD489" t="s">
        <v>1809</v>
      </c>
      <c r="CE489" t="s">
        <v>1809</v>
      </c>
      <c r="CF489" t="s">
        <v>1809</v>
      </c>
      <c r="CG489" t="s">
        <v>1809</v>
      </c>
      <c r="CH489">
        <v>0</v>
      </c>
      <c r="CI489" t="s">
        <v>1809</v>
      </c>
      <c r="CJ489" t="s">
        <v>1809</v>
      </c>
      <c r="CK489" t="s">
        <v>1809</v>
      </c>
      <c r="CL489" t="s">
        <v>1809</v>
      </c>
      <c r="CM489" t="s">
        <v>1809</v>
      </c>
      <c r="CN489" t="s">
        <v>1809</v>
      </c>
      <c r="CO489" t="s">
        <v>1809</v>
      </c>
      <c r="CP489" t="s">
        <v>1809</v>
      </c>
      <c r="CQ489" t="s">
        <v>1809</v>
      </c>
      <c r="CR489" t="s">
        <v>1809</v>
      </c>
      <c r="CS489" t="s">
        <v>1809</v>
      </c>
      <c r="CT489" t="s">
        <v>1809</v>
      </c>
      <c r="CU489" t="s">
        <v>1809</v>
      </c>
      <c r="CV489" t="s">
        <v>1809</v>
      </c>
      <c r="CW489" t="s">
        <v>1809</v>
      </c>
      <c r="CX489" t="s">
        <v>1809</v>
      </c>
      <c r="CY489" t="s">
        <v>1809</v>
      </c>
      <c r="CZ489" t="s">
        <v>1809</v>
      </c>
      <c r="DA489" t="s">
        <v>1809</v>
      </c>
      <c r="DB489" t="s">
        <v>1809</v>
      </c>
      <c r="DC489" t="s">
        <v>1809</v>
      </c>
      <c r="DD489" t="s">
        <v>1809</v>
      </c>
      <c r="DE489" t="s">
        <v>1809</v>
      </c>
      <c r="DF489" t="s">
        <v>1809</v>
      </c>
      <c r="DG489" t="s">
        <v>1809</v>
      </c>
      <c r="DH489" t="s">
        <v>1809</v>
      </c>
      <c r="DI489" t="s">
        <v>1809</v>
      </c>
      <c r="DJ489" t="s">
        <v>1809</v>
      </c>
      <c r="DK489" t="s">
        <v>1809</v>
      </c>
      <c r="DL489" t="s">
        <v>1809</v>
      </c>
      <c r="DM489" t="s">
        <v>1809</v>
      </c>
      <c r="DN489" t="s">
        <v>1809</v>
      </c>
      <c r="DO489" t="s">
        <v>1809</v>
      </c>
      <c r="DP489" t="s">
        <v>1809</v>
      </c>
      <c r="DQ489" t="s">
        <v>1809</v>
      </c>
      <c r="DR489" t="s">
        <v>1809</v>
      </c>
      <c r="DS489" t="s">
        <v>1809</v>
      </c>
      <c r="DT489" t="s">
        <v>1809</v>
      </c>
      <c r="DU489" t="s">
        <v>1809</v>
      </c>
      <c r="DV489" t="s">
        <v>1809</v>
      </c>
      <c r="DW489">
        <v>0</v>
      </c>
      <c r="DX489">
        <v>1</v>
      </c>
      <c r="DY489">
        <v>1</v>
      </c>
      <c r="DZ489">
        <v>0</v>
      </c>
      <c r="EA489">
        <v>0</v>
      </c>
      <c r="EB489" t="s">
        <v>1809</v>
      </c>
      <c r="EC489" t="s">
        <v>1809</v>
      </c>
      <c r="ED489" t="s">
        <v>1809</v>
      </c>
      <c r="EE489" t="s">
        <v>1809</v>
      </c>
      <c r="EF489" t="s">
        <v>1809</v>
      </c>
      <c r="EG489" t="s">
        <v>1809</v>
      </c>
      <c r="EH489" t="s">
        <v>1809</v>
      </c>
      <c r="EI489">
        <v>0</v>
      </c>
      <c r="EJ489">
        <v>0</v>
      </c>
      <c r="EK489">
        <v>0</v>
      </c>
      <c r="EL489">
        <v>0</v>
      </c>
      <c r="EM489" t="s">
        <v>1809</v>
      </c>
      <c r="EN489" t="s">
        <v>1809</v>
      </c>
      <c r="EO489" t="s">
        <v>1809</v>
      </c>
      <c r="EP489" t="s">
        <v>1809</v>
      </c>
      <c r="EQ489" t="s">
        <v>1809</v>
      </c>
      <c r="ER489">
        <v>1</v>
      </c>
      <c r="ES489">
        <v>1</v>
      </c>
      <c r="ET489">
        <v>0</v>
      </c>
      <c r="EU489">
        <v>0</v>
      </c>
      <c r="EV489">
        <v>0</v>
      </c>
      <c r="EW489">
        <v>0</v>
      </c>
    </row>
    <row r="490" spans="1:153" x14ac:dyDescent="0.35">
      <c r="A490" t="s">
        <v>1181</v>
      </c>
      <c r="B490" s="1">
        <v>41731</v>
      </c>
      <c r="C490" s="1">
        <v>41943</v>
      </c>
      <c r="D490">
        <v>1</v>
      </c>
      <c r="E490">
        <v>1</v>
      </c>
      <c r="F490">
        <v>0</v>
      </c>
      <c r="G490">
        <v>0</v>
      </c>
      <c r="H490">
        <v>0</v>
      </c>
      <c r="I490">
        <v>0</v>
      </c>
      <c r="J490">
        <v>1</v>
      </c>
      <c r="K490">
        <v>0</v>
      </c>
      <c r="L490">
        <v>0</v>
      </c>
      <c r="M490">
        <v>1</v>
      </c>
      <c r="N490">
        <v>1</v>
      </c>
      <c r="O490">
        <v>1</v>
      </c>
      <c r="P490">
        <v>1</v>
      </c>
      <c r="Q490">
        <v>0</v>
      </c>
      <c r="R490">
        <v>0</v>
      </c>
      <c r="S490">
        <v>0</v>
      </c>
      <c r="T490">
        <v>0</v>
      </c>
      <c r="U490">
        <v>0</v>
      </c>
      <c r="V490">
        <v>0</v>
      </c>
      <c r="W490">
        <v>0</v>
      </c>
      <c r="X490">
        <v>1</v>
      </c>
      <c r="Y490">
        <v>0</v>
      </c>
      <c r="Z490" t="s">
        <v>1809</v>
      </c>
      <c r="AA490" t="s">
        <v>1809</v>
      </c>
      <c r="AB490" t="s">
        <v>1809</v>
      </c>
      <c r="AC490" t="s">
        <v>1809</v>
      </c>
      <c r="AD490" t="s">
        <v>1809</v>
      </c>
      <c r="AE490" t="s">
        <v>1809</v>
      </c>
      <c r="AF490" t="s">
        <v>1809</v>
      </c>
      <c r="AG490" t="s">
        <v>1809</v>
      </c>
      <c r="AH490" t="s">
        <v>1809</v>
      </c>
      <c r="AI490" t="s">
        <v>1809</v>
      </c>
      <c r="AJ490" t="s">
        <v>1809</v>
      </c>
      <c r="AK490" t="s">
        <v>1809</v>
      </c>
      <c r="AL490" t="s">
        <v>1809</v>
      </c>
      <c r="AM490" t="s">
        <v>1809</v>
      </c>
      <c r="AN490">
        <v>1</v>
      </c>
      <c r="AO490">
        <v>0</v>
      </c>
      <c r="AP490" t="s">
        <v>1809</v>
      </c>
      <c r="AQ490" t="s">
        <v>1809</v>
      </c>
      <c r="AR490" t="s">
        <v>1809</v>
      </c>
      <c r="AS490" t="s">
        <v>1809</v>
      </c>
      <c r="AT490" t="s">
        <v>1809</v>
      </c>
      <c r="AU490" t="s">
        <v>1809</v>
      </c>
      <c r="AV490" t="s">
        <v>1809</v>
      </c>
      <c r="AW490" t="s">
        <v>1809</v>
      </c>
      <c r="AX490" t="s">
        <v>1809</v>
      </c>
      <c r="AY490" t="s">
        <v>1809</v>
      </c>
      <c r="AZ490">
        <v>1</v>
      </c>
      <c r="BA490">
        <v>0</v>
      </c>
      <c r="BB490">
        <v>0</v>
      </c>
      <c r="BC490">
        <v>1</v>
      </c>
      <c r="BD490">
        <v>0</v>
      </c>
      <c r="BE490">
        <v>0</v>
      </c>
      <c r="BF490">
        <v>0</v>
      </c>
      <c r="BG490">
        <v>0</v>
      </c>
      <c r="BH490">
        <v>0</v>
      </c>
      <c r="BI490">
        <v>0</v>
      </c>
      <c r="BJ490">
        <v>0</v>
      </c>
      <c r="BK490">
        <v>1</v>
      </c>
      <c r="BL490">
        <v>0</v>
      </c>
      <c r="BM490">
        <v>0</v>
      </c>
      <c r="BN490">
        <v>0</v>
      </c>
      <c r="BO490">
        <v>0</v>
      </c>
      <c r="BP490">
        <v>0</v>
      </c>
      <c r="BQ490">
        <v>0</v>
      </c>
      <c r="BR490">
        <v>0</v>
      </c>
      <c r="BS490">
        <v>0</v>
      </c>
      <c r="BT490">
        <v>0</v>
      </c>
      <c r="BU490">
        <v>1</v>
      </c>
      <c r="BV490">
        <v>0</v>
      </c>
      <c r="BW490" t="s">
        <v>1809</v>
      </c>
      <c r="BX490" t="s">
        <v>1809</v>
      </c>
      <c r="BY490" t="s">
        <v>1809</v>
      </c>
      <c r="BZ490" t="s">
        <v>1809</v>
      </c>
      <c r="CA490" t="s">
        <v>1809</v>
      </c>
      <c r="CB490" t="s">
        <v>1809</v>
      </c>
      <c r="CC490" t="s">
        <v>1809</v>
      </c>
      <c r="CD490" t="s">
        <v>1809</v>
      </c>
      <c r="CE490" t="s">
        <v>1809</v>
      </c>
      <c r="CF490" t="s">
        <v>1809</v>
      </c>
      <c r="CG490" t="s">
        <v>1809</v>
      </c>
      <c r="CH490">
        <v>0</v>
      </c>
      <c r="CI490" t="s">
        <v>1809</v>
      </c>
      <c r="CJ490" t="s">
        <v>1809</v>
      </c>
      <c r="CK490" t="s">
        <v>1809</v>
      </c>
      <c r="CL490" t="s">
        <v>1809</v>
      </c>
      <c r="CM490" t="s">
        <v>1809</v>
      </c>
      <c r="CN490" t="s">
        <v>1809</v>
      </c>
      <c r="CO490" t="s">
        <v>1809</v>
      </c>
      <c r="CP490" t="s">
        <v>1809</v>
      </c>
      <c r="CQ490" t="s">
        <v>1809</v>
      </c>
      <c r="CR490" t="s">
        <v>1809</v>
      </c>
      <c r="CS490" t="s">
        <v>1809</v>
      </c>
      <c r="CT490" t="s">
        <v>1809</v>
      </c>
      <c r="CU490" t="s">
        <v>1809</v>
      </c>
      <c r="CV490" t="s">
        <v>1809</v>
      </c>
      <c r="CW490" t="s">
        <v>1809</v>
      </c>
      <c r="CX490" t="s">
        <v>1809</v>
      </c>
      <c r="CY490" t="s">
        <v>1809</v>
      </c>
      <c r="CZ490" t="s">
        <v>1809</v>
      </c>
      <c r="DA490" t="s">
        <v>1809</v>
      </c>
      <c r="DB490" t="s">
        <v>1809</v>
      </c>
      <c r="DC490" t="s">
        <v>1809</v>
      </c>
      <c r="DD490" t="s">
        <v>1809</v>
      </c>
      <c r="DE490" t="s">
        <v>1809</v>
      </c>
      <c r="DF490" t="s">
        <v>1809</v>
      </c>
      <c r="DG490" t="s">
        <v>1809</v>
      </c>
      <c r="DH490" t="s">
        <v>1809</v>
      </c>
      <c r="DI490" t="s">
        <v>1809</v>
      </c>
      <c r="DJ490" t="s">
        <v>1809</v>
      </c>
      <c r="DK490" t="s">
        <v>1809</v>
      </c>
      <c r="DL490" t="s">
        <v>1809</v>
      </c>
      <c r="DM490" t="s">
        <v>1809</v>
      </c>
      <c r="DN490" t="s">
        <v>1809</v>
      </c>
      <c r="DO490" t="s">
        <v>1809</v>
      </c>
      <c r="DP490" t="s">
        <v>1809</v>
      </c>
      <c r="DQ490" t="s">
        <v>1809</v>
      </c>
      <c r="DR490" t="s">
        <v>1809</v>
      </c>
      <c r="DS490" t="s">
        <v>1809</v>
      </c>
      <c r="DT490" t="s">
        <v>1809</v>
      </c>
      <c r="DU490" t="s">
        <v>1809</v>
      </c>
      <c r="DV490" t="s">
        <v>1809</v>
      </c>
      <c r="DW490">
        <v>0</v>
      </c>
      <c r="DX490">
        <v>1</v>
      </c>
      <c r="DY490">
        <v>1</v>
      </c>
      <c r="DZ490">
        <v>0</v>
      </c>
      <c r="EA490">
        <v>0</v>
      </c>
      <c r="EB490" t="s">
        <v>1809</v>
      </c>
      <c r="EC490" t="s">
        <v>1809</v>
      </c>
      <c r="ED490" t="s">
        <v>1809</v>
      </c>
      <c r="EE490" t="s">
        <v>1809</v>
      </c>
      <c r="EF490" t="s">
        <v>1809</v>
      </c>
      <c r="EG490" t="s">
        <v>1809</v>
      </c>
      <c r="EH490" t="s">
        <v>1809</v>
      </c>
      <c r="EI490">
        <v>0</v>
      </c>
      <c r="EJ490">
        <v>0</v>
      </c>
      <c r="EK490">
        <v>0</v>
      </c>
      <c r="EL490">
        <v>0</v>
      </c>
      <c r="EM490" t="s">
        <v>1809</v>
      </c>
      <c r="EN490" t="s">
        <v>1809</v>
      </c>
      <c r="EO490" t="s">
        <v>1809</v>
      </c>
      <c r="EP490" t="s">
        <v>1809</v>
      </c>
      <c r="EQ490" t="s">
        <v>1809</v>
      </c>
      <c r="ER490">
        <v>1</v>
      </c>
      <c r="ES490">
        <v>1</v>
      </c>
      <c r="ET490">
        <v>0</v>
      </c>
      <c r="EU490">
        <v>0</v>
      </c>
      <c r="EV490">
        <v>0</v>
      </c>
      <c r="EW490">
        <v>0</v>
      </c>
    </row>
    <row r="491" spans="1:153" x14ac:dyDescent="0.35">
      <c r="A491" t="s">
        <v>1181</v>
      </c>
      <c r="B491" s="1">
        <v>41944</v>
      </c>
      <c r="C491" s="1">
        <v>42308</v>
      </c>
      <c r="D491">
        <v>1</v>
      </c>
      <c r="E491">
        <v>1</v>
      </c>
      <c r="F491">
        <v>0</v>
      </c>
      <c r="G491">
        <v>0</v>
      </c>
      <c r="H491">
        <v>0</v>
      </c>
      <c r="I491">
        <v>0</v>
      </c>
      <c r="J491">
        <v>1</v>
      </c>
      <c r="K491">
        <v>0</v>
      </c>
      <c r="L491">
        <v>0</v>
      </c>
      <c r="M491">
        <v>1</v>
      </c>
      <c r="N491">
        <v>1</v>
      </c>
      <c r="O491">
        <v>1</v>
      </c>
      <c r="P491">
        <v>1</v>
      </c>
      <c r="Q491">
        <v>0</v>
      </c>
      <c r="R491">
        <v>0</v>
      </c>
      <c r="S491">
        <v>0</v>
      </c>
      <c r="T491">
        <v>0</v>
      </c>
      <c r="U491">
        <v>0</v>
      </c>
      <c r="V491">
        <v>0</v>
      </c>
      <c r="W491">
        <v>0</v>
      </c>
      <c r="X491">
        <v>1</v>
      </c>
      <c r="Y491">
        <v>0</v>
      </c>
      <c r="Z491" t="s">
        <v>1809</v>
      </c>
      <c r="AA491" t="s">
        <v>1809</v>
      </c>
      <c r="AB491" t="s">
        <v>1809</v>
      </c>
      <c r="AC491" t="s">
        <v>1809</v>
      </c>
      <c r="AD491" t="s">
        <v>1809</v>
      </c>
      <c r="AE491" t="s">
        <v>1809</v>
      </c>
      <c r="AF491" t="s">
        <v>1809</v>
      </c>
      <c r="AG491" t="s">
        <v>1809</v>
      </c>
      <c r="AH491" t="s">
        <v>1809</v>
      </c>
      <c r="AI491" t="s">
        <v>1809</v>
      </c>
      <c r="AJ491" t="s">
        <v>1809</v>
      </c>
      <c r="AK491" t="s">
        <v>1809</v>
      </c>
      <c r="AL491" t="s">
        <v>1809</v>
      </c>
      <c r="AM491" t="s">
        <v>1809</v>
      </c>
      <c r="AN491">
        <v>1</v>
      </c>
      <c r="AO491">
        <v>0</v>
      </c>
      <c r="AP491" t="s">
        <v>1809</v>
      </c>
      <c r="AQ491" t="s">
        <v>1809</v>
      </c>
      <c r="AR491" t="s">
        <v>1809</v>
      </c>
      <c r="AS491" t="s">
        <v>1809</v>
      </c>
      <c r="AT491" t="s">
        <v>1809</v>
      </c>
      <c r="AU491" t="s">
        <v>1809</v>
      </c>
      <c r="AV491" t="s">
        <v>1809</v>
      </c>
      <c r="AW491" t="s">
        <v>1809</v>
      </c>
      <c r="AX491" t="s">
        <v>1809</v>
      </c>
      <c r="AY491" t="s">
        <v>1809</v>
      </c>
      <c r="AZ491">
        <v>1</v>
      </c>
      <c r="BA491">
        <v>0</v>
      </c>
      <c r="BB491">
        <v>0</v>
      </c>
      <c r="BC491">
        <v>1</v>
      </c>
      <c r="BD491">
        <v>0</v>
      </c>
      <c r="BE491">
        <v>0</v>
      </c>
      <c r="BF491">
        <v>0</v>
      </c>
      <c r="BG491">
        <v>0</v>
      </c>
      <c r="BH491">
        <v>0</v>
      </c>
      <c r="BI491">
        <v>0</v>
      </c>
      <c r="BJ491">
        <v>0</v>
      </c>
      <c r="BK491">
        <v>1</v>
      </c>
      <c r="BL491">
        <v>0</v>
      </c>
      <c r="BM491">
        <v>0</v>
      </c>
      <c r="BN491">
        <v>0</v>
      </c>
      <c r="BO491">
        <v>0</v>
      </c>
      <c r="BP491">
        <v>0</v>
      </c>
      <c r="BQ491">
        <v>0</v>
      </c>
      <c r="BR491">
        <v>0</v>
      </c>
      <c r="BS491">
        <v>0</v>
      </c>
      <c r="BT491">
        <v>0</v>
      </c>
      <c r="BU491">
        <v>1</v>
      </c>
      <c r="BV491">
        <v>0</v>
      </c>
      <c r="BW491" t="s">
        <v>1809</v>
      </c>
      <c r="BX491" t="s">
        <v>1809</v>
      </c>
      <c r="BY491" t="s">
        <v>1809</v>
      </c>
      <c r="BZ491" t="s">
        <v>1809</v>
      </c>
      <c r="CA491" t="s">
        <v>1809</v>
      </c>
      <c r="CB491" t="s">
        <v>1809</v>
      </c>
      <c r="CC491" t="s">
        <v>1809</v>
      </c>
      <c r="CD491" t="s">
        <v>1809</v>
      </c>
      <c r="CE491" t="s">
        <v>1809</v>
      </c>
      <c r="CF491" t="s">
        <v>1809</v>
      </c>
      <c r="CG491" t="s">
        <v>1809</v>
      </c>
      <c r="CH491">
        <v>0</v>
      </c>
      <c r="CI491" t="s">
        <v>1809</v>
      </c>
      <c r="CJ491" t="s">
        <v>1809</v>
      </c>
      <c r="CK491" t="s">
        <v>1809</v>
      </c>
      <c r="CL491" t="s">
        <v>1809</v>
      </c>
      <c r="CM491" t="s">
        <v>1809</v>
      </c>
      <c r="CN491" t="s">
        <v>1809</v>
      </c>
      <c r="CO491" t="s">
        <v>1809</v>
      </c>
      <c r="CP491" t="s">
        <v>1809</v>
      </c>
      <c r="CQ491" t="s">
        <v>1809</v>
      </c>
      <c r="CR491" t="s">
        <v>1809</v>
      </c>
      <c r="CS491" t="s">
        <v>1809</v>
      </c>
      <c r="CT491" t="s">
        <v>1809</v>
      </c>
      <c r="CU491" t="s">
        <v>1809</v>
      </c>
      <c r="CV491" t="s">
        <v>1809</v>
      </c>
      <c r="CW491" t="s">
        <v>1809</v>
      </c>
      <c r="CX491" t="s">
        <v>1809</v>
      </c>
      <c r="CY491" t="s">
        <v>1809</v>
      </c>
      <c r="CZ491" t="s">
        <v>1809</v>
      </c>
      <c r="DA491" t="s">
        <v>1809</v>
      </c>
      <c r="DB491" t="s">
        <v>1809</v>
      </c>
      <c r="DC491" t="s">
        <v>1809</v>
      </c>
      <c r="DD491" t="s">
        <v>1809</v>
      </c>
      <c r="DE491" t="s">
        <v>1809</v>
      </c>
      <c r="DF491" t="s">
        <v>1809</v>
      </c>
      <c r="DG491" t="s">
        <v>1809</v>
      </c>
      <c r="DH491" t="s">
        <v>1809</v>
      </c>
      <c r="DI491" t="s">
        <v>1809</v>
      </c>
      <c r="DJ491" t="s">
        <v>1809</v>
      </c>
      <c r="DK491" t="s">
        <v>1809</v>
      </c>
      <c r="DL491" t="s">
        <v>1809</v>
      </c>
      <c r="DM491" t="s">
        <v>1809</v>
      </c>
      <c r="DN491" t="s">
        <v>1809</v>
      </c>
      <c r="DO491" t="s">
        <v>1809</v>
      </c>
      <c r="DP491" t="s">
        <v>1809</v>
      </c>
      <c r="DQ491" t="s">
        <v>1809</v>
      </c>
      <c r="DR491" t="s">
        <v>1809</v>
      </c>
      <c r="DS491" t="s">
        <v>1809</v>
      </c>
      <c r="DT491" t="s">
        <v>1809</v>
      </c>
      <c r="DU491" t="s">
        <v>1809</v>
      </c>
      <c r="DV491" t="s">
        <v>1809</v>
      </c>
      <c r="DW491">
        <v>0</v>
      </c>
      <c r="DX491">
        <v>1</v>
      </c>
      <c r="DY491">
        <v>1</v>
      </c>
      <c r="DZ491">
        <v>0</v>
      </c>
      <c r="EA491">
        <v>0</v>
      </c>
      <c r="EB491" t="s">
        <v>1809</v>
      </c>
      <c r="EC491" t="s">
        <v>1809</v>
      </c>
      <c r="ED491" t="s">
        <v>1809</v>
      </c>
      <c r="EE491" t="s">
        <v>1809</v>
      </c>
      <c r="EF491" t="s">
        <v>1809</v>
      </c>
      <c r="EG491" t="s">
        <v>1809</v>
      </c>
      <c r="EH491" t="s">
        <v>1809</v>
      </c>
      <c r="EI491">
        <v>0</v>
      </c>
      <c r="EJ491">
        <v>0</v>
      </c>
      <c r="EK491">
        <v>0</v>
      </c>
      <c r="EL491">
        <v>1</v>
      </c>
      <c r="EM491">
        <v>1</v>
      </c>
      <c r="EN491">
        <v>1</v>
      </c>
      <c r="EO491">
        <v>0</v>
      </c>
      <c r="EP491">
        <v>0</v>
      </c>
      <c r="EQ491">
        <v>0</v>
      </c>
      <c r="ER491">
        <v>1</v>
      </c>
      <c r="ES491">
        <v>1</v>
      </c>
      <c r="ET491">
        <v>0</v>
      </c>
      <c r="EU491">
        <v>0</v>
      </c>
      <c r="EV491">
        <v>0</v>
      </c>
      <c r="EW491">
        <v>0</v>
      </c>
    </row>
    <row r="492" spans="1:153" x14ac:dyDescent="0.35">
      <c r="A492" t="s">
        <v>1181</v>
      </c>
      <c r="B492" s="1">
        <v>42309</v>
      </c>
      <c r="C492" s="1">
        <v>42485</v>
      </c>
      <c r="D492">
        <v>1</v>
      </c>
      <c r="E492">
        <v>1</v>
      </c>
      <c r="F492">
        <v>0</v>
      </c>
      <c r="G492">
        <v>0</v>
      </c>
      <c r="H492">
        <v>0</v>
      </c>
      <c r="I492">
        <v>0</v>
      </c>
      <c r="J492">
        <v>1</v>
      </c>
      <c r="K492">
        <v>0</v>
      </c>
      <c r="L492">
        <v>0</v>
      </c>
      <c r="M492">
        <v>1</v>
      </c>
      <c r="N492">
        <v>1</v>
      </c>
      <c r="O492">
        <v>1</v>
      </c>
      <c r="P492">
        <v>1</v>
      </c>
      <c r="Q492">
        <v>0</v>
      </c>
      <c r="R492">
        <v>0</v>
      </c>
      <c r="S492">
        <v>0</v>
      </c>
      <c r="T492">
        <v>0</v>
      </c>
      <c r="U492">
        <v>0</v>
      </c>
      <c r="V492">
        <v>0</v>
      </c>
      <c r="W492">
        <v>0</v>
      </c>
      <c r="X492">
        <v>1</v>
      </c>
      <c r="Y492">
        <v>0</v>
      </c>
      <c r="Z492" t="s">
        <v>1809</v>
      </c>
      <c r="AA492" t="s">
        <v>1809</v>
      </c>
      <c r="AB492" t="s">
        <v>1809</v>
      </c>
      <c r="AC492" t="s">
        <v>1809</v>
      </c>
      <c r="AD492" t="s">
        <v>1809</v>
      </c>
      <c r="AE492" t="s">
        <v>1809</v>
      </c>
      <c r="AF492" t="s">
        <v>1809</v>
      </c>
      <c r="AG492" t="s">
        <v>1809</v>
      </c>
      <c r="AH492" t="s">
        <v>1809</v>
      </c>
      <c r="AI492" t="s">
        <v>1809</v>
      </c>
      <c r="AJ492" t="s">
        <v>1809</v>
      </c>
      <c r="AK492" t="s">
        <v>1809</v>
      </c>
      <c r="AL492" t="s">
        <v>1809</v>
      </c>
      <c r="AM492" t="s">
        <v>1809</v>
      </c>
      <c r="AN492">
        <v>1</v>
      </c>
      <c r="AO492">
        <v>0</v>
      </c>
      <c r="AP492" t="s">
        <v>1809</v>
      </c>
      <c r="AQ492" t="s">
        <v>1809</v>
      </c>
      <c r="AR492" t="s">
        <v>1809</v>
      </c>
      <c r="AS492" t="s">
        <v>1809</v>
      </c>
      <c r="AT492" t="s">
        <v>1809</v>
      </c>
      <c r="AU492" t="s">
        <v>1809</v>
      </c>
      <c r="AV492" t="s">
        <v>1809</v>
      </c>
      <c r="AW492" t="s">
        <v>1809</v>
      </c>
      <c r="AX492" t="s">
        <v>1809</v>
      </c>
      <c r="AY492" t="s">
        <v>1809</v>
      </c>
      <c r="AZ492">
        <v>1</v>
      </c>
      <c r="BA492">
        <v>0</v>
      </c>
      <c r="BB492">
        <v>0</v>
      </c>
      <c r="BC492">
        <v>1</v>
      </c>
      <c r="BD492">
        <v>0</v>
      </c>
      <c r="BE492">
        <v>0</v>
      </c>
      <c r="BF492">
        <v>0</v>
      </c>
      <c r="BG492">
        <v>0</v>
      </c>
      <c r="BH492">
        <v>0</v>
      </c>
      <c r="BI492">
        <v>0</v>
      </c>
      <c r="BJ492">
        <v>0</v>
      </c>
      <c r="BK492">
        <v>1</v>
      </c>
      <c r="BL492">
        <v>0</v>
      </c>
      <c r="BM492">
        <v>0</v>
      </c>
      <c r="BN492">
        <v>1</v>
      </c>
      <c r="BO492">
        <v>0</v>
      </c>
      <c r="BP492">
        <v>1</v>
      </c>
      <c r="BQ492">
        <v>0</v>
      </c>
      <c r="BR492">
        <v>1</v>
      </c>
      <c r="BS492">
        <v>0</v>
      </c>
      <c r="BT492">
        <v>0</v>
      </c>
      <c r="BU492">
        <v>0</v>
      </c>
      <c r="BV492">
        <v>1</v>
      </c>
      <c r="BW492">
        <v>0</v>
      </c>
      <c r="BX492">
        <v>0</v>
      </c>
      <c r="BY492">
        <v>0</v>
      </c>
      <c r="BZ492">
        <v>0</v>
      </c>
      <c r="CA492">
        <v>1</v>
      </c>
      <c r="CB492">
        <v>0</v>
      </c>
      <c r="CC492">
        <v>1</v>
      </c>
      <c r="CD492">
        <v>1</v>
      </c>
      <c r="CE492">
        <v>0</v>
      </c>
      <c r="CF492">
        <v>0</v>
      </c>
      <c r="CG492">
        <v>0</v>
      </c>
      <c r="CH492">
        <v>0</v>
      </c>
      <c r="CI492" t="s">
        <v>1809</v>
      </c>
      <c r="CJ492" t="s">
        <v>1809</v>
      </c>
      <c r="CK492" t="s">
        <v>1809</v>
      </c>
      <c r="CL492" t="s">
        <v>1809</v>
      </c>
      <c r="CM492" t="s">
        <v>1809</v>
      </c>
      <c r="CN492" t="s">
        <v>1809</v>
      </c>
      <c r="CO492" t="s">
        <v>1809</v>
      </c>
      <c r="CP492" t="s">
        <v>1809</v>
      </c>
      <c r="CQ492" t="s">
        <v>1809</v>
      </c>
      <c r="CR492" t="s">
        <v>1809</v>
      </c>
      <c r="CS492" t="s">
        <v>1809</v>
      </c>
      <c r="CT492" t="s">
        <v>1809</v>
      </c>
      <c r="CU492" t="s">
        <v>1809</v>
      </c>
      <c r="CV492" t="s">
        <v>1809</v>
      </c>
      <c r="CW492" t="s">
        <v>1809</v>
      </c>
      <c r="CX492" t="s">
        <v>1809</v>
      </c>
      <c r="CY492" t="s">
        <v>1809</v>
      </c>
      <c r="CZ492" t="s">
        <v>1809</v>
      </c>
      <c r="DA492" t="s">
        <v>1809</v>
      </c>
      <c r="DB492" t="s">
        <v>1809</v>
      </c>
      <c r="DC492" t="s">
        <v>1809</v>
      </c>
      <c r="DD492" t="s">
        <v>1809</v>
      </c>
      <c r="DE492" t="s">
        <v>1809</v>
      </c>
      <c r="DF492" t="s">
        <v>1809</v>
      </c>
      <c r="DG492" t="s">
        <v>1809</v>
      </c>
      <c r="DH492" t="s">
        <v>1809</v>
      </c>
      <c r="DI492" t="s">
        <v>1809</v>
      </c>
      <c r="DJ492" t="s">
        <v>1809</v>
      </c>
      <c r="DK492" t="s">
        <v>1809</v>
      </c>
      <c r="DL492" t="s">
        <v>1809</v>
      </c>
      <c r="DM492" t="s">
        <v>1809</v>
      </c>
      <c r="DN492" t="s">
        <v>1809</v>
      </c>
      <c r="DO492" t="s">
        <v>1809</v>
      </c>
      <c r="DP492" t="s">
        <v>1809</v>
      </c>
      <c r="DQ492" t="s">
        <v>1809</v>
      </c>
      <c r="DR492" t="s">
        <v>1809</v>
      </c>
      <c r="DS492" t="s">
        <v>1809</v>
      </c>
      <c r="DT492" t="s">
        <v>1809</v>
      </c>
      <c r="DU492" t="s">
        <v>1809</v>
      </c>
      <c r="DV492" t="s">
        <v>1809</v>
      </c>
      <c r="DW492">
        <v>0</v>
      </c>
      <c r="DX492">
        <v>1</v>
      </c>
      <c r="DY492">
        <v>1</v>
      </c>
      <c r="DZ492">
        <v>0</v>
      </c>
      <c r="EA492">
        <v>1</v>
      </c>
      <c r="EB492">
        <v>0</v>
      </c>
      <c r="EC492">
        <v>0</v>
      </c>
      <c r="ED492">
        <v>0</v>
      </c>
      <c r="EE492">
        <v>1</v>
      </c>
      <c r="EF492">
        <v>1</v>
      </c>
      <c r="EG492">
        <v>0</v>
      </c>
      <c r="EH492">
        <v>0</v>
      </c>
      <c r="EI492">
        <v>0</v>
      </c>
      <c r="EJ492">
        <v>0</v>
      </c>
      <c r="EK492">
        <v>0</v>
      </c>
      <c r="EL492">
        <v>1</v>
      </c>
      <c r="EM492">
        <v>1</v>
      </c>
      <c r="EN492">
        <v>1</v>
      </c>
      <c r="EO492">
        <v>0</v>
      </c>
      <c r="EP492">
        <v>0</v>
      </c>
      <c r="EQ492">
        <v>0</v>
      </c>
      <c r="ER492">
        <v>1</v>
      </c>
      <c r="ES492">
        <v>1</v>
      </c>
      <c r="ET492">
        <v>0</v>
      </c>
      <c r="EU492">
        <v>0</v>
      </c>
      <c r="EV492">
        <v>0</v>
      </c>
      <c r="EW492">
        <v>0</v>
      </c>
    </row>
    <row r="493" spans="1:153" x14ac:dyDescent="0.35">
      <c r="A493" t="s">
        <v>1181</v>
      </c>
      <c r="B493" s="1">
        <v>42486</v>
      </c>
      <c r="C493" s="1">
        <v>42623</v>
      </c>
      <c r="D493">
        <v>1</v>
      </c>
      <c r="E493">
        <v>1</v>
      </c>
      <c r="F493">
        <v>0</v>
      </c>
      <c r="G493">
        <v>0</v>
      </c>
      <c r="H493">
        <v>0</v>
      </c>
      <c r="I493">
        <v>0</v>
      </c>
      <c r="J493">
        <v>1</v>
      </c>
      <c r="K493">
        <v>0</v>
      </c>
      <c r="L493">
        <v>0</v>
      </c>
      <c r="M493">
        <v>1</v>
      </c>
      <c r="N493">
        <v>1</v>
      </c>
      <c r="O493">
        <v>1</v>
      </c>
      <c r="P493">
        <v>1</v>
      </c>
      <c r="Q493">
        <v>0</v>
      </c>
      <c r="R493">
        <v>0</v>
      </c>
      <c r="S493">
        <v>0</v>
      </c>
      <c r="T493">
        <v>0</v>
      </c>
      <c r="U493">
        <v>0</v>
      </c>
      <c r="V493">
        <v>0</v>
      </c>
      <c r="W493">
        <v>0</v>
      </c>
      <c r="X493">
        <v>1</v>
      </c>
      <c r="Y493">
        <v>0</v>
      </c>
      <c r="Z493" t="s">
        <v>1809</v>
      </c>
      <c r="AA493" t="s">
        <v>1809</v>
      </c>
      <c r="AB493" t="s">
        <v>1809</v>
      </c>
      <c r="AC493" t="s">
        <v>1809</v>
      </c>
      <c r="AD493" t="s">
        <v>1809</v>
      </c>
      <c r="AE493" t="s">
        <v>1809</v>
      </c>
      <c r="AF493" t="s">
        <v>1809</v>
      </c>
      <c r="AG493" t="s">
        <v>1809</v>
      </c>
      <c r="AH493" t="s">
        <v>1809</v>
      </c>
      <c r="AI493" t="s">
        <v>1809</v>
      </c>
      <c r="AJ493" t="s">
        <v>1809</v>
      </c>
      <c r="AK493" t="s">
        <v>1809</v>
      </c>
      <c r="AL493" t="s">
        <v>1809</v>
      </c>
      <c r="AM493" t="s">
        <v>1809</v>
      </c>
      <c r="AN493">
        <v>1</v>
      </c>
      <c r="AO493">
        <v>0</v>
      </c>
      <c r="AP493" t="s">
        <v>1809</v>
      </c>
      <c r="AQ493" t="s">
        <v>1809</v>
      </c>
      <c r="AR493" t="s">
        <v>1809</v>
      </c>
      <c r="AS493" t="s">
        <v>1809</v>
      </c>
      <c r="AT493" t="s">
        <v>1809</v>
      </c>
      <c r="AU493" t="s">
        <v>1809</v>
      </c>
      <c r="AV493" t="s">
        <v>1809</v>
      </c>
      <c r="AW493" t="s">
        <v>1809</v>
      </c>
      <c r="AX493" t="s">
        <v>1809</v>
      </c>
      <c r="AY493" t="s">
        <v>1809</v>
      </c>
      <c r="AZ493">
        <v>1</v>
      </c>
      <c r="BA493">
        <v>0</v>
      </c>
      <c r="BB493">
        <v>0</v>
      </c>
      <c r="BC493">
        <v>1</v>
      </c>
      <c r="BD493">
        <v>0</v>
      </c>
      <c r="BE493">
        <v>0</v>
      </c>
      <c r="BF493">
        <v>0</v>
      </c>
      <c r="BG493">
        <v>0</v>
      </c>
      <c r="BH493">
        <v>0</v>
      </c>
      <c r="BI493">
        <v>0</v>
      </c>
      <c r="BJ493">
        <v>0</v>
      </c>
      <c r="BK493">
        <v>1</v>
      </c>
      <c r="BL493">
        <v>0</v>
      </c>
      <c r="BM493">
        <v>0</v>
      </c>
      <c r="BN493">
        <v>1</v>
      </c>
      <c r="BO493">
        <v>0</v>
      </c>
      <c r="BP493">
        <v>1</v>
      </c>
      <c r="BQ493">
        <v>0</v>
      </c>
      <c r="BR493">
        <v>1</v>
      </c>
      <c r="BS493">
        <v>0</v>
      </c>
      <c r="BT493">
        <v>0</v>
      </c>
      <c r="BU493">
        <v>0</v>
      </c>
      <c r="BV493">
        <v>1</v>
      </c>
      <c r="BW493">
        <v>0</v>
      </c>
      <c r="BX493">
        <v>0</v>
      </c>
      <c r="BY493">
        <v>0</v>
      </c>
      <c r="BZ493">
        <v>0</v>
      </c>
      <c r="CA493">
        <v>1</v>
      </c>
      <c r="CB493">
        <v>0</v>
      </c>
      <c r="CC493">
        <v>1</v>
      </c>
      <c r="CD493">
        <v>1</v>
      </c>
      <c r="CE493">
        <v>0</v>
      </c>
      <c r="CF493">
        <v>0</v>
      </c>
      <c r="CG493">
        <v>0</v>
      </c>
      <c r="CH493">
        <v>0</v>
      </c>
      <c r="CI493" t="s">
        <v>1809</v>
      </c>
      <c r="CJ493" t="s">
        <v>1809</v>
      </c>
      <c r="CK493" t="s">
        <v>1809</v>
      </c>
      <c r="CL493" t="s">
        <v>1809</v>
      </c>
      <c r="CM493" t="s">
        <v>1809</v>
      </c>
      <c r="CN493" t="s">
        <v>1809</v>
      </c>
      <c r="CO493" t="s">
        <v>1809</v>
      </c>
      <c r="CP493" t="s">
        <v>1809</v>
      </c>
      <c r="CQ493" t="s">
        <v>1809</v>
      </c>
      <c r="CR493" t="s">
        <v>1809</v>
      </c>
      <c r="CS493" t="s">
        <v>1809</v>
      </c>
      <c r="CT493" t="s">
        <v>1809</v>
      </c>
      <c r="CU493" t="s">
        <v>1809</v>
      </c>
      <c r="CV493" t="s">
        <v>1809</v>
      </c>
      <c r="CW493" t="s">
        <v>1809</v>
      </c>
      <c r="CX493" t="s">
        <v>1809</v>
      </c>
      <c r="CY493" t="s">
        <v>1809</v>
      </c>
      <c r="CZ493" t="s">
        <v>1809</v>
      </c>
      <c r="DA493" t="s">
        <v>1809</v>
      </c>
      <c r="DB493" t="s">
        <v>1809</v>
      </c>
      <c r="DC493" t="s">
        <v>1809</v>
      </c>
      <c r="DD493" t="s">
        <v>1809</v>
      </c>
      <c r="DE493" t="s">
        <v>1809</v>
      </c>
      <c r="DF493" t="s">
        <v>1809</v>
      </c>
      <c r="DG493" t="s">
        <v>1809</v>
      </c>
      <c r="DH493" t="s">
        <v>1809</v>
      </c>
      <c r="DI493" t="s">
        <v>1809</v>
      </c>
      <c r="DJ493" t="s">
        <v>1809</v>
      </c>
      <c r="DK493" t="s">
        <v>1809</v>
      </c>
      <c r="DL493" t="s">
        <v>1809</v>
      </c>
      <c r="DM493" t="s">
        <v>1809</v>
      </c>
      <c r="DN493" t="s">
        <v>1809</v>
      </c>
      <c r="DO493" t="s">
        <v>1809</v>
      </c>
      <c r="DP493" t="s">
        <v>1809</v>
      </c>
      <c r="DQ493" t="s">
        <v>1809</v>
      </c>
      <c r="DR493" t="s">
        <v>1809</v>
      </c>
      <c r="DS493" t="s">
        <v>1809</v>
      </c>
      <c r="DT493" t="s">
        <v>1809</v>
      </c>
      <c r="DU493" t="s">
        <v>1809</v>
      </c>
      <c r="DV493" t="s">
        <v>1809</v>
      </c>
      <c r="DW493">
        <v>0</v>
      </c>
      <c r="DX493">
        <v>1</v>
      </c>
      <c r="DY493">
        <v>1</v>
      </c>
      <c r="DZ493">
        <v>0</v>
      </c>
      <c r="EA493">
        <v>1</v>
      </c>
      <c r="EB493">
        <v>0</v>
      </c>
      <c r="EC493">
        <v>0</v>
      </c>
      <c r="ED493">
        <v>0</v>
      </c>
      <c r="EE493">
        <v>1</v>
      </c>
      <c r="EF493">
        <v>1</v>
      </c>
      <c r="EG493">
        <v>0</v>
      </c>
      <c r="EH493">
        <v>0</v>
      </c>
      <c r="EI493">
        <v>0</v>
      </c>
      <c r="EJ493">
        <v>0</v>
      </c>
      <c r="EK493">
        <v>0</v>
      </c>
      <c r="EL493">
        <v>1</v>
      </c>
      <c r="EM493">
        <v>1</v>
      </c>
      <c r="EN493">
        <v>1</v>
      </c>
      <c r="EO493">
        <v>0</v>
      </c>
      <c r="EP493">
        <v>0</v>
      </c>
      <c r="EQ493">
        <v>0</v>
      </c>
      <c r="ER493">
        <v>1</v>
      </c>
      <c r="ES493">
        <v>1</v>
      </c>
      <c r="ET493">
        <v>0</v>
      </c>
      <c r="EU493">
        <v>0</v>
      </c>
      <c r="EV493">
        <v>0</v>
      </c>
      <c r="EW493">
        <v>0</v>
      </c>
    </row>
    <row r="494" spans="1:153" x14ac:dyDescent="0.35">
      <c r="A494" t="s">
        <v>1181</v>
      </c>
      <c r="B494" s="1">
        <v>42624</v>
      </c>
      <c r="C494" s="1">
        <v>43404</v>
      </c>
      <c r="D494">
        <v>1</v>
      </c>
      <c r="E494">
        <v>1</v>
      </c>
      <c r="F494">
        <v>0</v>
      </c>
      <c r="G494">
        <v>0</v>
      </c>
      <c r="H494">
        <v>0</v>
      </c>
      <c r="I494">
        <v>0</v>
      </c>
      <c r="J494">
        <v>1</v>
      </c>
      <c r="K494">
        <v>0</v>
      </c>
      <c r="L494">
        <v>0</v>
      </c>
      <c r="M494">
        <v>1</v>
      </c>
      <c r="N494">
        <v>1</v>
      </c>
      <c r="O494">
        <v>1</v>
      </c>
      <c r="P494">
        <v>1</v>
      </c>
      <c r="Q494">
        <v>0</v>
      </c>
      <c r="R494">
        <v>0</v>
      </c>
      <c r="S494">
        <v>0</v>
      </c>
      <c r="T494">
        <v>0</v>
      </c>
      <c r="U494">
        <v>0</v>
      </c>
      <c r="V494">
        <v>0</v>
      </c>
      <c r="W494">
        <v>0</v>
      </c>
      <c r="X494">
        <v>1</v>
      </c>
      <c r="Y494">
        <v>0</v>
      </c>
      <c r="Z494" t="s">
        <v>1809</v>
      </c>
      <c r="AA494" t="s">
        <v>1809</v>
      </c>
      <c r="AB494" t="s">
        <v>1809</v>
      </c>
      <c r="AC494" t="s">
        <v>1809</v>
      </c>
      <c r="AD494" t="s">
        <v>1809</v>
      </c>
      <c r="AE494" t="s">
        <v>1809</v>
      </c>
      <c r="AF494" t="s">
        <v>1809</v>
      </c>
      <c r="AG494" t="s">
        <v>1809</v>
      </c>
      <c r="AH494" t="s">
        <v>1809</v>
      </c>
      <c r="AI494" t="s">
        <v>1809</v>
      </c>
      <c r="AJ494" t="s">
        <v>1809</v>
      </c>
      <c r="AK494" t="s">
        <v>1809</v>
      </c>
      <c r="AL494" t="s">
        <v>1809</v>
      </c>
      <c r="AM494" t="s">
        <v>1809</v>
      </c>
      <c r="AN494">
        <v>1</v>
      </c>
      <c r="AO494">
        <v>0</v>
      </c>
      <c r="AP494" t="s">
        <v>1809</v>
      </c>
      <c r="AQ494" t="s">
        <v>1809</v>
      </c>
      <c r="AR494" t="s">
        <v>1809</v>
      </c>
      <c r="AS494" t="s">
        <v>1809</v>
      </c>
      <c r="AT494" t="s">
        <v>1809</v>
      </c>
      <c r="AU494" t="s">
        <v>1809</v>
      </c>
      <c r="AV494" t="s">
        <v>1809</v>
      </c>
      <c r="AW494" t="s">
        <v>1809</v>
      </c>
      <c r="AX494" t="s">
        <v>1809</v>
      </c>
      <c r="AY494" t="s">
        <v>1809</v>
      </c>
      <c r="AZ494">
        <v>1</v>
      </c>
      <c r="BA494">
        <v>0</v>
      </c>
      <c r="BB494">
        <v>0</v>
      </c>
      <c r="BC494">
        <v>1</v>
      </c>
      <c r="BD494">
        <v>0</v>
      </c>
      <c r="BE494">
        <v>0</v>
      </c>
      <c r="BF494">
        <v>0</v>
      </c>
      <c r="BG494">
        <v>0</v>
      </c>
      <c r="BH494">
        <v>0</v>
      </c>
      <c r="BI494">
        <v>0</v>
      </c>
      <c r="BJ494">
        <v>0</v>
      </c>
      <c r="BK494">
        <v>1</v>
      </c>
      <c r="BL494">
        <v>0</v>
      </c>
      <c r="BM494">
        <v>0</v>
      </c>
      <c r="BN494">
        <v>1</v>
      </c>
      <c r="BO494">
        <v>0</v>
      </c>
      <c r="BP494">
        <v>1</v>
      </c>
      <c r="BQ494">
        <v>0</v>
      </c>
      <c r="BR494">
        <v>1</v>
      </c>
      <c r="BS494">
        <v>0</v>
      </c>
      <c r="BT494">
        <v>0</v>
      </c>
      <c r="BU494">
        <v>0</v>
      </c>
      <c r="BV494">
        <v>1</v>
      </c>
      <c r="BW494">
        <v>0</v>
      </c>
      <c r="BX494">
        <v>0</v>
      </c>
      <c r="BY494">
        <v>0</v>
      </c>
      <c r="BZ494">
        <v>0</v>
      </c>
      <c r="CA494">
        <v>1</v>
      </c>
      <c r="CB494">
        <v>0</v>
      </c>
      <c r="CC494">
        <v>1</v>
      </c>
      <c r="CD494">
        <v>1</v>
      </c>
      <c r="CE494">
        <v>0</v>
      </c>
      <c r="CF494">
        <v>0</v>
      </c>
      <c r="CG494">
        <v>0</v>
      </c>
      <c r="CH494">
        <v>0</v>
      </c>
      <c r="CI494" t="s">
        <v>1809</v>
      </c>
      <c r="CJ494" t="s">
        <v>1809</v>
      </c>
      <c r="CK494" t="s">
        <v>1809</v>
      </c>
      <c r="CL494" t="s">
        <v>1809</v>
      </c>
      <c r="CM494" t="s">
        <v>1809</v>
      </c>
      <c r="CN494" t="s">
        <v>1809</v>
      </c>
      <c r="CO494" t="s">
        <v>1809</v>
      </c>
      <c r="CP494" t="s">
        <v>1809</v>
      </c>
      <c r="CQ494" t="s">
        <v>1809</v>
      </c>
      <c r="CR494" t="s">
        <v>1809</v>
      </c>
      <c r="CS494" t="s">
        <v>1809</v>
      </c>
      <c r="CT494" t="s">
        <v>1809</v>
      </c>
      <c r="CU494" t="s">
        <v>1809</v>
      </c>
      <c r="CV494" t="s">
        <v>1809</v>
      </c>
      <c r="CW494" t="s">
        <v>1809</v>
      </c>
      <c r="CX494" t="s">
        <v>1809</v>
      </c>
      <c r="CY494" t="s">
        <v>1809</v>
      </c>
      <c r="CZ494" t="s">
        <v>1809</v>
      </c>
      <c r="DA494" t="s">
        <v>1809</v>
      </c>
      <c r="DB494" t="s">
        <v>1809</v>
      </c>
      <c r="DC494" t="s">
        <v>1809</v>
      </c>
      <c r="DD494" t="s">
        <v>1809</v>
      </c>
      <c r="DE494" t="s">
        <v>1809</v>
      </c>
      <c r="DF494" t="s">
        <v>1809</v>
      </c>
      <c r="DG494" t="s">
        <v>1809</v>
      </c>
      <c r="DH494" t="s">
        <v>1809</v>
      </c>
      <c r="DI494" t="s">
        <v>1809</v>
      </c>
      <c r="DJ494" t="s">
        <v>1809</v>
      </c>
      <c r="DK494" t="s">
        <v>1809</v>
      </c>
      <c r="DL494" t="s">
        <v>1809</v>
      </c>
      <c r="DM494" t="s">
        <v>1809</v>
      </c>
      <c r="DN494" t="s">
        <v>1809</v>
      </c>
      <c r="DO494" t="s">
        <v>1809</v>
      </c>
      <c r="DP494" t="s">
        <v>1809</v>
      </c>
      <c r="DQ494" t="s">
        <v>1809</v>
      </c>
      <c r="DR494" t="s">
        <v>1809</v>
      </c>
      <c r="DS494" t="s">
        <v>1809</v>
      </c>
      <c r="DT494" t="s">
        <v>1809</v>
      </c>
      <c r="DU494" t="s">
        <v>1809</v>
      </c>
      <c r="DV494" t="s">
        <v>1809</v>
      </c>
      <c r="DW494">
        <v>0</v>
      </c>
      <c r="DX494">
        <v>1</v>
      </c>
      <c r="DY494">
        <v>1</v>
      </c>
      <c r="DZ494">
        <v>0</v>
      </c>
      <c r="EA494">
        <v>1</v>
      </c>
      <c r="EB494">
        <v>0</v>
      </c>
      <c r="EC494">
        <v>0</v>
      </c>
      <c r="ED494">
        <v>0</v>
      </c>
      <c r="EE494">
        <v>1</v>
      </c>
      <c r="EF494">
        <v>1</v>
      </c>
      <c r="EG494">
        <v>0</v>
      </c>
      <c r="EH494">
        <v>0</v>
      </c>
      <c r="EI494">
        <v>0</v>
      </c>
      <c r="EJ494">
        <v>0</v>
      </c>
      <c r="EK494">
        <v>0</v>
      </c>
      <c r="EL494">
        <v>1</v>
      </c>
      <c r="EM494">
        <v>1</v>
      </c>
      <c r="EN494">
        <v>1</v>
      </c>
      <c r="EO494">
        <v>0</v>
      </c>
      <c r="EP494">
        <v>0</v>
      </c>
      <c r="EQ494">
        <v>0</v>
      </c>
      <c r="ER494">
        <v>1</v>
      </c>
      <c r="ES494">
        <v>1</v>
      </c>
      <c r="ET494">
        <v>0</v>
      </c>
      <c r="EU494">
        <v>0</v>
      </c>
      <c r="EV494">
        <v>0</v>
      </c>
      <c r="EW494">
        <v>0</v>
      </c>
    </row>
    <row r="495" spans="1:153" x14ac:dyDescent="0.35">
      <c r="A495" t="s">
        <v>1181</v>
      </c>
      <c r="B495" s="1">
        <v>43405</v>
      </c>
      <c r="C495" s="1">
        <v>43558</v>
      </c>
      <c r="D495">
        <v>1</v>
      </c>
      <c r="E495">
        <v>1</v>
      </c>
      <c r="F495">
        <v>0</v>
      </c>
      <c r="G495">
        <v>0</v>
      </c>
      <c r="H495">
        <v>0</v>
      </c>
      <c r="I495">
        <v>0</v>
      </c>
      <c r="J495">
        <v>1</v>
      </c>
      <c r="K495">
        <v>0</v>
      </c>
      <c r="L495">
        <v>0</v>
      </c>
      <c r="M495">
        <v>1</v>
      </c>
      <c r="N495">
        <v>1</v>
      </c>
      <c r="O495">
        <v>1</v>
      </c>
      <c r="P495">
        <v>1</v>
      </c>
      <c r="Q495">
        <v>0</v>
      </c>
      <c r="R495">
        <v>0</v>
      </c>
      <c r="S495">
        <v>0</v>
      </c>
      <c r="T495">
        <v>0</v>
      </c>
      <c r="U495">
        <v>0</v>
      </c>
      <c r="V495">
        <v>1</v>
      </c>
      <c r="W495">
        <v>0</v>
      </c>
      <c r="X495">
        <v>0</v>
      </c>
      <c r="Y495">
        <v>0</v>
      </c>
      <c r="Z495" t="s">
        <v>1809</v>
      </c>
      <c r="AA495" t="s">
        <v>1809</v>
      </c>
      <c r="AB495" t="s">
        <v>1809</v>
      </c>
      <c r="AC495" t="s">
        <v>1809</v>
      </c>
      <c r="AD495" t="s">
        <v>1809</v>
      </c>
      <c r="AE495" t="s">
        <v>1809</v>
      </c>
      <c r="AF495" t="s">
        <v>1809</v>
      </c>
      <c r="AG495" t="s">
        <v>1809</v>
      </c>
      <c r="AH495" t="s">
        <v>1809</v>
      </c>
      <c r="AI495" t="s">
        <v>1809</v>
      </c>
      <c r="AJ495" t="s">
        <v>1809</v>
      </c>
      <c r="AK495" t="s">
        <v>1809</v>
      </c>
      <c r="AL495" t="s">
        <v>1809</v>
      </c>
      <c r="AM495" t="s">
        <v>1809</v>
      </c>
      <c r="AN495">
        <v>1</v>
      </c>
      <c r="AO495">
        <v>0</v>
      </c>
      <c r="AP495" t="s">
        <v>1809</v>
      </c>
      <c r="AQ495" t="s">
        <v>1809</v>
      </c>
      <c r="AR495" t="s">
        <v>1809</v>
      </c>
      <c r="AS495" t="s">
        <v>1809</v>
      </c>
      <c r="AT495" t="s">
        <v>1809</v>
      </c>
      <c r="AU495" t="s">
        <v>1809</v>
      </c>
      <c r="AV495" t="s">
        <v>1809</v>
      </c>
      <c r="AW495" t="s">
        <v>1809</v>
      </c>
      <c r="AX495" t="s">
        <v>1809</v>
      </c>
      <c r="AY495" t="s">
        <v>1809</v>
      </c>
      <c r="AZ495">
        <v>1</v>
      </c>
      <c r="BA495">
        <v>0</v>
      </c>
      <c r="BB495">
        <v>0</v>
      </c>
      <c r="BC495">
        <v>1</v>
      </c>
      <c r="BD495">
        <v>0</v>
      </c>
      <c r="BE495">
        <v>0</v>
      </c>
      <c r="BF495">
        <v>0</v>
      </c>
      <c r="BG495">
        <v>0</v>
      </c>
      <c r="BH495">
        <v>0</v>
      </c>
      <c r="BI495">
        <v>0</v>
      </c>
      <c r="BJ495">
        <v>0</v>
      </c>
      <c r="BK495">
        <v>1</v>
      </c>
      <c r="BL495">
        <v>0</v>
      </c>
      <c r="BM495">
        <v>0</v>
      </c>
      <c r="BN495">
        <v>1</v>
      </c>
      <c r="BO495">
        <v>0</v>
      </c>
      <c r="BP495">
        <v>1</v>
      </c>
      <c r="BQ495">
        <v>0</v>
      </c>
      <c r="BR495">
        <v>1</v>
      </c>
      <c r="BS495">
        <v>0</v>
      </c>
      <c r="BT495">
        <v>0</v>
      </c>
      <c r="BU495">
        <v>0</v>
      </c>
      <c r="BV495">
        <v>1</v>
      </c>
      <c r="BW495">
        <v>0</v>
      </c>
      <c r="BX495">
        <v>0</v>
      </c>
      <c r="BY495">
        <v>0</v>
      </c>
      <c r="BZ495">
        <v>0</v>
      </c>
      <c r="CA495">
        <v>1</v>
      </c>
      <c r="CB495">
        <v>0</v>
      </c>
      <c r="CC495">
        <v>1</v>
      </c>
      <c r="CD495">
        <v>1</v>
      </c>
      <c r="CE495">
        <v>0</v>
      </c>
      <c r="CF495">
        <v>0</v>
      </c>
      <c r="CG495">
        <v>0</v>
      </c>
      <c r="CH495">
        <v>0</v>
      </c>
      <c r="CI495" t="s">
        <v>1809</v>
      </c>
      <c r="CJ495" t="s">
        <v>1809</v>
      </c>
      <c r="CK495" t="s">
        <v>1809</v>
      </c>
      <c r="CL495" t="s">
        <v>1809</v>
      </c>
      <c r="CM495" t="s">
        <v>1809</v>
      </c>
      <c r="CN495" t="s">
        <v>1809</v>
      </c>
      <c r="CO495" t="s">
        <v>1809</v>
      </c>
      <c r="CP495" t="s">
        <v>1809</v>
      </c>
      <c r="CQ495" t="s">
        <v>1809</v>
      </c>
      <c r="CR495" t="s">
        <v>1809</v>
      </c>
      <c r="CS495" t="s">
        <v>1809</v>
      </c>
      <c r="CT495" t="s">
        <v>1809</v>
      </c>
      <c r="CU495" t="s">
        <v>1809</v>
      </c>
      <c r="CV495" t="s">
        <v>1809</v>
      </c>
      <c r="CW495" t="s">
        <v>1809</v>
      </c>
      <c r="CX495" t="s">
        <v>1809</v>
      </c>
      <c r="CY495" t="s">
        <v>1809</v>
      </c>
      <c r="CZ495" t="s">
        <v>1809</v>
      </c>
      <c r="DA495" t="s">
        <v>1809</v>
      </c>
      <c r="DB495" t="s">
        <v>1809</v>
      </c>
      <c r="DC495" t="s">
        <v>1809</v>
      </c>
      <c r="DD495" t="s">
        <v>1809</v>
      </c>
      <c r="DE495" t="s">
        <v>1809</v>
      </c>
      <c r="DF495" t="s">
        <v>1809</v>
      </c>
      <c r="DG495" t="s">
        <v>1809</v>
      </c>
      <c r="DH495" t="s">
        <v>1809</v>
      </c>
      <c r="DI495" t="s">
        <v>1809</v>
      </c>
      <c r="DJ495" t="s">
        <v>1809</v>
      </c>
      <c r="DK495" t="s">
        <v>1809</v>
      </c>
      <c r="DL495" t="s">
        <v>1809</v>
      </c>
      <c r="DM495" t="s">
        <v>1809</v>
      </c>
      <c r="DN495" t="s">
        <v>1809</v>
      </c>
      <c r="DO495" t="s">
        <v>1809</v>
      </c>
      <c r="DP495" t="s">
        <v>1809</v>
      </c>
      <c r="DQ495" t="s">
        <v>1809</v>
      </c>
      <c r="DR495" t="s">
        <v>1809</v>
      </c>
      <c r="DS495" t="s">
        <v>1809</v>
      </c>
      <c r="DT495" t="s">
        <v>1809</v>
      </c>
      <c r="DU495" t="s">
        <v>1809</v>
      </c>
      <c r="DV495" t="s">
        <v>1809</v>
      </c>
      <c r="DW495">
        <v>0</v>
      </c>
      <c r="DX495">
        <v>1</v>
      </c>
      <c r="DY495">
        <v>1</v>
      </c>
      <c r="DZ495">
        <v>0</v>
      </c>
      <c r="EA495">
        <v>1</v>
      </c>
      <c r="EB495">
        <v>0</v>
      </c>
      <c r="EC495">
        <v>0</v>
      </c>
      <c r="ED495">
        <v>0</v>
      </c>
      <c r="EE495">
        <v>1</v>
      </c>
      <c r="EF495">
        <v>1</v>
      </c>
      <c r="EG495">
        <v>0</v>
      </c>
      <c r="EH495">
        <v>0</v>
      </c>
      <c r="EI495">
        <v>0</v>
      </c>
      <c r="EJ495">
        <v>0</v>
      </c>
      <c r="EK495">
        <v>0</v>
      </c>
      <c r="EL495">
        <v>1</v>
      </c>
      <c r="EM495">
        <v>1</v>
      </c>
      <c r="EN495">
        <v>1</v>
      </c>
      <c r="EO495">
        <v>0</v>
      </c>
      <c r="EP495">
        <v>0</v>
      </c>
      <c r="EQ495">
        <v>0</v>
      </c>
      <c r="ER495">
        <v>1</v>
      </c>
      <c r="ES495">
        <v>1</v>
      </c>
      <c r="ET495">
        <v>0</v>
      </c>
      <c r="EU495">
        <v>0</v>
      </c>
      <c r="EV495">
        <v>0</v>
      </c>
      <c r="EW495">
        <v>0</v>
      </c>
    </row>
    <row r="496" spans="1:153" x14ac:dyDescent="0.35">
      <c r="A496" t="s">
        <v>1181</v>
      </c>
      <c r="B496" s="1">
        <v>43559</v>
      </c>
      <c r="C496" s="1">
        <v>43605</v>
      </c>
      <c r="D496">
        <v>1</v>
      </c>
      <c r="E496">
        <v>1</v>
      </c>
      <c r="F496">
        <v>0</v>
      </c>
      <c r="G496">
        <v>0</v>
      </c>
      <c r="H496">
        <v>0</v>
      </c>
      <c r="I496">
        <v>0</v>
      </c>
      <c r="J496">
        <v>1</v>
      </c>
      <c r="K496">
        <v>0</v>
      </c>
      <c r="L496">
        <v>0</v>
      </c>
      <c r="M496">
        <v>1</v>
      </c>
      <c r="N496">
        <v>1</v>
      </c>
      <c r="O496">
        <v>1</v>
      </c>
      <c r="P496">
        <v>1</v>
      </c>
      <c r="Q496">
        <v>0</v>
      </c>
      <c r="R496">
        <v>0</v>
      </c>
      <c r="S496">
        <v>0</v>
      </c>
      <c r="T496">
        <v>0</v>
      </c>
      <c r="U496">
        <v>0</v>
      </c>
      <c r="V496">
        <v>1</v>
      </c>
      <c r="W496">
        <v>0</v>
      </c>
      <c r="X496">
        <v>0</v>
      </c>
      <c r="Y496">
        <v>0</v>
      </c>
      <c r="Z496" t="s">
        <v>1809</v>
      </c>
      <c r="AA496" t="s">
        <v>1809</v>
      </c>
      <c r="AB496" t="s">
        <v>1809</v>
      </c>
      <c r="AC496" t="s">
        <v>1809</v>
      </c>
      <c r="AD496" t="s">
        <v>1809</v>
      </c>
      <c r="AE496" t="s">
        <v>1809</v>
      </c>
      <c r="AF496" t="s">
        <v>1809</v>
      </c>
      <c r="AG496" t="s">
        <v>1809</v>
      </c>
      <c r="AH496" t="s">
        <v>1809</v>
      </c>
      <c r="AI496" t="s">
        <v>1809</v>
      </c>
      <c r="AJ496" t="s">
        <v>1809</v>
      </c>
      <c r="AK496" t="s">
        <v>1809</v>
      </c>
      <c r="AL496" t="s">
        <v>1809</v>
      </c>
      <c r="AM496" t="s">
        <v>1809</v>
      </c>
      <c r="AN496">
        <v>1</v>
      </c>
      <c r="AO496">
        <v>0</v>
      </c>
      <c r="AP496" t="s">
        <v>1809</v>
      </c>
      <c r="AQ496" t="s">
        <v>1809</v>
      </c>
      <c r="AR496" t="s">
        <v>1809</v>
      </c>
      <c r="AS496" t="s">
        <v>1809</v>
      </c>
      <c r="AT496" t="s">
        <v>1809</v>
      </c>
      <c r="AU496" t="s">
        <v>1809</v>
      </c>
      <c r="AV496" t="s">
        <v>1809</v>
      </c>
      <c r="AW496" t="s">
        <v>1809</v>
      </c>
      <c r="AX496" t="s">
        <v>1809</v>
      </c>
      <c r="AY496" t="s">
        <v>1809</v>
      </c>
      <c r="AZ496">
        <v>1</v>
      </c>
      <c r="BA496">
        <v>0</v>
      </c>
      <c r="BB496">
        <v>0</v>
      </c>
      <c r="BC496">
        <v>1</v>
      </c>
      <c r="BD496">
        <v>0</v>
      </c>
      <c r="BE496">
        <v>0</v>
      </c>
      <c r="BF496">
        <v>0</v>
      </c>
      <c r="BG496">
        <v>0</v>
      </c>
      <c r="BH496">
        <v>0</v>
      </c>
      <c r="BI496">
        <v>0</v>
      </c>
      <c r="BJ496">
        <v>0</v>
      </c>
      <c r="BK496">
        <v>1</v>
      </c>
      <c r="BL496">
        <v>0</v>
      </c>
      <c r="BM496">
        <v>0</v>
      </c>
      <c r="BN496">
        <v>1</v>
      </c>
      <c r="BO496">
        <v>0</v>
      </c>
      <c r="BP496">
        <v>1</v>
      </c>
      <c r="BQ496">
        <v>0</v>
      </c>
      <c r="BR496">
        <v>1</v>
      </c>
      <c r="BS496">
        <v>0</v>
      </c>
      <c r="BT496">
        <v>0</v>
      </c>
      <c r="BU496">
        <v>0</v>
      </c>
      <c r="BV496">
        <v>1</v>
      </c>
      <c r="BW496">
        <v>0</v>
      </c>
      <c r="BX496">
        <v>0</v>
      </c>
      <c r="BY496">
        <v>0</v>
      </c>
      <c r="BZ496">
        <v>0</v>
      </c>
      <c r="CA496">
        <v>1</v>
      </c>
      <c r="CB496">
        <v>0</v>
      </c>
      <c r="CC496">
        <v>1</v>
      </c>
      <c r="CD496">
        <v>1</v>
      </c>
      <c r="CE496">
        <v>0</v>
      </c>
      <c r="CF496">
        <v>0</v>
      </c>
      <c r="CG496">
        <v>0</v>
      </c>
      <c r="CH496">
        <v>0</v>
      </c>
      <c r="CI496" t="s">
        <v>1809</v>
      </c>
      <c r="CJ496" t="s">
        <v>1809</v>
      </c>
      <c r="CK496" t="s">
        <v>1809</v>
      </c>
      <c r="CL496" t="s">
        <v>1809</v>
      </c>
      <c r="CM496" t="s">
        <v>1809</v>
      </c>
      <c r="CN496" t="s">
        <v>1809</v>
      </c>
      <c r="CO496" t="s">
        <v>1809</v>
      </c>
      <c r="CP496" t="s">
        <v>1809</v>
      </c>
      <c r="CQ496" t="s">
        <v>1809</v>
      </c>
      <c r="CR496" t="s">
        <v>1809</v>
      </c>
      <c r="CS496" t="s">
        <v>1809</v>
      </c>
      <c r="CT496" t="s">
        <v>1809</v>
      </c>
      <c r="CU496" t="s">
        <v>1809</v>
      </c>
      <c r="CV496" t="s">
        <v>1809</v>
      </c>
      <c r="CW496" t="s">
        <v>1809</v>
      </c>
      <c r="CX496" t="s">
        <v>1809</v>
      </c>
      <c r="CY496" t="s">
        <v>1809</v>
      </c>
      <c r="CZ496" t="s">
        <v>1809</v>
      </c>
      <c r="DA496" t="s">
        <v>1809</v>
      </c>
      <c r="DB496" t="s">
        <v>1809</v>
      </c>
      <c r="DC496" t="s">
        <v>1809</v>
      </c>
      <c r="DD496" t="s">
        <v>1809</v>
      </c>
      <c r="DE496" t="s">
        <v>1809</v>
      </c>
      <c r="DF496" t="s">
        <v>1809</v>
      </c>
      <c r="DG496" t="s">
        <v>1809</v>
      </c>
      <c r="DH496" t="s">
        <v>1809</v>
      </c>
      <c r="DI496" t="s">
        <v>1809</v>
      </c>
      <c r="DJ496" t="s">
        <v>1809</v>
      </c>
      <c r="DK496" t="s">
        <v>1809</v>
      </c>
      <c r="DL496" t="s">
        <v>1809</v>
      </c>
      <c r="DM496" t="s">
        <v>1809</v>
      </c>
      <c r="DN496" t="s">
        <v>1809</v>
      </c>
      <c r="DO496" t="s">
        <v>1809</v>
      </c>
      <c r="DP496" t="s">
        <v>1809</v>
      </c>
      <c r="DQ496" t="s">
        <v>1809</v>
      </c>
      <c r="DR496" t="s">
        <v>1809</v>
      </c>
      <c r="DS496" t="s">
        <v>1809</v>
      </c>
      <c r="DT496" t="s">
        <v>1809</v>
      </c>
      <c r="DU496" t="s">
        <v>1809</v>
      </c>
      <c r="DV496" t="s">
        <v>1809</v>
      </c>
      <c r="DW496">
        <v>0</v>
      </c>
      <c r="DX496">
        <v>1</v>
      </c>
      <c r="DY496">
        <v>1</v>
      </c>
      <c r="DZ496">
        <v>0</v>
      </c>
      <c r="EA496">
        <v>1</v>
      </c>
      <c r="EB496">
        <v>0</v>
      </c>
      <c r="EC496">
        <v>0</v>
      </c>
      <c r="ED496">
        <v>0</v>
      </c>
      <c r="EE496">
        <v>1</v>
      </c>
      <c r="EF496">
        <v>1</v>
      </c>
      <c r="EG496">
        <v>0</v>
      </c>
      <c r="EH496">
        <v>0</v>
      </c>
      <c r="EI496">
        <v>0</v>
      </c>
      <c r="EJ496">
        <v>0</v>
      </c>
      <c r="EK496">
        <v>0</v>
      </c>
      <c r="EL496">
        <v>1</v>
      </c>
      <c r="EM496">
        <v>1</v>
      </c>
      <c r="EN496">
        <v>1</v>
      </c>
      <c r="EO496">
        <v>0</v>
      </c>
      <c r="EP496">
        <v>0</v>
      </c>
      <c r="EQ496">
        <v>0</v>
      </c>
      <c r="ER496">
        <v>1</v>
      </c>
      <c r="ES496">
        <v>1</v>
      </c>
      <c r="ET496">
        <v>0</v>
      </c>
      <c r="EU496">
        <v>0</v>
      </c>
      <c r="EV496">
        <v>0</v>
      </c>
      <c r="EW496">
        <v>0</v>
      </c>
    </row>
    <row r="497" spans="1:153" x14ac:dyDescent="0.35">
      <c r="A497" t="s">
        <v>1181</v>
      </c>
      <c r="B497" s="1">
        <v>43606</v>
      </c>
      <c r="C497" s="1">
        <v>43830</v>
      </c>
      <c r="D497">
        <v>1</v>
      </c>
      <c r="E497">
        <v>1</v>
      </c>
      <c r="F497">
        <v>0</v>
      </c>
      <c r="G497">
        <v>0</v>
      </c>
      <c r="H497">
        <v>0</v>
      </c>
      <c r="I497">
        <v>0</v>
      </c>
      <c r="J497">
        <v>1</v>
      </c>
      <c r="K497">
        <v>0</v>
      </c>
      <c r="L497">
        <v>0</v>
      </c>
      <c r="M497">
        <v>1</v>
      </c>
      <c r="N497">
        <v>1</v>
      </c>
      <c r="O497">
        <v>1</v>
      </c>
      <c r="P497">
        <v>1</v>
      </c>
      <c r="Q497">
        <v>0</v>
      </c>
      <c r="R497">
        <v>0</v>
      </c>
      <c r="S497">
        <v>0</v>
      </c>
      <c r="T497">
        <v>0</v>
      </c>
      <c r="U497">
        <v>0</v>
      </c>
      <c r="V497">
        <v>1</v>
      </c>
      <c r="W497">
        <v>0</v>
      </c>
      <c r="X497">
        <v>0</v>
      </c>
      <c r="Y497">
        <v>0</v>
      </c>
      <c r="Z497" t="s">
        <v>1809</v>
      </c>
      <c r="AA497" t="s">
        <v>1809</v>
      </c>
      <c r="AB497" t="s">
        <v>1809</v>
      </c>
      <c r="AC497" t="s">
        <v>1809</v>
      </c>
      <c r="AD497" t="s">
        <v>1809</v>
      </c>
      <c r="AE497" t="s">
        <v>1809</v>
      </c>
      <c r="AF497" t="s">
        <v>1809</v>
      </c>
      <c r="AG497" t="s">
        <v>1809</v>
      </c>
      <c r="AH497" t="s">
        <v>1809</v>
      </c>
      <c r="AI497" t="s">
        <v>1809</v>
      </c>
      <c r="AJ497" t="s">
        <v>1809</v>
      </c>
      <c r="AK497" t="s">
        <v>1809</v>
      </c>
      <c r="AL497" t="s">
        <v>1809</v>
      </c>
      <c r="AM497" t="s">
        <v>1809</v>
      </c>
      <c r="AN497">
        <v>1</v>
      </c>
      <c r="AO497">
        <v>0</v>
      </c>
      <c r="AP497" t="s">
        <v>1809</v>
      </c>
      <c r="AQ497" t="s">
        <v>1809</v>
      </c>
      <c r="AR497" t="s">
        <v>1809</v>
      </c>
      <c r="AS497" t="s">
        <v>1809</v>
      </c>
      <c r="AT497" t="s">
        <v>1809</v>
      </c>
      <c r="AU497" t="s">
        <v>1809</v>
      </c>
      <c r="AV497" t="s">
        <v>1809</v>
      </c>
      <c r="AW497" t="s">
        <v>1809</v>
      </c>
      <c r="AX497" t="s">
        <v>1809</v>
      </c>
      <c r="AY497" t="s">
        <v>1809</v>
      </c>
      <c r="AZ497">
        <v>1</v>
      </c>
      <c r="BA497">
        <v>0</v>
      </c>
      <c r="BB497">
        <v>0</v>
      </c>
      <c r="BC497">
        <v>1</v>
      </c>
      <c r="BD497">
        <v>0</v>
      </c>
      <c r="BE497">
        <v>0</v>
      </c>
      <c r="BF497">
        <v>0</v>
      </c>
      <c r="BG497">
        <v>0</v>
      </c>
      <c r="BH497">
        <v>0</v>
      </c>
      <c r="BI497">
        <v>0</v>
      </c>
      <c r="BJ497">
        <v>0</v>
      </c>
      <c r="BK497">
        <v>1</v>
      </c>
      <c r="BL497">
        <v>0</v>
      </c>
      <c r="BM497">
        <v>0</v>
      </c>
      <c r="BN497">
        <v>1</v>
      </c>
      <c r="BO497">
        <v>0</v>
      </c>
      <c r="BP497">
        <v>1</v>
      </c>
      <c r="BQ497">
        <v>0</v>
      </c>
      <c r="BR497">
        <v>1</v>
      </c>
      <c r="BS497">
        <v>0</v>
      </c>
      <c r="BT497">
        <v>0</v>
      </c>
      <c r="BU497">
        <v>0</v>
      </c>
      <c r="BV497">
        <v>1</v>
      </c>
      <c r="BW497">
        <v>0</v>
      </c>
      <c r="BX497">
        <v>0</v>
      </c>
      <c r="BY497">
        <v>0</v>
      </c>
      <c r="BZ497">
        <v>0</v>
      </c>
      <c r="CA497">
        <v>1</v>
      </c>
      <c r="CB497">
        <v>0</v>
      </c>
      <c r="CC497">
        <v>1</v>
      </c>
      <c r="CD497">
        <v>1</v>
      </c>
      <c r="CE497">
        <v>0</v>
      </c>
      <c r="CF497">
        <v>0</v>
      </c>
      <c r="CG497">
        <v>0</v>
      </c>
      <c r="CH497">
        <v>0</v>
      </c>
      <c r="CI497" t="s">
        <v>1809</v>
      </c>
      <c r="CJ497" t="s">
        <v>1809</v>
      </c>
      <c r="CK497" t="s">
        <v>1809</v>
      </c>
      <c r="CL497" t="s">
        <v>1809</v>
      </c>
      <c r="CM497" t="s">
        <v>1809</v>
      </c>
      <c r="CN497" t="s">
        <v>1809</v>
      </c>
      <c r="CO497" t="s">
        <v>1809</v>
      </c>
      <c r="CP497" t="s">
        <v>1809</v>
      </c>
      <c r="CQ497" t="s">
        <v>1809</v>
      </c>
      <c r="CR497" t="s">
        <v>1809</v>
      </c>
      <c r="CS497" t="s">
        <v>1809</v>
      </c>
      <c r="CT497" t="s">
        <v>1809</v>
      </c>
      <c r="CU497" t="s">
        <v>1809</v>
      </c>
      <c r="CV497" t="s">
        <v>1809</v>
      </c>
      <c r="CW497" t="s">
        <v>1809</v>
      </c>
      <c r="CX497" t="s">
        <v>1809</v>
      </c>
      <c r="CY497" t="s">
        <v>1809</v>
      </c>
      <c r="CZ497" t="s">
        <v>1809</v>
      </c>
      <c r="DA497" t="s">
        <v>1809</v>
      </c>
      <c r="DB497" t="s">
        <v>1809</v>
      </c>
      <c r="DC497" t="s">
        <v>1809</v>
      </c>
      <c r="DD497" t="s">
        <v>1809</v>
      </c>
      <c r="DE497" t="s">
        <v>1809</v>
      </c>
      <c r="DF497" t="s">
        <v>1809</v>
      </c>
      <c r="DG497" t="s">
        <v>1809</v>
      </c>
      <c r="DH497" t="s">
        <v>1809</v>
      </c>
      <c r="DI497" t="s">
        <v>1809</v>
      </c>
      <c r="DJ497" t="s">
        <v>1809</v>
      </c>
      <c r="DK497" t="s">
        <v>1809</v>
      </c>
      <c r="DL497" t="s">
        <v>1809</v>
      </c>
      <c r="DM497" t="s">
        <v>1809</v>
      </c>
      <c r="DN497" t="s">
        <v>1809</v>
      </c>
      <c r="DO497" t="s">
        <v>1809</v>
      </c>
      <c r="DP497" t="s">
        <v>1809</v>
      </c>
      <c r="DQ497" t="s">
        <v>1809</v>
      </c>
      <c r="DR497" t="s">
        <v>1809</v>
      </c>
      <c r="DS497" t="s">
        <v>1809</v>
      </c>
      <c r="DT497" t="s">
        <v>1809</v>
      </c>
      <c r="DU497" t="s">
        <v>1809</v>
      </c>
      <c r="DV497" t="s">
        <v>1809</v>
      </c>
      <c r="DW497">
        <v>0</v>
      </c>
      <c r="DX497">
        <v>1</v>
      </c>
      <c r="DY497">
        <v>1</v>
      </c>
      <c r="DZ497">
        <v>0</v>
      </c>
      <c r="EA497">
        <v>1</v>
      </c>
      <c r="EB497">
        <v>0</v>
      </c>
      <c r="EC497">
        <v>0</v>
      </c>
      <c r="ED497">
        <v>0</v>
      </c>
      <c r="EE497">
        <v>1</v>
      </c>
      <c r="EF497">
        <v>1</v>
      </c>
      <c r="EG497">
        <v>0</v>
      </c>
      <c r="EH497">
        <v>0</v>
      </c>
      <c r="EI497">
        <v>0</v>
      </c>
      <c r="EJ497">
        <v>0</v>
      </c>
      <c r="EK497">
        <v>0</v>
      </c>
      <c r="EL497">
        <v>1</v>
      </c>
      <c r="EM497">
        <v>1</v>
      </c>
      <c r="EN497">
        <v>1</v>
      </c>
      <c r="EO497">
        <v>0</v>
      </c>
      <c r="EP497">
        <v>0</v>
      </c>
      <c r="EQ497">
        <v>0</v>
      </c>
      <c r="ER497">
        <v>1</v>
      </c>
      <c r="ES497">
        <v>1</v>
      </c>
      <c r="ET497">
        <v>0</v>
      </c>
      <c r="EU497">
        <v>0</v>
      </c>
      <c r="EV497">
        <v>0</v>
      </c>
      <c r="EW497">
        <v>0</v>
      </c>
    </row>
    <row r="498" spans="1:153" x14ac:dyDescent="0.35">
      <c r="A498" t="s">
        <v>1202</v>
      </c>
      <c r="B498" s="1">
        <v>41640</v>
      </c>
      <c r="C498" s="1">
        <v>42004</v>
      </c>
      <c r="D498">
        <v>1</v>
      </c>
      <c r="E498">
        <v>0</v>
      </c>
      <c r="F498">
        <v>1</v>
      </c>
      <c r="G498">
        <v>0</v>
      </c>
      <c r="H498">
        <v>0</v>
      </c>
      <c r="I498">
        <v>0</v>
      </c>
      <c r="J498">
        <v>1</v>
      </c>
      <c r="K498">
        <v>4</v>
      </c>
      <c r="L498">
        <v>0</v>
      </c>
      <c r="M498">
        <v>1</v>
      </c>
      <c r="N498">
        <v>1</v>
      </c>
      <c r="O498">
        <v>1</v>
      </c>
      <c r="P498">
        <v>0</v>
      </c>
      <c r="Q498">
        <v>0</v>
      </c>
      <c r="R498">
        <v>0</v>
      </c>
      <c r="S498">
        <v>0</v>
      </c>
      <c r="T498">
        <v>0</v>
      </c>
      <c r="U498">
        <v>0</v>
      </c>
      <c r="V498">
        <v>0</v>
      </c>
      <c r="W498">
        <v>0</v>
      </c>
      <c r="X498">
        <v>1</v>
      </c>
      <c r="Y498">
        <v>1</v>
      </c>
      <c r="Z498">
        <v>1</v>
      </c>
      <c r="AA498">
        <v>1</v>
      </c>
      <c r="AB498">
        <v>1</v>
      </c>
      <c r="AC498">
        <v>1</v>
      </c>
      <c r="AD498">
        <v>0</v>
      </c>
      <c r="AE498">
        <v>1</v>
      </c>
      <c r="AF498">
        <v>1</v>
      </c>
      <c r="AG498">
        <v>0</v>
      </c>
      <c r="AH498">
        <v>0</v>
      </c>
      <c r="AI498">
        <v>0</v>
      </c>
      <c r="AJ498">
        <v>0</v>
      </c>
      <c r="AK498">
        <v>0</v>
      </c>
      <c r="AL498">
        <v>1</v>
      </c>
      <c r="AM498">
        <v>0</v>
      </c>
      <c r="AN498">
        <v>0</v>
      </c>
      <c r="AO498">
        <v>0</v>
      </c>
      <c r="AP498" t="s">
        <v>1809</v>
      </c>
      <c r="AQ498" t="s">
        <v>1809</v>
      </c>
      <c r="AR498" t="s">
        <v>1809</v>
      </c>
      <c r="AS498" t="s">
        <v>1809</v>
      </c>
      <c r="AT498" t="s">
        <v>1809</v>
      </c>
      <c r="AU498" t="s">
        <v>1809</v>
      </c>
      <c r="AV498" t="s">
        <v>1809</v>
      </c>
      <c r="AW498" t="s">
        <v>1809</v>
      </c>
      <c r="AX498" t="s">
        <v>1809</v>
      </c>
      <c r="AY498" t="s">
        <v>1809</v>
      </c>
      <c r="AZ498">
        <v>0</v>
      </c>
      <c r="BA498" t="s">
        <v>1809</v>
      </c>
      <c r="BB498" t="s">
        <v>1809</v>
      </c>
      <c r="BC498" t="s">
        <v>1809</v>
      </c>
      <c r="BD498" t="s">
        <v>1809</v>
      </c>
      <c r="BE498" t="s">
        <v>1809</v>
      </c>
      <c r="BF498" t="s">
        <v>1809</v>
      </c>
      <c r="BG498" t="s">
        <v>1809</v>
      </c>
      <c r="BH498" t="s">
        <v>1809</v>
      </c>
      <c r="BI498" t="s">
        <v>1809</v>
      </c>
      <c r="BJ498" t="s">
        <v>1809</v>
      </c>
      <c r="BK498" t="s">
        <v>1809</v>
      </c>
      <c r="BL498" t="s">
        <v>1809</v>
      </c>
      <c r="BM498" t="s">
        <v>1809</v>
      </c>
      <c r="BN498" t="s">
        <v>1809</v>
      </c>
      <c r="BO498" t="s">
        <v>1809</v>
      </c>
      <c r="BP498" t="s">
        <v>1809</v>
      </c>
      <c r="BQ498" t="s">
        <v>1809</v>
      </c>
      <c r="BR498" t="s">
        <v>1809</v>
      </c>
      <c r="BS498" t="s">
        <v>1809</v>
      </c>
      <c r="BT498" t="s">
        <v>1809</v>
      </c>
      <c r="BU498" t="s">
        <v>1809</v>
      </c>
      <c r="BV498">
        <v>0</v>
      </c>
      <c r="BW498" t="s">
        <v>1809</v>
      </c>
      <c r="BX498" t="s">
        <v>1809</v>
      </c>
      <c r="BY498" t="s">
        <v>1809</v>
      </c>
      <c r="BZ498" t="s">
        <v>1809</v>
      </c>
      <c r="CA498" t="s">
        <v>1809</v>
      </c>
      <c r="CB498" t="s">
        <v>1809</v>
      </c>
      <c r="CC498" t="s">
        <v>1809</v>
      </c>
      <c r="CD498" t="s">
        <v>1809</v>
      </c>
      <c r="CE498" t="s">
        <v>1809</v>
      </c>
      <c r="CF498" t="s">
        <v>1809</v>
      </c>
      <c r="CG498" t="s">
        <v>1809</v>
      </c>
      <c r="CH498">
        <v>0</v>
      </c>
      <c r="CI498" t="s">
        <v>1809</v>
      </c>
      <c r="CJ498" t="s">
        <v>1809</v>
      </c>
      <c r="CK498" t="s">
        <v>1809</v>
      </c>
      <c r="CL498" t="s">
        <v>1809</v>
      </c>
      <c r="CM498" t="s">
        <v>1809</v>
      </c>
      <c r="CN498" t="s">
        <v>1809</v>
      </c>
      <c r="CO498" t="s">
        <v>1809</v>
      </c>
      <c r="CP498" t="s">
        <v>1809</v>
      </c>
      <c r="CQ498" t="s">
        <v>1809</v>
      </c>
      <c r="CR498" t="s">
        <v>1809</v>
      </c>
      <c r="CS498" t="s">
        <v>1809</v>
      </c>
      <c r="CT498" t="s">
        <v>1809</v>
      </c>
      <c r="CU498" t="s">
        <v>1809</v>
      </c>
      <c r="CV498" t="s">
        <v>1809</v>
      </c>
      <c r="CW498" t="s">
        <v>1809</v>
      </c>
      <c r="CX498" t="s">
        <v>1809</v>
      </c>
      <c r="CY498" t="s">
        <v>1809</v>
      </c>
      <c r="CZ498" t="s">
        <v>1809</v>
      </c>
      <c r="DA498" t="s">
        <v>1809</v>
      </c>
      <c r="DB498" t="s">
        <v>1809</v>
      </c>
      <c r="DC498" t="s">
        <v>1809</v>
      </c>
      <c r="DD498" t="s">
        <v>1809</v>
      </c>
      <c r="DE498" t="s">
        <v>1809</v>
      </c>
      <c r="DF498" t="s">
        <v>1809</v>
      </c>
      <c r="DG498" t="s">
        <v>1809</v>
      </c>
      <c r="DH498" t="s">
        <v>1809</v>
      </c>
      <c r="DI498" t="s">
        <v>1809</v>
      </c>
      <c r="DJ498" t="s">
        <v>1809</v>
      </c>
      <c r="DK498" t="s">
        <v>1809</v>
      </c>
      <c r="DL498" t="s">
        <v>1809</v>
      </c>
      <c r="DM498" t="s">
        <v>1809</v>
      </c>
      <c r="DN498" t="s">
        <v>1809</v>
      </c>
      <c r="DO498" t="s">
        <v>1809</v>
      </c>
      <c r="DP498" t="s">
        <v>1809</v>
      </c>
      <c r="DQ498" t="s">
        <v>1809</v>
      </c>
      <c r="DR498" t="s">
        <v>1809</v>
      </c>
      <c r="DS498" t="s">
        <v>1809</v>
      </c>
      <c r="DT498" t="s">
        <v>1809</v>
      </c>
      <c r="DU498" t="s">
        <v>1809</v>
      </c>
      <c r="DV498" t="s">
        <v>1809</v>
      </c>
      <c r="DW498">
        <v>0</v>
      </c>
      <c r="DX498">
        <v>1</v>
      </c>
      <c r="DY498">
        <v>0</v>
      </c>
      <c r="DZ498" t="s">
        <v>1809</v>
      </c>
      <c r="EA498">
        <v>1</v>
      </c>
      <c r="EB498">
        <v>0</v>
      </c>
      <c r="EC498">
        <v>0</v>
      </c>
      <c r="ED498">
        <v>0</v>
      </c>
      <c r="EE498">
        <v>0</v>
      </c>
      <c r="EF498">
        <v>0</v>
      </c>
      <c r="EG498">
        <v>1</v>
      </c>
      <c r="EH498">
        <v>0</v>
      </c>
      <c r="EI498">
        <v>0</v>
      </c>
      <c r="EJ498">
        <v>0</v>
      </c>
      <c r="EK498">
        <v>0</v>
      </c>
      <c r="EL498">
        <v>1</v>
      </c>
      <c r="EM498">
        <v>0</v>
      </c>
      <c r="EN498">
        <v>0</v>
      </c>
      <c r="EO498">
        <v>1</v>
      </c>
      <c r="EP498">
        <v>0</v>
      </c>
      <c r="EQ498">
        <v>0</v>
      </c>
      <c r="ER498">
        <v>1</v>
      </c>
      <c r="ES498">
        <v>1</v>
      </c>
      <c r="ET498">
        <v>0</v>
      </c>
      <c r="EU498">
        <v>0</v>
      </c>
      <c r="EV498">
        <v>1</v>
      </c>
      <c r="EW498">
        <v>0</v>
      </c>
    </row>
    <row r="499" spans="1:153" x14ac:dyDescent="0.35">
      <c r="A499" t="s">
        <v>1202</v>
      </c>
      <c r="B499" s="1">
        <v>42005</v>
      </c>
      <c r="C499" s="1">
        <v>42165</v>
      </c>
      <c r="D499">
        <v>1</v>
      </c>
      <c r="E499">
        <v>0</v>
      </c>
      <c r="F499">
        <v>1</v>
      </c>
      <c r="G499">
        <v>0</v>
      </c>
      <c r="H499">
        <v>0</v>
      </c>
      <c r="I499">
        <v>0</v>
      </c>
      <c r="J499">
        <v>1</v>
      </c>
      <c r="K499">
        <v>4</v>
      </c>
      <c r="L499">
        <v>0</v>
      </c>
      <c r="M499">
        <v>1</v>
      </c>
      <c r="N499">
        <v>1</v>
      </c>
      <c r="O499">
        <v>1</v>
      </c>
      <c r="P499">
        <v>0</v>
      </c>
      <c r="Q499">
        <v>0</v>
      </c>
      <c r="R499">
        <v>0</v>
      </c>
      <c r="S499">
        <v>0</v>
      </c>
      <c r="T499">
        <v>0</v>
      </c>
      <c r="U499">
        <v>0</v>
      </c>
      <c r="V499">
        <v>0</v>
      </c>
      <c r="W499">
        <v>0</v>
      </c>
      <c r="X499">
        <v>1</v>
      </c>
      <c r="Y499">
        <v>1</v>
      </c>
      <c r="Z499">
        <v>1</v>
      </c>
      <c r="AA499">
        <v>1</v>
      </c>
      <c r="AB499">
        <v>1</v>
      </c>
      <c r="AC499">
        <v>1</v>
      </c>
      <c r="AD499">
        <v>0</v>
      </c>
      <c r="AE499">
        <v>1</v>
      </c>
      <c r="AF499">
        <v>1</v>
      </c>
      <c r="AG499">
        <v>0</v>
      </c>
      <c r="AH499">
        <v>0</v>
      </c>
      <c r="AI499">
        <v>0</v>
      </c>
      <c r="AJ499">
        <v>0</v>
      </c>
      <c r="AK499">
        <v>0</v>
      </c>
      <c r="AL499">
        <v>1</v>
      </c>
      <c r="AM499">
        <v>0</v>
      </c>
      <c r="AN499">
        <v>0</v>
      </c>
      <c r="AO499">
        <v>0</v>
      </c>
      <c r="AP499" t="s">
        <v>1809</v>
      </c>
      <c r="AQ499" t="s">
        <v>1809</v>
      </c>
      <c r="AR499" t="s">
        <v>1809</v>
      </c>
      <c r="AS499" t="s">
        <v>1809</v>
      </c>
      <c r="AT499" t="s">
        <v>1809</v>
      </c>
      <c r="AU499" t="s">
        <v>1809</v>
      </c>
      <c r="AV499" t="s">
        <v>1809</v>
      </c>
      <c r="AW499" t="s">
        <v>1809</v>
      </c>
      <c r="AX499" t="s">
        <v>1809</v>
      </c>
      <c r="AY499" t="s">
        <v>1809</v>
      </c>
      <c r="AZ499">
        <v>0</v>
      </c>
      <c r="BA499" t="s">
        <v>1809</v>
      </c>
      <c r="BB499" t="s">
        <v>1809</v>
      </c>
      <c r="BC499" t="s">
        <v>1809</v>
      </c>
      <c r="BD499" t="s">
        <v>1809</v>
      </c>
      <c r="BE499" t="s">
        <v>1809</v>
      </c>
      <c r="BF499" t="s">
        <v>1809</v>
      </c>
      <c r="BG499" t="s">
        <v>1809</v>
      </c>
      <c r="BH499" t="s">
        <v>1809</v>
      </c>
      <c r="BI499" t="s">
        <v>1809</v>
      </c>
      <c r="BJ499" t="s">
        <v>1809</v>
      </c>
      <c r="BK499" t="s">
        <v>1809</v>
      </c>
      <c r="BL499" t="s">
        <v>1809</v>
      </c>
      <c r="BM499" t="s">
        <v>1809</v>
      </c>
      <c r="BN499" t="s">
        <v>1809</v>
      </c>
      <c r="BO499" t="s">
        <v>1809</v>
      </c>
      <c r="BP499" t="s">
        <v>1809</v>
      </c>
      <c r="BQ499" t="s">
        <v>1809</v>
      </c>
      <c r="BR499" t="s">
        <v>1809</v>
      </c>
      <c r="BS499" t="s">
        <v>1809</v>
      </c>
      <c r="BT499" t="s">
        <v>1809</v>
      </c>
      <c r="BU499" t="s">
        <v>1809</v>
      </c>
      <c r="BV499">
        <v>0</v>
      </c>
      <c r="BW499" t="s">
        <v>1809</v>
      </c>
      <c r="BX499" t="s">
        <v>1809</v>
      </c>
      <c r="BY499" t="s">
        <v>1809</v>
      </c>
      <c r="BZ499" t="s">
        <v>1809</v>
      </c>
      <c r="CA499" t="s">
        <v>1809</v>
      </c>
      <c r="CB499" t="s">
        <v>1809</v>
      </c>
      <c r="CC499" t="s">
        <v>1809</v>
      </c>
      <c r="CD499" t="s">
        <v>1809</v>
      </c>
      <c r="CE499" t="s">
        <v>1809</v>
      </c>
      <c r="CF499" t="s">
        <v>1809</v>
      </c>
      <c r="CG499" t="s">
        <v>1809</v>
      </c>
      <c r="CH499">
        <v>0</v>
      </c>
      <c r="CI499" t="s">
        <v>1809</v>
      </c>
      <c r="CJ499" t="s">
        <v>1809</v>
      </c>
      <c r="CK499" t="s">
        <v>1809</v>
      </c>
      <c r="CL499" t="s">
        <v>1809</v>
      </c>
      <c r="CM499" t="s">
        <v>1809</v>
      </c>
      <c r="CN499" t="s">
        <v>1809</v>
      </c>
      <c r="CO499" t="s">
        <v>1809</v>
      </c>
      <c r="CP499" t="s">
        <v>1809</v>
      </c>
      <c r="CQ499" t="s">
        <v>1809</v>
      </c>
      <c r="CR499" t="s">
        <v>1809</v>
      </c>
      <c r="CS499" t="s">
        <v>1809</v>
      </c>
      <c r="CT499" t="s">
        <v>1809</v>
      </c>
      <c r="CU499" t="s">
        <v>1809</v>
      </c>
      <c r="CV499" t="s">
        <v>1809</v>
      </c>
      <c r="CW499" t="s">
        <v>1809</v>
      </c>
      <c r="CX499" t="s">
        <v>1809</v>
      </c>
      <c r="CY499" t="s">
        <v>1809</v>
      </c>
      <c r="CZ499" t="s">
        <v>1809</v>
      </c>
      <c r="DA499" t="s">
        <v>1809</v>
      </c>
      <c r="DB499" t="s">
        <v>1809</v>
      </c>
      <c r="DC499" t="s">
        <v>1809</v>
      </c>
      <c r="DD499" t="s">
        <v>1809</v>
      </c>
      <c r="DE499" t="s">
        <v>1809</v>
      </c>
      <c r="DF499" t="s">
        <v>1809</v>
      </c>
      <c r="DG499" t="s">
        <v>1809</v>
      </c>
      <c r="DH499" t="s">
        <v>1809</v>
      </c>
      <c r="DI499" t="s">
        <v>1809</v>
      </c>
      <c r="DJ499" t="s">
        <v>1809</v>
      </c>
      <c r="DK499" t="s">
        <v>1809</v>
      </c>
      <c r="DL499" t="s">
        <v>1809</v>
      </c>
      <c r="DM499" t="s">
        <v>1809</v>
      </c>
      <c r="DN499" t="s">
        <v>1809</v>
      </c>
      <c r="DO499" t="s">
        <v>1809</v>
      </c>
      <c r="DP499" t="s">
        <v>1809</v>
      </c>
      <c r="DQ499" t="s">
        <v>1809</v>
      </c>
      <c r="DR499" t="s">
        <v>1809</v>
      </c>
      <c r="DS499" t="s">
        <v>1809</v>
      </c>
      <c r="DT499" t="s">
        <v>1809</v>
      </c>
      <c r="DU499" t="s">
        <v>1809</v>
      </c>
      <c r="DV499" t="s">
        <v>1809</v>
      </c>
      <c r="DW499">
        <v>0</v>
      </c>
      <c r="DX499">
        <v>1</v>
      </c>
      <c r="DY499">
        <v>0</v>
      </c>
      <c r="DZ499" t="s">
        <v>1809</v>
      </c>
      <c r="EA499">
        <v>1</v>
      </c>
      <c r="EB499">
        <v>0</v>
      </c>
      <c r="EC499">
        <v>0</v>
      </c>
      <c r="ED499">
        <v>0</v>
      </c>
      <c r="EE499">
        <v>0</v>
      </c>
      <c r="EF499">
        <v>0</v>
      </c>
      <c r="EG499">
        <v>1</v>
      </c>
      <c r="EH499">
        <v>0</v>
      </c>
      <c r="EI499">
        <v>0</v>
      </c>
      <c r="EJ499">
        <v>0</v>
      </c>
      <c r="EK499">
        <v>0</v>
      </c>
      <c r="EL499">
        <v>1</v>
      </c>
      <c r="EM499">
        <v>0</v>
      </c>
      <c r="EN499">
        <v>0</v>
      </c>
      <c r="EO499">
        <v>1</v>
      </c>
      <c r="EP499">
        <v>0</v>
      </c>
      <c r="EQ499">
        <v>0</v>
      </c>
      <c r="ER499">
        <v>1</v>
      </c>
      <c r="ES499">
        <v>1</v>
      </c>
      <c r="ET499">
        <v>0</v>
      </c>
      <c r="EU499">
        <v>0</v>
      </c>
      <c r="EV499">
        <v>1</v>
      </c>
      <c r="EW499">
        <v>0</v>
      </c>
    </row>
    <row r="500" spans="1:153" x14ac:dyDescent="0.35">
      <c r="A500" t="s">
        <v>1202</v>
      </c>
      <c r="B500" s="1">
        <v>42166</v>
      </c>
      <c r="C500" s="1">
        <v>42319</v>
      </c>
      <c r="D500">
        <v>1</v>
      </c>
      <c r="E500">
        <v>0</v>
      </c>
      <c r="F500">
        <v>1</v>
      </c>
      <c r="G500">
        <v>0</v>
      </c>
      <c r="H500">
        <v>0</v>
      </c>
      <c r="I500">
        <v>0</v>
      </c>
      <c r="J500">
        <v>1</v>
      </c>
      <c r="K500">
        <v>4</v>
      </c>
      <c r="L500">
        <v>0</v>
      </c>
      <c r="M500">
        <v>1</v>
      </c>
      <c r="N500">
        <v>1</v>
      </c>
      <c r="O500">
        <v>1</v>
      </c>
      <c r="P500">
        <v>0</v>
      </c>
      <c r="Q500">
        <v>0</v>
      </c>
      <c r="R500">
        <v>0</v>
      </c>
      <c r="S500">
        <v>0</v>
      </c>
      <c r="T500">
        <v>0</v>
      </c>
      <c r="U500">
        <v>0</v>
      </c>
      <c r="V500">
        <v>0</v>
      </c>
      <c r="W500">
        <v>0</v>
      </c>
      <c r="X500">
        <v>1</v>
      </c>
      <c r="Y500">
        <v>1</v>
      </c>
      <c r="Z500">
        <v>1</v>
      </c>
      <c r="AA500">
        <v>1</v>
      </c>
      <c r="AB500">
        <v>1</v>
      </c>
      <c r="AC500">
        <v>1</v>
      </c>
      <c r="AD500">
        <v>0</v>
      </c>
      <c r="AE500">
        <v>1</v>
      </c>
      <c r="AF500">
        <v>1</v>
      </c>
      <c r="AG500">
        <v>0</v>
      </c>
      <c r="AH500">
        <v>0</v>
      </c>
      <c r="AI500">
        <v>0</v>
      </c>
      <c r="AJ500">
        <v>0</v>
      </c>
      <c r="AK500">
        <v>0</v>
      </c>
      <c r="AL500">
        <v>1</v>
      </c>
      <c r="AM500">
        <v>0</v>
      </c>
      <c r="AN500">
        <v>0</v>
      </c>
      <c r="AO500">
        <v>0</v>
      </c>
      <c r="AP500" t="s">
        <v>1809</v>
      </c>
      <c r="AQ500" t="s">
        <v>1809</v>
      </c>
      <c r="AR500" t="s">
        <v>1809</v>
      </c>
      <c r="AS500" t="s">
        <v>1809</v>
      </c>
      <c r="AT500" t="s">
        <v>1809</v>
      </c>
      <c r="AU500" t="s">
        <v>1809</v>
      </c>
      <c r="AV500" t="s">
        <v>1809</v>
      </c>
      <c r="AW500" t="s">
        <v>1809</v>
      </c>
      <c r="AX500" t="s">
        <v>1809</v>
      </c>
      <c r="AY500" t="s">
        <v>1809</v>
      </c>
      <c r="AZ500">
        <v>0</v>
      </c>
      <c r="BA500" t="s">
        <v>1809</v>
      </c>
      <c r="BB500" t="s">
        <v>1809</v>
      </c>
      <c r="BC500" t="s">
        <v>1809</v>
      </c>
      <c r="BD500" t="s">
        <v>1809</v>
      </c>
      <c r="BE500" t="s">
        <v>1809</v>
      </c>
      <c r="BF500" t="s">
        <v>1809</v>
      </c>
      <c r="BG500" t="s">
        <v>1809</v>
      </c>
      <c r="BH500" t="s">
        <v>1809</v>
      </c>
      <c r="BI500" t="s">
        <v>1809</v>
      </c>
      <c r="BJ500" t="s">
        <v>1809</v>
      </c>
      <c r="BK500" t="s">
        <v>1809</v>
      </c>
      <c r="BL500" t="s">
        <v>1809</v>
      </c>
      <c r="BM500" t="s">
        <v>1809</v>
      </c>
      <c r="BN500" t="s">
        <v>1809</v>
      </c>
      <c r="BO500" t="s">
        <v>1809</v>
      </c>
      <c r="BP500" t="s">
        <v>1809</v>
      </c>
      <c r="BQ500" t="s">
        <v>1809</v>
      </c>
      <c r="BR500" t="s">
        <v>1809</v>
      </c>
      <c r="BS500" t="s">
        <v>1809</v>
      </c>
      <c r="BT500" t="s">
        <v>1809</v>
      </c>
      <c r="BU500" t="s">
        <v>1809</v>
      </c>
      <c r="BV500">
        <v>0</v>
      </c>
      <c r="BW500" t="s">
        <v>1809</v>
      </c>
      <c r="BX500" t="s">
        <v>1809</v>
      </c>
      <c r="BY500" t="s">
        <v>1809</v>
      </c>
      <c r="BZ500" t="s">
        <v>1809</v>
      </c>
      <c r="CA500" t="s">
        <v>1809</v>
      </c>
      <c r="CB500" t="s">
        <v>1809</v>
      </c>
      <c r="CC500" t="s">
        <v>1809</v>
      </c>
      <c r="CD500" t="s">
        <v>1809</v>
      </c>
      <c r="CE500" t="s">
        <v>1809</v>
      </c>
      <c r="CF500" t="s">
        <v>1809</v>
      </c>
      <c r="CG500" t="s">
        <v>1809</v>
      </c>
      <c r="CH500">
        <v>0</v>
      </c>
      <c r="CI500" t="s">
        <v>1809</v>
      </c>
      <c r="CJ500" t="s">
        <v>1809</v>
      </c>
      <c r="CK500" t="s">
        <v>1809</v>
      </c>
      <c r="CL500" t="s">
        <v>1809</v>
      </c>
      <c r="CM500" t="s">
        <v>1809</v>
      </c>
      <c r="CN500" t="s">
        <v>1809</v>
      </c>
      <c r="CO500" t="s">
        <v>1809</v>
      </c>
      <c r="CP500" t="s">
        <v>1809</v>
      </c>
      <c r="CQ500" t="s">
        <v>1809</v>
      </c>
      <c r="CR500" t="s">
        <v>1809</v>
      </c>
      <c r="CS500" t="s">
        <v>1809</v>
      </c>
      <c r="CT500" t="s">
        <v>1809</v>
      </c>
      <c r="CU500" t="s">
        <v>1809</v>
      </c>
      <c r="CV500" t="s">
        <v>1809</v>
      </c>
      <c r="CW500" t="s">
        <v>1809</v>
      </c>
      <c r="CX500" t="s">
        <v>1809</v>
      </c>
      <c r="CY500" t="s">
        <v>1809</v>
      </c>
      <c r="CZ500" t="s">
        <v>1809</v>
      </c>
      <c r="DA500" t="s">
        <v>1809</v>
      </c>
      <c r="DB500" t="s">
        <v>1809</v>
      </c>
      <c r="DC500" t="s">
        <v>1809</v>
      </c>
      <c r="DD500" t="s">
        <v>1809</v>
      </c>
      <c r="DE500" t="s">
        <v>1809</v>
      </c>
      <c r="DF500" t="s">
        <v>1809</v>
      </c>
      <c r="DG500" t="s">
        <v>1809</v>
      </c>
      <c r="DH500" t="s">
        <v>1809</v>
      </c>
      <c r="DI500" t="s">
        <v>1809</v>
      </c>
      <c r="DJ500" t="s">
        <v>1809</v>
      </c>
      <c r="DK500" t="s">
        <v>1809</v>
      </c>
      <c r="DL500" t="s">
        <v>1809</v>
      </c>
      <c r="DM500" t="s">
        <v>1809</v>
      </c>
      <c r="DN500" t="s">
        <v>1809</v>
      </c>
      <c r="DO500" t="s">
        <v>1809</v>
      </c>
      <c r="DP500" t="s">
        <v>1809</v>
      </c>
      <c r="DQ500" t="s">
        <v>1809</v>
      </c>
      <c r="DR500" t="s">
        <v>1809</v>
      </c>
      <c r="DS500" t="s">
        <v>1809</v>
      </c>
      <c r="DT500" t="s">
        <v>1809</v>
      </c>
      <c r="DU500" t="s">
        <v>1809</v>
      </c>
      <c r="DV500" t="s">
        <v>1809</v>
      </c>
      <c r="DW500">
        <v>0</v>
      </c>
      <c r="DX500">
        <v>1</v>
      </c>
      <c r="DY500">
        <v>0</v>
      </c>
      <c r="DZ500" t="s">
        <v>1809</v>
      </c>
      <c r="EA500">
        <v>1</v>
      </c>
      <c r="EB500">
        <v>0</v>
      </c>
      <c r="EC500">
        <v>0</v>
      </c>
      <c r="ED500">
        <v>0</v>
      </c>
      <c r="EE500">
        <v>0</v>
      </c>
      <c r="EF500">
        <v>0</v>
      </c>
      <c r="EG500">
        <v>1</v>
      </c>
      <c r="EH500">
        <v>0</v>
      </c>
      <c r="EI500">
        <v>0</v>
      </c>
      <c r="EJ500">
        <v>0</v>
      </c>
      <c r="EK500">
        <v>0</v>
      </c>
      <c r="EL500">
        <v>1</v>
      </c>
      <c r="EM500">
        <v>0</v>
      </c>
      <c r="EN500">
        <v>0</v>
      </c>
      <c r="EO500">
        <v>1</v>
      </c>
      <c r="EP500">
        <v>0</v>
      </c>
      <c r="EQ500">
        <v>0</v>
      </c>
      <c r="ER500">
        <v>1</v>
      </c>
      <c r="ES500">
        <v>1</v>
      </c>
      <c r="ET500">
        <v>0</v>
      </c>
      <c r="EU500">
        <v>0</v>
      </c>
      <c r="EV500">
        <v>1</v>
      </c>
      <c r="EW500">
        <v>0</v>
      </c>
    </row>
    <row r="501" spans="1:153" x14ac:dyDescent="0.35">
      <c r="A501" t="s">
        <v>1202</v>
      </c>
      <c r="B501" s="1">
        <v>42320</v>
      </c>
      <c r="C501" s="1">
        <v>42369</v>
      </c>
      <c r="D501">
        <v>1</v>
      </c>
      <c r="E501">
        <v>0</v>
      </c>
      <c r="F501">
        <v>1</v>
      </c>
      <c r="G501">
        <v>0</v>
      </c>
      <c r="H501">
        <v>0</v>
      </c>
      <c r="I501">
        <v>0</v>
      </c>
      <c r="J501">
        <v>1</v>
      </c>
      <c r="K501">
        <v>4</v>
      </c>
      <c r="L501">
        <v>0</v>
      </c>
      <c r="M501">
        <v>1</v>
      </c>
      <c r="N501">
        <v>1</v>
      </c>
      <c r="O501">
        <v>1</v>
      </c>
      <c r="P501">
        <v>0</v>
      </c>
      <c r="Q501">
        <v>0</v>
      </c>
      <c r="R501">
        <v>0</v>
      </c>
      <c r="S501">
        <v>0</v>
      </c>
      <c r="T501">
        <v>0</v>
      </c>
      <c r="U501">
        <v>0</v>
      </c>
      <c r="V501">
        <v>0</v>
      </c>
      <c r="W501">
        <v>0</v>
      </c>
      <c r="X501">
        <v>1</v>
      </c>
      <c r="Y501">
        <v>1</v>
      </c>
      <c r="Z501">
        <v>1</v>
      </c>
      <c r="AA501">
        <v>1</v>
      </c>
      <c r="AB501">
        <v>1</v>
      </c>
      <c r="AC501">
        <v>1</v>
      </c>
      <c r="AD501">
        <v>0</v>
      </c>
      <c r="AE501">
        <v>1</v>
      </c>
      <c r="AF501">
        <v>1</v>
      </c>
      <c r="AG501">
        <v>0</v>
      </c>
      <c r="AH501">
        <v>0</v>
      </c>
      <c r="AI501">
        <v>0</v>
      </c>
      <c r="AJ501">
        <v>0</v>
      </c>
      <c r="AK501">
        <v>0</v>
      </c>
      <c r="AL501">
        <v>1</v>
      </c>
      <c r="AM501">
        <v>0</v>
      </c>
      <c r="AN501">
        <v>0</v>
      </c>
      <c r="AO501">
        <v>0</v>
      </c>
      <c r="AP501" t="s">
        <v>1809</v>
      </c>
      <c r="AQ501" t="s">
        <v>1809</v>
      </c>
      <c r="AR501" t="s">
        <v>1809</v>
      </c>
      <c r="AS501" t="s">
        <v>1809</v>
      </c>
      <c r="AT501" t="s">
        <v>1809</v>
      </c>
      <c r="AU501" t="s">
        <v>1809</v>
      </c>
      <c r="AV501" t="s">
        <v>1809</v>
      </c>
      <c r="AW501" t="s">
        <v>1809</v>
      </c>
      <c r="AX501" t="s">
        <v>1809</v>
      </c>
      <c r="AY501" t="s">
        <v>1809</v>
      </c>
      <c r="AZ501">
        <v>0</v>
      </c>
      <c r="BA501" t="s">
        <v>1809</v>
      </c>
      <c r="BB501" t="s">
        <v>1809</v>
      </c>
      <c r="BC501" t="s">
        <v>1809</v>
      </c>
      <c r="BD501" t="s">
        <v>1809</v>
      </c>
      <c r="BE501" t="s">
        <v>1809</v>
      </c>
      <c r="BF501" t="s">
        <v>1809</v>
      </c>
      <c r="BG501" t="s">
        <v>1809</v>
      </c>
      <c r="BH501" t="s">
        <v>1809</v>
      </c>
      <c r="BI501" t="s">
        <v>1809</v>
      </c>
      <c r="BJ501" t="s">
        <v>1809</v>
      </c>
      <c r="BK501" t="s">
        <v>1809</v>
      </c>
      <c r="BL501" t="s">
        <v>1809</v>
      </c>
      <c r="BM501" t="s">
        <v>1809</v>
      </c>
      <c r="BN501" t="s">
        <v>1809</v>
      </c>
      <c r="BO501" t="s">
        <v>1809</v>
      </c>
      <c r="BP501" t="s">
        <v>1809</v>
      </c>
      <c r="BQ501" t="s">
        <v>1809</v>
      </c>
      <c r="BR501" t="s">
        <v>1809</v>
      </c>
      <c r="BS501" t="s">
        <v>1809</v>
      </c>
      <c r="BT501" t="s">
        <v>1809</v>
      </c>
      <c r="BU501" t="s">
        <v>1809</v>
      </c>
      <c r="BV501">
        <v>0</v>
      </c>
      <c r="BW501" t="s">
        <v>1809</v>
      </c>
      <c r="BX501" t="s">
        <v>1809</v>
      </c>
      <c r="BY501" t="s">
        <v>1809</v>
      </c>
      <c r="BZ501" t="s">
        <v>1809</v>
      </c>
      <c r="CA501" t="s">
        <v>1809</v>
      </c>
      <c r="CB501" t="s">
        <v>1809</v>
      </c>
      <c r="CC501" t="s">
        <v>1809</v>
      </c>
      <c r="CD501" t="s">
        <v>1809</v>
      </c>
      <c r="CE501" t="s">
        <v>1809</v>
      </c>
      <c r="CF501" t="s">
        <v>1809</v>
      </c>
      <c r="CG501" t="s">
        <v>1809</v>
      </c>
      <c r="CH501">
        <v>0</v>
      </c>
      <c r="CI501" t="s">
        <v>1809</v>
      </c>
      <c r="CJ501" t="s">
        <v>1809</v>
      </c>
      <c r="CK501" t="s">
        <v>1809</v>
      </c>
      <c r="CL501" t="s">
        <v>1809</v>
      </c>
      <c r="CM501" t="s">
        <v>1809</v>
      </c>
      <c r="CN501" t="s">
        <v>1809</v>
      </c>
      <c r="CO501" t="s">
        <v>1809</v>
      </c>
      <c r="CP501" t="s">
        <v>1809</v>
      </c>
      <c r="CQ501" t="s">
        <v>1809</v>
      </c>
      <c r="CR501" t="s">
        <v>1809</v>
      </c>
      <c r="CS501" t="s">
        <v>1809</v>
      </c>
      <c r="CT501" t="s">
        <v>1809</v>
      </c>
      <c r="CU501" t="s">
        <v>1809</v>
      </c>
      <c r="CV501" t="s">
        <v>1809</v>
      </c>
      <c r="CW501" t="s">
        <v>1809</v>
      </c>
      <c r="CX501" t="s">
        <v>1809</v>
      </c>
      <c r="CY501" t="s">
        <v>1809</v>
      </c>
      <c r="CZ501" t="s">
        <v>1809</v>
      </c>
      <c r="DA501" t="s">
        <v>1809</v>
      </c>
      <c r="DB501" t="s">
        <v>1809</v>
      </c>
      <c r="DC501" t="s">
        <v>1809</v>
      </c>
      <c r="DD501" t="s">
        <v>1809</v>
      </c>
      <c r="DE501" t="s">
        <v>1809</v>
      </c>
      <c r="DF501" t="s">
        <v>1809</v>
      </c>
      <c r="DG501" t="s">
        <v>1809</v>
      </c>
      <c r="DH501" t="s">
        <v>1809</v>
      </c>
      <c r="DI501" t="s">
        <v>1809</v>
      </c>
      <c r="DJ501" t="s">
        <v>1809</v>
      </c>
      <c r="DK501" t="s">
        <v>1809</v>
      </c>
      <c r="DL501" t="s">
        <v>1809</v>
      </c>
      <c r="DM501" t="s">
        <v>1809</v>
      </c>
      <c r="DN501" t="s">
        <v>1809</v>
      </c>
      <c r="DO501" t="s">
        <v>1809</v>
      </c>
      <c r="DP501" t="s">
        <v>1809</v>
      </c>
      <c r="DQ501" t="s">
        <v>1809</v>
      </c>
      <c r="DR501" t="s">
        <v>1809</v>
      </c>
      <c r="DS501" t="s">
        <v>1809</v>
      </c>
      <c r="DT501" t="s">
        <v>1809</v>
      </c>
      <c r="DU501" t="s">
        <v>1809</v>
      </c>
      <c r="DV501" t="s">
        <v>1809</v>
      </c>
      <c r="DW501">
        <v>0</v>
      </c>
      <c r="DX501">
        <v>1</v>
      </c>
      <c r="DY501">
        <v>0</v>
      </c>
      <c r="DZ501" t="s">
        <v>1809</v>
      </c>
      <c r="EA501">
        <v>1</v>
      </c>
      <c r="EB501">
        <v>0</v>
      </c>
      <c r="EC501">
        <v>0</v>
      </c>
      <c r="ED501">
        <v>0</v>
      </c>
      <c r="EE501">
        <v>0</v>
      </c>
      <c r="EF501">
        <v>0</v>
      </c>
      <c r="EG501">
        <v>1</v>
      </c>
      <c r="EH501">
        <v>0</v>
      </c>
      <c r="EI501">
        <v>0</v>
      </c>
      <c r="EJ501">
        <v>0</v>
      </c>
      <c r="EK501">
        <v>0</v>
      </c>
      <c r="EL501">
        <v>1</v>
      </c>
      <c r="EM501">
        <v>0</v>
      </c>
      <c r="EN501">
        <v>0</v>
      </c>
      <c r="EO501">
        <v>1</v>
      </c>
      <c r="EP501">
        <v>0</v>
      </c>
      <c r="EQ501">
        <v>0</v>
      </c>
      <c r="ER501">
        <v>1</v>
      </c>
      <c r="ES501">
        <v>1</v>
      </c>
      <c r="ET501">
        <v>0</v>
      </c>
      <c r="EU501">
        <v>0</v>
      </c>
      <c r="EV501">
        <v>1</v>
      </c>
      <c r="EW501">
        <v>0</v>
      </c>
    </row>
    <row r="502" spans="1:153" x14ac:dyDescent="0.35">
      <c r="A502" t="s">
        <v>1202</v>
      </c>
      <c r="B502" s="1">
        <v>42370</v>
      </c>
      <c r="C502" s="1">
        <v>42463</v>
      </c>
      <c r="D502">
        <v>1</v>
      </c>
      <c r="E502">
        <v>0</v>
      </c>
      <c r="F502">
        <v>1</v>
      </c>
      <c r="G502">
        <v>0</v>
      </c>
      <c r="H502">
        <v>0</v>
      </c>
      <c r="I502">
        <v>0</v>
      </c>
      <c r="J502">
        <v>1</v>
      </c>
      <c r="K502">
        <v>4</v>
      </c>
      <c r="L502">
        <v>0</v>
      </c>
      <c r="M502">
        <v>1</v>
      </c>
      <c r="N502">
        <v>1</v>
      </c>
      <c r="O502">
        <v>1</v>
      </c>
      <c r="P502">
        <v>0</v>
      </c>
      <c r="Q502">
        <v>0</v>
      </c>
      <c r="R502">
        <v>0</v>
      </c>
      <c r="S502">
        <v>0</v>
      </c>
      <c r="T502">
        <v>0</v>
      </c>
      <c r="U502">
        <v>0</v>
      </c>
      <c r="V502">
        <v>0</v>
      </c>
      <c r="W502">
        <v>0</v>
      </c>
      <c r="X502">
        <v>1</v>
      </c>
      <c r="Y502">
        <v>1</v>
      </c>
      <c r="Z502">
        <v>1</v>
      </c>
      <c r="AA502">
        <v>1</v>
      </c>
      <c r="AB502">
        <v>1</v>
      </c>
      <c r="AC502">
        <v>1</v>
      </c>
      <c r="AD502">
        <v>0</v>
      </c>
      <c r="AE502">
        <v>1</v>
      </c>
      <c r="AF502">
        <v>1</v>
      </c>
      <c r="AG502">
        <v>0</v>
      </c>
      <c r="AH502">
        <v>0</v>
      </c>
      <c r="AI502">
        <v>0</v>
      </c>
      <c r="AJ502">
        <v>0</v>
      </c>
      <c r="AK502">
        <v>0</v>
      </c>
      <c r="AL502">
        <v>1</v>
      </c>
      <c r="AM502">
        <v>0</v>
      </c>
      <c r="AN502">
        <v>0</v>
      </c>
      <c r="AO502">
        <v>0</v>
      </c>
      <c r="AP502" t="s">
        <v>1809</v>
      </c>
      <c r="AQ502" t="s">
        <v>1809</v>
      </c>
      <c r="AR502" t="s">
        <v>1809</v>
      </c>
      <c r="AS502" t="s">
        <v>1809</v>
      </c>
      <c r="AT502" t="s">
        <v>1809</v>
      </c>
      <c r="AU502" t="s">
        <v>1809</v>
      </c>
      <c r="AV502" t="s">
        <v>1809</v>
      </c>
      <c r="AW502" t="s">
        <v>1809</v>
      </c>
      <c r="AX502" t="s">
        <v>1809</v>
      </c>
      <c r="AY502" t="s">
        <v>1809</v>
      </c>
      <c r="AZ502">
        <v>0</v>
      </c>
      <c r="BA502" t="s">
        <v>1809</v>
      </c>
      <c r="BB502" t="s">
        <v>1809</v>
      </c>
      <c r="BC502" t="s">
        <v>1809</v>
      </c>
      <c r="BD502" t="s">
        <v>1809</v>
      </c>
      <c r="BE502" t="s">
        <v>1809</v>
      </c>
      <c r="BF502" t="s">
        <v>1809</v>
      </c>
      <c r="BG502" t="s">
        <v>1809</v>
      </c>
      <c r="BH502" t="s">
        <v>1809</v>
      </c>
      <c r="BI502" t="s">
        <v>1809</v>
      </c>
      <c r="BJ502" t="s">
        <v>1809</v>
      </c>
      <c r="BK502" t="s">
        <v>1809</v>
      </c>
      <c r="BL502" t="s">
        <v>1809</v>
      </c>
      <c r="BM502" t="s">
        <v>1809</v>
      </c>
      <c r="BN502" t="s">
        <v>1809</v>
      </c>
      <c r="BO502" t="s">
        <v>1809</v>
      </c>
      <c r="BP502" t="s">
        <v>1809</v>
      </c>
      <c r="BQ502" t="s">
        <v>1809</v>
      </c>
      <c r="BR502" t="s">
        <v>1809</v>
      </c>
      <c r="BS502" t="s">
        <v>1809</v>
      </c>
      <c r="BT502" t="s">
        <v>1809</v>
      </c>
      <c r="BU502" t="s">
        <v>1809</v>
      </c>
      <c r="BV502">
        <v>0</v>
      </c>
      <c r="BW502" t="s">
        <v>1809</v>
      </c>
      <c r="BX502" t="s">
        <v>1809</v>
      </c>
      <c r="BY502" t="s">
        <v>1809</v>
      </c>
      <c r="BZ502" t="s">
        <v>1809</v>
      </c>
      <c r="CA502" t="s">
        <v>1809</v>
      </c>
      <c r="CB502" t="s">
        <v>1809</v>
      </c>
      <c r="CC502" t="s">
        <v>1809</v>
      </c>
      <c r="CD502" t="s">
        <v>1809</v>
      </c>
      <c r="CE502" t="s">
        <v>1809</v>
      </c>
      <c r="CF502" t="s">
        <v>1809</v>
      </c>
      <c r="CG502" t="s">
        <v>1809</v>
      </c>
      <c r="CH502">
        <v>0</v>
      </c>
      <c r="CI502" t="s">
        <v>1809</v>
      </c>
      <c r="CJ502" t="s">
        <v>1809</v>
      </c>
      <c r="CK502" t="s">
        <v>1809</v>
      </c>
      <c r="CL502" t="s">
        <v>1809</v>
      </c>
      <c r="CM502" t="s">
        <v>1809</v>
      </c>
      <c r="CN502" t="s">
        <v>1809</v>
      </c>
      <c r="CO502" t="s">
        <v>1809</v>
      </c>
      <c r="CP502" t="s">
        <v>1809</v>
      </c>
      <c r="CQ502" t="s">
        <v>1809</v>
      </c>
      <c r="CR502" t="s">
        <v>1809</v>
      </c>
      <c r="CS502" t="s">
        <v>1809</v>
      </c>
      <c r="CT502" t="s">
        <v>1809</v>
      </c>
      <c r="CU502" t="s">
        <v>1809</v>
      </c>
      <c r="CV502" t="s">
        <v>1809</v>
      </c>
      <c r="CW502" t="s">
        <v>1809</v>
      </c>
      <c r="CX502" t="s">
        <v>1809</v>
      </c>
      <c r="CY502" t="s">
        <v>1809</v>
      </c>
      <c r="CZ502" t="s">
        <v>1809</v>
      </c>
      <c r="DA502" t="s">
        <v>1809</v>
      </c>
      <c r="DB502" t="s">
        <v>1809</v>
      </c>
      <c r="DC502" t="s">
        <v>1809</v>
      </c>
      <c r="DD502" t="s">
        <v>1809</v>
      </c>
      <c r="DE502" t="s">
        <v>1809</v>
      </c>
      <c r="DF502" t="s">
        <v>1809</v>
      </c>
      <c r="DG502" t="s">
        <v>1809</v>
      </c>
      <c r="DH502" t="s">
        <v>1809</v>
      </c>
      <c r="DI502" t="s">
        <v>1809</v>
      </c>
      <c r="DJ502" t="s">
        <v>1809</v>
      </c>
      <c r="DK502" t="s">
        <v>1809</v>
      </c>
      <c r="DL502" t="s">
        <v>1809</v>
      </c>
      <c r="DM502" t="s">
        <v>1809</v>
      </c>
      <c r="DN502" t="s">
        <v>1809</v>
      </c>
      <c r="DO502" t="s">
        <v>1809</v>
      </c>
      <c r="DP502" t="s">
        <v>1809</v>
      </c>
      <c r="DQ502" t="s">
        <v>1809</v>
      </c>
      <c r="DR502" t="s">
        <v>1809</v>
      </c>
      <c r="DS502" t="s">
        <v>1809</v>
      </c>
      <c r="DT502" t="s">
        <v>1809</v>
      </c>
      <c r="DU502" t="s">
        <v>1809</v>
      </c>
      <c r="DV502" t="s">
        <v>1809</v>
      </c>
      <c r="DW502">
        <v>0</v>
      </c>
      <c r="DX502">
        <v>1</v>
      </c>
      <c r="DY502">
        <v>0</v>
      </c>
      <c r="DZ502" t="s">
        <v>1809</v>
      </c>
      <c r="EA502">
        <v>1</v>
      </c>
      <c r="EB502">
        <v>0</v>
      </c>
      <c r="EC502">
        <v>0</v>
      </c>
      <c r="ED502">
        <v>0</v>
      </c>
      <c r="EE502">
        <v>0</v>
      </c>
      <c r="EF502">
        <v>0</v>
      </c>
      <c r="EG502">
        <v>1</v>
      </c>
      <c r="EH502">
        <v>0</v>
      </c>
      <c r="EI502">
        <v>0</v>
      </c>
      <c r="EJ502">
        <v>0</v>
      </c>
      <c r="EK502">
        <v>0</v>
      </c>
      <c r="EL502">
        <v>1</v>
      </c>
      <c r="EM502">
        <v>0</v>
      </c>
      <c r="EN502">
        <v>0</v>
      </c>
      <c r="EO502">
        <v>1</v>
      </c>
      <c r="EP502">
        <v>0</v>
      </c>
      <c r="EQ502">
        <v>0</v>
      </c>
      <c r="ER502">
        <v>1</v>
      </c>
      <c r="ES502">
        <v>1</v>
      </c>
      <c r="ET502">
        <v>0</v>
      </c>
      <c r="EU502">
        <v>0</v>
      </c>
      <c r="EV502">
        <v>1</v>
      </c>
      <c r="EW502">
        <v>0</v>
      </c>
    </row>
    <row r="503" spans="1:153" x14ac:dyDescent="0.35">
      <c r="A503" t="s">
        <v>1202</v>
      </c>
      <c r="B503" s="1">
        <v>42464</v>
      </c>
      <c r="C503" s="1">
        <v>42744</v>
      </c>
      <c r="D503">
        <v>1</v>
      </c>
      <c r="E503">
        <v>0</v>
      </c>
      <c r="F503">
        <v>1</v>
      </c>
      <c r="G503">
        <v>0</v>
      </c>
      <c r="H503">
        <v>0</v>
      </c>
      <c r="I503">
        <v>0</v>
      </c>
      <c r="J503">
        <v>1</v>
      </c>
      <c r="K503">
        <v>4</v>
      </c>
      <c r="L503">
        <v>0</v>
      </c>
      <c r="M503">
        <v>1</v>
      </c>
      <c r="N503">
        <v>1</v>
      </c>
      <c r="O503">
        <v>1</v>
      </c>
      <c r="P503">
        <v>0</v>
      </c>
      <c r="Q503">
        <v>0</v>
      </c>
      <c r="R503">
        <v>0</v>
      </c>
      <c r="S503">
        <v>0</v>
      </c>
      <c r="T503">
        <v>0</v>
      </c>
      <c r="U503">
        <v>0</v>
      </c>
      <c r="V503">
        <v>0</v>
      </c>
      <c r="W503">
        <v>0</v>
      </c>
      <c r="X503">
        <v>1</v>
      </c>
      <c r="Y503">
        <v>1</v>
      </c>
      <c r="Z503">
        <v>1</v>
      </c>
      <c r="AA503">
        <v>1</v>
      </c>
      <c r="AB503">
        <v>1</v>
      </c>
      <c r="AC503">
        <v>1</v>
      </c>
      <c r="AD503">
        <v>0</v>
      </c>
      <c r="AE503">
        <v>1</v>
      </c>
      <c r="AF503">
        <v>1</v>
      </c>
      <c r="AG503">
        <v>0</v>
      </c>
      <c r="AH503">
        <v>0</v>
      </c>
      <c r="AI503">
        <v>0</v>
      </c>
      <c r="AJ503">
        <v>0</v>
      </c>
      <c r="AK503">
        <v>0</v>
      </c>
      <c r="AL503">
        <v>1</v>
      </c>
      <c r="AM503">
        <v>0</v>
      </c>
      <c r="AN503">
        <v>0</v>
      </c>
      <c r="AO503">
        <v>0</v>
      </c>
      <c r="AP503" t="s">
        <v>1809</v>
      </c>
      <c r="AQ503" t="s">
        <v>1809</v>
      </c>
      <c r="AR503" t="s">
        <v>1809</v>
      </c>
      <c r="AS503" t="s">
        <v>1809</v>
      </c>
      <c r="AT503" t="s">
        <v>1809</v>
      </c>
      <c r="AU503" t="s">
        <v>1809</v>
      </c>
      <c r="AV503" t="s">
        <v>1809</v>
      </c>
      <c r="AW503" t="s">
        <v>1809</v>
      </c>
      <c r="AX503" t="s">
        <v>1809</v>
      </c>
      <c r="AY503" t="s">
        <v>1809</v>
      </c>
      <c r="AZ503">
        <v>0</v>
      </c>
      <c r="BA503" t="s">
        <v>1809</v>
      </c>
      <c r="BB503" t="s">
        <v>1809</v>
      </c>
      <c r="BC503" t="s">
        <v>1809</v>
      </c>
      <c r="BD503" t="s">
        <v>1809</v>
      </c>
      <c r="BE503" t="s">
        <v>1809</v>
      </c>
      <c r="BF503" t="s">
        <v>1809</v>
      </c>
      <c r="BG503" t="s">
        <v>1809</v>
      </c>
      <c r="BH503" t="s">
        <v>1809</v>
      </c>
      <c r="BI503" t="s">
        <v>1809</v>
      </c>
      <c r="BJ503" t="s">
        <v>1809</v>
      </c>
      <c r="BK503" t="s">
        <v>1809</v>
      </c>
      <c r="BL503" t="s">
        <v>1809</v>
      </c>
      <c r="BM503" t="s">
        <v>1809</v>
      </c>
      <c r="BN503" t="s">
        <v>1809</v>
      </c>
      <c r="BO503" t="s">
        <v>1809</v>
      </c>
      <c r="BP503" t="s">
        <v>1809</v>
      </c>
      <c r="BQ503" t="s">
        <v>1809</v>
      </c>
      <c r="BR503" t="s">
        <v>1809</v>
      </c>
      <c r="BS503" t="s">
        <v>1809</v>
      </c>
      <c r="BT503" t="s">
        <v>1809</v>
      </c>
      <c r="BU503" t="s">
        <v>1809</v>
      </c>
      <c r="BV503">
        <v>0</v>
      </c>
      <c r="BW503" t="s">
        <v>1809</v>
      </c>
      <c r="BX503" t="s">
        <v>1809</v>
      </c>
      <c r="BY503" t="s">
        <v>1809</v>
      </c>
      <c r="BZ503" t="s">
        <v>1809</v>
      </c>
      <c r="CA503" t="s">
        <v>1809</v>
      </c>
      <c r="CB503" t="s">
        <v>1809</v>
      </c>
      <c r="CC503" t="s">
        <v>1809</v>
      </c>
      <c r="CD503" t="s">
        <v>1809</v>
      </c>
      <c r="CE503" t="s">
        <v>1809</v>
      </c>
      <c r="CF503" t="s">
        <v>1809</v>
      </c>
      <c r="CG503" t="s">
        <v>1809</v>
      </c>
      <c r="CH503">
        <v>0</v>
      </c>
      <c r="CI503" t="s">
        <v>1809</v>
      </c>
      <c r="CJ503" t="s">
        <v>1809</v>
      </c>
      <c r="CK503" t="s">
        <v>1809</v>
      </c>
      <c r="CL503" t="s">
        <v>1809</v>
      </c>
      <c r="CM503" t="s">
        <v>1809</v>
      </c>
      <c r="CN503" t="s">
        <v>1809</v>
      </c>
      <c r="CO503" t="s">
        <v>1809</v>
      </c>
      <c r="CP503" t="s">
        <v>1809</v>
      </c>
      <c r="CQ503" t="s">
        <v>1809</v>
      </c>
      <c r="CR503" t="s">
        <v>1809</v>
      </c>
      <c r="CS503" t="s">
        <v>1809</v>
      </c>
      <c r="CT503" t="s">
        <v>1809</v>
      </c>
      <c r="CU503" t="s">
        <v>1809</v>
      </c>
      <c r="CV503" t="s">
        <v>1809</v>
      </c>
      <c r="CW503" t="s">
        <v>1809</v>
      </c>
      <c r="CX503" t="s">
        <v>1809</v>
      </c>
      <c r="CY503" t="s">
        <v>1809</v>
      </c>
      <c r="CZ503" t="s">
        <v>1809</v>
      </c>
      <c r="DA503" t="s">
        <v>1809</v>
      </c>
      <c r="DB503" t="s">
        <v>1809</v>
      </c>
      <c r="DC503" t="s">
        <v>1809</v>
      </c>
      <c r="DD503" t="s">
        <v>1809</v>
      </c>
      <c r="DE503" t="s">
        <v>1809</v>
      </c>
      <c r="DF503" t="s">
        <v>1809</v>
      </c>
      <c r="DG503" t="s">
        <v>1809</v>
      </c>
      <c r="DH503" t="s">
        <v>1809</v>
      </c>
      <c r="DI503" t="s">
        <v>1809</v>
      </c>
      <c r="DJ503" t="s">
        <v>1809</v>
      </c>
      <c r="DK503" t="s">
        <v>1809</v>
      </c>
      <c r="DL503" t="s">
        <v>1809</v>
      </c>
      <c r="DM503" t="s">
        <v>1809</v>
      </c>
      <c r="DN503" t="s">
        <v>1809</v>
      </c>
      <c r="DO503" t="s">
        <v>1809</v>
      </c>
      <c r="DP503" t="s">
        <v>1809</v>
      </c>
      <c r="DQ503" t="s">
        <v>1809</v>
      </c>
      <c r="DR503" t="s">
        <v>1809</v>
      </c>
      <c r="DS503" t="s">
        <v>1809</v>
      </c>
      <c r="DT503" t="s">
        <v>1809</v>
      </c>
      <c r="DU503" t="s">
        <v>1809</v>
      </c>
      <c r="DV503" t="s">
        <v>1809</v>
      </c>
      <c r="DW503">
        <v>0</v>
      </c>
      <c r="DX503">
        <v>1</v>
      </c>
      <c r="DY503">
        <v>0</v>
      </c>
      <c r="DZ503" t="s">
        <v>1809</v>
      </c>
      <c r="EA503">
        <v>1</v>
      </c>
      <c r="EB503">
        <v>0</v>
      </c>
      <c r="EC503">
        <v>0</v>
      </c>
      <c r="ED503">
        <v>0</v>
      </c>
      <c r="EE503">
        <v>0</v>
      </c>
      <c r="EF503">
        <v>0</v>
      </c>
      <c r="EG503">
        <v>1</v>
      </c>
      <c r="EH503">
        <v>0</v>
      </c>
      <c r="EI503">
        <v>0</v>
      </c>
      <c r="EJ503">
        <v>0</v>
      </c>
      <c r="EK503">
        <v>0</v>
      </c>
      <c r="EL503">
        <v>1</v>
      </c>
      <c r="EM503">
        <v>0</v>
      </c>
      <c r="EN503">
        <v>0</v>
      </c>
      <c r="EO503">
        <v>1</v>
      </c>
      <c r="EP503">
        <v>0</v>
      </c>
      <c r="EQ503">
        <v>0</v>
      </c>
      <c r="ER503">
        <v>1</v>
      </c>
      <c r="ES503">
        <v>1</v>
      </c>
      <c r="ET503">
        <v>0</v>
      </c>
      <c r="EU503">
        <v>0</v>
      </c>
      <c r="EV503">
        <v>1</v>
      </c>
      <c r="EW503">
        <v>0</v>
      </c>
    </row>
    <row r="504" spans="1:153" x14ac:dyDescent="0.35">
      <c r="A504" t="s">
        <v>1202</v>
      </c>
      <c r="B504" s="1">
        <v>42745</v>
      </c>
      <c r="C504" s="1">
        <v>43100</v>
      </c>
      <c r="D504">
        <v>1</v>
      </c>
      <c r="E504">
        <v>0</v>
      </c>
      <c r="F504">
        <v>1</v>
      </c>
      <c r="G504">
        <v>0</v>
      </c>
      <c r="H504">
        <v>0</v>
      </c>
      <c r="I504">
        <v>0</v>
      </c>
      <c r="J504">
        <v>1</v>
      </c>
      <c r="K504">
        <v>4</v>
      </c>
      <c r="L504">
        <v>0</v>
      </c>
      <c r="M504">
        <v>1</v>
      </c>
      <c r="N504">
        <v>1</v>
      </c>
      <c r="O504">
        <v>1</v>
      </c>
      <c r="P504">
        <v>0</v>
      </c>
      <c r="Q504">
        <v>0</v>
      </c>
      <c r="R504">
        <v>0</v>
      </c>
      <c r="S504">
        <v>0</v>
      </c>
      <c r="T504">
        <v>0</v>
      </c>
      <c r="U504">
        <v>0</v>
      </c>
      <c r="V504">
        <v>0</v>
      </c>
      <c r="W504">
        <v>0</v>
      </c>
      <c r="X504">
        <v>1</v>
      </c>
      <c r="Y504">
        <v>1</v>
      </c>
      <c r="Z504">
        <v>1</v>
      </c>
      <c r="AA504">
        <v>1</v>
      </c>
      <c r="AB504">
        <v>1</v>
      </c>
      <c r="AC504">
        <v>1</v>
      </c>
      <c r="AD504">
        <v>0</v>
      </c>
      <c r="AE504">
        <v>1</v>
      </c>
      <c r="AF504">
        <v>1</v>
      </c>
      <c r="AG504">
        <v>0</v>
      </c>
      <c r="AH504">
        <v>0</v>
      </c>
      <c r="AI504">
        <v>0</v>
      </c>
      <c r="AJ504">
        <v>0</v>
      </c>
      <c r="AK504">
        <v>0</v>
      </c>
      <c r="AL504">
        <v>1</v>
      </c>
      <c r="AM504">
        <v>0</v>
      </c>
      <c r="AN504">
        <v>0</v>
      </c>
      <c r="AO504">
        <v>0</v>
      </c>
      <c r="AP504" t="s">
        <v>1809</v>
      </c>
      <c r="AQ504" t="s">
        <v>1809</v>
      </c>
      <c r="AR504" t="s">
        <v>1809</v>
      </c>
      <c r="AS504" t="s">
        <v>1809</v>
      </c>
      <c r="AT504" t="s">
        <v>1809</v>
      </c>
      <c r="AU504" t="s">
        <v>1809</v>
      </c>
      <c r="AV504" t="s">
        <v>1809</v>
      </c>
      <c r="AW504" t="s">
        <v>1809</v>
      </c>
      <c r="AX504" t="s">
        <v>1809</v>
      </c>
      <c r="AY504" t="s">
        <v>1809</v>
      </c>
      <c r="AZ504">
        <v>0</v>
      </c>
      <c r="BA504" t="s">
        <v>1809</v>
      </c>
      <c r="BB504" t="s">
        <v>1809</v>
      </c>
      <c r="BC504" t="s">
        <v>1809</v>
      </c>
      <c r="BD504" t="s">
        <v>1809</v>
      </c>
      <c r="BE504" t="s">
        <v>1809</v>
      </c>
      <c r="BF504" t="s">
        <v>1809</v>
      </c>
      <c r="BG504" t="s">
        <v>1809</v>
      </c>
      <c r="BH504" t="s">
        <v>1809</v>
      </c>
      <c r="BI504" t="s">
        <v>1809</v>
      </c>
      <c r="BJ504" t="s">
        <v>1809</v>
      </c>
      <c r="BK504" t="s">
        <v>1809</v>
      </c>
      <c r="BL504" t="s">
        <v>1809</v>
      </c>
      <c r="BM504" t="s">
        <v>1809</v>
      </c>
      <c r="BN504" t="s">
        <v>1809</v>
      </c>
      <c r="BO504" t="s">
        <v>1809</v>
      </c>
      <c r="BP504" t="s">
        <v>1809</v>
      </c>
      <c r="BQ504" t="s">
        <v>1809</v>
      </c>
      <c r="BR504" t="s">
        <v>1809</v>
      </c>
      <c r="BS504" t="s">
        <v>1809</v>
      </c>
      <c r="BT504" t="s">
        <v>1809</v>
      </c>
      <c r="BU504" t="s">
        <v>1809</v>
      </c>
      <c r="BV504">
        <v>0</v>
      </c>
      <c r="BW504" t="s">
        <v>1809</v>
      </c>
      <c r="BX504" t="s">
        <v>1809</v>
      </c>
      <c r="BY504" t="s">
        <v>1809</v>
      </c>
      <c r="BZ504" t="s">
        <v>1809</v>
      </c>
      <c r="CA504" t="s">
        <v>1809</v>
      </c>
      <c r="CB504" t="s">
        <v>1809</v>
      </c>
      <c r="CC504" t="s">
        <v>1809</v>
      </c>
      <c r="CD504" t="s">
        <v>1809</v>
      </c>
      <c r="CE504" t="s">
        <v>1809</v>
      </c>
      <c r="CF504" t="s">
        <v>1809</v>
      </c>
      <c r="CG504" t="s">
        <v>1809</v>
      </c>
      <c r="CH504">
        <v>0</v>
      </c>
      <c r="CI504" t="s">
        <v>1809</v>
      </c>
      <c r="CJ504" t="s">
        <v>1809</v>
      </c>
      <c r="CK504" t="s">
        <v>1809</v>
      </c>
      <c r="CL504" t="s">
        <v>1809</v>
      </c>
      <c r="CM504" t="s">
        <v>1809</v>
      </c>
      <c r="CN504" t="s">
        <v>1809</v>
      </c>
      <c r="CO504" t="s">
        <v>1809</v>
      </c>
      <c r="CP504" t="s">
        <v>1809</v>
      </c>
      <c r="CQ504" t="s">
        <v>1809</v>
      </c>
      <c r="CR504" t="s">
        <v>1809</v>
      </c>
      <c r="CS504" t="s">
        <v>1809</v>
      </c>
      <c r="CT504" t="s">
        <v>1809</v>
      </c>
      <c r="CU504" t="s">
        <v>1809</v>
      </c>
      <c r="CV504" t="s">
        <v>1809</v>
      </c>
      <c r="CW504" t="s">
        <v>1809</v>
      </c>
      <c r="CX504" t="s">
        <v>1809</v>
      </c>
      <c r="CY504" t="s">
        <v>1809</v>
      </c>
      <c r="CZ504" t="s">
        <v>1809</v>
      </c>
      <c r="DA504" t="s">
        <v>1809</v>
      </c>
      <c r="DB504" t="s">
        <v>1809</v>
      </c>
      <c r="DC504" t="s">
        <v>1809</v>
      </c>
      <c r="DD504" t="s">
        <v>1809</v>
      </c>
      <c r="DE504" t="s">
        <v>1809</v>
      </c>
      <c r="DF504" t="s">
        <v>1809</v>
      </c>
      <c r="DG504" t="s">
        <v>1809</v>
      </c>
      <c r="DH504" t="s">
        <v>1809</v>
      </c>
      <c r="DI504" t="s">
        <v>1809</v>
      </c>
      <c r="DJ504" t="s">
        <v>1809</v>
      </c>
      <c r="DK504" t="s">
        <v>1809</v>
      </c>
      <c r="DL504" t="s">
        <v>1809</v>
      </c>
      <c r="DM504" t="s">
        <v>1809</v>
      </c>
      <c r="DN504" t="s">
        <v>1809</v>
      </c>
      <c r="DO504" t="s">
        <v>1809</v>
      </c>
      <c r="DP504" t="s">
        <v>1809</v>
      </c>
      <c r="DQ504" t="s">
        <v>1809</v>
      </c>
      <c r="DR504" t="s">
        <v>1809</v>
      </c>
      <c r="DS504" t="s">
        <v>1809</v>
      </c>
      <c r="DT504" t="s">
        <v>1809</v>
      </c>
      <c r="DU504" t="s">
        <v>1809</v>
      </c>
      <c r="DV504" t="s">
        <v>1809</v>
      </c>
      <c r="DW504">
        <v>0</v>
      </c>
      <c r="DX504">
        <v>1</v>
      </c>
      <c r="DY504">
        <v>0</v>
      </c>
      <c r="DZ504" t="s">
        <v>1809</v>
      </c>
      <c r="EA504">
        <v>1</v>
      </c>
      <c r="EB504">
        <v>0</v>
      </c>
      <c r="EC504">
        <v>0</v>
      </c>
      <c r="ED504">
        <v>0</v>
      </c>
      <c r="EE504">
        <v>0</v>
      </c>
      <c r="EF504">
        <v>0</v>
      </c>
      <c r="EG504">
        <v>1</v>
      </c>
      <c r="EH504">
        <v>0</v>
      </c>
      <c r="EI504">
        <v>0</v>
      </c>
      <c r="EJ504">
        <v>0</v>
      </c>
      <c r="EK504">
        <v>0</v>
      </c>
      <c r="EL504">
        <v>1</v>
      </c>
      <c r="EM504">
        <v>0</v>
      </c>
      <c r="EN504">
        <v>0</v>
      </c>
      <c r="EO504">
        <v>1</v>
      </c>
      <c r="EP504">
        <v>0</v>
      </c>
      <c r="EQ504">
        <v>0</v>
      </c>
      <c r="ER504">
        <v>1</v>
      </c>
      <c r="ES504">
        <v>1</v>
      </c>
      <c r="ET504">
        <v>0</v>
      </c>
      <c r="EU504">
        <v>0</v>
      </c>
      <c r="EV504">
        <v>1</v>
      </c>
      <c r="EW504">
        <v>0</v>
      </c>
    </row>
    <row r="505" spans="1:153" x14ac:dyDescent="0.35">
      <c r="A505" t="s">
        <v>1202</v>
      </c>
      <c r="B505" s="1">
        <v>43101</v>
      </c>
      <c r="C505" s="1">
        <v>43185</v>
      </c>
      <c r="D505">
        <v>1</v>
      </c>
      <c r="E505">
        <v>0</v>
      </c>
      <c r="F505">
        <v>1</v>
      </c>
      <c r="G505">
        <v>0</v>
      </c>
      <c r="H505">
        <v>0</v>
      </c>
      <c r="I505">
        <v>0</v>
      </c>
      <c r="J505">
        <v>1</v>
      </c>
      <c r="K505">
        <v>4</v>
      </c>
      <c r="L505">
        <v>0</v>
      </c>
      <c r="M505">
        <v>1</v>
      </c>
      <c r="N505">
        <v>1</v>
      </c>
      <c r="O505">
        <v>1</v>
      </c>
      <c r="P505">
        <v>0</v>
      </c>
      <c r="Q505">
        <v>0</v>
      </c>
      <c r="R505">
        <v>0</v>
      </c>
      <c r="S505">
        <v>0</v>
      </c>
      <c r="T505">
        <v>0</v>
      </c>
      <c r="U505">
        <v>0</v>
      </c>
      <c r="V505">
        <v>0</v>
      </c>
      <c r="W505">
        <v>0</v>
      </c>
      <c r="X505">
        <v>1</v>
      </c>
      <c r="Y505">
        <v>1</v>
      </c>
      <c r="Z505">
        <v>1</v>
      </c>
      <c r="AA505">
        <v>1</v>
      </c>
      <c r="AB505">
        <v>1</v>
      </c>
      <c r="AC505">
        <v>1</v>
      </c>
      <c r="AD505">
        <v>0</v>
      </c>
      <c r="AE505">
        <v>1</v>
      </c>
      <c r="AF505">
        <v>1</v>
      </c>
      <c r="AG505">
        <v>0</v>
      </c>
      <c r="AH505">
        <v>0</v>
      </c>
      <c r="AI505">
        <v>0</v>
      </c>
      <c r="AJ505">
        <v>0</v>
      </c>
      <c r="AK505">
        <v>0</v>
      </c>
      <c r="AL505">
        <v>1</v>
      </c>
      <c r="AM505">
        <v>0</v>
      </c>
      <c r="AN505">
        <v>0</v>
      </c>
      <c r="AO505">
        <v>0</v>
      </c>
      <c r="AP505" t="s">
        <v>1809</v>
      </c>
      <c r="AQ505" t="s">
        <v>1809</v>
      </c>
      <c r="AR505" t="s">
        <v>1809</v>
      </c>
      <c r="AS505" t="s">
        <v>1809</v>
      </c>
      <c r="AT505" t="s">
        <v>1809</v>
      </c>
      <c r="AU505" t="s">
        <v>1809</v>
      </c>
      <c r="AV505" t="s">
        <v>1809</v>
      </c>
      <c r="AW505" t="s">
        <v>1809</v>
      </c>
      <c r="AX505" t="s">
        <v>1809</v>
      </c>
      <c r="AY505" t="s">
        <v>1809</v>
      </c>
      <c r="AZ505">
        <v>0</v>
      </c>
      <c r="BA505" t="s">
        <v>1809</v>
      </c>
      <c r="BB505" t="s">
        <v>1809</v>
      </c>
      <c r="BC505" t="s">
        <v>1809</v>
      </c>
      <c r="BD505" t="s">
        <v>1809</v>
      </c>
      <c r="BE505" t="s">
        <v>1809</v>
      </c>
      <c r="BF505" t="s">
        <v>1809</v>
      </c>
      <c r="BG505" t="s">
        <v>1809</v>
      </c>
      <c r="BH505" t="s">
        <v>1809</v>
      </c>
      <c r="BI505" t="s">
        <v>1809</v>
      </c>
      <c r="BJ505" t="s">
        <v>1809</v>
      </c>
      <c r="BK505" t="s">
        <v>1809</v>
      </c>
      <c r="BL505" t="s">
        <v>1809</v>
      </c>
      <c r="BM505" t="s">
        <v>1809</v>
      </c>
      <c r="BN505" t="s">
        <v>1809</v>
      </c>
      <c r="BO505" t="s">
        <v>1809</v>
      </c>
      <c r="BP505" t="s">
        <v>1809</v>
      </c>
      <c r="BQ505" t="s">
        <v>1809</v>
      </c>
      <c r="BR505" t="s">
        <v>1809</v>
      </c>
      <c r="BS505" t="s">
        <v>1809</v>
      </c>
      <c r="BT505" t="s">
        <v>1809</v>
      </c>
      <c r="BU505" t="s">
        <v>1809</v>
      </c>
      <c r="BV505">
        <v>0</v>
      </c>
      <c r="BW505" t="s">
        <v>1809</v>
      </c>
      <c r="BX505" t="s">
        <v>1809</v>
      </c>
      <c r="BY505" t="s">
        <v>1809</v>
      </c>
      <c r="BZ505" t="s">
        <v>1809</v>
      </c>
      <c r="CA505" t="s">
        <v>1809</v>
      </c>
      <c r="CB505" t="s">
        <v>1809</v>
      </c>
      <c r="CC505" t="s">
        <v>1809</v>
      </c>
      <c r="CD505" t="s">
        <v>1809</v>
      </c>
      <c r="CE505" t="s">
        <v>1809</v>
      </c>
      <c r="CF505" t="s">
        <v>1809</v>
      </c>
      <c r="CG505" t="s">
        <v>1809</v>
      </c>
      <c r="CH505">
        <v>0</v>
      </c>
      <c r="CI505" t="s">
        <v>1809</v>
      </c>
      <c r="CJ505" t="s">
        <v>1809</v>
      </c>
      <c r="CK505" t="s">
        <v>1809</v>
      </c>
      <c r="CL505" t="s">
        <v>1809</v>
      </c>
      <c r="CM505" t="s">
        <v>1809</v>
      </c>
      <c r="CN505" t="s">
        <v>1809</v>
      </c>
      <c r="CO505" t="s">
        <v>1809</v>
      </c>
      <c r="CP505" t="s">
        <v>1809</v>
      </c>
      <c r="CQ505" t="s">
        <v>1809</v>
      </c>
      <c r="CR505" t="s">
        <v>1809</v>
      </c>
      <c r="CS505" t="s">
        <v>1809</v>
      </c>
      <c r="CT505" t="s">
        <v>1809</v>
      </c>
      <c r="CU505" t="s">
        <v>1809</v>
      </c>
      <c r="CV505" t="s">
        <v>1809</v>
      </c>
      <c r="CW505" t="s">
        <v>1809</v>
      </c>
      <c r="CX505" t="s">
        <v>1809</v>
      </c>
      <c r="CY505" t="s">
        <v>1809</v>
      </c>
      <c r="CZ505" t="s">
        <v>1809</v>
      </c>
      <c r="DA505" t="s">
        <v>1809</v>
      </c>
      <c r="DB505" t="s">
        <v>1809</v>
      </c>
      <c r="DC505" t="s">
        <v>1809</v>
      </c>
      <c r="DD505" t="s">
        <v>1809</v>
      </c>
      <c r="DE505" t="s">
        <v>1809</v>
      </c>
      <c r="DF505" t="s">
        <v>1809</v>
      </c>
      <c r="DG505" t="s">
        <v>1809</v>
      </c>
      <c r="DH505" t="s">
        <v>1809</v>
      </c>
      <c r="DI505" t="s">
        <v>1809</v>
      </c>
      <c r="DJ505" t="s">
        <v>1809</v>
      </c>
      <c r="DK505" t="s">
        <v>1809</v>
      </c>
      <c r="DL505" t="s">
        <v>1809</v>
      </c>
      <c r="DM505" t="s">
        <v>1809</v>
      </c>
      <c r="DN505" t="s">
        <v>1809</v>
      </c>
      <c r="DO505" t="s">
        <v>1809</v>
      </c>
      <c r="DP505" t="s">
        <v>1809</v>
      </c>
      <c r="DQ505" t="s">
        <v>1809</v>
      </c>
      <c r="DR505" t="s">
        <v>1809</v>
      </c>
      <c r="DS505" t="s">
        <v>1809</v>
      </c>
      <c r="DT505" t="s">
        <v>1809</v>
      </c>
      <c r="DU505" t="s">
        <v>1809</v>
      </c>
      <c r="DV505" t="s">
        <v>1809</v>
      </c>
      <c r="DW505">
        <v>0</v>
      </c>
      <c r="DX505">
        <v>1</v>
      </c>
      <c r="DY505">
        <v>0</v>
      </c>
      <c r="DZ505" t="s">
        <v>1809</v>
      </c>
      <c r="EA505">
        <v>1</v>
      </c>
      <c r="EB505">
        <v>0</v>
      </c>
      <c r="EC505">
        <v>0</v>
      </c>
      <c r="ED505">
        <v>0</v>
      </c>
      <c r="EE505">
        <v>0</v>
      </c>
      <c r="EF505">
        <v>0</v>
      </c>
      <c r="EG505">
        <v>1</v>
      </c>
      <c r="EH505">
        <v>0</v>
      </c>
      <c r="EI505">
        <v>0</v>
      </c>
      <c r="EJ505">
        <v>0</v>
      </c>
      <c r="EK505">
        <v>0</v>
      </c>
      <c r="EL505">
        <v>1</v>
      </c>
      <c r="EM505">
        <v>0</v>
      </c>
      <c r="EN505">
        <v>1</v>
      </c>
      <c r="EO505">
        <v>0</v>
      </c>
      <c r="EP505">
        <v>0</v>
      </c>
      <c r="EQ505">
        <v>0</v>
      </c>
      <c r="ER505">
        <v>1</v>
      </c>
      <c r="ES505">
        <v>1</v>
      </c>
      <c r="ET505">
        <v>0</v>
      </c>
      <c r="EU505">
        <v>0</v>
      </c>
      <c r="EV505">
        <v>1</v>
      </c>
      <c r="EW505">
        <v>0</v>
      </c>
    </row>
    <row r="506" spans="1:153" x14ac:dyDescent="0.35">
      <c r="A506" t="s">
        <v>1202</v>
      </c>
      <c r="B506" s="1">
        <v>43186</v>
      </c>
      <c r="C506" s="1">
        <v>43192</v>
      </c>
      <c r="D506">
        <v>1</v>
      </c>
      <c r="E506">
        <v>0</v>
      </c>
      <c r="F506">
        <v>1</v>
      </c>
      <c r="G506">
        <v>0</v>
      </c>
      <c r="H506">
        <v>0</v>
      </c>
      <c r="I506">
        <v>0</v>
      </c>
      <c r="J506">
        <v>1</v>
      </c>
      <c r="K506">
        <v>4</v>
      </c>
      <c r="L506">
        <v>0</v>
      </c>
      <c r="M506">
        <v>1</v>
      </c>
      <c r="N506">
        <v>1</v>
      </c>
      <c r="O506">
        <v>1</v>
      </c>
      <c r="P506">
        <v>0</v>
      </c>
      <c r="Q506">
        <v>0</v>
      </c>
      <c r="R506">
        <v>0</v>
      </c>
      <c r="S506">
        <v>0</v>
      </c>
      <c r="T506">
        <v>0</v>
      </c>
      <c r="U506">
        <v>0</v>
      </c>
      <c r="V506">
        <v>0</v>
      </c>
      <c r="W506">
        <v>0</v>
      </c>
      <c r="X506">
        <v>1</v>
      </c>
      <c r="Y506">
        <v>1</v>
      </c>
      <c r="Z506">
        <v>1</v>
      </c>
      <c r="AA506">
        <v>1</v>
      </c>
      <c r="AB506">
        <v>1</v>
      </c>
      <c r="AC506">
        <v>1</v>
      </c>
      <c r="AD506">
        <v>0</v>
      </c>
      <c r="AE506">
        <v>1</v>
      </c>
      <c r="AF506">
        <v>1</v>
      </c>
      <c r="AG506">
        <v>0</v>
      </c>
      <c r="AH506">
        <v>0</v>
      </c>
      <c r="AI506">
        <v>0</v>
      </c>
      <c r="AJ506">
        <v>0</v>
      </c>
      <c r="AK506">
        <v>0</v>
      </c>
      <c r="AL506">
        <v>1</v>
      </c>
      <c r="AM506">
        <v>0</v>
      </c>
      <c r="AN506">
        <v>0</v>
      </c>
      <c r="AO506">
        <v>0</v>
      </c>
      <c r="AP506" t="s">
        <v>1809</v>
      </c>
      <c r="AQ506" t="s">
        <v>1809</v>
      </c>
      <c r="AR506" t="s">
        <v>1809</v>
      </c>
      <c r="AS506" t="s">
        <v>1809</v>
      </c>
      <c r="AT506" t="s">
        <v>1809</v>
      </c>
      <c r="AU506" t="s">
        <v>1809</v>
      </c>
      <c r="AV506" t="s">
        <v>1809</v>
      </c>
      <c r="AW506" t="s">
        <v>1809</v>
      </c>
      <c r="AX506" t="s">
        <v>1809</v>
      </c>
      <c r="AY506" t="s">
        <v>1809</v>
      </c>
      <c r="AZ506">
        <v>0</v>
      </c>
      <c r="BA506" t="s">
        <v>1809</v>
      </c>
      <c r="BB506" t="s">
        <v>1809</v>
      </c>
      <c r="BC506" t="s">
        <v>1809</v>
      </c>
      <c r="BD506" t="s">
        <v>1809</v>
      </c>
      <c r="BE506" t="s">
        <v>1809</v>
      </c>
      <c r="BF506" t="s">
        <v>1809</v>
      </c>
      <c r="BG506" t="s">
        <v>1809</v>
      </c>
      <c r="BH506" t="s">
        <v>1809</v>
      </c>
      <c r="BI506" t="s">
        <v>1809</v>
      </c>
      <c r="BJ506" t="s">
        <v>1809</v>
      </c>
      <c r="BK506" t="s">
        <v>1809</v>
      </c>
      <c r="BL506" t="s">
        <v>1809</v>
      </c>
      <c r="BM506" t="s">
        <v>1809</v>
      </c>
      <c r="BN506" t="s">
        <v>1809</v>
      </c>
      <c r="BO506" t="s">
        <v>1809</v>
      </c>
      <c r="BP506" t="s">
        <v>1809</v>
      </c>
      <c r="BQ506" t="s">
        <v>1809</v>
      </c>
      <c r="BR506" t="s">
        <v>1809</v>
      </c>
      <c r="BS506" t="s">
        <v>1809</v>
      </c>
      <c r="BT506" t="s">
        <v>1809</v>
      </c>
      <c r="BU506" t="s">
        <v>1809</v>
      </c>
      <c r="BV506">
        <v>0</v>
      </c>
      <c r="BW506" t="s">
        <v>1809</v>
      </c>
      <c r="BX506" t="s">
        <v>1809</v>
      </c>
      <c r="BY506" t="s">
        <v>1809</v>
      </c>
      <c r="BZ506" t="s">
        <v>1809</v>
      </c>
      <c r="CA506" t="s">
        <v>1809</v>
      </c>
      <c r="CB506" t="s">
        <v>1809</v>
      </c>
      <c r="CC506" t="s">
        <v>1809</v>
      </c>
      <c r="CD506" t="s">
        <v>1809</v>
      </c>
      <c r="CE506" t="s">
        <v>1809</v>
      </c>
      <c r="CF506" t="s">
        <v>1809</v>
      </c>
      <c r="CG506" t="s">
        <v>1809</v>
      </c>
      <c r="CH506">
        <v>0</v>
      </c>
      <c r="CI506" t="s">
        <v>1809</v>
      </c>
      <c r="CJ506" t="s">
        <v>1809</v>
      </c>
      <c r="CK506" t="s">
        <v>1809</v>
      </c>
      <c r="CL506" t="s">
        <v>1809</v>
      </c>
      <c r="CM506" t="s">
        <v>1809</v>
      </c>
      <c r="CN506" t="s">
        <v>1809</v>
      </c>
      <c r="CO506" t="s">
        <v>1809</v>
      </c>
      <c r="CP506" t="s">
        <v>1809</v>
      </c>
      <c r="CQ506" t="s">
        <v>1809</v>
      </c>
      <c r="CR506" t="s">
        <v>1809</v>
      </c>
      <c r="CS506" t="s">
        <v>1809</v>
      </c>
      <c r="CT506" t="s">
        <v>1809</v>
      </c>
      <c r="CU506" t="s">
        <v>1809</v>
      </c>
      <c r="CV506" t="s">
        <v>1809</v>
      </c>
      <c r="CW506" t="s">
        <v>1809</v>
      </c>
      <c r="CX506" t="s">
        <v>1809</v>
      </c>
      <c r="CY506" t="s">
        <v>1809</v>
      </c>
      <c r="CZ506" t="s">
        <v>1809</v>
      </c>
      <c r="DA506" t="s">
        <v>1809</v>
      </c>
      <c r="DB506" t="s">
        <v>1809</v>
      </c>
      <c r="DC506" t="s">
        <v>1809</v>
      </c>
      <c r="DD506" t="s">
        <v>1809</v>
      </c>
      <c r="DE506" t="s">
        <v>1809</v>
      </c>
      <c r="DF506" t="s">
        <v>1809</v>
      </c>
      <c r="DG506" t="s">
        <v>1809</v>
      </c>
      <c r="DH506" t="s">
        <v>1809</v>
      </c>
      <c r="DI506" t="s">
        <v>1809</v>
      </c>
      <c r="DJ506" t="s">
        <v>1809</v>
      </c>
      <c r="DK506" t="s">
        <v>1809</v>
      </c>
      <c r="DL506" t="s">
        <v>1809</v>
      </c>
      <c r="DM506" t="s">
        <v>1809</v>
      </c>
      <c r="DN506" t="s">
        <v>1809</v>
      </c>
      <c r="DO506" t="s">
        <v>1809</v>
      </c>
      <c r="DP506" t="s">
        <v>1809</v>
      </c>
      <c r="DQ506" t="s">
        <v>1809</v>
      </c>
      <c r="DR506" t="s">
        <v>1809</v>
      </c>
      <c r="DS506" t="s">
        <v>1809</v>
      </c>
      <c r="DT506" t="s">
        <v>1809</v>
      </c>
      <c r="DU506" t="s">
        <v>1809</v>
      </c>
      <c r="DV506" t="s">
        <v>1809</v>
      </c>
      <c r="DW506">
        <v>0</v>
      </c>
      <c r="DX506">
        <v>1</v>
      </c>
      <c r="DY506">
        <v>0</v>
      </c>
      <c r="DZ506" t="s">
        <v>1809</v>
      </c>
      <c r="EA506">
        <v>1</v>
      </c>
      <c r="EB506">
        <v>0</v>
      </c>
      <c r="EC506">
        <v>0</v>
      </c>
      <c r="ED506">
        <v>0</v>
      </c>
      <c r="EE506">
        <v>0</v>
      </c>
      <c r="EF506">
        <v>0</v>
      </c>
      <c r="EG506">
        <v>1</v>
      </c>
      <c r="EH506">
        <v>0</v>
      </c>
      <c r="EI506">
        <v>0</v>
      </c>
      <c r="EJ506">
        <v>0</v>
      </c>
      <c r="EK506">
        <v>0</v>
      </c>
      <c r="EL506">
        <v>1</v>
      </c>
      <c r="EM506">
        <v>0</v>
      </c>
      <c r="EN506">
        <v>1</v>
      </c>
      <c r="EO506">
        <v>0</v>
      </c>
      <c r="EP506">
        <v>0</v>
      </c>
      <c r="EQ506">
        <v>0</v>
      </c>
      <c r="ER506">
        <v>1</v>
      </c>
      <c r="ES506">
        <v>1</v>
      </c>
      <c r="ET506">
        <v>0</v>
      </c>
      <c r="EU506">
        <v>0</v>
      </c>
      <c r="EV506">
        <v>1</v>
      </c>
      <c r="EW506">
        <v>0</v>
      </c>
    </row>
    <row r="507" spans="1:153" x14ac:dyDescent="0.35">
      <c r="A507" t="s">
        <v>1202</v>
      </c>
      <c r="B507" s="1">
        <v>43193</v>
      </c>
      <c r="C507" s="1">
        <v>43282</v>
      </c>
      <c r="D507">
        <v>1</v>
      </c>
      <c r="E507">
        <v>0</v>
      </c>
      <c r="F507">
        <v>1</v>
      </c>
      <c r="G507">
        <v>0</v>
      </c>
      <c r="H507">
        <v>0</v>
      </c>
      <c r="I507">
        <v>0</v>
      </c>
      <c r="J507">
        <v>1</v>
      </c>
      <c r="K507">
        <v>4</v>
      </c>
      <c r="L507">
        <v>0</v>
      </c>
      <c r="M507">
        <v>1</v>
      </c>
      <c r="N507">
        <v>1</v>
      </c>
      <c r="O507">
        <v>1</v>
      </c>
      <c r="P507">
        <v>0</v>
      </c>
      <c r="Q507">
        <v>0</v>
      </c>
      <c r="R507">
        <v>0</v>
      </c>
      <c r="S507">
        <v>0</v>
      </c>
      <c r="T507">
        <v>0</v>
      </c>
      <c r="U507">
        <v>0</v>
      </c>
      <c r="V507">
        <v>0</v>
      </c>
      <c r="W507">
        <v>0</v>
      </c>
      <c r="X507">
        <v>1</v>
      </c>
      <c r="Y507">
        <v>1</v>
      </c>
      <c r="Z507">
        <v>1</v>
      </c>
      <c r="AA507">
        <v>1</v>
      </c>
      <c r="AB507">
        <v>1</v>
      </c>
      <c r="AC507">
        <v>1</v>
      </c>
      <c r="AD507">
        <v>0</v>
      </c>
      <c r="AE507">
        <v>1</v>
      </c>
      <c r="AF507">
        <v>1</v>
      </c>
      <c r="AG507">
        <v>0</v>
      </c>
      <c r="AH507">
        <v>0</v>
      </c>
      <c r="AI507">
        <v>0</v>
      </c>
      <c r="AJ507">
        <v>0</v>
      </c>
      <c r="AK507">
        <v>0</v>
      </c>
      <c r="AL507">
        <v>1</v>
      </c>
      <c r="AM507">
        <v>0</v>
      </c>
      <c r="AN507">
        <v>0</v>
      </c>
      <c r="AO507">
        <v>0</v>
      </c>
      <c r="AP507" t="s">
        <v>1809</v>
      </c>
      <c r="AQ507" t="s">
        <v>1809</v>
      </c>
      <c r="AR507" t="s">
        <v>1809</v>
      </c>
      <c r="AS507" t="s">
        <v>1809</v>
      </c>
      <c r="AT507" t="s">
        <v>1809</v>
      </c>
      <c r="AU507" t="s">
        <v>1809</v>
      </c>
      <c r="AV507" t="s">
        <v>1809</v>
      </c>
      <c r="AW507" t="s">
        <v>1809</v>
      </c>
      <c r="AX507" t="s">
        <v>1809</v>
      </c>
      <c r="AY507" t="s">
        <v>1809</v>
      </c>
      <c r="AZ507">
        <v>0</v>
      </c>
      <c r="BA507" t="s">
        <v>1809</v>
      </c>
      <c r="BB507" t="s">
        <v>1809</v>
      </c>
      <c r="BC507" t="s">
        <v>1809</v>
      </c>
      <c r="BD507" t="s">
        <v>1809</v>
      </c>
      <c r="BE507" t="s">
        <v>1809</v>
      </c>
      <c r="BF507" t="s">
        <v>1809</v>
      </c>
      <c r="BG507" t="s">
        <v>1809</v>
      </c>
      <c r="BH507" t="s">
        <v>1809</v>
      </c>
      <c r="BI507" t="s">
        <v>1809</v>
      </c>
      <c r="BJ507" t="s">
        <v>1809</v>
      </c>
      <c r="BK507" t="s">
        <v>1809</v>
      </c>
      <c r="BL507" t="s">
        <v>1809</v>
      </c>
      <c r="BM507" t="s">
        <v>1809</v>
      </c>
      <c r="BN507" t="s">
        <v>1809</v>
      </c>
      <c r="BO507" t="s">
        <v>1809</v>
      </c>
      <c r="BP507" t="s">
        <v>1809</v>
      </c>
      <c r="BQ507" t="s">
        <v>1809</v>
      </c>
      <c r="BR507" t="s">
        <v>1809</v>
      </c>
      <c r="BS507" t="s">
        <v>1809</v>
      </c>
      <c r="BT507" t="s">
        <v>1809</v>
      </c>
      <c r="BU507" t="s">
        <v>1809</v>
      </c>
      <c r="BV507">
        <v>0</v>
      </c>
      <c r="BW507" t="s">
        <v>1809</v>
      </c>
      <c r="BX507" t="s">
        <v>1809</v>
      </c>
      <c r="BY507" t="s">
        <v>1809</v>
      </c>
      <c r="BZ507" t="s">
        <v>1809</v>
      </c>
      <c r="CA507" t="s">
        <v>1809</v>
      </c>
      <c r="CB507" t="s">
        <v>1809</v>
      </c>
      <c r="CC507" t="s">
        <v>1809</v>
      </c>
      <c r="CD507" t="s">
        <v>1809</v>
      </c>
      <c r="CE507" t="s">
        <v>1809</v>
      </c>
      <c r="CF507" t="s">
        <v>1809</v>
      </c>
      <c r="CG507" t="s">
        <v>1809</v>
      </c>
      <c r="CH507">
        <v>0</v>
      </c>
      <c r="CI507" t="s">
        <v>1809</v>
      </c>
      <c r="CJ507" t="s">
        <v>1809</v>
      </c>
      <c r="CK507" t="s">
        <v>1809</v>
      </c>
      <c r="CL507" t="s">
        <v>1809</v>
      </c>
      <c r="CM507" t="s">
        <v>1809</v>
      </c>
      <c r="CN507" t="s">
        <v>1809</v>
      </c>
      <c r="CO507" t="s">
        <v>1809</v>
      </c>
      <c r="CP507" t="s">
        <v>1809</v>
      </c>
      <c r="CQ507" t="s">
        <v>1809</v>
      </c>
      <c r="CR507" t="s">
        <v>1809</v>
      </c>
      <c r="CS507" t="s">
        <v>1809</v>
      </c>
      <c r="CT507" t="s">
        <v>1809</v>
      </c>
      <c r="CU507" t="s">
        <v>1809</v>
      </c>
      <c r="CV507" t="s">
        <v>1809</v>
      </c>
      <c r="CW507" t="s">
        <v>1809</v>
      </c>
      <c r="CX507" t="s">
        <v>1809</v>
      </c>
      <c r="CY507" t="s">
        <v>1809</v>
      </c>
      <c r="CZ507" t="s">
        <v>1809</v>
      </c>
      <c r="DA507" t="s">
        <v>1809</v>
      </c>
      <c r="DB507" t="s">
        <v>1809</v>
      </c>
      <c r="DC507" t="s">
        <v>1809</v>
      </c>
      <c r="DD507" t="s">
        <v>1809</v>
      </c>
      <c r="DE507" t="s">
        <v>1809</v>
      </c>
      <c r="DF507" t="s">
        <v>1809</v>
      </c>
      <c r="DG507" t="s">
        <v>1809</v>
      </c>
      <c r="DH507" t="s">
        <v>1809</v>
      </c>
      <c r="DI507" t="s">
        <v>1809</v>
      </c>
      <c r="DJ507" t="s">
        <v>1809</v>
      </c>
      <c r="DK507" t="s">
        <v>1809</v>
      </c>
      <c r="DL507" t="s">
        <v>1809</v>
      </c>
      <c r="DM507" t="s">
        <v>1809</v>
      </c>
      <c r="DN507" t="s">
        <v>1809</v>
      </c>
      <c r="DO507" t="s">
        <v>1809</v>
      </c>
      <c r="DP507" t="s">
        <v>1809</v>
      </c>
      <c r="DQ507" t="s">
        <v>1809</v>
      </c>
      <c r="DR507" t="s">
        <v>1809</v>
      </c>
      <c r="DS507" t="s">
        <v>1809</v>
      </c>
      <c r="DT507" t="s">
        <v>1809</v>
      </c>
      <c r="DU507" t="s">
        <v>1809</v>
      </c>
      <c r="DV507" t="s">
        <v>1809</v>
      </c>
      <c r="DW507">
        <v>0</v>
      </c>
      <c r="DX507">
        <v>1</v>
      </c>
      <c r="DY507">
        <v>0</v>
      </c>
      <c r="DZ507" t="s">
        <v>1809</v>
      </c>
      <c r="EA507">
        <v>1</v>
      </c>
      <c r="EB507">
        <v>0</v>
      </c>
      <c r="EC507">
        <v>0</v>
      </c>
      <c r="ED507">
        <v>0</v>
      </c>
      <c r="EE507">
        <v>0</v>
      </c>
      <c r="EF507">
        <v>0</v>
      </c>
      <c r="EG507">
        <v>1</v>
      </c>
      <c r="EH507">
        <v>0</v>
      </c>
      <c r="EI507">
        <v>0</v>
      </c>
      <c r="EJ507">
        <v>0</v>
      </c>
      <c r="EK507">
        <v>0</v>
      </c>
      <c r="EL507">
        <v>1</v>
      </c>
      <c r="EM507">
        <v>0</v>
      </c>
      <c r="EN507">
        <v>1</v>
      </c>
      <c r="EO507">
        <v>0</v>
      </c>
      <c r="EP507">
        <v>0</v>
      </c>
      <c r="EQ507">
        <v>0</v>
      </c>
      <c r="ER507">
        <v>1</v>
      </c>
      <c r="ES507">
        <v>1</v>
      </c>
      <c r="ET507">
        <v>0</v>
      </c>
      <c r="EU507">
        <v>0</v>
      </c>
      <c r="EV507">
        <v>1</v>
      </c>
      <c r="EW507">
        <v>0</v>
      </c>
    </row>
    <row r="508" spans="1:153" x14ac:dyDescent="0.35">
      <c r="A508" t="s">
        <v>1202</v>
      </c>
      <c r="B508" s="1">
        <v>43283</v>
      </c>
      <c r="C508" s="1">
        <v>43465</v>
      </c>
      <c r="D508">
        <v>1</v>
      </c>
      <c r="E508">
        <v>0</v>
      </c>
      <c r="F508">
        <v>1</v>
      </c>
      <c r="G508">
        <v>0</v>
      </c>
      <c r="H508">
        <v>0</v>
      </c>
      <c r="I508">
        <v>0</v>
      </c>
      <c r="J508">
        <v>1</v>
      </c>
      <c r="K508">
        <v>4</v>
      </c>
      <c r="L508">
        <v>0</v>
      </c>
      <c r="M508">
        <v>1</v>
      </c>
      <c r="N508">
        <v>1</v>
      </c>
      <c r="O508">
        <v>1</v>
      </c>
      <c r="P508">
        <v>0</v>
      </c>
      <c r="Q508">
        <v>0</v>
      </c>
      <c r="R508">
        <v>0</v>
      </c>
      <c r="S508">
        <v>0</v>
      </c>
      <c r="T508">
        <v>0</v>
      </c>
      <c r="U508">
        <v>0</v>
      </c>
      <c r="V508">
        <v>0</v>
      </c>
      <c r="W508">
        <v>0</v>
      </c>
      <c r="X508">
        <v>1</v>
      </c>
      <c r="Y508">
        <v>1</v>
      </c>
      <c r="Z508">
        <v>1</v>
      </c>
      <c r="AA508">
        <v>1</v>
      </c>
      <c r="AB508">
        <v>1</v>
      </c>
      <c r="AC508">
        <v>1</v>
      </c>
      <c r="AD508">
        <v>0</v>
      </c>
      <c r="AE508">
        <v>1</v>
      </c>
      <c r="AF508">
        <v>1</v>
      </c>
      <c r="AG508">
        <v>0</v>
      </c>
      <c r="AH508">
        <v>0</v>
      </c>
      <c r="AI508">
        <v>0</v>
      </c>
      <c r="AJ508">
        <v>0</v>
      </c>
      <c r="AK508">
        <v>0</v>
      </c>
      <c r="AL508">
        <v>1</v>
      </c>
      <c r="AM508">
        <v>0</v>
      </c>
      <c r="AN508">
        <v>0</v>
      </c>
      <c r="AO508">
        <v>0</v>
      </c>
      <c r="AP508" t="s">
        <v>1809</v>
      </c>
      <c r="AQ508" t="s">
        <v>1809</v>
      </c>
      <c r="AR508" t="s">
        <v>1809</v>
      </c>
      <c r="AS508" t="s">
        <v>1809</v>
      </c>
      <c r="AT508" t="s">
        <v>1809</v>
      </c>
      <c r="AU508" t="s">
        <v>1809</v>
      </c>
      <c r="AV508" t="s">
        <v>1809</v>
      </c>
      <c r="AW508" t="s">
        <v>1809</v>
      </c>
      <c r="AX508" t="s">
        <v>1809</v>
      </c>
      <c r="AY508" t="s">
        <v>1809</v>
      </c>
      <c r="AZ508">
        <v>0</v>
      </c>
      <c r="BA508" t="s">
        <v>1809</v>
      </c>
      <c r="BB508" t="s">
        <v>1809</v>
      </c>
      <c r="BC508" t="s">
        <v>1809</v>
      </c>
      <c r="BD508" t="s">
        <v>1809</v>
      </c>
      <c r="BE508" t="s">
        <v>1809</v>
      </c>
      <c r="BF508" t="s">
        <v>1809</v>
      </c>
      <c r="BG508" t="s">
        <v>1809</v>
      </c>
      <c r="BH508" t="s">
        <v>1809</v>
      </c>
      <c r="BI508" t="s">
        <v>1809</v>
      </c>
      <c r="BJ508" t="s">
        <v>1809</v>
      </c>
      <c r="BK508" t="s">
        <v>1809</v>
      </c>
      <c r="BL508" t="s">
        <v>1809</v>
      </c>
      <c r="BM508" t="s">
        <v>1809</v>
      </c>
      <c r="BN508" t="s">
        <v>1809</v>
      </c>
      <c r="BO508" t="s">
        <v>1809</v>
      </c>
      <c r="BP508" t="s">
        <v>1809</v>
      </c>
      <c r="BQ508" t="s">
        <v>1809</v>
      </c>
      <c r="BR508" t="s">
        <v>1809</v>
      </c>
      <c r="BS508" t="s">
        <v>1809</v>
      </c>
      <c r="BT508" t="s">
        <v>1809</v>
      </c>
      <c r="BU508" t="s">
        <v>1809</v>
      </c>
      <c r="BV508">
        <v>0</v>
      </c>
      <c r="BW508" t="s">
        <v>1809</v>
      </c>
      <c r="BX508" t="s">
        <v>1809</v>
      </c>
      <c r="BY508" t="s">
        <v>1809</v>
      </c>
      <c r="BZ508" t="s">
        <v>1809</v>
      </c>
      <c r="CA508" t="s">
        <v>1809</v>
      </c>
      <c r="CB508" t="s">
        <v>1809</v>
      </c>
      <c r="CC508" t="s">
        <v>1809</v>
      </c>
      <c r="CD508" t="s">
        <v>1809</v>
      </c>
      <c r="CE508" t="s">
        <v>1809</v>
      </c>
      <c r="CF508" t="s">
        <v>1809</v>
      </c>
      <c r="CG508" t="s">
        <v>1809</v>
      </c>
      <c r="CH508">
        <v>0</v>
      </c>
      <c r="CI508" t="s">
        <v>1809</v>
      </c>
      <c r="CJ508" t="s">
        <v>1809</v>
      </c>
      <c r="CK508" t="s">
        <v>1809</v>
      </c>
      <c r="CL508" t="s">
        <v>1809</v>
      </c>
      <c r="CM508" t="s">
        <v>1809</v>
      </c>
      <c r="CN508" t="s">
        <v>1809</v>
      </c>
      <c r="CO508" t="s">
        <v>1809</v>
      </c>
      <c r="CP508" t="s">
        <v>1809</v>
      </c>
      <c r="CQ508" t="s">
        <v>1809</v>
      </c>
      <c r="CR508" t="s">
        <v>1809</v>
      </c>
      <c r="CS508" t="s">
        <v>1809</v>
      </c>
      <c r="CT508" t="s">
        <v>1809</v>
      </c>
      <c r="CU508" t="s">
        <v>1809</v>
      </c>
      <c r="CV508" t="s">
        <v>1809</v>
      </c>
      <c r="CW508" t="s">
        <v>1809</v>
      </c>
      <c r="CX508" t="s">
        <v>1809</v>
      </c>
      <c r="CY508" t="s">
        <v>1809</v>
      </c>
      <c r="CZ508" t="s">
        <v>1809</v>
      </c>
      <c r="DA508" t="s">
        <v>1809</v>
      </c>
      <c r="DB508" t="s">
        <v>1809</v>
      </c>
      <c r="DC508" t="s">
        <v>1809</v>
      </c>
      <c r="DD508" t="s">
        <v>1809</v>
      </c>
      <c r="DE508" t="s">
        <v>1809</v>
      </c>
      <c r="DF508" t="s">
        <v>1809</v>
      </c>
      <c r="DG508" t="s">
        <v>1809</v>
      </c>
      <c r="DH508" t="s">
        <v>1809</v>
      </c>
      <c r="DI508" t="s">
        <v>1809</v>
      </c>
      <c r="DJ508" t="s">
        <v>1809</v>
      </c>
      <c r="DK508" t="s">
        <v>1809</v>
      </c>
      <c r="DL508" t="s">
        <v>1809</v>
      </c>
      <c r="DM508" t="s">
        <v>1809</v>
      </c>
      <c r="DN508" t="s">
        <v>1809</v>
      </c>
      <c r="DO508" t="s">
        <v>1809</v>
      </c>
      <c r="DP508" t="s">
        <v>1809</v>
      </c>
      <c r="DQ508" t="s">
        <v>1809</v>
      </c>
      <c r="DR508" t="s">
        <v>1809</v>
      </c>
      <c r="DS508" t="s">
        <v>1809</v>
      </c>
      <c r="DT508" t="s">
        <v>1809</v>
      </c>
      <c r="DU508" t="s">
        <v>1809</v>
      </c>
      <c r="DV508" t="s">
        <v>1809</v>
      </c>
      <c r="DW508">
        <v>0</v>
      </c>
      <c r="DX508">
        <v>1</v>
      </c>
      <c r="DY508">
        <v>0</v>
      </c>
      <c r="DZ508" t="s">
        <v>1809</v>
      </c>
      <c r="EA508">
        <v>1</v>
      </c>
      <c r="EB508">
        <v>0</v>
      </c>
      <c r="EC508">
        <v>0</v>
      </c>
      <c r="ED508">
        <v>0</v>
      </c>
      <c r="EE508">
        <v>0</v>
      </c>
      <c r="EF508">
        <v>0</v>
      </c>
      <c r="EG508">
        <v>1</v>
      </c>
      <c r="EH508">
        <v>0</v>
      </c>
      <c r="EI508">
        <v>0</v>
      </c>
      <c r="EJ508">
        <v>0</v>
      </c>
      <c r="EK508">
        <v>0</v>
      </c>
      <c r="EL508">
        <v>1</v>
      </c>
      <c r="EM508">
        <v>0</v>
      </c>
      <c r="EN508">
        <v>1</v>
      </c>
      <c r="EO508">
        <v>0</v>
      </c>
      <c r="EP508">
        <v>0</v>
      </c>
      <c r="EQ508">
        <v>0</v>
      </c>
      <c r="ER508">
        <v>1</v>
      </c>
      <c r="ES508">
        <v>1</v>
      </c>
      <c r="ET508">
        <v>0</v>
      </c>
      <c r="EU508">
        <v>0</v>
      </c>
      <c r="EV508">
        <v>1</v>
      </c>
      <c r="EW508">
        <v>0</v>
      </c>
    </row>
    <row r="509" spans="1:153" x14ac:dyDescent="0.35">
      <c r="A509" t="s">
        <v>1202</v>
      </c>
      <c r="B509" s="1">
        <v>43466</v>
      </c>
      <c r="C509" s="1">
        <v>43736</v>
      </c>
      <c r="D509">
        <v>1</v>
      </c>
      <c r="E509">
        <v>0</v>
      </c>
      <c r="F509">
        <v>1</v>
      </c>
      <c r="G509">
        <v>0</v>
      </c>
      <c r="H509">
        <v>0</v>
      </c>
      <c r="I509">
        <v>0</v>
      </c>
      <c r="J509">
        <v>1</v>
      </c>
      <c r="K509">
        <v>4</v>
      </c>
      <c r="L509">
        <v>0</v>
      </c>
      <c r="M509">
        <v>1</v>
      </c>
      <c r="N509">
        <v>1</v>
      </c>
      <c r="O509">
        <v>1</v>
      </c>
      <c r="P509">
        <v>0</v>
      </c>
      <c r="Q509">
        <v>0</v>
      </c>
      <c r="R509">
        <v>0</v>
      </c>
      <c r="S509">
        <v>0</v>
      </c>
      <c r="T509">
        <v>0</v>
      </c>
      <c r="U509">
        <v>0</v>
      </c>
      <c r="V509">
        <v>0</v>
      </c>
      <c r="W509">
        <v>0</v>
      </c>
      <c r="X509">
        <v>1</v>
      </c>
      <c r="Y509">
        <v>1</v>
      </c>
      <c r="Z509">
        <v>1</v>
      </c>
      <c r="AA509">
        <v>1</v>
      </c>
      <c r="AB509">
        <v>1</v>
      </c>
      <c r="AC509">
        <v>1</v>
      </c>
      <c r="AD509">
        <v>0</v>
      </c>
      <c r="AE509">
        <v>1</v>
      </c>
      <c r="AF509">
        <v>1</v>
      </c>
      <c r="AG509">
        <v>0</v>
      </c>
      <c r="AH509">
        <v>0</v>
      </c>
      <c r="AI509">
        <v>0</v>
      </c>
      <c r="AJ509">
        <v>0</v>
      </c>
      <c r="AK509">
        <v>0</v>
      </c>
      <c r="AL509">
        <v>1</v>
      </c>
      <c r="AM509">
        <v>0</v>
      </c>
      <c r="AN509">
        <v>0</v>
      </c>
      <c r="AO509">
        <v>0</v>
      </c>
      <c r="AP509" t="s">
        <v>1809</v>
      </c>
      <c r="AQ509" t="s">
        <v>1809</v>
      </c>
      <c r="AR509" t="s">
        <v>1809</v>
      </c>
      <c r="AS509" t="s">
        <v>1809</v>
      </c>
      <c r="AT509" t="s">
        <v>1809</v>
      </c>
      <c r="AU509" t="s">
        <v>1809</v>
      </c>
      <c r="AV509" t="s">
        <v>1809</v>
      </c>
      <c r="AW509" t="s">
        <v>1809</v>
      </c>
      <c r="AX509" t="s">
        <v>1809</v>
      </c>
      <c r="AY509" t="s">
        <v>1809</v>
      </c>
      <c r="AZ509">
        <v>0</v>
      </c>
      <c r="BA509" t="s">
        <v>1809</v>
      </c>
      <c r="BB509" t="s">
        <v>1809</v>
      </c>
      <c r="BC509" t="s">
        <v>1809</v>
      </c>
      <c r="BD509" t="s">
        <v>1809</v>
      </c>
      <c r="BE509" t="s">
        <v>1809</v>
      </c>
      <c r="BF509" t="s">
        <v>1809</v>
      </c>
      <c r="BG509" t="s">
        <v>1809</v>
      </c>
      <c r="BH509" t="s">
        <v>1809</v>
      </c>
      <c r="BI509" t="s">
        <v>1809</v>
      </c>
      <c r="BJ509" t="s">
        <v>1809</v>
      </c>
      <c r="BK509" t="s">
        <v>1809</v>
      </c>
      <c r="BL509" t="s">
        <v>1809</v>
      </c>
      <c r="BM509" t="s">
        <v>1809</v>
      </c>
      <c r="BN509" t="s">
        <v>1809</v>
      </c>
      <c r="BO509" t="s">
        <v>1809</v>
      </c>
      <c r="BP509" t="s">
        <v>1809</v>
      </c>
      <c r="BQ509" t="s">
        <v>1809</v>
      </c>
      <c r="BR509" t="s">
        <v>1809</v>
      </c>
      <c r="BS509" t="s">
        <v>1809</v>
      </c>
      <c r="BT509" t="s">
        <v>1809</v>
      </c>
      <c r="BU509" t="s">
        <v>1809</v>
      </c>
      <c r="BV509">
        <v>0</v>
      </c>
      <c r="BW509" t="s">
        <v>1809</v>
      </c>
      <c r="BX509" t="s">
        <v>1809</v>
      </c>
      <c r="BY509" t="s">
        <v>1809</v>
      </c>
      <c r="BZ509" t="s">
        <v>1809</v>
      </c>
      <c r="CA509" t="s">
        <v>1809</v>
      </c>
      <c r="CB509" t="s">
        <v>1809</v>
      </c>
      <c r="CC509" t="s">
        <v>1809</v>
      </c>
      <c r="CD509" t="s">
        <v>1809</v>
      </c>
      <c r="CE509" t="s">
        <v>1809</v>
      </c>
      <c r="CF509" t="s">
        <v>1809</v>
      </c>
      <c r="CG509" t="s">
        <v>1809</v>
      </c>
      <c r="CH509">
        <v>0</v>
      </c>
      <c r="CI509" t="s">
        <v>1809</v>
      </c>
      <c r="CJ509" t="s">
        <v>1809</v>
      </c>
      <c r="CK509" t="s">
        <v>1809</v>
      </c>
      <c r="CL509" t="s">
        <v>1809</v>
      </c>
      <c r="CM509" t="s">
        <v>1809</v>
      </c>
      <c r="CN509" t="s">
        <v>1809</v>
      </c>
      <c r="CO509" t="s">
        <v>1809</v>
      </c>
      <c r="CP509" t="s">
        <v>1809</v>
      </c>
      <c r="CQ509" t="s">
        <v>1809</v>
      </c>
      <c r="CR509" t="s">
        <v>1809</v>
      </c>
      <c r="CS509" t="s">
        <v>1809</v>
      </c>
      <c r="CT509" t="s">
        <v>1809</v>
      </c>
      <c r="CU509" t="s">
        <v>1809</v>
      </c>
      <c r="CV509" t="s">
        <v>1809</v>
      </c>
      <c r="CW509" t="s">
        <v>1809</v>
      </c>
      <c r="CX509" t="s">
        <v>1809</v>
      </c>
      <c r="CY509" t="s">
        <v>1809</v>
      </c>
      <c r="CZ509" t="s">
        <v>1809</v>
      </c>
      <c r="DA509" t="s">
        <v>1809</v>
      </c>
      <c r="DB509" t="s">
        <v>1809</v>
      </c>
      <c r="DC509" t="s">
        <v>1809</v>
      </c>
      <c r="DD509" t="s">
        <v>1809</v>
      </c>
      <c r="DE509" t="s">
        <v>1809</v>
      </c>
      <c r="DF509" t="s">
        <v>1809</v>
      </c>
      <c r="DG509" t="s">
        <v>1809</v>
      </c>
      <c r="DH509" t="s">
        <v>1809</v>
      </c>
      <c r="DI509" t="s">
        <v>1809</v>
      </c>
      <c r="DJ509" t="s">
        <v>1809</v>
      </c>
      <c r="DK509" t="s">
        <v>1809</v>
      </c>
      <c r="DL509" t="s">
        <v>1809</v>
      </c>
      <c r="DM509" t="s">
        <v>1809</v>
      </c>
      <c r="DN509" t="s">
        <v>1809</v>
      </c>
      <c r="DO509" t="s">
        <v>1809</v>
      </c>
      <c r="DP509" t="s">
        <v>1809</v>
      </c>
      <c r="DQ509" t="s">
        <v>1809</v>
      </c>
      <c r="DR509" t="s">
        <v>1809</v>
      </c>
      <c r="DS509" t="s">
        <v>1809</v>
      </c>
      <c r="DT509" t="s">
        <v>1809</v>
      </c>
      <c r="DU509" t="s">
        <v>1809</v>
      </c>
      <c r="DV509" t="s">
        <v>1809</v>
      </c>
      <c r="DW509">
        <v>0</v>
      </c>
      <c r="DX509">
        <v>1</v>
      </c>
      <c r="DY509">
        <v>0</v>
      </c>
      <c r="DZ509" t="s">
        <v>1809</v>
      </c>
      <c r="EA509">
        <v>1</v>
      </c>
      <c r="EB509">
        <v>0</v>
      </c>
      <c r="EC509">
        <v>0</v>
      </c>
      <c r="ED509">
        <v>0</v>
      </c>
      <c r="EE509">
        <v>0</v>
      </c>
      <c r="EF509">
        <v>0</v>
      </c>
      <c r="EG509">
        <v>1</v>
      </c>
      <c r="EH509">
        <v>0</v>
      </c>
      <c r="EI509">
        <v>0</v>
      </c>
      <c r="EJ509">
        <v>0</v>
      </c>
      <c r="EK509">
        <v>0</v>
      </c>
      <c r="EL509">
        <v>1</v>
      </c>
      <c r="EM509">
        <v>0</v>
      </c>
      <c r="EN509">
        <v>1</v>
      </c>
      <c r="EO509">
        <v>0</v>
      </c>
      <c r="EP509">
        <v>0</v>
      </c>
      <c r="EQ509">
        <v>0</v>
      </c>
      <c r="ER509">
        <v>1</v>
      </c>
      <c r="ES509">
        <v>1</v>
      </c>
      <c r="ET509">
        <v>0</v>
      </c>
      <c r="EU509">
        <v>0</v>
      </c>
      <c r="EV509">
        <v>1</v>
      </c>
      <c r="EW509">
        <v>0</v>
      </c>
    </row>
    <row r="510" spans="1:153" x14ac:dyDescent="0.35">
      <c r="A510" t="s">
        <v>1202</v>
      </c>
      <c r="B510" s="1">
        <v>43737</v>
      </c>
      <c r="C510" s="1">
        <v>43830</v>
      </c>
      <c r="D510">
        <v>1</v>
      </c>
      <c r="E510">
        <v>0</v>
      </c>
      <c r="F510">
        <v>1</v>
      </c>
      <c r="G510">
        <v>0</v>
      </c>
      <c r="H510">
        <v>0</v>
      </c>
      <c r="I510">
        <v>0</v>
      </c>
      <c r="J510">
        <v>1</v>
      </c>
      <c r="K510">
        <v>4</v>
      </c>
      <c r="L510">
        <v>0</v>
      </c>
      <c r="M510">
        <v>1</v>
      </c>
      <c r="N510">
        <v>1</v>
      </c>
      <c r="O510">
        <v>1</v>
      </c>
      <c r="P510">
        <v>0</v>
      </c>
      <c r="Q510">
        <v>0</v>
      </c>
      <c r="R510">
        <v>0</v>
      </c>
      <c r="S510">
        <v>0</v>
      </c>
      <c r="T510">
        <v>0</v>
      </c>
      <c r="U510">
        <v>0</v>
      </c>
      <c r="V510">
        <v>0</v>
      </c>
      <c r="W510">
        <v>0</v>
      </c>
      <c r="X510">
        <v>1</v>
      </c>
      <c r="Y510">
        <v>1</v>
      </c>
      <c r="Z510">
        <v>1</v>
      </c>
      <c r="AA510">
        <v>1</v>
      </c>
      <c r="AB510">
        <v>1</v>
      </c>
      <c r="AC510">
        <v>1</v>
      </c>
      <c r="AD510">
        <v>0</v>
      </c>
      <c r="AE510">
        <v>1</v>
      </c>
      <c r="AF510">
        <v>1</v>
      </c>
      <c r="AG510">
        <v>0</v>
      </c>
      <c r="AH510">
        <v>0</v>
      </c>
      <c r="AI510">
        <v>0</v>
      </c>
      <c r="AJ510">
        <v>0</v>
      </c>
      <c r="AK510">
        <v>0</v>
      </c>
      <c r="AL510">
        <v>1</v>
      </c>
      <c r="AM510">
        <v>0</v>
      </c>
      <c r="AN510">
        <v>0</v>
      </c>
      <c r="AO510">
        <v>0</v>
      </c>
      <c r="AP510" t="s">
        <v>1809</v>
      </c>
      <c r="AQ510" t="s">
        <v>1809</v>
      </c>
      <c r="AR510" t="s">
        <v>1809</v>
      </c>
      <c r="AS510" t="s">
        <v>1809</v>
      </c>
      <c r="AT510" t="s">
        <v>1809</v>
      </c>
      <c r="AU510" t="s">
        <v>1809</v>
      </c>
      <c r="AV510" t="s">
        <v>1809</v>
      </c>
      <c r="AW510" t="s">
        <v>1809</v>
      </c>
      <c r="AX510" t="s">
        <v>1809</v>
      </c>
      <c r="AY510" t="s">
        <v>1809</v>
      </c>
      <c r="AZ510">
        <v>0</v>
      </c>
      <c r="BA510" t="s">
        <v>1809</v>
      </c>
      <c r="BB510" t="s">
        <v>1809</v>
      </c>
      <c r="BC510" t="s">
        <v>1809</v>
      </c>
      <c r="BD510" t="s">
        <v>1809</v>
      </c>
      <c r="BE510" t="s">
        <v>1809</v>
      </c>
      <c r="BF510" t="s">
        <v>1809</v>
      </c>
      <c r="BG510" t="s">
        <v>1809</v>
      </c>
      <c r="BH510" t="s">
        <v>1809</v>
      </c>
      <c r="BI510" t="s">
        <v>1809</v>
      </c>
      <c r="BJ510" t="s">
        <v>1809</v>
      </c>
      <c r="BK510" t="s">
        <v>1809</v>
      </c>
      <c r="BL510" t="s">
        <v>1809</v>
      </c>
      <c r="BM510" t="s">
        <v>1809</v>
      </c>
      <c r="BN510" t="s">
        <v>1809</v>
      </c>
      <c r="BO510" t="s">
        <v>1809</v>
      </c>
      <c r="BP510" t="s">
        <v>1809</v>
      </c>
      <c r="BQ510" t="s">
        <v>1809</v>
      </c>
      <c r="BR510" t="s">
        <v>1809</v>
      </c>
      <c r="BS510" t="s">
        <v>1809</v>
      </c>
      <c r="BT510" t="s">
        <v>1809</v>
      </c>
      <c r="BU510" t="s">
        <v>1809</v>
      </c>
      <c r="BV510">
        <v>0</v>
      </c>
      <c r="BW510" t="s">
        <v>1809</v>
      </c>
      <c r="BX510" t="s">
        <v>1809</v>
      </c>
      <c r="BY510" t="s">
        <v>1809</v>
      </c>
      <c r="BZ510" t="s">
        <v>1809</v>
      </c>
      <c r="CA510" t="s">
        <v>1809</v>
      </c>
      <c r="CB510" t="s">
        <v>1809</v>
      </c>
      <c r="CC510" t="s">
        <v>1809</v>
      </c>
      <c r="CD510" t="s">
        <v>1809</v>
      </c>
      <c r="CE510" t="s">
        <v>1809</v>
      </c>
      <c r="CF510" t="s">
        <v>1809</v>
      </c>
      <c r="CG510" t="s">
        <v>1809</v>
      </c>
      <c r="CH510">
        <v>0</v>
      </c>
      <c r="CI510" t="s">
        <v>1809</v>
      </c>
      <c r="CJ510" t="s">
        <v>1809</v>
      </c>
      <c r="CK510" t="s">
        <v>1809</v>
      </c>
      <c r="CL510" t="s">
        <v>1809</v>
      </c>
      <c r="CM510" t="s">
        <v>1809</v>
      </c>
      <c r="CN510" t="s">
        <v>1809</v>
      </c>
      <c r="CO510" t="s">
        <v>1809</v>
      </c>
      <c r="CP510" t="s">
        <v>1809</v>
      </c>
      <c r="CQ510" t="s">
        <v>1809</v>
      </c>
      <c r="CR510" t="s">
        <v>1809</v>
      </c>
      <c r="CS510" t="s">
        <v>1809</v>
      </c>
      <c r="CT510" t="s">
        <v>1809</v>
      </c>
      <c r="CU510" t="s">
        <v>1809</v>
      </c>
      <c r="CV510" t="s">
        <v>1809</v>
      </c>
      <c r="CW510" t="s">
        <v>1809</v>
      </c>
      <c r="CX510" t="s">
        <v>1809</v>
      </c>
      <c r="CY510" t="s">
        <v>1809</v>
      </c>
      <c r="CZ510" t="s">
        <v>1809</v>
      </c>
      <c r="DA510" t="s">
        <v>1809</v>
      </c>
      <c r="DB510" t="s">
        <v>1809</v>
      </c>
      <c r="DC510" t="s">
        <v>1809</v>
      </c>
      <c r="DD510" t="s">
        <v>1809</v>
      </c>
      <c r="DE510" t="s">
        <v>1809</v>
      </c>
      <c r="DF510" t="s">
        <v>1809</v>
      </c>
      <c r="DG510" t="s">
        <v>1809</v>
      </c>
      <c r="DH510" t="s">
        <v>1809</v>
      </c>
      <c r="DI510" t="s">
        <v>1809</v>
      </c>
      <c r="DJ510" t="s">
        <v>1809</v>
      </c>
      <c r="DK510" t="s">
        <v>1809</v>
      </c>
      <c r="DL510" t="s">
        <v>1809</v>
      </c>
      <c r="DM510" t="s">
        <v>1809</v>
      </c>
      <c r="DN510" t="s">
        <v>1809</v>
      </c>
      <c r="DO510" t="s">
        <v>1809</v>
      </c>
      <c r="DP510" t="s">
        <v>1809</v>
      </c>
      <c r="DQ510" t="s">
        <v>1809</v>
      </c>
      <c r="DR510" t="s">
        <v>1809</v>
      </c>
      <c r="DS510" t="s">
        <v>1809</v>
      </c>
      <c r="DT510" t="s">
        <v>1809</v>
      </c>
      <c r="DU510" t="s">
        <v>1809</v>
      </c>
      <c r="DV510" t="s">
        <v>1809</v>
      </c>
      <c r="DW510">
        <v>0</v>
      </c>
      <c r="DX510">
        <v>1</v>
      </c>
      <c r="DY510">
        <v>0</v>
      </c>
      <c r="DZ510" t="s">
        <v>1809</v>
      </c>
      <c r="EA510">
        <v>1</v>
      </c>
      <c r="EB510">
        <v>0</v>
      </c>
      <c r="EC510">
        <v>0</v>
      </c>
      <c r="ED510">
        <v>0</v>
      </c>
      <c r="EE510">
        <v>0</v>
      </c>
      <c r="EF510">
        <v>0</v>
      </c>
      <c r="EG510">
        <v>1</v>
      </c>
      <c r="EH510">
        <v>0</v>
      </c>
      <c r="EI510">
        <v>0</v>
      </c>
      <c r="EJ510">
        <v>0</v>
      </c>
      <c r="EK510">
        <v>0</v>
      </c>
      <c r="EL510">
        <v>1</v>
      </c>
      <c r="EM510">
        <v>0</v>
      </c>
      <c r="EN510">
        <v>1</v>
      </c>
      <c r="EO510">
        <v>0</v>
      </c>
      <c r="EP510">
        <v>0</v>
      </c>
      <c r="EQ510">
        <v>0</v>
      </c>
      <c r="ER510">
        <v>1</v>
      </c>
      <c r="ES510">
        <v>1</v>
      </c>
      <c r="ET510">
        <v>0</v>
      </c>
      <c r="EU510">
        <v>0</v>
      </c>
      <c r="EV510">
        <v>1</v>
      </c>
      <c r="EW510">
        <v>0</v>
      </c>
    </row>
    <row r="511" spans="1:153" x14ac:dyDescent="0.35">
      <c r="A511" t="s">
        <v>1263</v>
      </c>
      <c r="B511" s="1">
        <v>41640</v>
      </c>
      <c r="C511" s="1">
        <v>42029</v>
      </c>
      <c r="D511">
        <v>0</v>
      </c>
      <c r="E511" t="s">
        <v>1809</v>
      </c>
      <c r="F511" t="s">
        <v>1809</v>
      </c>
      <c r="G511" t="s">
        <v>1809</v>
      </c>
      <c r="H511" t="s">
        <v>1809</v>
      </c>
      <c r="I511" t="s">
        <v>1809</v>
      </c>
      <c r="J511" t="s">
        <v>1809</v>
      </c>
      <c r="K511" t="s">
        <v>1809</v>
      </c>
      <c r="L511" t="s">
        <v>1809</v>
      </c>
      <c r="M511" t="s">
        <v>1809</v>
      </c>
      <c r="N511" t="s">
        <v>1809</v>
      </c>
      <c r="O511" t="s">
        <v>1809</v>
      </c>
      <c r="P511" t="s">
        <v>1809</v>
      </c>
      <c r="Q511" t="s">
        <v>1809</v>
      </c>
      <c r="R511" t="s">
        <v>1809</v>
      </c>
      <c r="S511" t="s">
        <v>1809</v>
      </c>
      <c r="T511" t="s">
        <v>1809</v>
      </c>
      <c r="U511" t="s">
        <v>1809</v>
      </c>
      <c r="V511" t="s">
        <v>1809</v>
      </c>
      <c r="W511" t="s">
        <v>1809</v>
      </c>
      <c r="X511" t="s">
        <v>1809</v>
      </c>
      <c r="Y511" t="s">
        <v>1809</v>
      </c>
      <c r="Z511" t="s">
        <v>1809</v>
      </c>
      <c r="AA511" t="s">
        <v>1809</v>
      </c>
      <c r="AB511" t="s">
        <v>1809</v>
      </c>
      <c r="AC511" t="s">
        <v>1809</v>
      </c>
      <c r="AD511" t="s">
        <v>1809</v>
      </c>
      <c r="AE511" t="s">
        <v>1809</v>
      </c>
      <c r="AF511" t="s">
        <v>1809</v>
      </c>
      <c r="AG511" t="s">
        <v>1809</v>
      </c>
      <c r="AH511" t="s">
        <v>1809</v>
      </c>
      <c r="AI511" t="s">
        <v>1809</v>
      </c>
      <c r="AJ511" t="s">
        <v>1809</v>
      </c>
      <c r="AK511" t="s">
        <v>1809</v>
      </c>
      <c r="AL511" t="s">
        <v>1809</v>
      </c>
      <c r="AM511" t="s">
        <v>1809</v>
      </c>
      <c r="AN511" t="s">
        <v>1809</v>
      </c>
      <c r="AO511" t="s">
        <v>1809</v>
      </c>
      <c r="AP511" t="s">
        <v>1809</v>
      </c>
      <c r="AQ511" t="s">
        <v>1809</v>
      </c>
      <c r="AR511" t="s">
        <v>1809</v>
      </c>
      <c r="AS511" t="s">
        <v>1809</v>
      </c>
      <c r="AT511" t="s">
        <v>1809</v>
      </c>
      <c r="AU511" t="s">
        <v>1809</v>
      </c>
      <c r="AV511" t="s">
        <v>1809</v>
      </c>
      <c r="AW511" t="s">
        <v>1809</v>
      </c>
      <c r="AX511" t="s">
        <v>1809</v>
      </c>
      <c r="AY511" t="s">
        <v>1809</v>
      </c>
      <c r="AZ511" t="s">
        <v>1809</v>
      </c>
      <c r="BA511" t="s">
        <v>1809</v>
      </c>
      <c r="BB511" t="s">
        <v>1809</v>
      </c>
      <c r="BC511" t="s">
        <v>1809</v>
      </c>
      <c r="BD511" t="s">
        <v>1809</v>
      </c>
      <c r="BE511" t="s">
        <v>1809</v>
      </c>
      <c r="BF511" t="s">
        <v>1809</v>
      </c>
      <c r="BG511" t="s">
        <v>1809</v>
      </c>
      <c r="BH511" t="s">
        <v>1809</v>
      </c>
      <c r="BI511" t="s">
        <v>1809</v>
      </c>
      <c r="BJ511" t="s">
        <v>1809</v>
      </c>
      <c r="BK511" t="s">
        <v>1809</v>
      </c>
      <c r="BL511" t="s">
        <v>1809</v>
      </c>
      <c r="BM511" t="s">
        <v>1809</v>
      </c>
      <c r="BN511" t="s">
        <v>1809</v>
      </c>
      <c r="BO511" t="s">
        <v>1809</v>
      </c>
      <c r="BP511" t="s">
        <v>1809</v>
      </c>
      <c r="BQ511" t="s">
        <v>1809</v>
      </c>
      <c r="BR511" t="s">
        <v>1809</v>
      </c>
      <c r="BS511" t="s">
        <v>1809</v>
      </c>
      <c r="BT511" t="s">
        <v>1809</v>
      </c>
      <c r="BU511" t="s">
        <v>1809</v>
      </c>
      <c r="BV511" t="s">
        <v>1809</v>
      </c>
      <c r="BW511" t="s">
        <v>1809</v>
      </c>
      <c r="BX511" t="s">
        <v>1809</v>
      </c>
      <c r="BY511" t="s">
        <v>1809</v>
      </c>
      <c r="BZ511" t="s">
        <v>1809</v>
      </c>
      <c r="CA511" t="s">
        <v>1809</v>
      </c>
      <c r="CB511" t="s">
        <v>1809</v>
      </c>
      <c r="CC511" t="s">
        <v>1809</v>
      </c>
      <c r="CD511" t="s">
        <v>1809</v>
      </c>
      <c r="CE511" t="s">
        <v>1809</v>
      </c>
      <c r="CF511" t="s">
        <v>1809</v>
      </c>
      <c r="CG511" t="s">
        <v>1809</v>
      </c>
      <c r="CH511" t="s">
        <v>1809</v>
      </c>
      <c r="CI511" t="s">
        <v>1809</v>
      </c>
      <c r="CJ511" t="s">
        <v>1809</v>
      </c>
      <c r="CK511" t="s">
        <v>1809</v>
      </c>
      <c r="CL511" t="s">
        <v>1809</v>
      </c>
      <c r="CM511" t="s">
        <v>1809</v>
      </c>
      <c r="CN511" t="s">
        <v>1809</v>
      </c>
      <c r="CO511" t="s">
        <v>1809</v>
      </c>
      <c r="CP511" t="s">
        <v>1809</v>
      </c>
      <c r="CQ511" t="s">
        <v>1809</v>
      </c>
      <c r="CR511" t="s">
        <v>1809</v>
      </c>
      <c r="CS511" t="s">
        <v>1809</v>
      </c>
      <c r="CT511" t="s">
        <v>1809</v>
      </c>
      <c r="CU511" t="s">
        <v>1809</v>
      </c>
      <c r="CV511" t="s">
        <v>1809</v>
      </c>
      <c r="CW511" t="s">
        <v>1809</v>
      </c>
      <c r="CX511" t="s">
        <v>1809</v>
      </c>
      <c r="CY511" t="s">
        <v>1809</v>
      </c>
      <c r="CZ511" t="s">
        <v>1809</v>
      </c>
      <c r="DA511" t="s">
        <v>1809</v>
      </c>
      <c r="DB511" t="s">
        <v>1809</v>
      </c>
      <c r="DC511" t="s">
        <v>1809</v>
      </c>
      <c r="DD511" t="s">
        <v>1809</v>
      </c>
      <c r="DE511" t="s">
        <v>1809</v>
      </c>
      <c r="DF511" t="s">
        <v>1809</v>
      </c>
      <c r="DG511" t="s">
        <v>1809</v>
      </c>
      <c r="DH511" t="s">
        <v>1809</v>
      </c>
      <c r="DI511" t="s">
        <v>1809</v>
      </c>
      <c r="DJ511" t="s">
        <v>1809</v>
      </c>
      <c r="DK511" t="s">
        <v>1809</v>
      </c>
      <c r="DL511" t="s">
        <v>1809</v>
      </c>
      <c r="DM511" t="s">
        <v>1809</v>
      </c>
      <c r="DN511" t="s">
        <v>1809</v>
      </c>
      <c r="DO511" t="s">
        <v>1809</v>
      </c>
      <c r="DP511" t="s">
        <v>1809</v>
      </c>
      <c r="DQ511" t="s">
        <v>1809</v>
      </c>
      <c r="DR511" t="s">
        <v>1809</v>
      </c>
      <c r="DS511" t="s">
        <v>1809</v>
      </c>
      <c r="DT511" t="s">
        <v>1809</v>
      </c>
      <c r="DU511" t="s">
        <v>1809</v>
      </c>
      <c r="DV511" t="s">
        <v>1809</v>
      </c>
      <c r="DW511" t="s">
        <v>1809</v>
      </c>
      <c r="DX511" t="s">
        <v>1809</v>
      </c>
      <c r="DY511" t="s">
        <v>1809</v>
      </c>
      <c r="DZ511" t="s">
        <v>1809</v>
      </c>
      <c r="EA511" t="s">
        <v>1809</v>
      </c>
      <c r="EB511" t="s">
        <v>1809</v>
      </c>
      <c r="EC511" t="s">
        <v>1809</v>
      </c>
      <c r="ED511" t="s">
        <v>1809</v>
      </c>
      <c r="EE511" t="s">
        <v>1809</v>
      </c>
      <c r="EF511" t="s">
        <v>1809</v>
      </c>
      <c r="EG511" t="s">
        <v>1809</v>
      </c>
      <c r="EH511" t="s">
        <v>1809</v>
      </c>
      <c r="EI511" t="s">
        <v>1809</v>
      </c>
      <c r="EJ511" t="s">
        <v>1809</v>
      </c>
      <c r="EK511" t="s">
        <v>1809</v>
      </c>
      <c r="EL511" t="s">
        <v>1809</v>
      </c>
      <c r="EM511" t="s">
        <v>1809</v>
      </c>
      <c r="EN511" t="s">
        <v>1809</v>
      </c>
      <c r="EO511" t="s">
        <v>1809</v>
      </c>
      <c r="EP511" t="s">
        <v>1809</v>
      </c>
      <c r="EQ511" t="s">
        <v>1809</v>
      </c>
      <c r="ER511" t="s">
        <v>1809</v>
      </c>
      <c r="ES511" t="s">
        <v>1809</v>
      </c>
      <c r="ET511" t="s">
        <v>1809</v>
      </c>
      <c r="EU511" t="s">
        <v>1809</v>
      </c>
      <c r="EV511" t="s">
        <v>1809</v>
      </c>
      <c r="EW511" t="s">
        <v>1809</v>
      </c>
    </row>
    <row r="512" spans="1:153" x14ac:dyDescent="0.35">
      <c r="A512" t="s">
        <v>1263</v>
      </c>
      <c r="B512" s="1">
        <v>42030</v>
      </c>
      <c r="C512" s="1">
        <v>42184</v>
      </c>
      <c r="D512">
        <v>0</v>
      </c>
      <c r="E512" t="s">
        <v>1809</v>
      </c>
      <c r="F512" t="s">
        <v>1809</v>
      </c>
      <c r="G512" t="s">
        <v>1809</v>
      </c>
      <c r="H512" t="s">
        <v>1809</v>
      </c>
      <c r="I512" t="s">
        <v>1809</v>
      </c>
      <c r="J512" t="s">
        <v>1809</v>
      </c>
      <c r="K512" t="s">
        <v>1809</v>
      </c>
      <c r="L512" t="s">
        <v>1809</v>
      </c>
      <c r="M512" t="s">
        <v>1809</v>
      </c>
      <c r="N512" t="s">
        <v>1809</v>
      </c>
      <c r="O512" t="s">
        <v>1809</v>
      </c>
      <c r="P512" t="s">
        <v>1809</v>
      </c>
      <c r="Q512" t="s">
        <v>1809</v>
      </c>
      <c r="R512" t="s">
        <v>1809</v>
      </c>
      <c r="S512" t="s">
        <v>1809</v>
      </c>
      <c r="T512" t="s">
        <v>1809</v>
      </c>
      <c r="U512" t="s">
        <v>1809</v>
      </c>
      <c r="V512" t="s">
        <v>1809</v>
      </c>
      <c r="W512" t="s">
        <v>1809</v>
      </c>
      <c r="X512" t="s">
        <v>1809</v>
      </c>
      <c r="Y512" t="s">
        <v>1809</v>
      </c>
      <c r="Z512" t="s">
        <v>1809</v>
      </c>
      <c r="AA512" t="s">
        <v>1809</v>
      </c>
      <c r="AB512" t="s">
        <v>1809</v>
      </c>
      <c r="AC512" t="s">
        <v>1809</v>
      </c>
      <c r="AD512" t="s">
        <v>1809</v>
      </c>
      <c r="AE512" t="s">
        <v>1809</v>
      </c>
      <c r="AF512" t="s">
        <v>1809</v>
      </c>
      <c r="AG512" t="s">
        <v>1809</v>
      </c>
      <c r="AH512" t="s">
        <v>1809</v>
      </c>
      <c r="AI512" t="s">
        <v>1809</v>
      </c>
      <c r="AJ512" t="s">
        <v>1809</v>
      </c>
      <c r="AK512" t="s">
        <v>1809</v>
      </c>
      <c r="AL512" t="s">
        <v>1809</v>
      </c>
      <c r="AM512" t="s">
        <v>1809</v>
      </c>
      <c r="AN512" t="s">
        <v>1809</v>
      </c>
      <c r="AO512" t="s">
        <v>1809</v>
      </c>
      <c r="AP512" t="s">
        <v>1809</v>
      </c>
      <c r="AQ512" t="s">
        <v>1809</v>
      </c>
      <c r="AR512" t="s">
        <v>1809</v>
      </c>
      <c r="AS512" t="s">
        <v>1809</v>
      </c>
      <c r="AT512" t="s">
        <v>1809</v>
      </c>
      <c r="AU512" t="s">
        <v>1809</v>
      </c>
      <c r="AV512" t="s">
        <v>1809</v>
      </c>
      <c r="AW512" t="s">
        <v>1809</v>
      </c>
      <c r="AX512" t="s">
        <v>1809</v>
      </c>
      <c r="AY512" t="s">
        <v>1809</v>
      </c>
      <c r="AZ512" t="s">
        <v>1809</v>
      </c>
      <c r="BA512" t="s">
        <v>1809</v>
      </c>
      <c r="BB512" t="s">
        <v>1809</v>
      </c>
      <c r="BC512" t="s">
        <v>1809</v>
      </c>
      <c r="BD512" t="s">
        <v>1809</v>
      </c>
      <c r="BE512" t="s">
        <v>1809</v>
      </c>
      <c r="BF512" t="s">
        <v>1809</v>
      </c>
      <c r="BG512" t="s">
        <v>1809</v>
      </c>
      <c r="BH512" t="s">
        <v>1809</v>
      </c>
      <c r="BI512" t="s">
        <v>1809</v>
      </c>
      <c r="BJ512" t="s">
        <v>1809</v>
      </c>
      <c r="BK512" t="s">
        <v>1809</v>
      </c>
      <c r="BL512" t="s">
        <v>1809</v>
      </c>
      <c r="BM512" t="s">
        <v>1809</v>
      </c>
      <c r="BN512" t="s">
        <v>1809</v>
      </c>
      <c r="BO512" t="s">
        <v>1809</v>
      </c>
      <c r="BP512" t="s">
        <v>1809</v>
      </c>
      <c r="BQ512" t="s">
        <v>1809</v>
      </c>
      <c r="BR512" t="s">
        <v>1809</v>
      </c>
      <c r="BS512" t="s">
        <v>1809</v>
      </c>
      <c r="BT512" t="s">
        <v>1809</v>
      </c>
      <c r="BU512" t="s">
        <v>1809</v>
      </c>
      <c r="BV512" t="s">
        <v>1809</v>
      </c>
      <c r="BW512" t="s">
        <v>1809</v>
      </c>
      <c r="BX512" t="s">
        <v>1809</v>
      </c>
      <c r="BY512" t="s">
        <v>1809</v>
      </c>
      <c r="BZ512" t="s">
        <v>1809</v>
      </c>
      <c r="CA512" t="s">
        <v>1809</v>
      </c>
      <c r="CB512" t="s">
        <v>1809</v>
      </c>
      <c r="CC512" t="s">
        <v>1809</v>
      </c>
      <c r="CD512" t="s">
        <v>1809</v>
      </c>
      <c r="CE512" t="s">
        <v>1809</v>
      </c>
      <c r="CF512" t="s">
        <v>1809</v>
      </c>
      <c r="CG512" t="s">
        <v>1809</v>
      </c>
      <c r="CH512" t="s">
        <v>1809</v>
      </c>
      <c r="CI512" t="s">
        <v>1809</v>
      </c>
      <c r="CJ512" t="s">
        <v>1809</v>
      </c>
      <c r="CK512" t="s">
        <v>1809</v>
      </c>
      <c r="CL512" t="s">
        <v>1809</v>
      </c>
      <c r="CM512" t="s">
        <v>1809</v>
      </c>
      <c r="CN512" t="s">
        <v>1809</v>
      </c>
      <c r="CO512" t="s">
        <v>1809</v>
      </c>
      <c r="CP512" t="s">
        <v>1809</v>
      </c>
      <c r="CQ512" t="s">
        <v>1809</v>
      </c>
      <c r="CR512" t="s">
        <v>1809</v>
      </c>
      <c r="CS512" t="s">
        <v>1809</v>
      </c>
      <c r="CT512" t="s">
        <v>1809</v>
      </c>
      <c r="CU512" t="s">
        <v>1809</v>
      </c>
      <c r="CV512" t="s">
        <v>1809</v>
      </c>
      <c r="CW512" t="s">
        <v>1809</v>
      </c>
      <c r="CX512" t="s">
        <v>1809</v>
      </c>
      <c r="CY512" t="s">
        <v>1809</v>
      </c>
      <c r="CZ512" t="s">
        <v>1809</v>
      </c>
      <c r="DA512" t="s">
        <v>1809</v>
      </c>
      <c r="DB512" t="s">
        <v>1809</v>
      </c>
      <c r="DC512" t="s">
        <v>1809</v>
      </c>
      <c r="DD512" t="s">
        <v>1809</v>
      </c>
      <c r="DE512" t="s">
        <v>1809</v>
      </c>
      <c r="DF512" t="s">
        <v>1809</v>
      </c>
      <c r="DG512" t="s">
        <v>1809</v>
      </c>
      <c r="DH512" t="s">
        <v>1809</v>
      </c>
      <c r="DI512" t="s">
        <v>1809</v>
      </c>
      <c r="DJ512" t="s">
        <v>1809</v>
      </c>
      <c r="DK512" t="s">
        <v>1809</v>
      </c>
      <c r="DL512" t="s">
        <v>1809</v>
      </c>
      <c r="DM512" t="s">
        <v>1809</v>
      </c>
      <c r="DN512" t="s">
        <v>1809</v>
      </c>
      <c r="DO512" t="s">
        <v>1809</v>
      </c>
      <c r="DP512" t="s">
        <v>1809</v>
      </c>
      <c r="DQ512" t="s">
        <v>1809</v>
      </c>
      <c r="DR512" t="s">
        <v>1809</v>
      </c>
      <c r="DS512" t="s">
        <v>1809</v>
      </c>
      <c r="DT512" t="s">
        <v>1809</v>
      </c>
      <c r="DU512" t="s">
        <v>1809</v>
      </c>
      <c r="DV512" t="s">
        <v>1809</v>
      </c>
      <c r="DW512" t="s">
        <v>1809</v>
      </c>
      <c r="DX512" t="s">
        <v>1809</v>
      </c>
      <c r="DY512" t="s">
        <v>1809</v>
      </c>
      <c r="DZ512" t="s">
        <v>1809</v>
      </c>
      <c r="EA512" t="s">
        <v>1809</v>
      </c>
      <c r="EB512" t="s">
        <v>1809</v>
      </c>
      <c r="EC512" t="s">
        <v>1809</v>
      </c>
      <c r="ED512" t="s">
        <v>1809</v>
      </c>
      <c r="EE512" t="s">
        <v>1809</v>
      </c>
      <c r="EF512" t="s">
        <v>1809</v>
      </c>
      <c r="EG512" t="s">
        <v>1809</v>
      </c>
      <c r="EH512" t="s">
        <v>1809</v>
      </c>
      <c r="EI512" t="s">
        <v>1809</v>
      </c>
      <c r="EJ512" t="s">
        <v>1809</v>
      </c>
      <c r="EK512" t="s">
        <v>1809</v>
      </c>
      <c r="EL512" t="s">
        <v>1809</v>
      </c>
      <c r="EM512" t="s">
        <v>1809</v>
      </c>
      <c r="EN512" t="s">
        <v>1809</v>
      </c>
      <c r="EO512" t="s">
        <v>1809</v>
      </c>
      <c r="EP512" t="s">
        <v>1809</v>
      </c>
      <c r="EQ512" t="s">
        <v>1809</v>
      </c>
      <c r="ER512" t="s">
        <v>1809</v>
      </c>
      <c r="ES512" t="s">
        <v>1809</v>
      </c>
      <c r="ET512" t="s">
        <v>1809</v>
      </c>
      <c r="EU512" t="s">
        <v>1809</v>
      </c>
      <c r="EV512" t="s">
        <v>1809</v>
      </c>
      <c r="EW512" t="s">
        <v>1809</v>
      </c>
    </row>
    <row r="513" spans="1:153" x14ac:dyDescent="0.35">
      <c r="A513" t="s">
        <v>1263</v>
      </c>
      <c r="B513" s="1">
        <v>42185</v>
      </c>
      <c r="C513" s="1">
        <v>42737</v>
      </c>
      <c r="D513">
        <v>1</v>
      </c>
      <c r="E513">
        <v>0</v>
      </c>
      <c r="F513">
        <v>1</v>
      </c>
      <c r="G513">
        <v>0</v>
      </c>
      <c r="H513">
        <v>0</v>
      </c>
      <c r="I513">
        <v>0</v>
      </c>
      <c r="J513">
        <v>1</v>
      </c>
      <c r="K513">
        <v>2</v>
      </c>
      <c r="L513">
        <v>1</v>
      </c>
      <c r="M513">
        <v>1</v>
      </c>
      <c r="N513">
        <v>1</v>
      </c>
      <c r="O513">
        <v>1</v>
      </c>
      <c r="P513">
        <v>1</v>
      </c>
      <c r="Q513">
        <v>0</v>
      </c>
      <c r="R513">
        <v>0</v>
      </c>
      <c r="S513">
        <v>0</v>
      </c>
      <c r="T513">
        <v>0</v>
      </c>
      <c r="U513">
        <v>0</v>
      </c>
      <c r="V513">
        <v>0</v>
      </c>
      <c r="W513">
        <v>0</v>
      </c>
      <c r="X513">
        <v>1</v>
      </c>
      <c r="Y513">
        <v>0</v>
      </c>
      <c r="Z513" t="s">
        <v>1809</v>
      </c>
      <c r="AA513" t="s">
        <v>1809</v>
      </c>
      <c r="AB513" t="s">
        <v>1809</v>
      </c>
      <c r="AC513" t="s">
        <v>1809</v>
      </c>
      <c r="AD513" t="s">
        <v>1809</v>
      </c>
      <c r="AE513" t="s">
        <v>1809</v>
      </c>
      <c r="AF513" t="s">
        <v>1809</v>
      </c>
      <c r="AG513" t="s">
        <v>1809</v>
      </c>
      <c r="AH513" t="s">
        <v>1809</v>
      </c>
      <c r="AI513" t="s">
        <v>1809</v>
      </c>
      <c r="AJ513" t="s">
        <v>1809</v>
      </c>
      <c r="AK513" t="s">
        <v>1809</v>
      </c>
      <c r="AL513" t="s">
        <v>1809</v>
      </c>
      <c r="AM513" t="s">
        <v>1809</v>
      </c>
      <c r="AN513">
        <v>1</v>
      </c>
      <c r="AO513">
        <v>1</v>
      </c>
      <c r="AP513">
        <v>1</v>
      </c>
      <c r="AQ513">
        <v>0</v>
      </c>
      <c r="AR513">
        <v>0</v>
      </c>
      <c r="AS513">
        <v>0</v>
      </c>
      <c r="AT513">
        <v>0</v>
      </c>
      <c r="AU513">
        <v>0</v>
      </c>
      <c r="AV513">
        <v>0</v>
      </c>
      <c r="AW513">
        <v>0</v>
      </c>
      <c r="AX513">
        <v>0</v>
      </c>
      <c r="AY513">
        <v>1</v>
      </c>
      <c r="AZ513">
        <v>0</v>
      </c>
      <c r="BA513" t="s">
        <v>1809</v>
      </c>
      <c r="BB513" t="s">
        <v>1809</v>
      </c>
      <c r="BC513" t="s">
        <v>1809</v>
      </c>
      <c r="BD513" t="s">
        <v>1809</v>
      </c>
      <c r="BE513" t="s">
        <v>1809</v>
      </c>
      <c r="BF513" t="s">
        <v>1809</v>
      </c>
      <c r="BG513" t="s">
        <v>1809</v>
      </c>
      <c r="BH513" t="s">
        <v>1809</v>
      </c>
      <c r="BI513" t="s">
        <v>1809</v>
      </c>
      <c r="BJ513" t="s">
        <v>1809</v>
      </c>
      <c r="BK513" t="s">
        <v>1809</v>
      </c>
      <c r="BL513" t="s">
        <v>1809</v>
      </c>
      <c r="BM513" t="s">
        <v>1809</v>
      </c>
      <c r="BN513" t="s">
        <v>1809</v>
      </c>
      <c r="BO513" t="s">
        <v>1809</v>
      </c>
      <c r="BP513" t="s">
        <v>1809</v>
      </c>
      <c r="BQ513" t="s">
        <v>1809</v>
      </c>
      <c r="BR513" t="s">
        <v>1809</v>
      </c>
      <c r="BS513" t="s">
        <v>1809</v>
      </c>
      <c r="BT513" t="s">
        <v>1809</v>
      </c>
      <c r="BU513" t="s">
        <v>1809</v>
      </c>
      <c r="BV513">
        <v>0</v>
      </c>
      <c r="BW513" t="s">
        <v>1809</v>
      </c>
      <c r="BX513" t="s">
        <v>1809</v>
      </c>
      <c r="BY513" t="s">
        <v>1809</v>
      </c>
      <c r="BZ513" t="s">
        <v>1809</v>
      </c>
      <c r="CA513" t="s">
        <v>1809</v>
      </c>
      <c r="CB513" t="s">
        <v>1809</v>
      </c>
      <c r="CC513" t="s">
        <v>1809</v>
      </c>
      <c r="CD513" t="s">
        <v>1809</v>
      </c>
      <c r="CE513" t="s">
        <v>1809</v>
      </c>
      <c r="CF513" t="s">
        <v>1809</v>
      </c>
      <c r="CG513" t="s">
        <v>1809</v>
      </c>
      <c r="CH513">
        <v>0</v>
      </c>
      <c r="CI513" t="s">
        <v>1809</v>
      </c>
      <c r="CJ513" t="s">
        <v>1809</v>
      </c>
      <c r="CK513" t="s">
        <v>1809</v>
      </c>
      <c r="CL513" t="s">
        <v>1809</v>
      </c>
      <c r="CM513" t="s">
        <v>1809</v>
      </c>
      <c r="CN513" t="s">
        <v>1809</v>
      </c>
      <c r="CO513" t="s">
        <v>1809</v>
      </c>
      <c r="CP513" t="s">
        <v>1809</v>
      </c>
      <c r="CQ513" t="s">
        <v>1809</v>
      </c>
      <c r="CR513" t="s">
        <v>1809</v>
      </c>
      <c r="CS513" t="s">
        <v>1809</v>
      </c>
      <c r="CT513" t="s">
        <v>1809</v>
      </c>
      <c r="CU513" t="s">
        <v>1809</v>
      </c>
      <c r="CV513" t="s">
        <v>1809</v>
      </c>
      <c r="CW513" t="s">
        <v>1809</v>
      </c>
      <c r="CX513" t="s">
        <v>1809</v>
      </c>
      <c r="CY513" t="s">
        <v>1809</v>
      </c>
      <c r="CZ513" t="s">
        <v>1809</v>
      </c>
      <c r="DA513" t="s">
        <v>1809</v>
      </c>
      <c r="DB513" t="s">
        <v>1809</v>
      </c>
      <c r="DC513" t="s">
        <v>1809</v>
      </c>
      <c r="DD513" t="s">
        <v>1809</v>
      </c>
      <c r="DE513" t="s">
        <v>1809</v>
      </c>
      <c r="DF513" t="s">
        <v>1809</v>
      </c>
      <c r="DG513" t="s">
        <v>1809</v>
      </c>
      <c r="DH513" t="s">
        <v>1809</v>
      </c>
      <c r="DI513" t="s">
        <v>1809</v>
      </c>
      <c r="DJ513" t="s">
        <v>1809</v>
      </c>
      <c r="DK513" t="s">
        <v>1809</v>
      </c>
      <c r="DL513" t="s">
        <v>1809</v>
      </c>
      <c r="DM513" t="s">
        <v>1809</v>
      </c>
      <c r="DN513" t="s">
        <v>1809</v>
      </c>
      <c r="DO513" t="s">
        <v>1809</v>
      </c>
      <c r="DP513" t="s">
        <v>1809</v>
      </c>
      <c r="DQ513" t="s">
        <v>1809</v>
      </c>
      <c r="DR513" t="s">
        <v>1809</v>
      </c>
      <c r="DS513" t="s">
        <v>1809</v>
      </c>
      <c r="DT513" t="s">
        <v>1809</v>
      </c>
      <c r="DU513" t="s">
        <v>1809</v>
      </c>
      <c r="DV513" t="s">
        <v>1809</v>
      </c>
      <c r="DW513">
        <v>1</v>
      </c>
      <c r="DX513">
        <v>1</v>
      </c>
      <c r="DY513">
        <v>0</v>
      </c>
      <c r="DZ513" t="s">
        <v>1809</v>
      </c>
      <c r="EA513">
        <v>1</v>
      </c>
      <c r="EB513">
        <v>0</v>
      </c>
      <c r="EC513">
        <v>0</v>
      </c>
      <c r="ED513">
        <v>0</v>
      </c>
      <c r="EE513">
        <v>0</v>
      </c>
      <c r="EF513">
        <v>0</v>
      </c>
      <c r="EG513">
        <v>1</v>
      </c>
      <c r="EH513">
        <v>0</v>
      </c>
      <c r="EI513">
        <v>1</v>
      </c>
      <c r="EJ513">
        <v>0</v>
      </c>
      <c r="EK513">
        <v>0</v>
      </c>
      <c r="EL513">
        <v>1</v>
      </c>
      <c r="EM513">
        <v>1</v>
      </c>
      <c r="EN513">
        <v>1</v>
      </c>
      <c r="EO513">
        <v>0</v>
      </c>
      <c r="EP513">
        <v>0</v>
      </c>
      <c r="EQ513">
        <v>0</v>
      </c>
      <c r="ER513">
        <v>1</v>
      </c>
      <c r="ES513">
        <v>1</v>
      </c>
      <c r="ET513">
        <v>0</v>
      </c>
      <c r="EU513">
        <v>0</v>
      </c>
      <c r="EV513">
        <v>0</v>
      </c>
      <c r="EW513">
        <v>0</v>
      </c>
    </row>
    <row r="514" spans="1:153" x14ac:dyDescent="0.35">
      <c r="A514" t="s">
        <v>1263</v>
      </c>
      <c r="B514" s="1">
        <v>42738</v>
      </c>
      <c r="C514" s="1">
        <v>43150</v>
      </c>
      <c r="D514">
        <v>1</v>
      </c>
      <c r="E514">
        <v>0</v>
      </c>
      <c r="F514">
        <v>1</v>
      </c>
      <c r="G514">
        <v>0</v>
      </c>
      <c r="H514">
        <v>0</v>
      </c>
      <c r="I514">
        <v>0</v>
      </c>
      <c r="J514">
        <v>1</v>
      </c>
      <c r="K514">
        <v>2</v>
      </c>
      <c r="L514">
        <v>1</v>
      </c>
      <c r="M514">
        <v>1</v>
      </c>
      <c r="N514">
        <v>1</v>
      </c>
      <c r="O514">
        <v>1</v>
      </c>
      <c r="P514">
        <v>1</v>
      </c>
      <c r="Q514">
        <v>0</v>
      </c>
      <c r="R514">
        <v>0</v>
      </c>
      <c r="S514">
        <v>0</v>
      </c>
      <c r="T514">
        <v>0</v>
      </c>
      <c r="U514">
        <v>0</v>
      </c>
      <c r="V514">
        <v>0</v>
      </c>
      <c r="W514">
        <v>0</v>
      </c>
      <c r="X514">
        <v>1</v>
      </c>
      <c r="Y514">
        <v>1</v>
      </c>
      <c r="Z514">
        <v>1</v>
      </c>
      <c r="AA514">
        <v>1</v>
      </c>
      <c r="AB514">
        <v>0</v>
      </c>
      <c r="AC514">
        <v>1</v>
      </c>
      <c r="AD514">
        <v>1</v>
      </c>
      <c r="AE514">
        <v>1</v>
      </c>
      <c r="AF514">
        <v>1</v>
      </c>
      <c r="AG514">
        <v>0</v>
      </c>
      <c r="AH514">
        <v>0</v>
      </c>
      <c r="AI514">
        <v>0</v>
      </c>
      <c r="AJ514">
        <v>0</v>
      </c>
      <c r="AK514">
        <v>0</v>
      </c>
      <c r="AL514">
        <v>0</v>
      </c>
      <c r="AM514">
        <v>1</v>
      </c>
      <c r="AN514">
        <v>1</v>
      </c>
      <c r="AO514">
        <v>1</v>
      </c>
      <c r="AP514">
        <v>1</v>
      </c>
      <c r="AQ514">
        <v>0</v>
      </c>
      <c r="AR514">
        <v>0</v>
      </c>
      <c r="AS514">
        <v>0</v>
      </c>
      <c r="AT514">
        <v>0</v>
      </c>
      <c r="AU514">
        <v>0</v>
      </c>
      <c r="AV514">
        <v>0</v>
      </c>
      <c r="AW514">
        <v>0</v>
      </c>
      <c r="AX514">
        <v>0</v>
      </c>
      <c r="AY514">
        <v>1</v>
      </c>
      <c r="AZ514">
        <v>1</v>
      </c>
      <c r="BA514">
        <v>0</v>
      </c>
      <c r="BB514">
        <v>0</v>
      </c>
      <c r="BC514">
        <v>0</v>
      </c>
      <c r="BD514">
        <v>1</v>
      </c>
      <c r="BE514">
        <v>0</v>
      </c>
      <c r="BF514">
        <v>0</v>
      </c>
      <c r="BG514">
        <v>0</v>
      </c>
      <c r="BH514">
        <v>0</v>
      </c>
      <c r="BI514">
        <v>0</v>
      </c>
      <c r="BJ514">
        <v>0</v>
      </c>
      <c r="BK514">
        <v>1</v>
      </c>
      <c r="BL514">
        <v>0</v>
      </c>
      <c r="BM514">
        <v>0</v>
      </c>
      <c r="BN514">
        <v>0</v>
      </c>
      <c r="BO514">
        <v>0</v>
      </c>
      <c r="BP514">
        <v>0</v>
      </c>
      <c r="BQ514">
        <v>0</v>
      </c>
      <c r="BR514">
        <v>0</v>
      </c>
      <c r="BS514">
        <v>0</v>
      </c>
      <c r="BT514">
        <v>0</v>
      </c>
      <c r="BU514">
        <v>1</v>
      </c>
      <c r="BV514">
        <v>1</v>
      </c>
      <c r="BW514">
        <v>0</v>
      </c>
      <c r="BX514">
        <v>1</v>
      </c>
      <c r="BY514">
        <v>0</v>
      </c>
      <c r="BZ514">
        <v>0</v>
      </c>
      <c r="CA514">
        <v>0</v>
      </c>
      <c r="CB514">
        <v>0</v>
      </c>
      <c r="CC514">
        <v>0</v>
      </c>
      <c r="CD514">
        <v>0</v>
      </c>
      <c r="CE514">
        <v>0</v>
      </c>
      <c r="CF514">
        <v>0</v>
      </c>
      <c r="CG514">
        <v>1</v>
      </c>
      <c r="CH514">
        <v>0</v>
      </c>
      <c r="CI514" t="s">
        <v>1809</v>
      </c>
      <c r="CJ514" t="s">
        <v>1809</v>
      </c>
      <c r="CK514" t="s">
        <v>1809</v>
      </c>
      <c r="CL514" t="s">
        <v>1809</v>
      </c>
      <c r="CM514" t="s">
        <v>1809</v>
      </c>
      <c r="CN514" t="s">
        <v>1809</v>
      </c>
      <c r="CO514" t="s">
        <v>1809</v>
      </c>
      <c r="CP514" t="s">
        <v>1809</v>
      </c>
      <c r="CQ514" t="s">
        <v>1809</v>
      </c>
      <c r="CR514" t="s">
        <v>1809</v>
      </c>
      <c r="CS514" t="s">
        <v>1809</v>
      </c>
      <c r="CT514" t="s">
        <v>1809</v>
      </c>
      <c r="CU514" t="s">
        <v>1809</v>
      </c>
      <c r="CV514" t="s">
        <v>1809</v>
      </c>
      <c r="CW514" t="s">
        <v>1809</v>
      </c>
      <c r="CX514" t="s">
        <v>1809</v>
      </c>
      <c r="CY514" t="s">
        <v>1809</v>
      </c>
      <c r="CZ514" t="s">
        <v>1809</v>
      </c>
      <c r="DA514" t="s">
        <v>1809</v>
      </c>
      <c r="DB514" t="s">
        <v>1809</v>
      </c>
      <c r="DC514" t="s">
        <v>1809</v>
      </c>
      <c r="DD514" t="s">
        <v>1809</v>
      </c>
      <c r="DE514" t="s">
        <v>1809</v>
      </c>
      <c r="DF514" t="s">
        <v>1809</v>
      </c>
      <c r="DG514" t="s">
        <v>1809</v>
      </c>
      <c r="DH514" t="s">
        <v>1809</v>
      </c>
      <c r="DI514" t="s">
        <v>1809</v>
      </c>
      <c r="DJ514" t="s">
        <v>1809</v>
      </c>
      <c r="DK514" t="s">
        <v>1809</v>
      </c>
      <c r="DL514" t="s">
        <v>1809</v>
      </c>
      <c r="DM514" t="s">
        <v>1809</v>
      </c>
      <c r="DN514" t="s">
        <v>1809</v>
      </c>
      <c r="DO514" t="s">
        <v>1809</v>
      </c>
      <c r="DP514" t="s">
        <v>1809</v>
      </c>
      <c r="DQ514" t="s">
        <v>1809</v>
      </c>
      <c r="DR514" t="s">
        <v>1809</v>
      </c>
      <c r="DS514" t="s">
        <v>1809</v>
      </c>
      <c r="DT514" t="s">
        <v>1809</v>
      </c>
      <c r="DU514" t="s">
        <v>1809</v>
      </c>
      <c r="DV514" t="s">
        <v>1809</v>
      </c>
      <c r="DW514">
        <v>1</v>
      </c>
      <c r="DX514">
        <v>1</v>
      </c>
      <c r="DY514">
        <v>1</v>
      </c>
      <c r="DZ514">
        <v>1</v>
      </c>
      <c r="EA514">
        <v>1</v>
      </c>
      <c r="EB514">
        <v>0</v>
      </c>
      <c r="EC514">
        <v>0</v>
      </c>
      <c r="ED514">
        <v>0</v>
      </c>
      <c r="EE514">
        <v>0</v>
      </c>
      <c r="EF514">
        <v>0</v>
      </c>
      <c r="EG514">
        <v>1</v>
      </c>
      <c r="EH514">
        <v>0</v>
      </c>
      <c r="EI514">
        <v>1</v>
      </c>
      <c r="EJ514">
        <v>0</v>
      </c>
      <c r="EK514">
        <v>0</v>
      </c>
      <c r="EL514">
        <v>1</v>
      </c>
      <c r="EM514">
        <v>1</v>
      </c>
      <c r="EN514">
        <v>1</v>
      </c>
      <c r="EO514">
        <v>0</v>
      </c>
      <c r="EP514">
        <v>0</v>
      </c>
      <c r="EQ514">
        <v>0</v>
      </c>
      <c r="ER514">
        <v>1</v>
      </c>
      <c r="ES514">
        <v>1</v>
      </c>
      <c r="ET514">
        <v>0</v>
      </c>
      <c r="EU514">
        <v>0</v>
      </c>
      <c r="EV514">
        <v>0</v>
      </c>
      <c r="EW514">
        <v>0</v>
      </c>
    </row>
    <row r="515" spans="1:153" x14ac:dyDescent="0.35">
      <c r="A515" t="s">
        <v>1263</v>
      </c>
      <c r="B515" s="1">
        <v>43151</v>
      </c>
      <c r="C515" s="1">
        <v>43761</v>
      </c>
      <c r="D515">
        <v>1</v>
      </c>
      <c r="E515">
        <v>0</v>
      </c>
      <c r="F515">
        <v>1</v>
      </c>
      <c r="G515">
        <v>0</v>
      </c>
      <c r="H515">
        <v>0</v>
      </c>
      <c r="I515">
        <v>0</v>
      </c>
      <c r="J515">
        <v>1</v>
      </c>
      <c r="K515">
        <v>2</v>
      </c>
      <c r="L515">
        <v>1</v>
      </c>
      <c r="M515">
        <v>1</v>
      </c>
      <c r="N515">
        <v>1</v>
      </c>
      <c r="O515">
        <v>1</v>
      </c>
      <c r="P515">
        <v>1</v>
      </c>
      <c r="Q515">
        <v>0</v>
      </c>
      <c r="R515">
        <v>0</v>
      </c>
      <c r="S515">
        <v>0</v>
      </c>
      <c r="T515">
        <v>0</v>
      </c>
      <c r="U515">
        <v>0</v>
      </c>
      <c r="V515">
        <v>0</v>
      </c>
      <c r="W515">
        <v>0</v>
      </c>
      <c r="X515">
        <v>1</v>
      </c>
      <c r="Y515">
        <v>1</v>
      </c>
      <c r="Z515">
        <v>1</v>
      </c>
      <c r="AA515">
        <v>1</v>
      </c>
      <c r="AB515">
        <v>1</v>
      </c>
      <c r="AC515">
        <v>1</v>
      </c>
      <c r="AD515">
        <v>1</v>
      </c>
      <c r="AE515">
        <v>1</v>
      </c>
      <c r="AF515">
        <v>1</v>
      </c>
      <c r="AG515">
        <v>0</v>
      </c>
      <c r="AH515">
        <v>0</v>
      </c>
      <c r="AI515">
        <v>0</v>
      </c>
      <c r="AJ515">
        <v>0</v>
      </c>
      <c r="AK515">
        <v>0</v>
      </c>
      <c r="AL515">
        <v>0</v>
      </c>
      <c r="AM515">
        <v>1</v>
      </c>
      <c r="AN515">
        <v>1</v>
      </c>
      <c r="AO515">
        <v>1</v>
      </c>
      <c r="AP515">
        <v>1</v>
      </c>
      <c r="AQ515">
        <v>0</v>
      </c>
      <c r="AR515">
        <v>0</v>
      </c>
      <c r="AS515">
        <v>0</v>
      </c>
      <c r="AT515">
        <v>0</v>
      </c>
      <c r="AU515">
        <v>0</v>
      </c>
      <c r="AV515">
        <v>0</v>
      </c>
      <c r="AW515">
        <v>0</v>
      </c>
      <c r="AX515">
        <v>0</v>
      </c>
      <c r="AY515">
        <v>1</v>
      </c>
      <c r="AZ515">
        <v>1</v>
      </c>
      <c r="BA515">
        <v>0</v>
      </c>
      <c r="BB515">
        <v>0</v>
      </c>
      <c r="BC515">
        <v>0</v>
      </c>
      <c r="BD515">
        <v>1</v>
      </c>
      <c r="BE515">
        <v>0</v>
      </c>
      <c r="BF515">
        <v>0</v>
      </c>
      <c r="BG515">
        <v>0</v>
      </c>
      <c r="BH515">
        <v>0</v>
      </c>
      <c r="BI515">
        <v>0</v>
      </c>
      <c r="BJ515">
        <v>0</v>
      </c>
      <c r="BK515">
        <v>1</v>
      </c>
      <c r="BL515">
        <v>0</v>
      </c>
      <c r="BM515">
        <v>0</v>
      </c>
      <c r="BN515">
        <v>0</v>
      </c>
      <c r="BO515">
        <v>0</v>
      </c>
      <c r="BP515">
        <v>0</v>
      </c>
      <c r="BQ515">
        <v>0</v>
      </c>
      <c r="BR515">
        <v>0</v>
      </c>
      <c r="BS515">
        <v>0</v>
      </c>
      <c r="BT515">
        <v>0</v>
      </c>
      <c r="BU515">
        <v>1</v>
      </c>
      <c r="BV515">
        <v>1</v>
      </c>
      <c r="BW515">
        <v>0</v>
      </c>
      <c r="BX515">
        <v>1</v>
      </c>
      <c r="BY515">
        <v>0</v>
      </c>
      <c r="BZ515">
        <v>0</v>
      </c>
      <c r="CA515">
        <v>0</v>
      </c>
      <c r="CB515">
        <v>0</v>
      </c>
      <c r="CC515">
        <v>0</v>
      </c>
      <c r="CD515">
        <v>0</v>
      </c>
      <c r="CE515">
        <v>0</v>
      </c>
      <c r="CF515">
        <v>0</v>
      </c>
      <c r="CG515">
        <v>1</v>
      </c>
      <c r="CH515">
        <v>0</v>
      </c>
      <c r="CI515" t="s">
        <v>1809</v>
      </c>
      <c r="CJ515" t="s">
        <v>1809</v>
      </c>
      <c r="CK515" t="s">
        <v>1809</v>
      </c>
      <c r="CL515" t="s">
        <v>1809</v>
      </c>
      <c r="CM515" t="s">
        <v>1809</v>
      </c>
      <c r="CN515" t="s">
        <v>1809</v>
      </c>
      <c r="CO515" t="s">
        <v>1809</v>
      </c>
      <c r="CP515" t="s">
        <v>1809</v>
      </c>
      <c r="CQ515" t="s">
        <v>1809</v>
      </c>
      <c r="CR515" t="s">
        <v>1809</v>
      </c>
      <c r="CS515" t="s">
        <v>1809</v>
      </c>
      <c r="CT515" t="s">
        <v>1809</v>
      </c>
      <c r="CU515" t="s">
        <v>1809</v>
      </c>
      <c r="CV515" t="s">
        <v>1809</v>
      </c>
      <c r="CW515" t="s">
        <v>1809</v>
      </c>
      <c r="CX515" t="s">
        <v>1809</v>
      </c>
      <c r="CY515" t="s">
        <v>1809</v>
      </c>
      <c r="CZ515" t="s">
        <v>1809</v>
      </c>
      <c r="DA515" t="s">
        <v>1809</v>
      </c>
      <c r="DB515" t="s">
        <v>1809</v>
      </c>
      <c r="DC515" t="s">
        <v>1809</v>
      </c>
      <c r="DD515" t="s">
        <v>1809</v>
      </c>
      <c r="DE515" t="s">
        <v>1809</v>
      </c>
      <c r="DF515" t="s">
        <v>1809</v>
      </c>
      <c r="DG515" t="s">
        <v>1809</v>
      </c>
      <c r="DH515" t="s">
        <v>1809</v>
      </c>
      <c r="DI515" t="s">
        <v>1809</v>
      </c>
      <c r="DJ515" t="s">
        <v>1809</v>
      </c>
      <c r="DK515" t="s">
        <v>1809</v>
      </c>
      <c r="DL515" t="s">
        <v>1809</v>
      </c>
      <c r="DM515" t="s">
        <v>1809</v>
      </c>
      <c r="DN515" t="s">
        <v>1809</v>
      </c>
      <c r="DO515" t="s">
        <v>1809</v>
      </c>
      <c r="DP515" t="s">
        <v>1809</v>
      </c>
      <c r="DQ515" t="s">
        <v>1809</v>
      </c>
      <c r="DR515" t="s">
        <v>1809</v>
      </c>
      <c r="DS515" t="s">
        <v>1809</v>
      </c>
      <c r="DT515" t="s">
        <v>1809</v>
      </c>
      <c r="DU515" t="s">
        <v>1809</v>
      </c>
      <c r="DV515" t="s">
        <v>1809</v>
      </c>
      <c r="DW515">
        <v>1</v>
      </c>
      <c r="DX515">
        <v>1</v>
      </c>
      <c r="DY515">
        <v>1</v>
      </c>
      <c r="DZ515">
        <v>1</v>
      </c>
      <c r="EA515">
        <v>1</v>
      </c>
      <c r="EB515">
        <v>0</v>
      </c>
      <c r="EC515">
        <v>0</v>
      </c>
      <c r="ED515">
        <v>0</v>
      </c>
      <c r="EE515">
        <v>0</v>
      </c>
      <c r="EF515">
        <v>0</v>
      </c>
      <c r="EG515">
        <v>1</v>
      </c>
      <c r="EH515">
        <v>0</v>
      </c>
      <c r="EI515">
        <v>1</v>
      </c>
      <c r="EJ515">
        <v>0</v>
      </c>
      <c r="EK515">
        <v>0</v>
      </c>
      <c r="EL515">
        <v>1</v>
      </c>
      <c r="EM515">
        <v>1</v>
      </c>
      <c r="EN515">
        <v>1</v>
      </c>
      <c r="EO515">
        <v>0</v>
      </c>
      <c r="EP515">
        <v>0</v>
      </c>
      <c r="EQ515">
        <v>0</v>
      </c>
      <c r="ER515">
        <v>1</v>
      </c>
      <c r="ES515">
        <v>1</v>
      </c>
      <c r="ET515">
        <v>0</v>
      </c>
      <c r="EU515">
        <v>0</v>
      </c>
      <c r="EV515">
        <v>0</v>
      </c>
      <c r="EW515">
        <v>0</v>
      </c>
    </row>
    <row r="516" spans="1:153" x14ac:dyDescent="0.35">
      <c r="A516" t="s">
        <v>1263</v>
      </c>
      <c r="B516" s="1">
        <v>43762</v>
      </c>
      <c r="C516" s="1">
        <v>43830</v>
      </c>
      <c r="D516">
        <v>1</v>
      </c>
      <c r="E516">
        <v>0</v>
      </c>
      <c r="F516">
        <v>1</v>
      </c>
      <c r="G516">
        <v>0</v>
      </c>
      <c r="H516">
        <v>0</v>
      </c>
      <c r="I516">
        <v>0</v>
      </c>
      <c r="J516">
        <v>1</v>
      </c>
      <c r="K516">
        <v>2</v>
      </c>
      <c r="L516">
        <v>1</v>
      </c>
      <c r="M516">
        <v>1</v>
      </c>
      <c r="N516">
        <v>1</v>
      </c>
      <c r="O516">
        <v>1</v>
      </c>
      <c r="P516">
        <v>1</v>
      </c>
      <c r="Q516">
        <v>0</v>
      </c>
      <c r="R516">
        <v>0</v>
      </c>
      <c r="S516">
        <v>0</v>
      </c>
      <c r="T516">
        <v>0</v>
      </c>
      <c r="U516">
        <v>0</v>
      </c>
      <c r="V516">
        <v>0</v>
      </c>
      <c r="W516">
        <v>0</v>
      </c>
      <c r="X516">
        <v>1</v>
      </c>
      <c r="Y516">
        <v>1</v>
      </c>
      <c r="Z516">
        <v>1</v>
      </c>
      <c r="AA516">
        <v>1</v>
      </c>
      <c r="AB516">
        <v>1</v>
      </c>
      <c r="AC516">
        <v>1</v>
      </c>
      <c r="AD516">
        <v>1</v>
      </c>
      <c r="AE516">
        <v>1</v>
      </c>
      <c r="AF516">
        <v>1</v>
      </c>
      <c r="AG516">
        <v>0</v>
      </c>
      <c r="AH516">
        <v>0</v>
      </c>
      <c r="AI516">
        <v>0</v>
      </c>
      <c r="AJ516">
        <v>0</v>
      </c>
      <c r="AK516">
        <v>0</v>
      </c>
      <c r="AL516">
        <v>0</v>
      </c>
      <c r="AM516">
        <v>1</v>
      </c>
      <c r="AN516">
        <v>1</v>
      </c>
      <c r="AO516">
        <v>1</v>
      </c>
      <c r="AP516">
        <v>1</v>
      </c>
      <c r="AQ516">
        <v>0</v>
      </c>
      <c r="AR516">
        <v>0</v>
      </c>
      <c r="AS516">
        <v>0</v>
      </c>
      <c r="AT516">
        <v>0</v>
      </c>
      <c r="AU516">
        <v>0</v>
      </c>
      <c r="AV516">
        <v>0</v>
      </c>
      <c r="AW516">
        <v>0</v>
      </c>
      <c r="AX516">
        <v>0</v>
      </c>
      <c r="AY516">
        <v>1</v>
      </c>
      <c r="AZ516">
        <v>1</v>
      </c>
      <c r="BA516">
        <v>0</v>
      </c>
      <c r="BB516">
        <v>0</v>
      </c>
      <c r="BC516">
        <v>0</v>
      </c>
      <c r="BD516">
        <v>1</v>
      </c>
      <c r="BE516">
        <v>0</v>
      </c>
      <c r="BF516">
        <v>0</v>
      </c>
      <c r="BG516">
        <v>0</v>
      </c>
      <c r="BH516">
        <v>0</v>
      </c>
      <c r="BI516">
        <v>0</v>
      </c>
      <c r="BJ516">
        <v>0</v>
      </c>
      <c r="BK516">
        <v>1</v>
      </c>
      <c r="BL516">
        <v>0</v>
      </c>
      <c r="BM516">
        <v>0</v>
      </c>
      <c r="BN516">
        <v>0</v>
      </c>
      <c r="BO516">
        <v>0</v>
      </c>
      <c r="BP516">
        <v>0</v>
      </c>
      <c r="BQ516">
        <v>0</v>
      </c>
      <c r="BR516">
        <v>0</v>
      </c>
      <c r="BS516">
        <v>0</v>
      </c>
      <c r="BT516">
        <v>0</v>
      </c>
      <c r="BU516">
        <v>1</v>
      </c>
      <c r="BV516">
        <v>1</v>
      </c>
      <c r="BW516">
        <v>0</v>
      </c>
      <c r="BX516">
        <v>1</v>
      </c>
      <c r="BY516">
        <v>0</v>
      </c>
      <c r="BZ516">
        <v>0</v>
      </c>
      <c r="CA516">
        <v>0</v>
      </c>
      <c r="CB516">
        <v>0</v>
      </c>
      <c r="CC516">
        <v>0</v>
      </c>
      <c r="CD516">
        <v>0</v>
      </c>
      <c r="CE516">
        <v>0</v>
      </c>
      <c r="CF516">
        <v>0</v>
      </c>
      <c r="CG516">
        <v>1</v>
      </c>
      <c r="CH516">
        <v>0</v>
      </c>
      <c r="CI516" t="s">
        <v>1809</v>
      </c>
      <c r="CJ516" t="s">
        <v>1809</v>
      </c>
      <c r="CK516" t="s">
        <v>1809</v>
      </c>
      <c r="CL516" t="s">
        <v>1809</v>
      </c>
      <c r="CM516" t="s">
        <v>1809</v>
      </c>
      <c r="CN516" t="s">
        <v>1809</v>
      </c>
      <c r="CO516" t="s">
        <v>1809</v>
      </c>
      <c r="CP516" t="s">
        <v>1809</v>
      </c>
      <c r="CQ516" t="s">
        <v>1809</v>
      </c>
      <c r="CR516" t="s">
        <v>1809</v>
      </c>
      <c r="CS516" t="s">
        <v>1809</v>
      </c>
      <c r="CT516" t="s">
        <v>1809</v>
      </c>
      <c r="CU516" t="s">
        <v>1809</v>
      </c>
      <c r="CV516" t="s">
        <v>1809</v>
      </c>
      <c r="CW516" t="s">
        <v>1809</v>
      </c>
      <c r="CX516" t="s">
        <v>1809</v>
      </c>
      <c r="CY516" t="s">
        <v>1809</v>
      </c>
      <c r="CZ516" t="s">
        <v>1809</v>
      </c>
      <c r="DA516" t="s">
        <v>1809</v>
      </c>
      <c r="DB516" t="s">
        <v>1809</v>
      </c>
      <c r="DC516" t="s">
        <v>1809</v>
      </c>
      <c r="DD516" t="s">
        <v>1809</v>
      </c>
      <c r="DE516" t="s">
        <v>1809</v>
      </c>
      <c r="DF516" t="s">
        <v>1809</v>
      </c>
      <c r="DG516" t="s">
        <v>1809</v>
      </c>
      <c r="DH516" t="s">
        <v>1809</v>
      </c>
      <c r="DI516" t="s">
        <v>1809</v>
      </c>
      <c r="DJ516" t="s">
        <v>1809</v>
      </c>
      <c r="DK516" t="s">
        <v>1809</v>
      </c>
      <c r="DL516" t="s">
        <v>1809</v>
      </c>
      <c r="DM516" t="s">
        <v>1809</v>
      </c>
      <c r="DN516" t="s">
        <v>1809</v>
      </c>
      <c r="DO516" t="s">
        <v>1809</v>
      </c>
      <c r="DP516" t="s">
        <v>1809</v>
      </c>
      <c r="DQ516" t="s">
        <v>1809</v>
      </c>
      <c r="DR516" t="s">
        <v>1809</v>
      </c>
      <c r="DS516" t="s">
        <v>1809</v>
      </c>
      <c r="DT516" t="s">
        <v>1809</v>
      </c>
      <c r="DU516" t="s">
        <v>1809</v>
      </c>
      <c r="DV516" t="s">
        <v>1809</v>
      </c>
      <c r="DW516">
        <v>1</v>
      </c>
      <c r="DX516">
        <v>1</v>
      </c>
      <c r="DY516">
        <v>1</v>
      </c>
      <c r="DZ516">
        <v>1</v>
      </c>
      <c r="EA516">
        <v>1</v>
      </c>
      <c r="EB516">
        <v>0</v>
      </c>
      <c r="EC516">
        <v>0</v>
      </c>
      <c r="ED516">
        <v>0</v>
      </c>
      <c r="EE516">
        <v>0</v>
      </c>
      <c r="EF516">
        <v>0</v>
      </c>
      <c r="EG516">
        <v>1</v>
      </c>
      <c r="EH516">
        <v>0</v>
      </c>
      <c r="EI516">
        <v>1</v>
      </c>
      <c r="EJ516">
        <v>0</v>
      </c>
      <c r="EK516">
        <v>0</v>
      </c>
      <c r="EL516">
        <v>1</v>
      </c>
      <c r="EM516">
        <v>1</v>
      </c>
      <c r="EN516">
        <v>1</v>
      </c>
      <c r="EO516">
        <v>0</v>
      </c>
      <c r="EP516">
        <v>0</v>
      </c>
      <c r="EQ516">
        <v>0</v>
      </c>
      <c r="ER516">
        <v>1</v>
      </c>
      <c r="ES516">
        <v>1</v>
      </c>
      <c r="ET516">
        <v>0</v>
      </c>
      <c r="EU516">
        <v>0</v>
      </c>
      <c r="EV516">
        <v>0</v>
      </c>
      <c r="EW516">
        <v>0</v>
      </c>
    </row>
    <row r="517" spans="1:153" x14ac:dyDescent="0.35">
      <c r="A517" t="s">
        <v>1283</v>
      </c>
      <c r="B517" s="1">
        <v>41640</v>
      </c>
      <c r="C517" s="1">
        <v>41785</v>
      </c>
      <c r="D517">
        <v>1</v>
      </c>
      <c r="E517">
        <v>0</v>
      </c>
      <c r="F517">
        <v>1</v>
      </c>
      <c r="G517">
        <v>0</v>
      </c>
      <c r="H517">
        <v>0</v>
      </c>
      <c r="I517">
        <v>0</v>
      </c>
      <c r="J517">
        <v>1</v>
      </c>
      <c r="K517">
        <v>6</v>
      </c>
      <c r="L517">
        <v>0</v>
      </c>
      <c r="M517">
        <v>1</v>
      </c>
      <c r="N517">
        <v>1</v>
      </c>
      <c r="O517">
        <v>0</v>
      </c>
      <c r="P517">
        <v>0</v>
      </c>
      <c r="Q517">
        <v>0</v>
      </c>
      <c r="R517">
        <v>0</v>
      </c>
      <c r="S517">
        <v>0</v>
      </c>
      <c r="T517">
        <v>0</v>
      </c>
      <c r="U517">
        <v>0</v>
      </c>
      <c r="V517">
        <v>0</v>
      </c>
      <c r="W517">
        <v>0</v>
      </c>
      <c r="X517">
        <v>1</v>
      </c>
      <c r="Y517">
        <v>0</v>
      </c>
      <c r="Z517" t="s">
        <v>1809</v>
      </c>
      <c r="AA517" t="s">
        <v>1809</v>
      </c>
      <c r="AB517" t="s">
        <v>1809</v>
      </c>
      <c r="AC517" t="s">
        <v>1809</v>
      </c>
      <c r="AD517" t="s">
        <v>1809</v>
      </c>
      <c r="AE517" t="s">
        <v>1809</v>
      </c>
      <c r="AF517" t="s">
        <v>1809</v>
      </c>
      <c r="AG517" t="s">
        <v>1809</v>
      </c>
      <c r="AH517" t="s">
        <v>1809</v>
      </c>
      <c r="AI517" t="s">
        <v>1809</v>
      </c>
      <c r="AJ517" t="s">
        <v>1809</v>
      </c>
      <c r="AK517" t="s">
        <v>1809</v>
      </c>
      <c r="AL517" t="s">
        <v>1809</v>
      </c>
      <c r="AM517" t="s">
        <v>1809</v>
      </c>
      <c r="AN517">
        <v>0</v>
      </c>
      <c r="AO517">
        <v>0</v>
      </c>
      <c r="AP517" t="s">
        <v>1809</v>
      </c>
      <c r="AQ517" t="s">
        <v>1809</v>
      </c>
      <c r="AR517" t="s">
        <v>1809</v>
      </c>
      <c r="AS517" t="s">
        <v>1809</v>
      </c>
      <c r="AT517" t="s">
        <v>1809</v>
      </c>
      <c r="AU517" t="s">
        <v>1809</v>
      </c>
      <c r="AV517" t="s">
        <v>1809</v>
      </c>
      <c r="AW517" t="s">
        <v>1809</v>
      </c>
      <c r="AX517" t="s">
        <v>1809</v>
      </c>
      <c r="AY517" t="s">
        <v>1809</v>
      </c>
      <c r="AZ517">
        <v>0</v>
      </c>
      <c r="BA517" t="s">
        <v>1809</v>
      </c>
      <c r="BB517" t="s">
        <v>1809</v>
      </c>
      <c r="BC517" t="s">
        <v>1809</v>
      </c>
      <c r="BD517" t="s">
        <v>1809</v>
      </c>
      <c r="BE517" t="s">
        <v>1809</v>
      </c>
      <c r="BF517" t="s">
        <v>1809</v>
      </c>
      <c r="BG517" t="s">
        <v>1809</v>
      </c>
      <c r="BH517" t="s">
        <v>1809</v>
      </c>
      <c r="BI517" t="s">
        <v>1809</v>
      </c>
      <c r="BJ517" t="s">
        <v>1809</v>
      </c>
      <c r="BK517" t="s">
        <v>1809</v>
      </c>
      <c r="BL517" t="s">
        <v>1809</v>
      </c>
      <c r="BM517" t="s">
        <v>1809</v>
      </c>
      <c r="BN517" t="s">
        <v>1809</v>
      </c>
      <c r="BO517" t="s">
        <v>1809</v>
      </c>
      <c r="BP517" t="s">
        <v>1809</v>
      </c>
      <c r="BQ517" t="s">
        <v>1809</v>
      </c>
      <c r="BR517" t="s">
        <v>1809</v>
      </c>
      <c r="BS517" t="s">
        <v>1809</v>
      </c>
      <c r="BT517" t="s">
        <v>1809</v>
      </c>
      <c r="BU517" t="s">
        <v>1809</v>
      </c>
      <c r="BV517">
        <v>0</v>
      </c>
      <c r="BW517" t="s">
        <v>1809</v>
      </c>
      <c r="BX517" t="s">
        <v>1809</v>
      </c>
      <c r="BY517" t="s">
        <v>1809</v>
      </c>
      <c r="BZ517" t="s">
        <v>1809</v>
      </c>
      <c r="CA517" t="s">
        <v>1809</v>
      </c>
      <c r="CB517" t="s">
        <v>1809</v>
      </c>
      <c r="CC517" t="s">
        <v>1809</v>
      </c>
      <c r="CD517" t="s">
        <v>1809</v>
      </c>
      <c r="CE517" t="s">
        <v>1809</v>
      </c>
      <c r="CF517" t="s">
        <v>1809</v>
      </c>
      <c r="CG517" t="s">
        <v>1809</v>
      </c>
      <c r="CH517">
        <v>0</v>
      </c>
      <c r="CI517" t="s">
        <v>1809</v>
      </c>
      <c r="CJ517" t="s">
        <v>1809</v>
      </c>
      <c r="CK517" t="s">
        <v>1809</v>
      </c>
      <c r="CL517" t="s">
        <v>1809</v>
      </c>
      <c r="CM517" t="s">
        <v>1809</v>
      </c>
      <c r="CN517" t="s">
        <v>1809</v>
      </c>
      <c r="CO517" t="s">
        <v>1809</v>
      </c>
      <c r="CP517" t="s">
        <v>1809</v>
      </c>
      <c r="CQ517" t="s">
        <v>1809</v>
      </c>
      <c r="CR517" t="s">
        <v>1809</v>
      </c>
      <c r="CS517" t="s">
        <v>1809</v>
      </c>
      <c r="CT517" t="s">
        <v>1809</v>
      </c>
      <c r="CU517" t="s">
        <v>1809</v>
      </c>
      <c r="CV517" t="s">
        <v>1809</v>
      </c>
      <c r="CW517" t="s">
        <v>1809</v>
      </c>
      <c r="CX517" t="s">
        <v>1809</v>
      </c>
      <c r="CY517" t="s">
        <v>1809</v>
      </c>
      <c r="CZ517" t="s">
        <v>1809</v>
      </c>
      <c r="DA517" t="s">
        <v>1809</v>
      </c>
      <c r="DB517" t="s">
        <v>1809</v>
      </c>
      <c r="DC517" t="s">
        <v>1809</v>
      </c>
      <c r="DD517" t="s">
        <v>1809</v>
      </c>
      <c r="DE517" t="s">
        <v>1809</v>
      </c>
      <c r="DF517" t="s">
        <v>1809</v>
      </c>
      <c r="DG517" t="s">
        <v>1809</v>
      </c>
      <c r="DH517" t="s">
        <v>1809</v>
      </c>
      <c r="DI517" t="s">
        <v>1809</v>
      </c>
      <c r="DJ517" t="s">
        <v>1809</v>
      </c>
      <c r="DK517" t="s">
        <v>1809</v>
      </c>
      <c r="DL517" t="s">
        <v>1809</v>
      </c>
      <c r="DM517" t="s">
        <v>1809</v>
      </c>
      <c r="DN517" t="s">
        <v>1809</v>
      </c>
      <c r="DO517" t="s">
        <v>1809</v>
      </c>
      <c r="DP517" t="s">
        <v>1809</v>
      </c>
      <c r="DQ517" t="s">
        <v>1809</v>
      </c>
      <c r="DR517" t="s">
        <v>1809</v>
      </c>
      <c r="DS517" t="s">
        <v>1809</v>
      </c>
      <c r="DT517" t="s">
        <v>1809</v>
      </c>
      <c r="DU517" t="s">
        <v>1809</v>
      </c>
      <c r="DV517" t="s">
        <v>1809</v>
      </c>
      <c r="DW517">
        <v>0</v>
      </c>
      <c r="DX517">
        <v>0</v>
      </c>
      <c r="DY517">
        <v>0</v>
      </c>
      <c r="DZ517" t="s">
        <v>1809</v>
      </c>
      <c r="EA517">
        <v>0</v>
      </c>
      <c r="EB517" t="s">
        <v>1809</v>
      </c>
      <c r="EC517" t="s">
        <v>1809</v>
      </c>
      <c r="ED517" t="s">
        <v>1809</v>
      </c>
      <c r="EE517" t="s">
        <v>1809</v>
      </c>
      <c r="EF517" t="s">
        <v>1809</v>
      </c>
      <c r="EG517" t="s">
        <v>1809</v>
      </c>
      <c r="EH517" t="s">
        <v>1809</v>
      </c>
      <c r="EI517">
        <v>0</v>
      </c>
      <c r="EJ517">
        <v>0</v>
      </c>
      <c r="EK517">
        <v>0</v>
      </c>
      <c r="EL517">
        <v>0</v>
      </c>
      <c r="EM517" t="s">
        <v>1809</v>
      </c>
      <c r="EN517" t="s">
        <v>1809</v>
      </c>
      <c r="EO517" t="s">
        <v>1809</v>
      </c>
      <c r="EP517" t="s">
        <v>1809</v>
      </c>
      <c r="EQ517" t="s">
        <v>1809</v>
      </c>
      <c r="ER517">
        <v>1</v>
      </c>
      <c r="ES517">
        <v>1</v>
      </c>
      <c r="ET517">
        <v>0</v>
      </c>
      <c r="EU517">
        <v>1</v>
      </c>
      <c r="EV517">
        <v>1</v>
      </c>
      <c r="EW517">
        <v>0</v>
      </c>
    </row>
    <row r="518" spans="1:153" x14ac:dyDescent="0.35">
      <c r="A518" t="s">
        <v>1283</v>
      </c>
      <c r="B518" s="1">
        <v>41786</v>
      </c>
      <c r="C518" s="1">
        <v>41805</v>
      </c>
      <c r="D518">
        <v>1</v>
      </c>
      <c r="E518">
        <v>0</v>
      </c>
      <c r="F518">
        <v>1</v>
      </c>
      <c r="G518">
        <v>0</v>
      </c>
      <c r="H518">
        <v>0</v>
      </c>
      <c r="I518">
        <v>0</v>
      </c>
      <c r="J518">
        <v>1</v>
      </c>
      <c r="K518">
        <v>6</v>
      </c>
      <c r="L518">
        <v>0</v>
      </c>
      <c r="M518">
        <v>1</v>
      </c>
      <c r="N518">
        <v>1</v>
      </c>
      <c r="O518">
        <v>0</v>
      </c>
      <c r="P518">
        <v>0</v>
      </c>
      <c r="Q518">
        <v>0</v>
      </c>
      <c r="R518">
        <v>0</v>
      </c>
      <c r="S518">
        <v>0</v>
      </c>
      <c r="T518">
        <v>0</v>
      </c>
      <c r="U518">
        <v>0</v>
      </c>
      <c r="V518">
        <v>0</v>
      </c>
      <c r="W518">
        <v>0</v>
      </c>
      <c r="X518">
        <v>1</v>
      </c>
      <c r="Y518">
        <v>1</v>
      </c>
      <c r="Z518">
        <v>1</v>
      </c>
      <c r="AA518">
        <v>1</v>
      </c>
      <c r="AB518">
        <v>1</v>
      </c>
      <c r="AC518">
        <v>1</v>
      </c>
      <c r="AD518">
        <v>1</v>
      </c>
      <c r="AE518">
        <v>1</v>
      </c>
      <c r="AF518">
        <v>1</v>
      </c>
      <c r="AG518">
        <v>0</v>
      </c>
      <c r="AH518">
        <v>1</v>
      </c>
      <c r="AI518">
        <v>1</v>
      </c>
      <c r="AJ518">
        <v>0</v>
      </c>
      <c r="AK518">
        <v>0</v>
      </c>
      <c r="AL518">
        <v>0</v>
      </c>
      <c r="AM518">
        <v>0</v>
      </c>
      <c r="AN518">
        <v>0</v>
      </c>
      <c r="AO518">
        <v>0</v>
      </c>
      <c r="AP518" t="s">
        <v>1809</v>
      </c>
      <c r="AQ518" t="s">
        <v>1809</v>
      </c>
      <c r="AR518" t="s">
        <v>1809</v>
      </c>
      <c r="AS518" t="s">
        <v>1809</v>
      </c>
      <c r="AT518" t="s">
        <v>1809</v>
      </c>
      <c r="AU518" t="s">
        <v>1809</v>
      </c>
      <c r="AV518" t="s">
        <v>1809</v>
      </c>
      <c r="AW518" t="s">
        <v>1809</v>
      </c>
      <c r="AX518" t="s">
        <v>1809</v>
      </c>
      <c r="AY518" t="s">
        <v>1809</v>
      </c>
      <c r="AZ518">
        <v>0</v>
      </c>
      <c r="BA518" t="s">
        <v>1809</v>
      </c>
      <c r="BB518" t="s">
        <v>1809</v>
      </c>
      <c r="BC518" t="s">
        <v>1809</v>
      </c>
      <c r="BD518" t="s">
        <v>1809</v>
      </c>
      <c r="BE518" t="s">
        <v>1809</v>
      </c>
      <c r="BF518" t="s">
        <v>1809</v>
      </c>
      <c r="BG518" t="s">
        <v>1809</v>
      </c>
      <c r="BH518" t="s">
        <v>1809</v>
      </c>
      <c r="BI518" t="s">
        <v>1809</v>
      </c>
      <c r="BJ518" t="s">
        <v>1809</v>
      </c>
      <c r="BK518" t="s">
        <v>1809</v>
      </c>
      <c r="BL518" t="s">
        <v>1809</v>
      </c>
      <c r="BM518" t="s">
        <v>1809</v>
      </c>
      <c r="BN518" t="s">
        <v>1809</v>
      </c>
      <c r="BO518" t="s">
        <v>1809</v>
      </c>
      <c r="BP518" t="s">
        <v>1809</v>
      </c>
      <c r="BQ518" t="s">
        <v>1809</v>
      </c>
      <c r="BR518" t="s">
        <v>1809</v>
      </c>
      <c r="BS518" t="s">
        <v>1809</v>
      </c>
      <c r="BT518" t="s">
        <v>1809</v>
      </c>
      <c r="BU518" t="s">
        <v>1809</v>
      </c>
      <c r="BV518">
        <v>0</v>
      </c>
      <c r="BW518" t="s">
        <v>1809</v>
      </c>
      <c r="BX518" t="s">
        <v>1809</v>
      </c>
      <c r="BY518" t="s">
        <v>1809</v>
      </c>
      <c r="BZ518" t="s">
        <v>1809</v>
      </c>
      <c r="CA518" t="s">
        <v>1809</v>
      </c>
      <c r="CB518" t="s">
        <v>1809</v>
      </c>
      <c r="CC518" t="s">
        <v>1809</v>
      </c>
      <c r="CD518" t="s">
        <v>1809</v>
      </c>
      <c r="CE518" t="s">
        <v>1809</v>
      </c>
      <c r="CF518" t="s">
        <v>1809</v>
      </c>
      <c r="CG518" t="s">
        <v>1809</v>
      </c>
      <c r="CH518">
        <v>0</v>
      </c>
      <c r="CI518" t="s">
        <v>1809</v>
      </c>
      <c r="CJ518" t="s">
        <v>1809</v>
      </c>
      <c r="CK518" t="s">
        <v>1809</v>
      </c>
      <c r="CL518" t="s">
        <v>1809</v>
      </c>
      <c r="CM518" t="s">
        <v>1809</v>
      </c>
      <c r="CN518" t="s">
        <v>1809</v>
      </c>
      <c r="CO518" t="s">
        <v>1809</v>
      </c>
      <c r="CP518" t="s">
        <v>1809</v>
      </c>
      <c r="CQ518" t="s">
        <v>1809</v>
      </c>
      <c r="CR518" t="s">
        <v>1809</v>
      </c>
      <c r="CS518" t="s">
        <v>1809</v>
      </c>
      <c r="CT518" t="s">
        <v>1809</v>
      </c>
      <c r="CU518" t="s">
        <v>1809</v>
      </c>
      <c r="CV518" t="s">
        <v>1809</v>
      </c>
      <c r="CW518" t="s">
        <v>1809</v>
      </c>
      <c r="CX518" t="s">
        <v>1809</v>
      </c>
      <c r="CY518" t="s">
        <v>1809</v>
      </c>
      <c r="CZ518" t="s">
        <v>1809</v>
      </c>
      <c r="DA518" t="s">
        <v>1809</v>
      </c>
      <c r="DB518" t="s">
        <v>1809</v>
      </c>
      <c r="DC518" t="s">
        <v>1809</v>
      </c>
      <c r="DD518" t="s">
        <v>1809</v>
      </c>
      <c r="DE518" t="s">
        <v>1809</v>
      </c>
      <c r="DF518" t="s">
        <v>1809</v>
      </c>
      <c r="DG518" t="s">
        <v>1809</v>
      </c>
      <c r="DH518" t="s">
        <v>1809</v>
      </c>
      <c r="DI518" t="s">
        <v>1809</v>
      </c>
      <c r="DJ518" t="s">
        <v>1809</v>
      </c>
      <c r="DK518" t="s">
        <v>1809</v>
      </c>
      <c r="DL518" t="s">
        <v>1809</v>
      </c>
      <c r="DM518" t="s">
        <v>1809</v>
      </c>
      <c r="DN518" t="s">
        <v>1809</v>
      </c>
      <c r="DO518" t="s">
        <v>1809</v>
      </c>
      <c r="DP518" t="s">
        <v>1809</v>
      </c>
      <c r="DQ518" t="s">
        <v>1809</v>
      </c>
      <c r="DR518" t="s">
        <v>1809</v>
      </c>
      <c r="DS518" t="s">
        <v>1809</v>
      </c>
      <c r="DT518" t="s">
        <v>1809</v>
      </c>
      <c r="DU518" t="s">
        <v>1809</v>
      </c>
      <c r="DV518" t="s">
        <v>1809</v>
      </c>
      <c r="DW518">
        <v>0</v>
      </c>
      <c r="DX518">
        <v>0</v>
      </c>
      <c r="DY518">
        <v>0</v>
      </c>
      <c r="DZ518" t="s">
        <v>1809</v>
      </c>
      <c r="EA518">
        <v>1</v>
      </c>
      <c r="EB518">
        <v>0</v>
      </c>
      <c r="EC518">
        <v>0</v>
      </c>
      <c r="ED518">
        <v>0</v>
      </c>
      <c r="EE518">
        <v>0</v>
      </c>
      <c r="EF518">
        <v>0</v>
      </c>
      <c r="EG518">
        <v>1</v>
      </c>
      <c r="EH518">
        <v>0</v>
      </c>
      <c r="EI518">
        <v>0</v>
      </c>
      <c r="EJ518">
        <v>0</v>
      </c>
      <c r="EK518">
        <v>0</v>
      </c>
      <c r="EL518">
        <v>0</v>
      </c>
      <c r="EM518" t="s">
        <v>1809</v>
      </c>
      <c r="EN518" t="s">
        <v>1809</v>
      </c>
      <c r="EO518" t="s">
        <v>1809</v>
      </c>
      <c r="EP518" t="s">
        <v>1809</v>
      </c>
      <c r="EQ518" t="s">
        <v>1809</v>
      </c>
      <c r="ER518">
        <v>1</v>
      </c>
      <c r="ES518">
        <v>1</v>
      </c>
      <c r="ET518">
        <v>0</v>
      </c>
      <c r="EU518">
        <v>1</v>
      </c>
      <c r="EV518">
        <v>1</v>
      </c>
      <c r="EW518">
        <v>0</v>
      </c>
    </row>
    <row r="519" spans="1:153" x14ac:dyDescent="0.35">
      <c r="A519" t="s">
        <v>1283</v>
      </c>
      <c r="B519" s="1">
        <v>41806</v>
      </c>
      <c r="C519" s="1">
        <v>41809</v>
      </c>
      <c r="D519">
        <v>1</v>
      </c>
      <c r="E519">
        <v>0</v>
      </c>
      <c r="F519">
        <v>1</v>
      </c>
      <c r="G519">
        <v>0</v>
      </c>
      <c r="H519">
        <v>0</v>
      </c>
      <c r="I519">
        <v>0</v>
      </c>
      <c r="J519">
        <v>1</v>
      </c>
      <c r="K519">
        <v>6</v>
      </c>
      <c r="L519">
        <v>0</v>
      </c>
      <c r="M519">
        <v>1</v>
      </c>
      <c r="N519">
        <v>1</v>
      </c>
      <c r="O519">
        <v>0</v>
      </c>
      <c r="P519">
        <v>0</v>
      </c>
      <c r="Q519">
        <v>0</v>
      </c>
      <c r="R519">
        <v>0</v>
      </c>
      <c r="S519">
        <v>0</v>
      </c>
      <c r="T519">
        <v>0</v>
      </c>
      <c r="U519">
        <v>0</v>
      </c>
      <c r="V519">
        <v>0</v>
      </c>
      <c r="W519">
        <v>0</v>
      </c>
      <c r="X519">
        <v>1</v>
      </c>
      <c r="Y519">
        <v>1</v>
      </c>
      <c r="Z519">
        <v>1</v>
      </c>
      <c r="AA519">
        <v>1</v>
      </c>
      <c r="AB519">
        <v>1</v>
      </c>
      <c r="AC519">
        <v>1</v>
      </c>
      <c r="AD519">
        <v>1</v>
      </c>
      <c r="AE519">
        <v>1</v>
      </c>
      <c r="AF519">
        <v>1</v>
      </c>
      <c r="AG519">
        <v>0</v>
      </c>
      <c r="AH519">
        <v>1</v>
      </c>
      <c r="AI519">
        <v>1</v>
      </c>
      <c r="AJ519">
        <v>0</v>
      </c>
      <c r="AK519">
        <v>0</v>
      </c>
      <c r="AL519">
        <v>0</v>
      </c>
      <c r="AM519">
        <v>0</v>
      </c>
      <c r="AN519">
        <v>0</v>
      </c>
      <c r="AO519">
        <v>0</v>
      </c>
      <c r="AP519" t="s">
        <v>1809</v>
      </c>
      <c r="AQ519" t="s">
        <v>1809</v>
      </c>
      <c r="AR519" t="s">
        <v>1809</v>
      </c>
      <c r="AS519" t="s">
        <v>1809</v>
      </c>
      <c r="AT519" t="s">
        <v>1809</v>
      </c>
      <c r="AU519" t="s">
        <v>1809</v>
      </c>
      <c r="AV519" t="s">
        <v>1809</v>
      </c>
      <c r="AW519" t="s">
        <v>1809</v>
      </c>
      <c r="AX519" t="s">
        <v>1809</v>
      </c>
      <c r="AY519" t="s">
        <v>1809</v>
      </c>
      <c r="AZ519">
        <v>0</v>
      </c>
      <c r="BA519" t="s">
        <v>1809</v>
      </c>
      <c r="BB519" t="s">
        <v>1809</v>
      </c>
      <c r="BC519" t="s">
        <v>1809</v>
      </c>
      <c r="BD519" t="s">
        <v>1809</v>
      </c>
      <c r="BE519" t="s">
        <v>1809</v>
      </c>
      <c r="BF519" t="s">
        <v>1809</v>
      </c>
      <c r="BG519" t="s">
        <v>1809</v>
      </c>
      <c r="BH519" t="s">
        <v>1809</v>
      </c>
      <c r="BI519" t="s">
        <v>1809</v>
      </c>
      <c r="BJ519" t="s">
        <v>1809</v>
      </c>
      <c r="BK519" t="s">
        <v>1809</v>
      </c>
      <c r="BL519" t="s">
        <v>1809</v>
      </c>
      <c r="BM519" t="s">
        <v>1809</v>
      </c>
      <c r="BN519" t="s">
        <v>1809</v>
      </c>
      <c r="BO519" t="s">
        <v>1809</v>
      </c>
      <c r="BP519" t="s">
        <v>1809</v>
      </c>
      <c r="BQ519" t="s">
        <v>1809</v>
      </c>
      <c r="BR519" t="s">
        <v>1809</v>
      </c>
      <c r="BS519" t="s">
        <v>1809</v>
      </c>
      <c r="BT519" t="s">
        <v>1809</v>
      </c>
      <c r="BU519" t="s">
        <v>1809</v>
      </c>
      <c r="BV519">
        <v>0</v>
      </c>
      <c r="BW519" t="s">
        <v>1809</v>
      </c>
      <c r="BX519" t="s">
        <v>1809</v>
      </c>
      <c r="BY519" t="s">
        <v>1809</v>
      </c>
      <c r="BZ519" t="s">
        <v>1809</v>
      </c>
      <c r="CA519" t="s">
        <v>1809</v>
      </c>
      <c r="CB519" t="s">
        <v>1809</v>
      </c>
      <c r="CC519" t="s">
        <v>1809</v>
      </c>
      <c r="CD519" t="s">
        <v>1809</v>
      </c>
      <c r="CE519" t="s">
        <v>1809</v>
      </c>
      <c r="CF519" t="s">
        <v>1809</v>
      </c>
      <c r="CG519" t="s">
        <v>1809</v>
      </c>
      <c r="CH519">
        <v>0</v>
      </c>
      <c r="CI519" t="s">
        <v>1809</v>
      </c>
      <c r="CJ519" t="s">
        <v>1809</v>
      </c>
      <c r="CK519" t="s">
        <v>1809</v>
      </c>
      <c r="CL519" t="s">
        <v>1809</v>
      </c>
      <c r="CM519" t="s">
        <v>1809</v>
      </c>
      <c r="CN519" t="s">
        <v>1809</v>
      </c>
      <c r="CO519" t="s">
        <v>1809</v>
      </c>
      <c r="CP519" t="s">
        <v>1809</v>
      </c>
      <c r="CQ519" t="s">
        <v>1809</v>
      </c>
      <c r="CR519" t="s">
        <v>1809</v>
      </c>
      <c r="CS519" t="s">
        <v>1809</v>
      </c>
      <c r="CT519" t="s">
        <v>1809</v>
      </c>
      <c r="CU519" t="s">
        <v>1809</v>
      </c>
      <c r="CV519" t="s">
        <v>1809</v>
      </c>
      <c r="CW519" t="s">
        <v>1809</v>
      </c>
      <c r="CX519" t="s">
        <v>1809</v>
      </c>
      <c r="CY519" t="s">
        <v>1809</v>
      </c>
      <c r="CZ519" t="s">
        <v>1809</v>
      </c>
      <c r="DA519" t="s">
        <v>1809</v>
      </c>
      <c r="DB519" t="s">
        <v>1809</v>
      </c>
      <c r="DC519" t="s">
        <v>1809</v>
      </c>
      <c r="DD519" t="s">
        <v>1809</v>
      </c>
      <c r="DE519" t="s">
        <v>1809</v>
      </c>
      <c r="DF519" t="s">
        <v>1809</v>
      </c>
      <c r="DG519" t="s">
        <v>1809</v>
      </c>
      <c r="DH519" t="s">
        <v>1809</v>
      </c>
      <c r="DI519" t="s">
        <v>1809</v>
      </c>
      <c r="DJ519" t="s">
        <v>1809</v>
      </c>
      <c r="DK519" t="s">
        <v>1809</v>
      </c>
      <c r="DL519" t="s">
        <v>1809</v>
      </c>
      <c r="DM519" t="s">
        <v>1809</v>
      </c>
      <c r="DN519" t="s">
        <v>1809</v>
      </c>
      <c r="DO519" t="s">
        <v>1809</v>
      </c>
      <c r="DP519" t="s">
        <v>1809</v>
      </c>
      <c r="DQ519" t="s">
        <v>1809</v>
      </c>
      <c r="DR519" t="s">
        <v>1809</v>
      </c>
      <c r="DS519" t="s">
        <v>1809</v>
      </c>
      <c r="DT519" t="s">
        <v>1809</v>
      </c>
      <c r="DU519" t="s">
        <v>1809</v>
      </c>
      <c r="DV519" t="s">
        <v>1809</v>
      </c>
      <c r="DW519">
        <v>0</v>
      </c>
      <c r="DX519">
        <v>0</v>
      </c>
      <c r="DY519">
        <v>0</v>
      </c>
      <c r="DZ519" t="s">
        <v>1809</v>
      </c>
      <c r="EA519">
        <v>1</v>
      </c>
      <c r="EB519">
        <v>0</v>
      </c>
      <c r="EC519">
        <v>0</v>
      </c>
      <c r="ED519">
        <v>0</v>
      </c>
      <c r="EE519">
        <v>0</v>
      </c>
      <c r="EF519">
        <v>0</v>
      </c>
      <c r="EG519">
        <v>1</v>
      </c>
      <c r="EH519">
        <v>0</v>
      </c>
      <c r="EI519">
        <v>0</v>
      </c>
      <c r="EJ519">
        <v>0</v>
      </c>
      <c r="EK519">
        <v>0</v>
      </c>
      <c r="EL519">
        <v>0</v>
      </c>
      <c r="EM519" t="s">
        <v>1809</v>
      </c>
      <c r="EN519" t="s">
        <v>1809</v>
      </c>
      <c r="EO519" t="s">
        <v>1809</v>
      </c>
      <c r="EP519" t="s">
        <v>1809</v>
      </c>
      <c r="EQ519" t="s">
        <v>1809</v>
      </c>
      <c r="ER519">
        <v>1</v>
      </c>
      <c r="ES519">
        <v>1</v>
      </c>
      <c r="ET519">
        <v>0</v>
      </c>
      <c r="EU519">
        <v>1</v>
      </c>
      <c r="EV519">
        <v>1</v>
      </c>
      <c r="EW519">
        <v>0</v>
      </c>
    </row>
    <row r="520" spans="1:153" x14ac:dyDescent="0.35">
      <c r="A520" t="s">
        <v>1283</v>
      </c>
      <c r="B520" s="1">
        <v>41810</v>
      </c>
      <c r="C520" s="1">
        <v>41827</v>
      </c>
      <c r="D520">
        <v>1</v>
      </c>
      <c r="E520">
        <v>0</v>
      </c>
      <c r="F520">
        <v>1</v>
      </c>
      <c r="G520">
        <v>0</v>
      </c>
      <c r="H520">
        <v>0</v>
      </c>
      <c r="I520">
        <v>0</v>
      </c>
      <c r="J520">
        <v>1</v>
      </c>
      <c r="K520">
        <v>4</v>
      </c>
      <c r="L520">
        <v>0</v>
      </c>
      <c r="M520">
        <v>1</v>
      </c>
      <c r="N520">
        <v>1</v>
      </c>
      <c r="O520">
        <v>1</v>
      </c>
      <c r="P520">
        <v>0</v>
      </c>
      <c r="Q520">
        <v>0</v>
      </c>
      <c r="R520">
        <v>0</v>
      </c>
      <c r="S520">
        <v>0</v>
      </c>
      <c r="T520">
        <v>0</v>
      </c>
      <c r="U520">
        <v>0</v>
      </c>
      <c r="V520">
        <v>0</v>
      </c>
      <c r="W520">
        <v>0</v>
      </c>
      <c r="X520">
        <v>1</v>
      </c>
      <c r="Y520">
        <v>1</v>
      </c>
      <c r="Z520">
        <v>1</v>
      </c>
      <c r="AA520">
        <v>1</v>
      </c>
      <c r="AB520">
        <v>1</v>
      </c>
      <c r="AC520">
        <v>1</v>
      </c>
      <c r="AD520">
        <v>1</v>
      </c>
      <c r="AE520">
        <v>1</v>
      </c>
      <c r="AF520">
        <v>1</v>
      </c>
      <c r="AG520">
        <v>0</v>
      </c>
      <c r="AH520">
        <v>1</v>
      </c>
      <c r="AI520">
        <v>1</v>
      </c>
      <c r="AJ520">
        <v>0</v>
      </c>
      <c r="AK520">
        <v>0</v>
      </c>
      <c r="AL520">
        <v>0</v>
      </c>
      <c r="AM520">
        <v>0</v>
      </c>
      <c r="AN520">
        <v>0</v>
      </c>
      <c r="AO520">
        <v>0</v>
      </c>
      <c r="AP520" t="s">
        <v>1809</v>
      </c>
      <c r="AQ520" t="s">
        <v>1809</v>
      </c>
      <c r="AR520" t="s">
        <v>1809</v>
      </c>
      <c r="AS520" t="s">
        <v>1809</v>
      </c>
      <c r="AT520" t="s">
        <v>1809</v>
      </c>
      <c r="AU520" t="s">
        <v>1809</v>
      </c>
      <c r="AV520" t="s">
        <v>1809</v>
      </c>
      <c r="AW520" t="s">
        <v>1809</v>
      </c>
      <c r="AX520" t="s">
        <v>1809</v>
      </c>
      <c r="AY520" t="s">
        <v>1809</v>
      </c>
      <c r="AZ520">
        <v>0</v>
      </c>
      <c r="BA520" t="s">
        <v>1809</v>
      </c>
      <c r="BB520" t="s">
        <v>1809</v>
      </c>
      <c r="BC520" t="s">
        <v>1809</v>
      </c>
      <c r="BD520" t="s">
        <v>1809</v>
      </c>
      <c r="BE520" t="s">
        <v>1809</v>
      </c>
      <c r="BF520" t="s">
        <v>1809</v>
      </c>
      <c r="BG520" t="s">
        <v>1809</v>
      </c>
      <c r="BH520" t="s">
        <v>1809</v>
      </c>
      <c r="BI520" t="s">
        <v>1809</v>
      </c>
      <c r="BJ520" t="s">
        <v>1809</v>
      </c>
      <c r="BK520" t="s">
        <v>1809</v>
      </c>
      <c r="BL520" t="s">
        <v>1809</v>
      </c>
      <c r="BM520" t="s">
        <v>1809</v>
      </c>
      <c r="BN520" t="s">
        <v>1809</v>
      </c>
      <c r="BO520" t="s">
        <v>1809</v>
      </c>
      <c r="BP520" t="s">
        <v>1809</v>
      </c>
      <c r="BQ520" t="s">
        <v>1809</v>
      </c>
      <c r="BR520" t="s">
        <v>1809</v>
      </c>
      <c r="BS520" t="s">
        <v>1809</v>
      </c>
      <c r="BT520" t="s">
        <v>1809</v>
      </c>
      <c r="BU520" t="s">
        <v>1809</v>
      </c>
      <c r="BV520">
        <v>0</v>
      </c>
      <c r="BW520" t="s">
        <v>1809</v>
      </c>
      <c r="BX520" t="s">
        <v>1809</v>
      </c>
      <c r="BY520" t="s">
        <v>1809</v>
      </c>
      <c r="BZ520" t="s">
        <v>1809</v>
      </c>
      <c r="CA520" t="s">
        <v>1809</v>
      </c>
      <c r="CB520" t="s">
        <v>1809</v>
      </c>
      <c r="CC520" t="s">
        <v>1809</v>
      </c>
      <c r="CD520" t="s">
        <v>1809</v>
      </c>
      <c r="CE520" t="s">
        <v>1809</v>
      </c>
      <c r="CF520" t="s">
        <v>1809</v>
      </c>
      <c r="CG520" t="s">
        <v>1809</v>
      </c>
      <c r="CH520">
        <v>0</v>
      </c>
      <c r="CI520" t="s">
        <v>1809</v>
      </c>
      <c r="CJ520" t="s">
        <v>1809</v>
      </c>
      <c r="CK520" t="s">
        <v>1809</v>
      </c>
      <c r="CL520" t="s">
        <v>1809</v>
      </c>
      <c r="CM520" t="s">
        <v>1809</v>
      </c>
      <c r="CN520" t="s">
        <v>1809</v>
      </c>
      <c r="CO520" t="s">
        <v>1809</v>
      </c>
      <c r="CP520" t="s">
        <v>1809</v>
      </c>
      <c r="CQ520" t="s">
        <v>1809</v>
      </c>
      <c r="CR520" t="s">
        <v>1809</v>
      </c>
      <c r="CS520" t="s">
        <v>1809</v>
      </c>
      <c r="CT520" t="s">
        <v>1809</v>
      </c>
      <c r="CU520" t="s">
        <v>1809</v>
      </c>
      <c r="CV520" t="s">
        <v>1809</v>
      </c>
      <c r="CW520" t="s">
        <v>1809</v>
      </c>
      <c r="CX520" t="s">
        <v>1809</v>
      </c>
      <c r="CY520" t="s">
        <v>1809</v>
      </c>
      <c r="CZ520" t="s">
        <v>1809</v>
      </c>
      <c r="DA520" t="s">
        <v>1809</v>
      </c>
      <c r="DB520" t="s">
        <v>1809</v>
      </c>
      <c r="DC520" t="s">
        <v>1809</v>
      </c>
      <c r="DD520" t="s">
        <v>1809</v>
      </c>
      <c r="DE520" t="s">
        <v>1809</v>
      </c>
      <c r="DF520" t="s">
        <v>1809</v>
      </c>
      <c r="DG520" t="s">
        <v>1809</v>
      </c>
      <c r="DH520" t="s">
        <v>1809</v>
      </c>
      <c r="DI520" t="s">
        <v>1809</v>
      </c>
      <c r="DJ520" t="s">
        <v>1809</v>
      </c>
      <c r="DK520" t="s">
        <v>1809</v>
      </c>
      <c r="DL520" t="s">
        <v>1809</v>
      </c>
      <c r="DM520" t="s">
        <v>1809</v>
      </c>
      <c r="DN520" t="s">
        <v>1809</v>
      </c>
      <c r="DO520" t="s">
        <v>1809</v>
      </c>
      <c r="DP520" t="s">
        <v>1809</v>
      </c>
      <c r="DQ520" t="s">
        <v>1809</v>
      </c>
      <c r="DR520" t="s">
        <v>1809</v>
      </c>
      <c r="DS520" t="s">
        <v>1809</v>
      </c>
      <c r="DT520" t="s">
        <v>1809</v>
      </c>
      <c r="DU520" t="s">
        <v>1809</v>
      </c>
      <c r="DV520" t="s">
        <v>1809</v>
      </c>
      <c r="DW520">
        <v>0</v>
      </c>
      <c r="DX520">
        <v>0</v>
      </c>
      <c r="DY520">
        <v>0</v>
      </c>
      <c r="DZ520" t="s">
        <v>1809</v>
      </c>
      <c r="EA520">
        <v>1</v>
      </c>
      <c r="EB520">
        <v>0</v>
      </c>
      <c r="EC520">
        <v>0</v>
      </c>
      <c r="ED520">
        <v>0</v>
      </c>
      <c r="EE520">
        <v>0</v>
      </c>
      <c r="EF520">
        <v>0</v>
      </c>
      <c r="EG520">
        <v>1</v>
      </c>
      <c r="EH520">
        <v>0</v>
      </c>
      <c r="EI520">
        <v>0</v>
      </c>
      <c r="EJ520">
        <v>0</v>
      </c>
      <c r="EK520">
        <v>0</v>
      </c>
      <c r="EL520">
        <v>0</v>
      </c>
      <c r="EM520" t="s">
        <v>1809</v>
      </c>
      <c r="EN520" t="s">
        <v>1809</v>
      </c>
      <c r="EO520" t="s">
        <v>1809</v>
      </c>
      <c r="EP520" t="s">
        <v>1809</v>
      </c>
      <c r="EQ520" t="s">
        <v>1809</v>
      </c>
      <c r="ER520">
        <v>1</v>
      </c>
      <c r="ES520">
        <v>1</v>
      </c>
      <c r="ET520">
        <v>0</v>
      </c>
      <c r="EU520">
        <v>1</v>
      </c>
      <c r="EV520">
        <v>1</v>
      </c>
      <c r="EW520">
        <v>0</v>
      </c>
    </row>
    <row r="521" spans="1:153" x14ac:dyDescent="0.35">
      <c r="A521" t="s">
        <v>1283</v>
      </c>
      <c r="B521" s="1">
        <v>41828</v>
      </c>
      <c r="C521" s="1">
        <v>41896</v>
      </c>
      <c r="D521">
        <v>1</v>
      </c>
      <c r="E521">
        <v>0</v>
      </c>
      <c r="F521">
        <v>1</v>
      </c>
      <c r="G521">
        <v>0</v>
      </c>
      <c r="H521">
        <v>0</v>
      </c>
      <c r="I521">
        <v>0</v>
      </c>
      <c r="J521">
        <v>1</v>
      </c>
      <c r="K521">
        <v>4</v>
      </c>
      <c r="L521">
        <v>0</v>
      </c>
      <c r="M521">
        <v>1</v>
      </c>
      <c r="N521">
        <v>1</v>
      </c>
      <c r="O521">
        <v>1</v>
      </c>
      <c r="P521">
        <v>0</v>
      </c>
      <c r="Q521">
        <v>0</v>
      </c>
      <c r="R521">
        <v>0</v>
      </c>
      <c r="S521">
        <v>0</v>
      </c>
      <c r="T521">
        <v>0</v>
      </c>
      <c r="U521">
        <v>0</v>
      </c>
      <c r="V521">
        <v>0</v>
      </c>
      <c r="W521">
        <v>0</v>
      </c>
      <c r="X521">
        <v>1</v>
      </c>
      <c r="Y521">
        <v>1</v>
      </c>
      <c r="Z521">
        <v>1</v>
      </c>
      <c r="AA521">
        <v>1</v>
      </c>
      <c r="AB521">
        <v>1</v>
      </c>
      <c r="AC521">
        <v>1</v>
      </c>
      <c r="AD521">
        <v>1</v>
      </c>
      <c r="AE521">
        <v>1</v>
      </c>
      <c r="AF521">
        <v>1</v>
      </c>
      <c r="AG521">
        <v>0</v>
      </c>
      <c r="AH521">
        <v>1</v>
      </c>
      <c r="AI521">
        <v>1</v>
      </c>
      <c r="AJ521">
        <v>0</v>
      </c>
      <c r="AK521">
        <v>0</v>
      </c>
      <c r="AL521">
        <v>0</v>
      </c>
      <c r="AM521">
        <v>0</v>
      </c>
      <c r="AN521">
        <v>0</v>
      </c>
      <c r="AO521">
        <v>0</v>
      </c>
      <c r="AP521" t="s">
        <v>1809</v>
      </c>
      <c r="AQ521" t="s">
        <v>1809</v>
      </c>
      <c r="AR521" t="s">
        <v>1809</v>
      </c>
      <c r="AS521" t="s">
        <v>1809</v>
      </c>
      <c r="AT521" t="s">
        <v>1809</v>
      </c>
      <c r="AU521" t="s">
        <v>1809</v>
      </c>
      <c r="AV521" t="s">
        <v>1809</v>
      </c>
      <c r="AW521" t="s">
        <v>1809</v>
      </c>
      <c r="AX521" t="s">
        <v>1809</v>
      </c>
      <c r="AY521" t="s">
        <v>1809</v>
      </c>
      <c r="AZ521">
        <v>0</v>
      </c>
      <c r="BA521" t="s">
        <v>1809</v>
      </c>
      <c r="BB521" t="s">
        <v>1809</v>
      </c>
      <c r="BC521" t="s">
        <v>1809</v>
      </c>
      <c r="BD521" t="s">
        <v>1809</v>
      </c>
      <c r="BE521" t="s">
        <v>1809</v>
      </c>
      <c r="BF521" t="s">
        <v>1809</v>
      </c>
      <c r="BG521" t="s">
        <v>1809</v>
      </c>
      <c r="BH521" t="s">
        <v>1809</v>
      </c>
      <c r="BI521" t="s">
        <v>1809</v>
      </c>
      <c r="BJ521" t="s">
        <v>1809</v>
      </c>
      <c r="BK521" t="s">
        <v>1809</v>
      </c>
      <c r="BL521" t="s">
        <v>1809</v>
      </c>
      <c r="BM521" t="s">
        <v>1809</v>
      </c>
      <c r="BN521" t="s">
        <v>1809</v>
      </c>
      <c r="BO521" t="s">
        <v>1809</v>
      </c>
      <c r="BP521" t="s">
        <v>1809</v>
      </c>
      <c r="BQ521" t="s">
        <v>1809</v>
      </c>
      <c r="BR521" t="s">
        <v>1809</v>
      </c>
      <c r="BS521" t="s">
        <v>1809</v>
      </c>
      <c r="BT521" t="s">
        <v>1809</v>
      </c>
      <c r="BU521" t="s">
        <v>1809</v>
      </c>
      <c r="BV521">
        <v>0</v>
      </c>
      <c r="BW521" t="s">
        <v>1809</v>
      </c>
      <c r="BX521" t="s">
        <v>1809</v>
      </c>
      <c r="BY521" t="s">
        <v>1809</v>
      </c>
      <c r="BZ521" t="s">
        <v>1809</v>
      </c>
      <c r="CA521" t="s">
        <v>1809</v>
      </c>
      <c r="CB521" t="s">
        <v>1809</v>
      </c>
      <c r="CC521" t="s">
        <v>1809</v>
      </c>
      <c r="CD521" t="s">
        <v>1809</v>
      </c>
      <c r="CE521" t="s">
        <v>1809</v>
      </c>
      <c r="CF521" t="s">
        <v>1809</v>
      </c>
      <c r="CG521" t="s">
        <v>1809</v>
      </c>
      <c r="CH521">
        <v>0</v>
      </c>
      <c r="CI521" t="s">
        <v>1809</v>
      </c>
      <c r="CJ521" t="s">
        <v>1809</v>
      </c>
      <c r="CK521" t="s">
        <v>1809</v>
      </c>
      <c r="CL521" t="s">
        <v>1809</v>
      </c>
      <c r="CM521" t="s">
        <v>1809</v>
      </c>
      <c r="CN521" t="s">
        <v>1809</v>
      </c>
      <c r="CO521" t="s">
        <v>1809</v>
      </c>
      <c r="CP521" t="s">
        <v>1809</v>
      </c>
      <c r="CQ521" t="s">
        <v>1809</v>
      </c>
      <c r="CR521" t="s">
        <v>1809</v>
      </c>
      <c r="CS521" t="s">
        <v>1809</v>
      </c>
      <c r="CT521" t="s">
        <v>1809</v>
      </c>
      <c r="CU521" t="s">
        <v>1809</v>
      </c>
      <c r="CV521" t="s">
        <v>1809</v>
      </c>
      <c r="CW521" t="s">
        <v>1809</v>
      </c>
      <c r="CX521" t="s">
        <v>1809</v>
      </c>
      <c r="CY521" t="s">
        <v>1809</v>
      </c>
      <c r="CZ521" t="s">
        <v>1809</v>
      </c>
      <c r="DA521" t="s">
        <v>1809</v>
      </c>
      <c r="DB521" t="s">
        <v>1809</v>
      </c>
      <c r="DC521" t="s">
        <v>1809</v>
      </c>
      <c r="DD521" t="s">
        <v>1809</v>
      </c>
      <c r="DE521" t="s">
        <v>1809</v>
      </c>
      <c r="DF521" t="s">
        <v>1809</v>
      </c>
      <c r="DG521" t="s">
        <v>1809</v>
      </c>
      <c r="DH521" t="s">
        <v>1809</v>
      </c>
      <c r="DI521" t="s">
        <v>1809</v>
      </c>
      <c r="DJ521" t="s">
        <v>1809</v>
      </c>
      <c r="DK521" t="s">
        <v>1809</v>
      </c>
      <c r="DL521" t="s">
        <v>1809</v>
      </c>
      <c r="DM521" t="s">
        <v>1809</v>
      </c>
      <c r="DN521" t="s">
        <v>1809</v>
      </c>
      <c r="DO521" t="s">
        <v>1809</v>
      </c>
      <c r="DP521" t="s">
        <v>1809</v>
      </c>
      <c r="DQ521" t="s">
        <v>1809</v>
      </c>
      <c r="DR521" t="s">
        <v>1809</v>
      </c>
      <c r="DS521" t="s">
        <v>1809</v>
      </c>
      <c r="DT521" t="s">
        <v>1809</v>
      </c>
      <c r="DU521" t="s">
        <v>1809</v>
      </c>
      <c r="DV521" t="s">
        <v>1809</v>
      </c>
      <c r="DW521">
        <v>0</v>
      </c>
      <c r="DX521">
        <v>0</v>
      </c>
      <c r="DY521">
        <v>0</v>
      </c>
      <c r="DZ521" t="s">
        <v>1809</v>
      </c>
      <c r="EA521">
        <v>1</v>
      </c>
      <c r="EB521">
        <v>0</v>
      </c>
      <c r="EC521">
        <v>0</v>
      </c>
      <c r="ED521">
        <v>0</v>
      </c>
      <c r="EE521">
        <v>0</v>
      </c>
      <c r="EF521">
        <v>0</v>
      </c>
      <c r="EG521">
        <v>1</v>
      </c>
      <c r="EH521">
        <v>0</v>
      </c>
      <c r="EI521">
        <v>0</v>
      </c>
      <c r="EJ521">
        <v>0</v>
      </c>
      <c r="EK521">
        <v>0</v>
      </c>
      <c r="EL521">
        <v>0</v>
      </c>
      <c r="EM521" t="s">
        <v>1809</v>
      </c>
      <c r="EN521" t="s">
        <v>1809</v>
      </c>
      <c r="EO521" t="s">
        <v>1809</v>
      </c>
      <c r="EP521" t="s">
        <v>1809</v>
      </c>
      <c r="EQ521" t="s">
        <v>1809</v>
      </c>
      <c r="ER521">
        <v>1</v>
      </c>
      <c r="ES521">
        <v>1</v>
      </c>
      <c r="ET521">
        <v>0</v>
      </c>
      <c r="EU521">
        <v>1</v>
      </c>
      <c r="EV521">
        <v>1</v>
      </c>
      <c r="EW521">
        <v>0</v>
      </c>
    </row>
    <row r="522" spans="1:153" x14ac:dyDescent="0.35">
      <c r="A522" t="s">
        <v>1283</v>
      </c>
      <c r="B522" s="1">
        <v>41897</v>
      </c>
      <c r="C522" s="1">
        <v>42548</v>
      </c>
      <c r="D522">
        <v>1</v>
      </c>
      <c r="E522">
        <v>0</v>
      </c>
      <c r="F522">
        <v>1</v>
      </c>
      <c r="G522">
        <v>0</v>
      </c>
      <c r="H522">
        <v>0</v>
      </c>
      <c r="I522">
        <v>0</v>
      </c>
      <c r="J522">
        <v>1</v>
      </c>
      <c r="K522">
        <v>3</v>
      </c>
      <c r="L522">
        <v>0</v>
      </c>
      <c r="M522">
        <v>1</v>
      </c>
      <c r="N522">
        <v>1</v>
      </c>
      <c r="O522">
        <v>1</v>
      </c>
      <c r="P522">
        <v>0</v>
      </c>
      <c r="Q522">
        <v>0</v>
      </c>
      <c r="R522">
        <v>0</v>
      </c>
      <c r="S522">
        <v>0</v>
      </c>
      <c r="T522">
        <v>0</v>
      </c>
      <c r="U522">
        <v>0</v>
      </c>
      <c r="V522">
        <v>0</v>
      </c>
      <c r="W522">
        <v>0</v>
      </c>
      <c r="X522">
        <v>1</v>
      </c>
      <c r="Y522">
        <v>1</v>
      </c>
      <c r="Z522">
        <v>1</v>
      </c>
      <c r="AA522">
        <v>1</v>
      </c>
      <c r="AB522">
        <v>1</v>
      </c>
      <c r="AC522">
        <v>1</v>
      </c>
      <c r="AD522">
        <v>1</v>
      </c>
      <c r="AE522">
        <v>1</v>
      </c>
      <c r="AF522">
        <v>1</v>
      </c>
      <c r="AG522">
        <v>0</v>
      </c>
      <c r="AH522">
        <v>1</v>
      </c>
      <c r="AI522">
        <v>1</v>
      </c>
      <c r="AJ522">
        <v>0</v>
      </c>
      <c r="AK522">
        <v>0</v>
      </c>
      <c r="AL522">
        <v>0</v>
      </c>
      <c r="AM522">
        <v>0</v>
      </c>
      <c r="AN522">
        <v>0</v>
      </c>
      <c r="AO522">
        <v>0</v>
      </c>
      <c r="AP522" t="s">
        <v>1809</v>
      </c>
      <c r="AQ522" t="s">
        <v>1809</v>
      </c>
      <c r="AR522" t="s">
        <v>1809</v>
      </c>
      <c r="AS522" t="s">
        <v>1809</v>
      </c>
      <c r="AT522" t="s">
        <v>1809</v>
      </c>
      <c r="AU522" t="s">
        <v>1809</v>
      </c>
      <c r="AV522" t="s">
        <v>1809</v>
      </c>
      <c r="AW522" t="s">
        <v>1809</v>
      </c>
      <c r="AX522" t="s">
        <v>1809</v>
      </c>
      <c r="AY522" t="s">
        <v>1809</v>
      </c>
      <c r="AZ522">
        <v>0</v>
      </c>
      <c r="BA522" t="s">
        <v>1809</v>
      </c>
      <c r="BB522" t="s">
        <v>1809</v>
      </c>
      <c r="BC522" t="s">
        <v>1809</v>
      </c>
      <c r="BD522" t="s">
        <v>1809</v>
      </c>
      <c r="BE522" t="s">
        <v>1809</v>
      </c>
      <c r="BF522" t="s">
        <v>1809</v>
      </c>
      <c r="BG522" t="s">
        <v>1809</v>
      </c>
      <c r="BH522" t="s">
        <v>1809</v>
      </c>
      <c r="BI522" t="s">
        <v>1809</v>
      </c>
      <c r="BJ522" t="s">
        <v>1809</v>
      </c>
      <c r="BK522" t="s">
        <v>1809</v>
      </c>
      <c r="BL522" t="s">
        <v>1809</v>
      </c>
      <c r="BM522" t="s">
        <v>1809</v>
      </c>
      <c r="BN522" t="s">
        <v>1809</v>
      </c>
      <c r="BO522" t="s">
        <v>1809</v>
      </c>
      <c r="BP522" t="s">
        <v>1809</v>
      </c>
      <c r="BQ522" t="s">
        <v>1809</v>
      </c>
      <c r="BR522" t="s">
        <v>1809</v>
      </c>
      <c r="BS522" t="s">
        <v>1809</v>
      </c>
      <c r="BT522" t="s">
        <v>1809</v>
      </c>
      <c r="BU522" t="s">
        <v>1809</v>
      </c>
      <c r="BV522">
        <v>0</v>
      </c>
      <c r="BW522" t="s">
        <v>1809</v>
      </c>
      <c r="BX522" t="s">
        <v>1809</v>
      </c>
      <c r="BY522" t="s">
        <v>1809</v>
      </c>
      <c r="BZ522" t="s">
        <v>1809</v>
      </c>
      <c r="CA522" t="s">
        <v>1809</v>
      </c>
      <c r="CB522" t="s">
        <v>1809</v>
      </c>
      <c r="CC522" t="s">
        <v>1809</v>
      </c>
      <c r="CD522" t="s">
        <v>1809</v>
      </c>
      <c r="CE522" t="s">
        <v>1809</v>
      </c>
      <c r="CF522" t="s">
        <v>1809</v>
      </c>
      <c r="CG522" t="s">
        <v>1809</v>
      </c>
      <c r="CH522">
        <v>0</v>
      </c>
      <c r="CI522" t="s">
        <v>1809</v>
      </c>
      <c r="CJ522" t="s">
        <v>1809</v>
      </c>
      <c r="CK522" t="s">
        <v>1809</v>
      </c>
      <c r="CL522" t="s">
        <v>1809</v>
      </c>
      <c r="CM522" t="s">
        <v>1809</v>
      </c>
      <c r="CN522" t="s">
        <v>1809</v>
      </c>
      <c r="CO522" t="s">
        <v>1809</v>
      </c>
      <c r="CP522" t="s">
        <v>1809</v>
      </c>
      <c r="CQ522" t="s">
        <v>1809</v>
      </c>
      <c r="CR522" t="s">
        <v>1809</v>
      </c>
      <c r="CS522" t="s">
        <v>1809</v>
      </c>
      <c r="CT522" t="s">
        <v>1809</v>
      </c>
      <c r="CU522" t="s">
        <v>1809</v>
      </c>
      <c r="CV522" t="s">
        <v>1809</v>
      </c>
      <c r="CW522" t="s">
        <v>1809</v>
      </c>
      <c r="CX522" t="s">
        <v>1809</v>
      </c>
      <c r="CY522" t="s">
        <v>1809</v>
      </c>
      <c r="CZ522" t="s">
        <v>1809</v>
      </c>
      <c r="DA522" t="s">
        <v>1809</v>
      </c>
      <c r="DB522" t="s">
        <v>1809</v>
      </c>
      <c r="DC522" t="s">
        <v>1809</v>
      </c>
      <c r="DD522" t="s">
        <v>1809</v>
      </c>
      <c r="DE522" t="s">
        <v>1809</v>
      </c>
      <c r="DF522" t="s">
        <v>1809</v>
      </c>
      <c r="DG522" t="s">
        <v>1809</v>
      </c>
      <c r="DH522" t="s">
        <v>1809</v>
      </c>
      <c r="DI522" t="s">
        <v>1809</v>
      </c>
      <c r="DJ522" t="s">
        <v>1809</v>
      </c>
      <c r="DK522" t="s">
        <v>1809</v>
      </c>
      <c r="DL522" t="s">
        <v>1809</v>
      </c>
      <c r="DM522" t="s">
        <v>1809</v>
      </c>
      <c r="DN522" t="s">
        <v>1809</v>
      </c>
      <c r="DO522" t="s">
        <v>1809</v>
      </c>
      <c r="DP522" t="s">
        <v>1809</v>
      </c>
      <c r="DQ522" t="s">
        <v>1809</v>
      </c>
      <c r="DR522" t="s">
        <v>1809</v>
      </c>
      <c r="DS522" t="s">
        <v>1809</v>
      </c>
      <c r="DT522" t="s">
        <v>1809</v>
      </c>
      <c r="DU522" t="s">
        <v>1809</v>
      </c>
      <c r="DV522" t="s">
        <v>1809</v>
      </c>
      <c r="DW522">
        <v>0</v>
      </c>
      <c r="DX522">
        <v>0</v>
      </c>
      <c r="DY522">
        <v>0</v>
      </c>
      <c r="DZ522" t="s">
        <v>1809</v>
      </c>
      <c r="EA522">
        <v>1</v>
      </c>
      <c r="EB522">
        <v>0</v>
      </c>
      <c r="EC522">
        <v>0</v>
      </c>
      <c r="ED522">
        <v>0</v>
      </c>
      <c r="EE522">
        <v>0</v>
      </c>
      <c r="EF522">
        <v>0</v>
      </c>
      <c r="EG522">
        <v>1</v>
      </c>
      <c r="EH522">
        <v>0</v>
      </c>
      <c r="EI522">
        <v>0</v>
      </c>
      <c r="EJ522">
        <v>0</v>
      </c>
      <c r="EK522">
        <v>0</v>
      </c>
      <c r="EL522">
        <v>0</v>
      </c>
      <c r="EM522" t="s">
        <v>1809</v>
      </c>
      <c r="EN522" t="s">
        <v>1809</v>
      </c>
      <c r="EO522" t="s">
        <v>1809</v>
      </c>
      <c r="EP522" t="s">
        <v>1809</v>
      </c>
      <c r="EQ522" t="s">
        <v>1809</v>
      </c>
      <c r="ER522">
        <v>1</v>
      </c>
      <c r="ES522">
        <v>1</v>
      </c>
      <c r="ET522">
        <v>0</v>
      </c>
      <c r="EU522">
        <v>1</v>
      </c>
      <c r="EV522">
        <v>1</v>
      </c>
      <c r="EW522">
        <v>0</v>
      </c>
    </row>
    <row r="523" spans="1:153" x14ac:dyDescent="0.35">
      <c r="A523" t="s">
        <v>1283</v>
      </c>
      <c r="B523" s="1">
        <v>42549</v>
      </c>
      <c r="C523" s="1">
        <v>42815</v>
      </c>
      <c r="D523">
        <v>1</v>
      </c>
      <c r="E523">
        <v>0</v>
      </c>
      <c r="F523">
        <v>1</v>
      </c>
      <c r="G523">
        <v>0</v>
      </c>
      <c r="H523">
        <v>0</v>
      </c>
      <c r="I523">
        <v>0</v>
      </c>
      <c r="J523">
        <v>1</v>
      </c>
      <c r="K523">
        <v>2</v>
      </c>
      <c r="L523">
        <v>0</v>
      </c>
      <c r="M523">
        <v>1</v>
      </c>
      <c r="N523">
        <v>1</v>
      </c>
      <c r="O523">
        <v>1</v>
      </c>
      <c r="P523">
        <v>0</v>
      </c>
      <c r="Q523">
        <v>0</v>
      </c>
      <c r="R523">
        <v>0</v>
      </c>
      <c r="S523">
        <v>0</v>
      </c>
      <c r="T523">
        <v>0</v>
      </c>
      <c r="U523">
        <v>0</v>
      </c>
      <c r="V523">
        <v>0</v>
      </c>
      <c r="W523">
        <v>0</v>
      </c>
      <c r="X523">
        <v>1</v>
      </c>
      <c r="Y523">
        <v>1</v>
      </c>
      <c r="Z523">
        <v>1</v>
      </c>
      <c r="AA523">
        <v>1</v>
      </c>
      <c r="AB523">
        <v>1</v>
      </c>
      <c r="AC523">
        <v>1</v>
      </c>
      <c r="AD523">
        <v>1</v>
      </c>
      <c r="AE523">
        <v>1</v>
      </c>
      <c r="AF523">
        <v>1</v>
      </c>
      <c r="AG523">
        <v>0</v>
      </c>
      <c r="AH523">
        <v>1</v>
      </c>
      <c r="AI523">
        <v>1</v>
      </c>
      <c r="AJ523">
        <v>0</v>
      </c>
      <c r="AK523">
        <v>0</v>
      </c>
      <c r="AL523">
        <v>0</v>
      </c>
      <c r="AM523">
        <v>0</v>
      </c>
      <c r="AN523">
        <v>1</v>
      </c>
      <c r="AO523">
        <v>0</v>
      </c>
      <c r="AP523" t="s">
        <v>1809</v>
      </c>
      <c r="AQ523" t="s">
        <v>1809</v>
      </c>
      <c r="AR523" t="s">
        <v>1809</v>
      </c>
      <c r="AS523" t="s">
        <v>1809</v>
      </c>
      <c r="AT523" t="s">
        <v>1809</v>
      </c>
      <c r="AU523" t="s">
        <v>1809</v>
      </c>
      <c r="AV523" t="s">
        <v>1809</v>
      </c>
      <c r="AW523" t="s">
        <v>1809</v>
      </c>
      <c r="AX523" t="s">
        <v>1809</v>
      </c>
      <c r="AY523" t="s">
        <v>1809</v>
      </c>
      <c r="AZ523">
        <v>1</v>
      </c>
      <c r="BA523">
        <v>0</v>
      </c>
      <c r="BB523">
        <v>0</v>
      </c>
      <c r="BC523">
        <v>1</v>
      </c>
      <c r="BD523">
        <v>0</v>
      </c>
      <c r="BE523">
        <v>0</v>
      </c>
      <c r="BF523">
        <v>0</v>
      </c>
      <c r="BG523">
        <v>0</v>
      </c>
      <c r="BH523">
        <v>0</v>
      </c>
      <c r="BI523">
        <v>0</v>
      </c>
      <c r="BJ523">
        <v>0</v>
      </c>
      <c r="BK523">
        <v>0</v>
      </c>
      <c r="BL523">
        <v>0</v>
      </c>
      <c r="BM523">
        <v>1</v>
      </c>
      <c r="BN523">
        <v>0</v>
      </c>
      <c r="BO523">
        <v>0</v>
      </c>
      <c r="BP523">
        <v>1</v>
      </c>
      <c r="BQ523">
        <v>0</v>
      </c>
      <c r="BR523">
        <v>0</v>
      </c>
      <c r="BS523">
        <v>0</v>
      </c>
      <c r="BT523">
        <v>0</v>
      </c>
      <c r="BU523">
        <v>1</v>
      </c>
      <c r="BV523">
        <v>0</v>
      </c>
      <c r="BW523" t="s">
        <v>1809</v>
      </c>
      <c r="BX523" t="s">
        <v>1809</v>
      </c>
      <c r="BY523" t="s">
        <v>1809</v>
      </c>
      <c r="BZ523" t="s">
        <v>1809</v>
      </c>
      <c r="CA523" t="s">
        <v>1809</v>
      </c>
      <c r="CB523" t="s">
        <v>1809</v>
      </c>
      <c r="CC523" t="s">
        <v>1809</v>
      </c>
      <c r="CD523" t="s">
        <v>1809</v>
      </c>
      <c r="CE523" t="s">
        <v>1809</v>
      </c>
      <c r="CF523" t="s">
        <v>1809</v>
      </c>
      <c r="CG523" t="s">
        <v>1809</v>
      </c>
      <c r="CH523">
        <v>0</v>
      </c>
      <c r="CI523" t="s">
        <v>1809</v>
      </c>
      <c r="CJ523" t="s">
        <v>1809</v>
      </c>
      <c r="CK523" t="s">
        <v>1809</v>
      </c>
      <c r="CL523" t="s">
        <v>1809</v>
      </c>
      <c r="CM523" t="s">
        <v>1809</v>
      </c>
      <c r="CN523" t="s">
        <v>1809</v>
      </c>
      <c r="CO523" t="s">
        <v>1809</v>
      </c>
      <c r="CP523" t="s">
        <v>1809</v>
      </c>
      <c r="CQ523" t="s">
        <v>1809</v>
      </c>
      <c r="CR523" t="s">
        <v>1809</v>
      </c>
      <c r="CS523" t="s">
        <v>1809</v>
      </c>
      <c r="CT523" t="s">
        <v>1809</v>
      </c>
      <c r="CU523" t="s">
        <v>1809</v>
      </c>
      <c r="CV523" t="s">
        <v>1809</v>
      </c>
      <c r="CW523" t="s">
        <v>1809</v>
      </c>
      <c r="CX523" t="s">
        <v>1809</v>
      </c>
      <c r="CY523" t="s">
        <v>1809</v>
      </c>
      <c r="CZ523" t="s">
        <v>1809</v>
      </c>
      <c r="DA523" t="s">
        <v>1809</v>
      </c>
      <c r="DB523" t="s">
        <v>1809</v>
      </c>
      <c r="DC523" t="s">
        <v>1809</v>
      </c>
      <c r="DD523" t="s">
        <v>1809</v>
      </c>
      <c r="DE523" t="s">
        <v>1809</v>
      </c>
      <c r="DF523" t="s">
        <v>1809</v>
      </c>
      <c r="DG523" t="s">
        <v>1809</v>
      </c>
      <c r="DH523" t="s">
        <v>1809</v>
      </c>
      <c r="DI523" t="s">
        <v>1809</v>
      </c>
      <c r="DJ523" t="s">
        <v>1809</v>
      </c>
      <c r="DK523" t="s">
        <v>1809</v>
      </c>
      <c r="DL523" t="s">
        <v>1809</v>
      </c>
      <c r="DM523" t="s">
        <v>1809</v>
      </c>
      <c r="DN523" t="s">
        <v>1809</v>
      </c>
      <c r="DO523" t="s">
        <v>1809</v>
      </c>
      <c r="DP523" t="s">
        <v>1809</v>
      </c>
      <c r="DQ523" t="s">
        <v>1809</v>
      </c>
      <c r="DR523" t="s">
        <v>1809</v>
      </c>
      <c r="DS523" t="s">
        <v>1809</v>
      </c>
      <c r="DT523" t="s">
        <v>1809</v>
      </c>
      <c r="DU523" t="s">
        <v>1809</v>
      </c>
      <c r="DV523" t="s">
        <v>1809</v>
      </c>
      <c r="DW523">
        <v>0</v>
      </c>
      <c r="DX523">
        <v>0</v>
      </c>
      <c r="DY523">
        <v>0</v>
      </c>
      <c r="DZ523" t="s">
        <v>1809</v>
      </c>
      <c r="EA523">
        <v>1</v>
      </c>
      <c r="EB523">
        <v>0</v>
      </c>
      <c r="EC523">
        <v>0</v>
      </c>
      <c r="ED523">
        <v>0</v>
      </c>
      <c r="EE523">
        <v>0</v>
      </c>
      <c r="EF523">
        <v>0</v>
      </c>
      <c r="EG523">
        <v>1</v>
      </c>
      <c r="EH523">
        <v>0</v>
      </c>
      <c r="EI523">
        <v>0</v>
      </c>
      <c r="EJ523">
        <v>0</v>
      </c>
      <c r="EK523">
        <v>0</v>
      </c>
      <c r="EL523">
        <v>0</v>
      </c>
      <c r="EM523" t="s">
        <v>1809</v>
      </c>
      <c r="EN523" t="s">
        <v>1809</v>
      </c>
      <c r="EO523" t="s">
        <v>1809</v>
      </c>
      <c r="EP523" t="s">
        <v>1809</v>
      </c>
      <c r="EQ523" t="s">
        <v>1809</v>
      </c>
      <c r="ER523">
        <v>1</v>
      </c>
      <c r="ES523">
        <v>1</v>
      </c>
      <c r="ET523">
        <v>0</v>
      </c>
      <c r="EU523">
        <v>1</v>
      </c>
      <c r="EV523">
        <v>1</v>
      </c>
      <c r="EW523">
        <v>0</v>
      </c>
    </row>
    <row r="524" spans="1:153" x14ac:dyDescent="0.35">
      <c r="A524" t="s">
        <v>1283</v>
      </c>
      <c r="B524" s="1">
        <v>42816</v>
      </c>
      <c r="C524" s="1">
        <v>42933</v>
      </c>
      <c r="D524">
        <v>1</v>
      </c>
      <c r="E524">
        <v>0</v>
      </c>
      <c r="F524">
        <v>1</v>
      </c>
      <c r="G524">
        <v>0</v>
      </c>
      <c r="H524">
        <v>0</v>
      </c>
      <c r="I524">
        <v>0</v>
      </c>
      <c r="J524">
        <v>1</v>
      </c>
      <c r="K524">
        <v>2</v>
      </c>
      <c r="L524">
        <v>0</v>
      </c>
      <c r="M524">
        <v>1</v>
      </c>
      <c r="N524">
        <v>1</v>
      </c>
      <c r="O524">
        <v>1</v>
      </c>
      <c r="P524">
        <v>0</v>
      </c>
      <c r="Q524">
        <v>0</v>
      </c>
      <c r="R524">
        <v>0</v>
      </c>
      <c r="S524">
        <v>0</v>
      </c>
      <c r="T524">
        <v>0</v>
      </c>
      <c r="U524">
        <v>0</v>
      </c>
      <c r="V524">
        <v>0</v>
      </c>
      <c r="W524">
        <v>0</v>
      </c>
      <c r="X524">
        <v>1</v>
      </c>
      <c r="Y524">
        <v>1</v>
      </c>
      <c r="Z524">
        <v>1</v>
      </c>
      <c r="AA524">
        <v>1</v>
      </c>
      <c r="AB524">
        <v>1</v>
      </c>
      <c r="AC524">
        <v>1</v>
      </c>
      <c r="AD524">
        <v>1</v>
      </c>
      <c r="AE524">
        <v>1</v>
      </c>
      <c r="AF524">
        <v>1</v>
      </c>
      <c r="AG524">
        <v>0</v>
      </c>
      <c r="AH524">
        <v>1</v>
      </c>
      <c r="AI524">
        <v>1</v>
      </c>
      <c r="AJ524">
        <v>0</v>
      </c>
      <c r="AK524">
        <v>0</v>
      </c>
      <c r="AL524">
        <v>0</v>
      </c>
      <c r="AM524">
        <v>0</v>
      </c>
      <c r="AN524">
        <v>1</v>
      </c>
      <c r="AO524">
        <v>0</v>
      </c>
      <c r="AP524" t="s">
        <v>1809</v>
      </c>
      <c r="AQ524" t="s">
        <v>1809</v>
      </c>
      <c r="AR524" t="s">
        <v>1809</v>
      </c>
      <c r="AS524" t="s">
        <v>1809</v>
      </c>
      <c r="AT524" t="s">
        <v>1809</v>
      </c>
      <c r="AU524" t="s">
        <v>1809</v>
      </c>
      <c r="AV524" t="s">
        <v>1809</v>
      </c>
      <c r="AW524" t="s">
        <v>1809</v>
      </c>
      <c r="AX524" t="s">
        <v>1809</v>
      </c>
      <c r="AY524" t="s">
        <v>1809</v>
      </c>
      <c r="AZ524">
        <v>1</v>
      </c>
      <c r="BA524">
        <v>0</v>
      </c>
      <c r="BB524">
        <v>0</v>
      </c>
      <c r="BC524">
        <v>1</v>
      </c>
      <c r="BD524">
        <v>0</v>
      </c>
      <c r="BE524">
        <v>0</v>
      </c>
      <c r="BF524">
        <v>0</v>
      </c>
      <c r="BG524">
        <v>0</v>
      </c>
      <c r="BH524">
        <v>0</v>
      </c>
      <c r="BI524">
        <v>0</v>
      </c>
      <c r="BJ524">
        <v>0</v>
      </c>
      <c r="BK524">
        <v>0</v>
      </c>
      <c r="BL524">
        <v>0</v>
      </c>
      <c r="BM524">
        <v>1</v>
      </c>
      <c r="BN524">
        <v>0</v>
      </c>
      <c r="BO524">
        <v>0</v>
      </c>
      <c r="BP524">
        <v>1</v>
      </c>
      <c r="BQ524">
        <v>0</v>
      </c>
      <c r="BR524">
        <v>0</v>
      </c>
      <c r="BS524">
        <v>0</v>
      </c>
      <c r="BT524">
        <v>0</v>
      </c>
      <c r="BU524">
        <v>1</v>
      </c>
      <c r="BV524">
        <v>0</v>
      </c>
      <c r="BW524" t="s">
        <v>1809</v>
      </c>
      <c r="BX524" t="s">
        <v>1809</v>
      </c>
      <c r="BY524" t="s">
        <v>1809</v>
      </c>
      <c r="BZ524" t="s">
        <v>1809</v>
      </c>
      <c r="CA524" t="s">
        <v>1809</v>
      </c>
      <c r="CB524" t="s">
        <v>1809</v>
      </c>
      <c r="CC524" t="s">
        <v>1809</v>
      </c>
      <c r="CD524" t="s">
        <v>1809</v>
      </c>
      <c r="CE524" t="s">
        <v>1809</v>
      </c>
      <c r="CF524" t="s">
        <v>1809</v>
      </c>
      <c r="CG524" t="s">
        <v>1809</v>
      </c>
      <c r="CH524">
        <v>0</v>
      </c>
      <c r="CI524" t="s">
        <v>1809</v>
      </c>
      <c r="CJ524" t="s">
        <v>1809</v>
      </c>
      <c r="CK524" t="s">
        <v>1809</v>
      </c>
      <c r="CL524" t="s">
        <v>1809</v>
      </c>
      <c r="CM524" t="s">
        <v>1809</v>
      </c>
      <c r="CN524" t="s">
        <v>1809</v>
      </c>
      <c r="CO524" t="s">
        <v>1809</v>
      </c>
      <c r="CP524" t="s">
        <v>1809</v>
      </c>
      <c r="CQ524" t="s">
        <v>1809</v>
      </c>
      <c r="CR524" t="s">
        <v>1809</v>
      </c>
      <c r="CS524" t="s">
        <v>1809</v>
      </c>
      <c r="CT524" t="s">
        <v>1809</v>
      </c>
      <c r="CU524" t="s">
        <v>1809</v>
      </c>
      <c r="CV524" t="s">
        <v>1809</v>
      </c>
      <c r="CW524" t="s">
        <v>1809</v>
      </c>
      <c r="CX524" t="s">
        <v>1809</v>
      </c>
      <c r="CY524" t="s">
        <v>1809</v>
      </c>
      <c r="CZ524" t="s">
        <v>1809</v>
      </c>
      <c r="DA524" t="s">
        <v>1809</v>
      </c>
      <c r="DB524" t="s">
        <v>1809</v>
      </c>
      <c r="DC524" t="s">
        <v>1809</v>
      </c>
      <c r="DD524" t="s">
        <v>1809</v>
      </c>
      <c r="DE524" t="s">
        <v>1809</v>
      </c>
      <c r="DF524" t="s">
        <v>1809</v>
      </c>
      <c r="DG524" t="s">
        <v>1809</v>
      </c>
      <c r="DH524" t="s">
        <v>1809</v>
      </c>
      <c r="DI524" t="s">
        <v>1809</v>
      </c>
      <c r="DJ524" t="s">
        <v>1809</v>
      </c>
      <c r="DK524" t="s">
        <v>1809</v>
      </c>
      <c r="DL524" t="s">
        <v>1809</v>
      </c>
      <c r="DM524" t="s">
        <v>1809</v>
      </c>
      <c r="DN524" t="s">
        <v>1809</v>
      </c>
      <c r="DO524" t="s">
        <v>1809</v>
      </c>
      <c r="DP524" t="s">
        <v>1809</v>
      </c>
      <c r="DQ524" t="s">
        <v>1809</v>
      </c>
      <c r="DR524" t="s">
        <v>1809</v>
      </c>
      <c r="DS524" t="s">
        <v>1809</v>
      </c>
      <c r="DT524" t="s">
        <v>1809</v>
      </c>
      <c r="DU524" t="s">
        <v>1809</v>
      </c>
      <c r="DV524" t="s">
        <v>1809</v>
      </c>
      <c r="DW524">
        <v>0</v>
      </c>
      <c r="DX524">
        <v>0</v>
      </c>
      <c r="DY524">
        <v>0</v>
      </c>
      <c r="DZ524" t="s">
        <v>1809</v>
      </c>
      <c r="EA524">
        <v>1</v>
      </c>
      <c r="EB524">
        <v>0</v>
      </c>
      <c r="EC524">
        <v>0</v>
      </c>
      <c r="ED524">
        <v>0</v>
      </c>
      <c r="EE524">
        <v>0</v>
      </c>
      <c r="EF524">
        <v>0</v>
      </c>
      <c r="EG524">
        <v>1</v>
      </c>
      <c r="EH524">
        <v>0</v>
      </c>
      <c r="EI524">
        <v>0</v>
      </c>
      <c r="EJ524">
        <v>0</v>
      </c>
      <c r="EK524">
        <v>0</v>
      </c>
      <c r="EL524">
        <v>0</v>
      </c>
      <c r="EM524" t="s">
        <v>1809</v>
      </c>
      <c r="EN524" t="s">
        <v>1809</v>
      </c>
      <c r="EO524" t="s">
        <v>1809</v>
      </c>
      <c r="EP524" t="s">
        <v>1809</v>
      </c>
      <c r="EQ524" t="s">
        <v>1809</v>
      </c>
      <c r="ER524">
        <v>1</v>
      </c>
      <c r="ES524">
        <v>1</v>
      </c>
      <c r="ET524">
        <v>0</v>
      </c>
      <c r="EU524">
        <v>1</v>
      </c>
      <c r="EV524">
        <v>1</v>
      </c>
      <c r="EW524">
        <v>0</v>
      </c>
    </row>
    <row r="525" spans="1:153" x14ac:dyDescent="0.35">
      <c r="A525" t="s">
        <v>1283</v>
      </c>
      <c r="B525" s="1">
        <v>42934</v>
      </c>
      <c r="C525" s="1">
        <v>42978</v>
      </c>
      <c r="D525">
        <v>1</v>
      </c>
      <c r="E525">
        <v>0</v>
      </c>
      <c r="F525">
        <v>1</v>
      </c>
      <c r="G525">
        <v>0</v>
      </c>
      <c r="H525">
        <v>0</v>
      </c>
      <c r="I525">
        <v>0</v>
      </c>
      <c r="J525">
        <v>1</v>
      </c>
      <c r="K525">
        <v>2</v>
      </c>
      <c r="L525">
        <v>0</v>
      </c>
      <c r="M525">
        <v>1</v>
      </c>
      <c r="N525">
        <v>1</v>
      </c>
      <c r="O525">
        <v>1</v>
      </c>
      <c r="P525">
        <v>0</v>
      </c>
      <c r="Q525">
        <v>0</v>
      </c>
      <c r="R525">
        <v>0</v>
      </c>
      <c r="S525">
        <v>0</v>
      </c>
      <c r="T525">
        <v>0</v>
      </c>
      <c r="U525">
        <v>0</v>
      </c>
      <c r="V525">
        <v>0</v>
      </c>
      <c r="W525">
        <v>0</v>
      </c>
      <c r="X525">
        <v>1</v>
      </c>
      <c r="Y525">
        <v>1</v>
      </c>
      <c r="Z525">
        <v>1</v>
      </c>
      <c r="AA525">
        <v>1</v>
      </c>
      <c r="AB525">
        <v>1</v>
      </c>
      <c r="AC525">
        <v>1</v>
      </c>
      <c r="AD525">
        <v>1</v>
      </c>
      <c r="AE525">
        <v>1</v>
      </c>
      <c r="AF525">
        <v>1</v>
      </c>
      <c r="AG525">
        <v>0</v>
      </c>
      <c r="AH525">
        <v>1</v>
      </c>
      <c r="AI525">
        <v>1</v>
      </c>
      <c r="AJ525">
        <v>0</v>
      </c>
      <c r="AK525">
        <v>0</v>
      </c>
      <c r="AL525">
        <v>0</v>
      </c>
      <c r="AM525">
        <v>0</v>
      </c>
      <c r="AN525">
        <v>1</v>
      </c>
      <c r="AO525">
        <v>0</v>
      </c>
      <c r="AP525" t="s">
        <v>1809</v>
      </c>
      <c r="AQ525" t="s">
        <v>1809</v>
      </c>
      <c r="AR525" t="s">
        <v>1809</v>
      </c>
      <c r="AS525" t="s">
        <v>1809</v>
      </c>
      <c r="AT525" t="s">
        <v>1809</v>
      </c>
      <c r="AU525" t="s">
        <v>1809</v>
      </c>
      <c r="AV525" t="s">
        <v>1809</v>
      </c>
      <c r="AW525" t="s">
        <v>1809</v>
      </c>
      <c r="AX525" t="s">
        <v>1809</v>
      </c>
      <c r="AY525" t="s">
        <v>1809</v>
      </c>
      <c r="AZ525">
        <v>1</v>
      </c>
      <c r="BA525">
        <v>0</v>
      </c>
      <c r="BB525">
        <v>0</v>
      </c>
      <c r="BC525">
        <v>1</v>
      </c>
      <c r="BD525">
        <v>0</v>
      </c>
      <c r="BE525">
        <v>0</v>
      </c>
      <c r="BF525">
        <v>0</v>
      </c>
      <c r="BG525">
        <v>0</v>
      </c>
      <c r="BH525">
        <v>0</v>
      </c>
      <c r="BI525">
        <v>0</v>
      </c>
      <c r="BJ525">
        <v>0</v>
      </c>
      <c r="BK525">
        <v>0</v>
      </c>
      <c r="BL525">
        <v>0</v>
      </c>
      <c r="BM525">
        <v>1</v>
      </c>
      <c r="BN525">
        <v>0</v>
      </c>
      <c r="BO525">
        <v>0</v>
      </c>
      <c r="BP525">
        <v>1</v>
      </c>
      <c r="BQ525">
        <v>0</v>
      </c>
      <c r="BR525">
        <v>0</v>
      </c>
      <c r="BS525">
        <v>0</v>
      </c>
      <c r="BT525">
        <v>0</v>
      </c>
      <c r="BU525">
        <v>1</v>
      </c>
      <c r="BV525">
        <v>0</v>
      </c>
      <c r="BW525" t="s">
        <v>1809</v>
      </c>
      <c r="BX525" t="s">
        <v>1809</v>
      </c>
      <c r="BY525" t="s">
        <v>1809</v>
      </c>
      <c r="BZ525" t="s">
        <v>1809</v>
      </c>
      <c r="CA525" t="s">
        <v>1809</v>
      </c>
      <c r="CB525" t="s">
        <v>1809</v>
      </c>
      <c r="CC525" t="s">
        <v>1809</v>
      </c>
      <c r="CD525" t="s">
        <v>1809</v>
      </c>
      <c r="CE525" t="s">
        <v>1809</v>
      </c>
      <c r="CF525" t="s">
        <v>1809</v>
      </c>
      <c r="CG525" t="s">
        <v>1809</v>
      </c>
      <c r="CH525">
        <v>0</v>
      </c>
      <c r="CI525" t="s">
        <v>1809</v>
      </c>
      <c r="CJ525" t="s">
        <v>1809</v>
      </c>
      <c r="CK525" t="s">
        <v>1809</v>
      </c>
      <c r="CL525" t="s">
        <v>1809</v>
      </c>
      <c r="CM525" t="s">
        <v>1809</v>
      </c>
      <c r="CN525" t="s">
        <v>1809</v>
      </c>
      <c r="CO525" t="s">
        <v>1809</v>
      </c>
      <c r="CP525" t="s">
        <v>1809</v>
      </c>
      <c r="CQ525" t="s">
        <v>1809</v>
      </c>
      <c r="CR525" t="s">
        <v>1809</v>
      </c>
      <c r="CS525" t="s">
        <v>1809</v>
      </c>
      <c r="CT525" t="s">
        <v>1809</v>
      </c>
      <c r="CU525" t="s">
        <v>1809</v>
      </c>
      <c r="CV525" t="s">
        <v>1809</v>
      </c>
      <c r="CW525" t="s">
        <v>1809</v>
      </c>
      <c r="CX525" t="s">
        <v>1809</v>
      </c>
      <c r="CY525" t="s">
        <v>1809</v>
      </c>
      <c r="CZ525" t="s">
        <v>1809</v>
      </c>
      <c r="DA525" t="s">
        <v>1809</v>
      </c>
      <c r="DB525" t="s">
        <v>1809</v>
      </c>
      <c r="DC525" t="s">
        <v>1809</v>
      </c>
      <c r="DD525" t="s">
        <v>1809</v>
      </c>
      <c r="DE525" t="s">
        <v>1809</v>
      </c>
      <c r="DF525" t="s">
        <v>1809</v>
      </c>
      <c r="DG525" t="s">
        <v>1809</v>
      </c>
      <c r="DH525" t="s">
        <v>1809</v>
      </c>
      <c r="DI525" t="s">
        <v>1809</v>
      </c>
      <c r="DJ525" t="s">
        <v>1809</v>
      </c>
      <c r="DK525" t="s">
        <v>1809</v>
      </c>
      <c r="DL525" t="s">
        <v>1809</v>
      </c>
      <c r="DM525" t="s">
        <v>1809</v>
      </c>
      <c r="DN525" t="s">
        <v>1809</v>
      </c>
      <c r="DO525" t="s">
        <v>1809</v>
      </c>
      <c r="DP525" t="s">
        <v>1809</v>
      </c>
      <c r="DQ525" t="s">
        <v>1809</v>
      </c>
      <c r="DR525" t="s">
        <v>1809</v>
      </c>
      <c r="DS525" t="s">
        <v>1809</v>
      </c>
      <c r="DT525" t="s">
        <v>1809</v>
      </c>
      <c r="DU525" t="s">
        <v>1809</v>
      </c>
      <c r="DV525" t="s">
        <v>1809</v>
      </c>
      <c r="DW525">
        <v>0</v>
      </c>
      <c r="DX525">
        <v>0</v>
      </c>
      <c r="DY525">
        <v>0</v>
      </c>
      <c r="DZ525" t="s">
        <v>1809</v>
      </c>
      <c r="EA525">
        <v>1</v>
      </c>
      <c r="EB525">
        <v>0</v>
      </c>
      <c r="EC525">
        <v>0</v>
      </c>
      <c r="ED525">
        <v>0</v>
      </c>
      <c r="EE525">
        <v>0</v>
      </c>
      <c r="EF525">
        <v>0</v>
      </c>
      <c r="EG525">
        <v>1</v>
      </c>
      <c r="EH525">
        <v>0</v>
      </c>
      <c r="EI525">
        <v>0</v>
      </c>
      <c r="EJ525">
        <v>0</v>
      </c>
      <c r="EK525">
        <v>0</v>
      </c>
      <c r="EL525">
        <v>0</v>
      </c>
      <c r="EM525" t="s">
        <v>1809</v>
      </c>
      <c r="EN525" t="s">
        <v>1809</v>
      </c>
      <c r="EO525" t="s">
        <v>1809</v>
      </c>
      <c r="EP525" t="s">
        <v>1809</v>
      </c>
      <c r="EQ525" t="s">
        <v>1809</v>
      </c>
      <c r="ER525">
        <v>1</v>
      </c>
      <c r="ES525">
        <v>1</v>
      </c>
      <c r="ET525">
        <v>0</v>
      </c>
      <c r="EU525">
        <v>1</v>
      </c>
      <c r="EV525">
        <v>1</v>
      </c>
      <c r="EW525">
        <v>0</v>
      </c>
    </row>
    <row r="526" spans="1:153" x14ac:dyDescent="0.35">
      <c r="A526" t="s">
        <v>1283</v>
      </c>
      <c r="B526" s="1">
        <v>42979</v>
      </c>
      <c r="C526" s="1">
        <v>43100</v>
      </c>
      <c r="D526">
        <v>1</v>
      </c>
      <c r="E526">
        <v>0</v>
      </c>
      <c r="F526">
        <v>1</v>
      </c>
      <c r="G526">
        <v>0</v>
      </c>
      <c r="H526">
        <v>0</v>
      </c>
      <c r="I526">
        <v>0</v>
      </c>
      <c r="J526">
        <v>1</v>
      </c>
      <c r="K526">
        <v>2</v>
      </c>
      <c r="L526">
        <v>0</v>
      </c>
      <c r="M526">
        <v>1</v>
      </c>
      <c r="N526">
        <v>1</v>
      </c>
      <c r="O526">
        <v>1</v>
      </c>
      <c r="P526">
        <v>0</v>
      </c>
      <c r="Q526">
        <v>0</v>
      </c>
      <c r="R526">
        <v>0</v>
      </c>
      <c r="S526">
        <v>0</v>
      </c>
      <c r="T526">
        <v>0</v>
      </c>
      <c r="U526">
        <v>0</v>
      </c>
      <c r="V526">
        <v>0</v>
      </c>
      <c r="W526">
        <v>0</v>
      </c>
      <c r="X526">
        <v>1</v>
      </c>
      <c r="Y526">
        <v>1</v>
      </c>
      <c r="Z526">
        <v>1</v>
      </c>
      <c r="AA526">
        <v>1</v>
      </c>
      <c r="AB526">
        <v>1</v>
      </c>
      <c r="AC526">
        <v>1</v>
      </c>
      <c r="AD526">
        <v>1</v>
      </c>
      <c r="AE526">
        <v>1</v>
      </c>
      <c r="AF526">
        <v>1</v>
      </c>
      <c r="AG526">
        <v>0</v>
      </c>
      <c r="AH526">
        <v>1</v>
      </c>
      <c r="AI526">
        <v>1</v>
      </c>
      <c r="AJ526">
        <v>0</v>
      </c>
      <c r="AK526">
        <v>0</v>
      </c>
      <c r="AL526">
        <v>0</v>
      </c>
      <c r="AM526">
        <v>0</v>
      </c>
      <c r="AN526">
        <v>1</v>
      </c>
      <c r="AO526">
        <v>0</v>
      </c>
      <c r="AP526" t="s">
        <v>1809</v>
      </c>
      <c r="AQ526" t="s">
        <v>1809</v>
      </c>
      <c r="AR526" t="s">
        <v>1809</v>
      </c>
      <c r="AS526" t="s">
        <v>1809</v>
      </c>
      <c r="AT526" t="s">
        <v>1809</v>
      </c>
      <c r="AU526" t="s">
        <v>1809</v>
      </c>
      <c r="AV526" t="s">
        <v>1809</v>
      </c>
      <c r="AW526" t="s">
        <v>1809</v>
      </c>
      <c r="AX526" t="s">
        <v>1809</v>
      </c>
      <c r="AY526" t="s">
        <v>1809</v>
      </c>
      <c r="AZ526">
        <v>1</v>
      </c>
      <c r="BA526">
        <v>0</v>
      </c>
      <c r="BB526">
        <v>0</v>
      </c>
      <c r="BC526">
        <v>1</v>
      </c>
      <c r="BD526">
        <v>0</v>
      </c>
      <c r="BE526">
        <v>0</v>
      </c>
      <c r="BF526">
        <v>0</v>
      </c>
      <c r="BG526">
        <v>0</v>
      </c>
      <c r="BH526">
        <v>0</v>
      </c>
      <c r="BI526">
        <v>0</v>
      </c>
      <c r="BJ526">
        <v>0</v>
      </c>
      <c r="BK526">
        <v>0</v>
      </c>
      <c r="BL526">
        <v>0</v>
      </c>
      <c r="BM526">
        <v>1</v>
      </c>
      <c r="BN526">
        <v>0</v>
      </c>
      <c r="BO526">
        <v>0</v>
      </c>
      <c r="BP526">
        <v>1</v>
      </c>
      <c r="BQ526">
        <v>0</v>
      </c>
      <c r="BR526">
        <v>0</v>
      </c>
      <c r="BS526">
        <v>0</v>
      </c>
      <c r="BT526">
        <v>0</v>
      </c>
      <c r="BU526">
        <v>1</v>
      </c>
      <c r="BV526">
        <v>0</v>
      </c>
      <c r="BW526" t="s">
        <v>1809</v>
      </c>
      <c r="BX526" t="s">
        <v>1809</v>
      </c>
      <c r="BY526" t="s">
        <v>1809</v>
      </c>
      <c r="BZ526" t="s">
        <v>1809</v>
      </c>
      <c r="CA526" t="s">
        <v>1809</v>
      </c>
      <c r="CB526" t="s">
        <v>1809</v>
      </c>
      <c r="CC526" t="s">
        <v>1809</v>
      </c>
      <c r="CD526" t="s">
        <v>1809</v>
      </c>
      <c r="CE526" t="s">
        <v>1809</v>
      </c>
      <c r="CF526" t="s">
        <v>1809</v>
      </c>
      <c r="CG526" t="s">
        <v>1809</v>
      </c>
      <c r="CH526">
        <v>0</v>
      </c>
      <c r="CI526" t="s">
        <v>1809</v>
      </c>
      <c r="CJ526" t="s">
        <v>1809</v>
      </c>
      <c r="CK526" t="s">
        <v>1809</v>
      </c>
      <c r="CL526" t="s">
        <v>1809</v>
      </c>
      <c r="CM526" t="s">
        <v>1809</v>
      </c>
      <c r="CN526" t="s">
        <v>1809</v>
      </c>
      <c r="CO526" t="s">
        <v>1809</v>
      </c>
      <c r="CP526" t="s">
        <v>1809</v>
      </c>
      <c r="CQ526" t="s">
        <v>1809</v>
      </c>
      <c r="CR526" t="s">
        <v>1809</v>
      </c>
      <c r="CS526" t="s">
        <v>1809</v>
      </c>
      <c r="CT526" t="s">
        <v>1809</v>
      </c>
      <c r="CU526" t="s">
        <v>1809</v>
      </c>
      <c r="CV526" t="s">
        <v>1809</v>
      </c>
      <c r="CW526" t="s">
        <v>1809</v>
      </c>
      <c r="CX526" t="s">
        <v>1809</v>
      </c>
      <c r="CY526" t="s">
        <v>1809</v>
      </c>
      <c r="CZ526" t="s">
        <v>1809</v>
      </c>
      <c r="DA526" t="s">
        <v>1809</v>
      </c>
      <c r="DB526" t="s">
        <v>1809</v>
      </c>
      <c r="DC526" t="s">
        <v>1809</v>
      </c>
      <c r="DD526" t="s">
        <v>1809</v>
      </c>
      <c r="DE526" t="s">
        <v>1809</v>
      </c>
      <c r="DF526" t="s">
        <v>1809</v>
      </c>
      <c r="DG526" t="s">
        <v>1809</v>
      </c>
      <c r="DH526" t="s">
        <v>1809</v>
      </c>
      <c r="DI526" t="s">
        <v>1809</v>
      </c>
      <c r="DJ526" t="s">
        <v>1809</v>
      </c>
      <c r="DK526" t="s">
        <v>1809</v>
      </c>
      <c r="DL526" t="s">
        <v>1809</v>
      </c>
      <c r="DM526" t="s">
        <v>1809</v>
      </c>
      <c r="DN526" t="s">
        <v>1809</v>
      </c>
      <c r="DO526" t="s">
        <v>1809</v>
      </c>
      <c r="DP526" t="s">
        <v>1809</v>
      </c>
      <c r="DQ526" t="s">
        <v>1809</v>
      </c>
      <c r="DR526" t="s">
        <v>1809</v>
      </c>
      <c r="DS526" t="s">
        <v>1809</v>
      </c>
      <c r="DT526" t="s">
        <v>1809</v>
      </c>
      <c r="DU526" t="s">
        <v>1809</v>
      </c>
      <c r="DV526" t="s">
        <v>1809</v>
      </c>
      <c r="DW526">
        <v>0</v>
      </c>
      <c r="DX526">
        <v>0</v>
      </c>
      <c r="DY526">
        <v>0</v>
      </c>
      <c r="DZ526" t="s">
        <v>1809</v>
      </c>
      <c r="EA526">
        <v>1</v>
      </c>
      <c r="EB526">
        <v>0</v>
      </c>
      <c r="EC526">
        <v>0</v>
      </c>
      <c r="ED526">
        <v>0</v>
      </c>
      <c r="EE526">
        <v>0</v>
      </c>
      <c r="EF526">
        <v>0</v>
      </c>
      <c r="EG526">
        <v>1</v>
      </c>
      <c r="EH526">
        <v>0</v>
      </c>
      <c r="EI526">
        <v>0</v>
      </c>
      <c r="EJ526">
        <v>0</v>
      </c>
      <c r="EK526">
        <v>0</v>
      </c>
      <c r="EL526">
        <v>0</v>
      </c>
      <c r="EM526" t="s">
        <v>1809</v>
      </c>
      <c r="EN526" t="s">
        <v>1809</v>
      </c>
      <c r="EO526" t="s">
        <v>1809</v>
      </c>
      <c r="EP526" t="s">
        <v>1809</v>
      </c>
      <c r="EQ526" t="s">
        <v>1809</v>
      </c>
      <c r="ER526">
        <v>1</v>
      </c>
      <c r="ES526">
        <v>1</v>
      </c>
      <c r="ET526">
        <v>0</v>
      </c>
      <c r="EU526">
        <v>1</v>
      </c>
      <c r="EV526">
        <v>1</v>
      </c>
      <c r="EW526">
        <v>0</v>
      </c>
    </row>
    <row r="527" spans="1:153" x14ac:dyDescent="0.35">
      <c r="A527" t="s">
        <v>1283</v>
      </c>
      <c r="B527" s="1">
        <v>43101</v>
      </c>
      <c r="C527" s="1">
        <v>43234</v>
      </c>
      <c r="D527">
        <v>1</v>
      </c>
      <c r="E527">
        <v>0</v>
      </c>
      <c r="F527">
        <v>1</v>
      </c>
      <c r="G527">
        <v>0</v>
      </c>
      <c r="H527">
        <v>0</v>
      </c>
      <c r="I527">
        <v>0</v>
      </c>
      <c r="J527">
        <v>1</v>
      </c>
      <c r="K527">
        <v>2</v>
      </c>
      <c r="L527">
        <v>0</v>
      </c>
      <c r="M527">
        <v>1</v>
      </c>
      <c r="N527">
        <v>1</v>
      </c>
      <c r="O527">
        <v>1</v>
      </c>
      <c r="P527">
        <v>0</v>
      </c>
      <c r="Q527">
        <v>0</v>
      </c>
      <c r="R527">
        <v>0</v>
      </c>
      <c r="S527">
        <v>0</v>
      </c>
      <c r="T527">
        <v>0</v>
      </c>
      <c r="U527">
        <v>0</v>
      </c>
      <c r="V527">
        <v>0</v>
      </c>
      <c r="W527">
        <v>0</v>
      </c>
      <c r="X527">
        <v>1</v>
      </c>
      <c r="Y527">
        <v>1</v>
      </c>
      <c r="Z527">
        <v>1</v>
      </c>
      <c r="AA527">
        <v>1</v>
      </c>
      <c r="AB527">
        <v>1</v>
      </c>
      <c r="AC527">
        <v>1</v>
      </c>
      <c r="AD527">
        <v>1</v>
      </c>
      <c r="AE527">
        <v>1</v>
      </c>
      <c r="AF527">
        <v>1</v>
      </c>
      <c r="AG527">
        <v>0</v>
      </c>
      <c r="AH527">
        <v>1</v>
      </c>
      <c r="AI527">
        <v>1</v>
      </c>
      <c r="AJ527">
        <v>0</v>
      </c>
      <c r="AK527">
        <v>0</v>
      </c>
      <c r="AL527">
        <v>0</v>
      </c>
      <c r="AM527">
        <v>0</v>
      </c>
      <c r="AN527">
        <v>1</v>
      </c>
      <c r="AO527">
        <v>0</v>
      </c>
      <c r="AP527" t="s">
        <v>1809</v>
      </c>
      <c r="AQ527" t="s">
        <v>1809</v>
      </c>
      <c r="AR527" t="s">
        <v>1809</v>
      </c>
      <c r="AS527" t="s">
        <v>1809</v>
      </c>
      <c r="AT527" t="s">
        <v>1809</v>
      </c>
      <c r="AU527" t="s">
        <v>1809</v>
      </c>
      <c r="AV527" t="s">
        <v>1809</v>
      </c>
      <c r="AW527" t="s">
        <v>1809</v>
      </c>
      <c r="AX527" t="s">
        <v>1809</v>
      </c>
      <c r="AY527" t="s">
        <v>1809</v>
      </c>
      <c r="AZ527">
        <v>1</v>
      </c>
      <c r="BA527">
        <v>0</v>
      </c>
      <c r="BB527">
        <v>0</v>
      </c>
      <c r="BC527">
        <v>1</v>
      </c>
      <c r="BD527">
        <v>0</v>
      </c>
      <c r="BE527">
        <v>0</v>
      </c>
      <c r="BF527">
        <v>0</v>
      </c>
      <c r="BG527">
        <v>0</v>
      </c>
      <c r="BH527">
        <v>0</v>
      </c>
      <c r="BI527">
        <v>0</v>
      </c>
      <c r="BJ527">
        <v>0</v>
      </c>
      <c r="BK527">
        <v>0</v>
      </c>
      <c r="BL527">
        <v>0</v>
      </c>
      <c r="BM527">
        <v>1</v>
      </c>
      <c r="BN527">
        <v>0</v>
      </c>
      <c r="BO527">
        <v>0</v>
      </c>
      <c r="BP527">
        <v>1</v>
      </c>
      <c r="BQ527">
        <v>0</v>
      </c>
      <c r="BR527">
        <v>0</v>
      </c>
      <c r="BS527">
        <v>0</v>
      </c>
      <c r="BT527">
        <v>0</v>
      </c>
      <c r="BU527">
        <v>1</v>
      </c>
      <c r="BV527">
        <v>0</v>
      </c>
      <c r="BW527" t="s">
        <v>1809</v>
      </c>
      <c r="BX527" t="s">
        <v>1809</v>
      </c>
      <c r="BY527" t="s">
        <v>1809</v>
      </c>
      <c r="BZ527" t="s">
        <v>1809</v>
      </c>
      <c r="CA527" t="s">
        <v>1809</v>
      </c>
      <c r="CB527" t="s">
        <v>1809</v>
      </c>
      <c r="CC527" t="s">
        <v>1809</v>
      </c>
      <c r="CD527" t="s">
        <v>1809</v>
      </c>
      <c r="CE527" t="s">
        <v>1809</v>
      </c>
      <c r="CF527" t="s">
        <v>1809</v>
      </c>
      <c r="CG527" t="s">
        <v>1809</v>
      </c>
      <c r="CH527">
        <v>0</v>
      </c>
      <c r="CI527" t="s">
        <v>1809</v>
      </c>
      <c r="CJ527" t="s">
        <v>1809</v>
      </c>
      <c r="CK527" t="s">
        <v>1809</v>
      </c>
      <c r="CL527" t="s">
        <v>1809</v>
      </c>
      <c r="CM527" t="s">
        <v>1809</v>
      </c>
      <c r="CN527" t="s">
        <v>1809</v>
      </c>
      <c r="CO527" t="s">
        <v>1809</v>
      </c>
      <c r="CP527" t="s">
        <v>1809</v>
      </c>
      <c r="CQ527" t="s">
        <v>1809</v>
      </c>
      <c r="CR527" t="s">
        <v>1809</v>
      </c>
      <c r="CS527" t="s">
        <v>1809</v>
      </c>
      <c r="CT527" t="s">
        <v>1809</v>
      </c>
      <c r="CU527" t="s">
        <v>1809</v>
      </c>
      <c r="CV527" t="s">
        <v>1809</v>
      </c>
      <c r="CW527" t="s">
        <v>1809</v>
      </c>
      <c r="CX527" t="s">
        <v>1809</v>
      </c>
      <c r="CY527" t="s">
        <v>1809</v>
      </c>
      <c r="CZ527" t="s">
        <v>1809</v>
      </c>
      <c r="DA527" t="s">
        <v>1809</v>
      </c>
      <c r="DB527" t="s">
        <v>1809</v>
      </c>
      <c r="DC527" t="s">
        <v>1809</v>
      </c>
      <c r="DD527" t="s">
        <v>1809</v>
      </c>
      <c r="DE527" t="s">
        <v>1809</v>
      </c>
      <c r="DF527" t="s">
        <v>1809</v>
      </c>
      <c r="DG527" t="s">
        <v>1809</v>
      </c>
      <c r="DH527" t="s">
        <v>1809</v>
      </c>
      <c r="DI527" t="s">
        <v>1809</v>
      </c>
      <c r="DJ527" t="s">
        <v>1809</v>
      </c>
      <c r="DK527" t="s">
        <v>1809</v>
      </c>
      <c r="DL527" t="s">
        <v>1809</v>
      </c>
      <c r="DM527" t="s">
        <v>1809</v>
      </c>
      <c r="DN527" t="s">
        <v>1809</v>
      </c>
      <c r="DO527" t="s">
        <v>1809</v>
      </c>
      <c r="DP527" t="s">
        <v>1809</v>
      </c>
      <c r="DQ527" t="s">
        <v>1809</v>
      </c>
      <c r="DR527" t="s">
        <v>1809</v>
      </c>
      <c r="DS527" t="s">
        <v>1809</v>
      </c>
      <c r="DT527" t="s">
        <v>1809</v>
      </c>
      <c r="DU527" t="s">
        <v>1809</v>
      </c>
      <c r="DV527" t="s">
        <v>1809</v>
      </c>
      <c r="DW527">
        <v>0</v>
      </c>
      <c r="DX527">
        <v>0</v>
      </c>
      <c r="DY527">
        <v>0</v>
      </c>
      <c r="DZ527" t="s">
        <v>1809</v>
      </c>
      <c r="EA527">
        <v>1</v>
      </c>
      <c r="EB527">
        <v>0</v>
      </c>
      <c r="EC527">
        <v>0</v>
      </c>
      <c r="ED527">
        <v>0</v>
      </c>
      <c r="EE527">
        <v>0</v>
      </c>
      <c r="EF527">
        <v>0</v>
      </c>
      <c r="EG527">
        <v>1</v>
      </c>
      <c r="EH527">
        <v>0</v>
      </c>
      <c r="EI527">
        <v>0</v>
      </c>
      <c r="EJ527">
        <v>0</v>
      </c>
      <c r="EK527">
        <v>0</v>
      </c>
      <c r="EL527">
        <v>0</v>
      </c>
      <c r="EM527" t="s">
        <v>1809</v>
      </c>
      <c r="EN527" t="s">
        <v>1809</v>
      </c>
      <c r="EO527" t="s">
        <v>1809</v>
      </c>
      <c r="EP527" t="s">
        <v>1809</v>
      </c>
      <c r="EQ527" t="s">
        <v>1809</v>
      </c>
      <c r="ER527">
        <v>1</v>
      </c>
      <c r="ES527">
        <v>1</v>
      </c>
      <c r="ET527">
        <v>0</v>
      </c>
      <c r="EU527">
        <v>1</v>
      </c>
      <c r="EV527">
        <v>1</v>
      </c>
      <c r="EW527">
        <v>0</v>
      </c>
    </row>
    <row r="528" spans="1:153" x14ac:dyDescent="0.35">
      <c r="A528" t="s">
        <v>1283</v>
      </c>
      <c r="B528" s="1">
        <v>43235</v>
      </c>
      <c r="C528" s="1">
        <v>43275</v>
      </c>
      <c r="D528">
        <v>1</v>
      </c>
      <c r="E528">
        <v>0</v>
      </c>
      <c r="F528">
        <v>1</v>
      </c>
      <c r="G528">
        <v>0</v>
      </c>
      <c r="H528">
        <v>0</v>
      </c>
      <c r="I528">
        <v>0</v>
      </c>
      <c r="J528">
        <v>1</v>
      </c>
      <c r="K528">
        <v>2</v>
      </c>
      <c r="L528">
        <v>0</v>
      </c>
      <c r="M528">
        <v>1</v>
      </c>
      <c r="N528">
        <v>1</v>
      </c>
      <c r="O528">
        <v>1</v>
      </c>
      <c r="P528">
        <v>1</v>
      </c>
      <c r="Q528">
        <v>0</v>
      </c>
      <c r="R528">
        <v>0</v>
      </c>
      <c r="S528">
        <v>0</v>
      </c>
      <c r="T528">
        <v>0</v>
      </c>
      <c r="U528">
        <v>0</v>
      </c>
      <c r="V528">
        <v>0</v>
      </c>
      <c r="W528">
        <v>0</v>
      </c>
      <c r="X528">
        <v>1</v>
      </c>
      <c r="Y528">
        <v>1</v>
      </c>
      <c r="Z528">
        <v>1</v>
      </c>
      <c r="AA528">
        <v>1</v>
      </c>
      <c r="AB528">
        <v>1</v>
      </c>
      <c r="AC528">
        <v>1</v>
      </c>
      <c r="AD528">
        <v>1</v>
      </c>
      <c r="AE528">
        <v>1</v>
      </c>
      <c r="AF528">
        <v>1</v>
      </c>
      <c r="AG528">
        <v>0</v>
      </c>
      <c r="AH528">
        <v>1</v>
      </c>
      <c r="AI528">
        <v>1</v>
      </c>
      <c r="AJ528">
        <v>0</v>
      </c>
      <c r="AK528">
        <v>0</v>
      </c>
      <c r="AL528">
        <v>0</v>
      </c>
      <c r="AM528">
        <v>0</v>
      </c>
      <c r="AN528">
        <v>1</v>
      </c>
      <c r="AO528">
        <v>0</v>
      </c>
      <c r="AP528" t="s">
        <v>1809</v>
      </c>
      <c r="AQ528" t="s">
        <v>1809</v>
      </c>
      <c r="AR528" t="s">
        <v>1809</v>
      </c>
      <c r="AS528" t="s">
        <v>1809</v>
      </c>
      <c r="AT528" t="s">
        <v>1809</v>
      </c>
      <c r="AU528" t="s">
        <v>1809</v>
      </c>
      <c r="AV528" t="s">
        <v>1809</v>
      </c>
      <c r="AW528" t="s">
        <v>1809</v>
      </c>
      <c r="AX528" t="s">
        <v>1809</v>
      </c>
      <c r="AY528" t="s">
        <v>1809</v>
      </c>
      <c r="AZ528">
        <v>1</v>
      </c>
      <c r="BA528">
        <v>0</v>
      </c>
      <c r="BB528">
        <v>0</v>
      </c>
      <c r="BC528">
        <v>1</v>
      </c>
      <c r="BD528">
        <v>0</v>
      </c>
      <c r="BE528">
        <v>0</v>
      </c>
      <c r="BF528">
        <v>0</v>
      </c>
      <c r="BG528">
        <v>0</v>
      </c>
      <c r="BH528">
        <v>0</v>
      </c>
      <c r="BI528">
        <v>0</v>
      </c>
      <c r="BJ528">
        <v>0</v>
      </c>
      <c r="BK528">
        <v>0</v>
      </c>
      <c r="BL528">
        <v>0</v>
      </c>
      <c r="BM528">
        <v>1</v>
      </c>
      <c r="BN528">
        <v>0</v>
      </c>
      <c r="BO528">
        <v>0</v>
      </c>
      <c r="BP528">
        <v>1</v>
      </c>
      <c r="BQ528">
        <v>0</v>
      </c>
      <c r="BR528">
        <v>0</v>
      </c>
      <c r="BS528">
        <v>0</v>
      </c>
      <c r="BT528">
        <v>0</v>
      </c>
      <c r="BU528">
        <v>1</v>
      </c>
      <c r="BV528">
        <v>0</v>
      </c>
      <c r="BW528" t="s">
        <v>1809</v>
      </c>
      <c r="BX528" t="s">
        <v>1809</v>
      </c>
      <c r="BY528" t="s">
        <v>1809</v>
      </c>
      <c r="BZ528" t="s">
        <v>1809</v>
      </c>
      <c r="CA528" t="s">
        <v>1809</v>
      </c>
      <c r="CB528" t="s">
        <v>1809</v>
      </c>
      <c r="CC528" t="s">
        <v>1809</v>
      </c>
      <c r="CD528" t="s">
        <v>1809</v>
      </c>
      <c r="CE528" t="s">
        <v>1809</v>
      </c>
      <c r="CF528" t="s">
        <v>1809</v>
      </c>
      <c r="CG528" t="s">
        <v>1809</v>
      </c>
      <c r="CH528">
        <v>0</v>
      </c>
      <c r="CI528" t="s">
        <v>1809</v>
      </c>
      <c r="CJ528" t="s">
        <v>1809</v>
      </c>
      <c r="CK528" t="s">
        <v>1809</v>
      </c>
      <c r="CL528" t="s">
        <v>1809</v>
      </c>
      <c r="CM528" t="s">
        <v>1809</v>
      </c>
      <c r="CN528" t="s">
        <v>1809</v>
      </c>
      <c r="CO528" t="s">
        <v>1809</v>
      </c>
      <c r="CP528" t="s">
        <v>1809</v>
      </c>
      <c r="CQ528" t="s">
        <v>1809</v>
      </c>
      <c r="CR528" t="s">
        <v>1809</v>
      </c>
      <c r="CS528" t="s">
        <v>1809</v>
      </c>
      <c r="CT528" t="s">
        <v>1809</v>
      </c>
      <c r="CU528" t="s">
        <v>1809</v>
      </c>
      <c r="CV528" t="s">
        <v>1809</v>
      </c>
      <c r="CW528" t="s">
        <v>1809</v>
      </c>
      <c r="CX528" t="s">
        <v>1809</v>
      </c>
      <c r="CY528" t="s">
        <v>1809</v>
      </c>
      <c r="CZ528" t="s">
        <v>1809</v>
      </c>
      <c r="DA528" t="s">
        <v>1809</v>
      </c>
      <c r="DB528" t="s">
        <v>1809</v>
      </c>
      <c r="DC528" t="s">
        <v>1809</v>
      </c>
      <c r="DD528" t="s">
        <v>1809</v>
      </c>
      <c r="DE528" t="s">
        <v>1809</v>
      </c>
      <c r="DF528" t="s">
        <v>1809</v>
      </c>
      <c r="DG528" t="s">
        <v>1809</v>
      </c>
      <c r="DH528" t="s">
        <v>1809</v>
      </c>
      <c r="DI528" t="s">
        <v>1809</v>
      </c>
      <c r="DJ528" t="s">
        <v>1809</v>
      </c>
      <c r="DK528" t="s">
        <v>1809</v>
      </c>
      <c r="DL528" t="s">
        <v>1809</v>
      </c>
      <c r="DM528" t="s">
        <v>1809</v>
      </c>
      <c r="DN528" t="s">
        <v>1809</v>
      </c>
      <c r="DO528" t="s">
        <v>1809</v>
      </c>
      <c r="DP528" t="s">
        <v>1809</v>
      </c>
      <c r="DQ528" t="s">
        <v>1809</v>
      </c>
      <c r="DR528" t="s">
        <v>1809</v>
      </c>
      <c r="DS528" t="s">
        <v>1809</v>
      </c>
      <c r="DT528" t="s">
        <v>1809</v>
      </c>
      <c r="DU528" t="s">
        <v>1809</v>
      </c>
      <c r="DV528" t="s">
        <v>1809</v>
      </c>
      <c r="DW528">
        <v>0</v>
      </c>
      <c r="DX528">
        <v>0</v>
      </c>
      <c r="DY528">
        <v>0</v>
      </c>
      <c r="DZ528" t="s">
        <v>1809</v>
      </c>
      <c r="EA528">
        <v>1</v>
      </c>
      <c r="EB528">
        <v>0</v>
      </c>
      <c r="EC528">
        <v>0</v>
      </c>
      <c r="ED528">
        <v>0</v>
      </c>
      <c r="EE528">
        <v>0</v>
      </c>
      <c r="EF528">
        <v>0</v>
      </c>
      <c r="EG528">
        <v>1</v>
      </c>
      <c r="EH528">
        <v>0</v>
      </c>
      <c r="EI528">
        <v>0</v>
      </c>
      <c r="EJ528">
        <v>0</v>
      </c>
      <c r="EK528">
        <v>0</v>
      </c>
      <c r="EL528">
        <v>0</v>
      </c>
      <c r="EM528" t="s">
        <v>1809</v>
      </c>
      <c r="EN528" t="s">
        <v>1809</v>
      </c>
      <c r="EO528" t="s">
        <v>1809</v>
      </c>
      <c r="EP528" t="s">
        <v>1809</v>
      </c>
      <c r="EQ528" t="s">
        <v>1809</v>
      </c>
      <c r="ER528">
        <v>1</v>
      </c>
      <c r="ES528">
        <v>1</v>
      </c>
      <c r="ET528">
        <v>0</v>
      </c>
      <c r="EU528">
        <v>1</v>
      </c>
      <c r="EV528">
        <v>1</v>
      </c>
      <c r="EW528">
        <v>0</v>
      </c>
    </row>
    <row r="529" spans="1:153" x14ac:dyDescent="0.35">
      <c r="A529" t="s">
        <v>1283</v>
      </c>
      <c r="B529" s="1">
        <v>43276</v>
      </c>
      <c r="C529" s="1">
        <v>43282</v>
      </c>
      <c r="D529">
        <v>1</v>
      </c>
      <c r="E529">
        <v>0</v>
      </c>
      <c r="F529">
        <v>1</v>
      </c>
      <c r="G529">
        <v>0</v>
      </c>
      <c r="H529">
        <v>0</v>
      </c>
      <c r="I529">
        <v>0</v>
      </c>
      <c r="J529">
        <v>1</v>
      </c>
      <c r="K529">
        <v>2</v>
      </c>
      <c r="L529">
        <v>0</v>
      </c>
      <c r="M529">
        <v>1</v>
      </c>
      <c r="N529">
        <v>1</v>
      </c>
      <c r="O529">
        <v>1</v>
      </c>
      <c r="P529">
        <v>1</v>
      </c>
      <c r="Q529">
        <v>0</v>
      </c>
      <c r="R529">
        <v>0</v>
      </c>
      <c r="S529">
        <v>0</v>
      </c>
      <c r="T529">
        <v>0</v>
      </c>
      <c r="U529">
        <v>0</v>
      </c>
      <c r="V529">
        <v>0</v>
      </c>
      <c r="W529">
        <v>0</v>
      </c>
      <c r="X529">
        <v>1</v>
      </c>
      <c r="Y529">
        <v>1</v>
      </c>
      <c r="Z529">
        <v>1</v>
      </c>
      <c r="AA529">
        <v>1</v>
      </c>
      <c r="AB529">
        <v>1</v>
      </c>
      <c r="AC529">
        <v>1</v>
      </c>
      <c r="AD529">
        <v>1</v>
      </c>
      <c r="AE529">
        <v>1</v>
      </c>
      <c r="AF529">
        <v>1</v>
      </c>
      <c r="AG529">
        <v>0</v>
      </c>
      <c r="AH529">
        <v>1</v>
      </c>
      <c r="AI529">
        <v>1</v>
      </c>
      <c r="AJ529">
        <v>0</v>
      </c>
      <c r="AK529">
        <v>0</v>
      </c>
      <c r="AL529">
        <v>0</v>
      </c>
      <c r="AM529">
        <v>0</v>
      </c>
      <c r="AN529">
        <v>1</v>
      </c>
      <c r="AO529">
        <v>0</v>
      </c>
      <c r="AP529" t="s">
        <v>1809</v>
      </c>
      <c r="AQ529" t="s">
        <v>1809</v>
      </c>
      <c r="AR529" t="s">
        <v>1809</v>
      </c>
      <c r="AS529" t="s">
        <v>1809</v>
      </c>
      <c r="AT529" t="s">
        <v>1809</v>
      </c>
      <c r="AU529" t="s">
        <v>1809</v>
      </c>
      <c r="AV529" t="s">
        <v>1809</v>
      </c>
      <c r="AW529" t="s">
        <v>1809</v>
      </c>
      <c r="AX529" t="s">
        <v>1809</v>
      </c>
      <c r="AY529" t="s">
        <v>1809</v>
      </c>
      <c r="AZ529">
        <v>1</v>
      </c>
      <c r="BA529">
        <v>0</v>
      </c>
      <c r="BB529">
        <v>0</v>
      </c>
      <c r="BC529">
        <v>1</v>
      </c>
      <c r="BD529">
        <v>0</v>
      </c>
      <c r="BE529">
        <v>0</v>
      </c>
      <c r="BF529">
        <v>0</v>
      </c>
      <c r="BG529">
        <v>0</v>
      </c>
      <c r="BH529">
        <v>0</v>
      </c>
      <c r="BI529">
        <v>0</v>
      </c>
      <c r="BJ529">
        <v>0</v>
      </c>
      <c r="BK529">
        <v>0</v>
      </c>
      <c r="BL529">
        <v>0</v>
      </c>
      <c r="BM529">
        <v>1</v>
      </c>
      <c r="BN529">
        <v>0</v>
      </c>
      <c r="BO529">
        <v>0</v>
      </c>
      <c r="BP529">
        <v>1</v>
      </c>
      <c r="BQ529">
        <v>0</v>
      </c>
      <c r="BR529">
        <v>0</v>
      </c>
      <c r="BS529">
        <v>0</v>
      </c>
      <c r="BT529">
        <v>0</v>
      </c>
      <c r="BU529">
        <v>1</v>
      </c>
      <c r="BV529">
        <v>0</v>
      </c>
      <c r="BW529" t="s">
        <v>1809</v>
      </c>
      <c r="BX529" t="s">
        <v>1809</v>
      </c>
      <c r="BY529" t="s">
        <v>1809</v>
      </c>
      <c r="BZ529" t="s">
        <v>1809</v>
      </c>
      <c r="CA529" t="s">
        <v>1809</v>
      </c>
      <c r="CB529" t="s">
        <v>1809</v>
      </c>
      <c r="CC529" t="s">
        <v>1809</v>
      </c>
      <c r="CD529" t="s">
        <v>1809</v>
      </c>
      <c r="CE529" t="s">
        <v>1809</v>
      </c>
      <c r="CF529" t="s">
        <v>1809</v>
      </c>
      <c r="CG529" t="s">
        <v>1809</v>
      </c>
      <c r="CH529">
        <v>0</v>
      </c>
      <c r="CI529" t="s">
        <v>1809</v>
      </c>
      <c r="CJ529" t="s">
        <v>1809</v>
      </c>
      <c r="CK529" t="s">
        <v>1809</v>
      </c>
      <c r="CL529" t="s">
        <v>1809</v>
      </c>
      <c r="CM529" t="s">
        <v>1809</v>
      </c>
      <c r="CN529" t="s">
        <v>1809</v>
      </c>
      <c r="CO529" t="s">
        <v>1809</v>
      </c>
      <c r="CP529" t="s">
        <v>1809</v>
      </c>
      <c r="CQ529" t="s">
        <v>1809</v>
      </c>
      <c r="CR529" t="s">
        <v>1809</v>
      </c>
      <c r="CS529" t="s">
        <v>1809</v>
      </c>
      <c r="CT529" t="s">
        <v>1809</v>
      </c>
      <c r="CU529" t="s">
        <v>1809</v>
      </c>
      <c r="CV529" t="s">
        <v>1809</v>
      </c>
      <c r="CW529" t="s">
        <v>1809</v>
      </c>
      <c r="CX529" t="s">
        <v>1809</v>
      </c>
      <c r="CY529" t="s">
        <v>1809</v>
      </c>
      <c r="CZ529" t="s">
        <v>1809</v>
      </c>
      <c r="DA529" t="s">
        <v>1809</v>
      </c>
      <c r="DB529" t="s">
        <v>1809</v>
      </c>
      <c r="DC529" t="s">
        <v>1809</v>
      </c>
      <c r="DD529" t="s">
        <v>1809</v>
      </c>
      <c r="DE529" t="s">
        <v>1809</v>
      </c>
      <c r="DF529" t="s">
        <v>1809</v>
      </c>
      <c r="DG529" t="s">
        <v>1809</v>
      </c>
      <c r="DH529" t="s">
        <v>1809</v>
      </c>
      <c r="DI529" t="s">
        <v>1809</v>
      </c>
      <c r="DJ529" t="s">
        <v>1809</v>
      </c>
      <c r="DK529" t="s">
        <v>1809</v>
      </c>
      <c r="DL529" t="s">
        <v>1809</v>
      </c>
      <c r="DM529" t="s">
        <v>1809</v>
      </c>
      <c r="DN529" t="s">
        <v>1809</v>
      </c>
      <c r="DO529" t="s">
        <v>1809</v>
      </c>
      <c r="DP529" t="s">
        <v>1809</v>
      </c>
      <c r="DQ529" t="s">
        <v>1809</v>
      </c>
      <c r="DR529" t="s">
        <v>1809</v>
      </c>
      <c r="DS529" t="s">
        <v>1809</v>
      </c>
      <c r="DT529" t="s">
        <v>1809</v>
      </c>
      <c r="DU529" t="s">
        <v>1809</v>
      </c>
      <c r="DV529" t="s">
        <v>1809</v>
      </c>
      <c r="DW529">
        <v>0</v>
      </c>
      <c r="DX529">
        <v>0</v>
      </c>
      <c r="DY529">
        <v>0</v>
      </c>
      <c r="DZ529" t="s">
        <v>1809</v>
      </c>
      <c r="EA529">
        <v>1</v>
      </c>
      <c r="EB529">
        <v>0</v>
      </c>
      <c r="EC529">
        <v>0</v>
      </c>
      <c r="ED529">
        <v>0</v>
      </c>
      <c r="EE529">
        <v>0</v>
      </c>
      <c r="EF529">
        <v>0</v>
      </c>
      <c r="EG529">
        <v>1</v>
      </c>
      <c r="EH529">
        <v>0</v>
      </c>
      <c r="EI529">
        <v>0</v>
      </c>
      <c r="EJ529">
        <v>0</v>
      </c>
      <c r="EK529">
        <v>0</v>
      </c>
      <c r="EL529">
        <v>0</v>
      </c>
      <c r="EM529" t="s">
        <v>1809</v>
      </c>
      <c r="EN529" t="s">
        <v>1809</v>
      </c>
      <c r="EO529" t="s">
        <v>1809</v>
      </c>
      <c r="EP529" t="s">
        <v>1809</v>
      </c>
      <c r="EQ529" t="s">
        <v>1809</v>
      </c>
      <c r="ER529">
        <v>1</v>
      </c>
      <c r="ES529">
        <v>1</v>
      </c>
      <c r="ET529">
        <v>0</v>
      </c>
      <c r="EU529">
        <v>1</v>
      </c>
      <c r="EV529">
        <v>1</v>
      </c>
      <c r="EW529">
        <v>0</v>
      </c>
    </row>
    <row r="530" spans="1:153" x14ac:dyDescent="0.35">
      <c r="A530" t="s">
        <v>1283</v>
      </c>
      <c r="B530" s="1">
        <v>43283</v>
      </c>
      <c r="C530" s="1">
        <v>43650</v>
      </c>
      <c r="D530">
        <v>1</v>
      </c>
      <c r="E530">
        <v>0</v>
      </c>
      <c r="F530">
        <v>1</v>
      </c>
      <c r="G530">
        <v>0</v>
      </c>
      <c r="H530">
        <v>0</v>
      </c>
      <c r="I530">
        <v>0</v>
      </c>
      <c r="J530">
        <v>1</v>
      </c>
      <c r="K530">
        <v>2</v>
      </c>
      <c r="L530">
        <v>0</v>
      </c>
      <c r="M530">
        <v>1</v>
      </c>
      <c r="N530">
        <v>1</v>
      </c>
      <c r="O530">
        <v>1</v>
      </c>
      <c r="P530">
        <v>1</v>
      </c>
      <c r="Q530">
        <v>0</v>
      </c>
      <c r="R530">
        <v>0</v>
      </c>
      <c r="S530">
        <v>0</v>
      </c>
      <c r="T530">
        <v>0</v>
      </c>
      <c r="U530">
        <v>0</v>
      </c>
      <c r="V530">
        <v>0</v>
      </c>
      <c r="W530">
        <v>0</v>
      </c>
      <c r="X530">
        <v>1</v>
      </c>
      <c r="Y530">
        <v>1</v>
      </c>
      <c r="Z530">
        <v>1</v>
      </c>
      <c r="AA530">
        <v>1</v>
      </c>
      <c r="AB530">
        <v>1</v>
      </c>
      <c r="AC530">
        <v>1</v>
      </c>
      <c r="AD530">
        <v>1</v>
      </c>
      <c r="AE530">
        <v>1</v>
      </c>
      <c r="AF530">
        <v>1</v>
      </c>
      <c r="AG530">
        <v>0</v>
      </c>
      <c r="AH530">
        <v>1</v>
      </c>
      <c r="AI530">
        <v>1</v>
      </c>
      <c r="AJ530">
        <v>0</v>
      </c>
      <c r="AK530">
        <v>0</v>
      </c>
      <c r="AL530">
        <v>0</v>
      </c>
      <c r="AM530">
        <v>0</v>
      </c>
      <c r="AN530">
        <v>1</v>
      </c>
      <c r="AO530">
        <v>0</v>
      </c>
      <c r="AP530" t="s">
        <v>1809</v>
      </c>
      <c r="AQ530" t="s">
        <v>1809</v>
      </c>
      <c r="AR530" t="s">
        <v>1809</v>
      </c>
      <c r="AS530" t="s">
        <v>1809</v>
      </c>
      <c r="AT530" t="s">
        <v>1809</v>
      </c>
      <c r="AU530" t="s">
        <v>1809</v>
      </c>
      <c r="AV530" t="s">
        <v>1809</v>
      </c>
      <c r="AW530" t="s">
        <v>1809</v>
      </c>
      <c r="AX530" t="s">
        <v>1809</v>
      </c>
      <c r="AY530" t="s">
        <v>1809</v>
      </c>
      <c r="AZ530">
        <v>1</v>
      </c>
      <c r="BA530">
        <v>0</v>
      </c>
      <c r="BB530">
        <v>0</v>
      </c>
      <c r="BC530">
        <v>1</v>
      </c>
      <c r="BD530">
        <v>0</v>
      </c>
      <c r="BE530">
        <v>0</v>
      </c>
      <c r="BF530">
        <v>0</v>
      </c>
      <c r="BG530">
        <v>0</v>
      </c>
      <c r="BH530">
        <v>0</v>
      </c>
      <c r="BI530">
        <v>0</v>
      </c>
      <c r="BJ530">
        <v>0</v>
      </c>
      <c r="BK530">
        <v>0</v>
      </c>
      <c r="BL530">
        <v>0</v>
      </c>
      <c r="BM530">
        <v>1</v>
      </c>
      <c r="BN530">
        <v>0</v>
      </c>
      <c r="BO530">
        <v>0</v>
      </c>
      <c r="BP530">
        <v>1</v>
      </c>
      <c r="BQ530">
        <v>0</v>
      </c>
      <c r="BR530">
        <v>0</v>
      </c>
      <c r="BS530">
        <v>0</v>
      </c>
      <c r="BT530">
        <v>0</v>
      </c>
      <c r="BU530">
        <v>1</v>
      </c>
      <c r="BV530">
        <v>0</v>
      </c>
      <c r="BW530" t="s">
        <v>1809</v>
      </c>
      <c r="BX530" t="s">
        <v>1809</v>
      </c>
      <c r="BY530" t="s">
        <v>1809</v>
      </c>
      <c r="BZ530" t="s">
        <v>1809</v>
      </c>
      <c r="CA530" t="s">
        <v>1809</v>
      </c>
      <c r="CB530" t="s">
        <v>1809</v>
      </c>
      <c r="CC530" t="s">
        <v>1809</v>
      </c>
      <c r="CD530" t="s">
        <v>1809</v>
      </c>
      <c r="CE530" t="s">
        <v>1809</v>
      </c>
      <c r="CF530" t="s">
        <v>1809</v>
      </c>
      <c r="CG530" t="s">
        <v>1809</v>
      </c>
      <c r="CH530">
        <v>0</v>
      </c>
      <c r="CI530" t="s">
        <v>1809</v>
      </c>
      <c r="CJ530" t="s">
        <v>1809</v>
      </c>
      <c r="CK530" t="s">
        <v>1809</v>
      </c>
      <c r="CL530" t="s">
        <v>1809</v>
      </c>
      <c r="CM530" t="s">
        <v>1809</v>
      </c>
      <c r="CN530" t="s">
        <v>1809</v>
      </c>
      <c r="CO530" t="s">
        <v>1809</v>
      </c>
      <c r="CP530" t="s">
        <v>1809</v>
      </c>
      <c r="CQ530" t="s">
        <v>1809</v>
      </c>
      <c r="CR530" t="s">
        <v>1809</v>
      </c>
      <c r="CS530" t="s">
        <v>1809</v>
      </c>
      <c r="CT530" t="s">
        <v>1809</v>
      </c>
      <c r="CU530" t="s">
        <v>1809</v>
      </c>
      <c r="CV530" t="s">
        <v>1809</v>
      </c>
      <c r="CW530" t="s">
        <v>1809</v>
      </c>
      <c r="CX530" t="s">
        <v>1809</v>
      </c>
      <c r="CY530" t="s">
        <v>1809</v>
      </c>
      <c r="CZ530" t="s">
        <v>1809</v>
      </c>
      <c r="DA530" t="s">
        <v>1809</v>
      </c>
      <c r="DB530" t="s">
        <v>1809</v>
      </c>
      <c r="DC530" t="s">
        <v>1809</v>
      </c>
      <c r="DD530" t="s">
        <v>1809</v>
      </c>
      <c r="DE530" t="s">
        <v>1809</v>
      </c>
      <c r="DF530" t="s">
        <v>1809</v>
      </c>
      <c r="DG530" t="s">
        <v>1809</v>
      </c>
      <c r="DH530" t="s">
        <v>1809</v>
      </c>
      <c r="DI530" t="s">
        <v>1809</v>
      </c>
      <c r="DJ530" t="s">
        <v>1809</v>
      </c>
      <c r="DK530" t="s">
        <v>1809</v>
      </c>
      <c r="DL530" t="s">
        <v>1809</v>
      </c>
      <c r="DM530" t="s">
        <v>1809</v>
      </c>
      <c r="DN530" t="s">
        <v>1809</v>
      </c>
      <c r="DO530" t="s">
        <v>1809</v>
      </c>
      <c r="DP530" t="s">
        <v>1809</v>
      </c>
      <c r="DQ530" t="s">
        <v>1809</v>
      </c>
      <c r="DR530" t="s">
        <v>1809</v>
      </c>
      <c r="DS530" t="s">
        <v>1809</v>
      </c>
      <c r="DT530" t="s">
        <v>1809</v>
      </c>
      <c r="DU530" t="s">
        <v>1809</v>
      </c>
      <c r="DV530" t="s">
        <v>1809</v>
      </c>
      <c r="DW530">
        <v>0</v>
      </c>
      <c r="DX530">
        <v>0</v>
      </c>
      <c r="DY530">
        <v>0</v>
      </c>
      <c r="DZ530" t="s">
        <v>1809</v>
      </c>
      <c r="EA530">
        <v>1</v>
      </c>
      <c r="EB530">
        <v>0</v>
      </c>
      <c r="EC530">
        <v>0</v>
      </c>
      <c r="ED530">
        <v>0</v>
      </c>
      <c r="EE530">
        <v>0</v>
      </c>
      <c r="EF530">
        <v>0</v>
      </c>
      <c r="EG530">
        <v>1</v>
      </c>
      <c r="EH530">
        <v>0</v>
      </c>
      <c r="EI530">
        <v>0</v>
      </c>
      <c r="EJ530">
        <v>0</v>
      </c>
      <c r="EK530">
        <v>0</v>
      </c>
      <c r="EL530">
        <v>0</v>
      </c>
      <c r="EM530" t="s">
        <v>1809</v>
      </c>
      <c r="EN530" t="s">
        <v>1809</v>
      </c>
      <c r="EO530" t="s">
        <v>1809</v>
      </c>
      <c r="EP530" t="s">
        <v>1809</v>
      </c>
      <c r="EQ530" t="s">
        <v>1809</v>
      </c>
      <c r="ER530">
        <v>1</v>
      </c>
      <c r="ES530">
        <v>1</v>
      </c>
      <c r="ET530">
        <v>0</v>
      </c>
      <c r="EU530">
        <v>1</v>
      </c>
      <c r="EV530">
        <v>1</v>
      </c>
      <c r="EW530">
        <v>0</v>
      </c>
    </row>
    <row r="531" spans="1:153" x14ac:dyDescent="0.35">
      <c r="A531" t="s">
        <v>1283</v>
      </c>
      <c r="B531" s="1">
        <v>43651</v>
      </c>
      <c r="C531" s="1">
        <v>43653</v>
      </c>
      <c r="D531">
        <v>1</v>
      </c>
      <c r="E531">
        <v>0</v>
      </c>
      <c r="F531">
        <v>1</v>
      </c>
      <c r="G531">
        <v>0</v>
      </c>
      <c r="H531">
        <v>0</v>
      </c>
      <c r="I531">
        <v>0</v>
      </c>
      <c r="J531">
        <v>1</v>
      </c>
      <c r="K531">
        <v>2</v>
      </c>
      <c r="L531">
        <v>0</v>
      </c>
      <c r="M531">
        <v>1</v>
      </c>
      <c r="N531">
        <v>1</v>
      </c>
      <c r="O531">
        <v>1</v>
      </c>
      <c r="P531">
        <v>1</v>
      </c>
      <c r="Q531">
        <v>0</v>
      </c>
      <c r="R531">
        <v>0</v>
      </c>
      <c r="S531">
        <v>0</v>
      </c>
      <c r="T531">
        <v>0</v>
      </c>
      <c r="U531">
        <v>0</v>
      </c>
      <c r="V531">
        <v>0</v>
      </c>
      <c r="W531">
        <v>0</v>
      </c>
      <c r="X531">
        <v>1</v>
      </c>
      <c r="Y531">
        <v>1</v>
      </c>
      <c r="Z531">
        <v>1</v>
      </c>
      <c r="AA531">
        <v>1</v>
      </c>
      <c r="AB531">
        <v>1</v>
      </c>
      <c r="AC531">
        <v>1</v>
      </c>
      <c r="AD531">
        <v>1</v>
      </c>
      <c r="AE531">
        <v>1</v>
      </c>
      <c r="AF531">
        <v>1</v>
      </c>
      <c r="AG531">
        <v>0</v>
      </c>
      <c r="AH531">
        <v>1</v>
      </c>
      <c r="AI531">
        <v>1</v>
      </c>
      <c r="AJ531">
        <v>0</v>
      </c>
      <c r="AK531">
        <v>0</v>
      </c>
      <c r="AL531">
        <v>0</v>
      </c>
      <c r="AM531">
        <v>0</v>
      </c>
      <c r="AN531">
        <v>1</v>
      </c>
      <c r="AO531">
        <v>0</v>
      </c>
      <c r="AP531" t="s">
        <v>1809</v>
      </c>
      <c r="AQ531" t="s">
        <v>1809</v>
      </c>
      <c r="AR531" t="s">
        <v>1809</v>
      </c>
      <c r="AS531" t="s">
        <v>1809</v>
      </c>
      <c r="AT531" t="s">
        <v>1809</v>
      </c>
      <c r="AU531" t="s">
        <v>1809</v>
      </c>
      <c r="AV531" t="s">
        <v>1809</v>
      </c>
      <c r="AW531" t="s">
        <v>1809</v>
      </c>
      <c r="AX531" t="s">
        <v>1809</v>
      </c>
      <c r="AY531" t="s">
        <v>1809</v>
      </c>
      <c r="AZ531">
        <v>1</v>
      </c>
      <c r="BA531">
        <v>0</v>
      </c>
      <c r="BB531">
        <v>0</v>
      </c>
      <c r="BC531">
        <v>1</v>
      </c>
      <c r="BD531">
        <v>0</v>
      </c>
      <c r="BE531">
        <v>0</v>
      </c>
      <c r="BF531">
        <v>0</v>
      </c>
      <c r="BG531">
        <v>0</v>
      </c>
      <c r="BH531">
        <v>0</v>
      </c>
      <c r="BI531">
        <v>0</v>
      </c>
      <c r="BJ531">
        <v>0</v>
      </c>
      <c r="BK531">
        <v>0</v>
      </c>
      <c r="BL531">
        <v>0</v>
      </c>
      <c r="BM531">
        <v>1</v>
      </c>
      <c r="BN531">
        <v>0</v>
      </c>
      <c r="BO531">
        <v>0</v>
      </c>
      <c r="BP531">
        <v>1</v>
      </c>
      <c r="BQ531">
        <v>0</v>
      </c>
      <c r="BR531">
        <v>0</v>
      </c>
      <c r="BS531">
        <v>0</v>
      </c>
      <c r="BT531">
        <v>0</v>
      </c>
      <c r="BU531">
        <v>1</v>
      </c>
      <c r="BV531">
        <v>0</v>
      </c>
      <c r="BW531" t="s">
        <v>1809</v>
      </c>
      <c r="BX531" t="s">
        <v>1809</v>
      </c>
      <c r="BY531" t="s">
        <v>1809</v>
      </c>
      <c r="BZ531" t="s">
        <v>1809</v>
      </c>
      <c r="CA531" t="s">
        <v>1809</v>
      </c>
      <c r="CB531" t="s">
        <v>1809</v>
      </c>
      <c r="CC531" t="s">
        <v>1809</v>
      </c>
      <c r="CD531" t="s">
        <v>1809</v>
      </c>
      <c r="CE531" t="s">
        <v>1809</v>
      </c>
      <c r="CF531" t="s">
        <v>1809</v>
      </c>
      <c r="CG531" t="s">
        <v>1809</v>
      </c>
      <c r="CH531">
        <v>0</v>
      </c>
      <c r="CI531" t="s">
        <v>1809</v>
      </c>
      <c r="CJ531" t="s">
        <v>1809</v>
      </c>
      <c r="CK531" t="s">
        <v>1809</v>
      </c>
      <c r="CL531" t="s">
        <v>1809</v>
      </c>
      <c r="CM531" t="s">
        <v>1809</v>
      </c>
      <c r="CN531" t="s">
        <v>1809</v>
      </c>
      <c r="CO531" t="s">
        <v>1809</v>
      </c>
      <c r="CP531" t="s">
        <v>1809</v>
      </c>
      <c r="CQ531" t="s">
        <v>1809</v>
      </c>
      <c r="CR531" t="s">
        <v>1809</v>
      </c>
      <c r="CS531" t="s">
        <v>1809</v>
      </c>
      <c r="CT531" t="s">
        <v>1809</v>
      </c>
      <c r="CU531" t="s">
        <v>1809</v>
      </c>
      <c r="CV531" t="s">
        <v>1809</v>
      </c>
      <c r="CW531" t="s">
        <v>1809</v>
      </c>
      <c r="CX531" t="s">
        <v>1809</v>
      </c>
      <c r="CY531" t="s">
        <v>1809</v>
      </c>
      <c r="CZ531" t="s">
        <v>1809</v>
      </c>
      <c r="DA531" t="s">
        <v>1809</v>
      </c>
      <c r="DB531" t="s">
        <v>1809</v>
      </c>
      <c r="DC531" t="s">
        <v>1809</v>
      </c>
      <c r="DD531" t="s">
        <v>1809</v>
      </c>
      <c r="DE531" t="s">
        <v>1809</v>
      </c>
      <c r="DF531" t="s">
        <v>1809</v>
      </c>
      <c r="DG531" t="s">
        <v>1809</v>
      </c>
      <c r="DH531" t="s">
        <v>1809</v>
      </c>
      <c r="DI531" t="s">
        <v>1809</v>
      </c>
      <c r="DJ531" t="s">
        <v>1809</v>
      </c>
      <c r="DK531" t="s">
        <v>1809</v>
      </c>
      <c r="DL531" t="s">
        <v>1809</v>
      </c>
      <c r="DM531" t="s">
        <v>1809</v>
      </c>
      <c r="DN531" t="s">
        <v>1809</v>
      </c>
      <c r="DO531" t="s">
        <v>1809</v>
      </c>
      <c r="DP531" t="s">
        <v>1809</v>
      </c>
      <c r="DQ531" t="s">
        <v>1809</v>
      </c>
      <c r="DR531" t="s">
        <v>1809</v>
      </c>
      <c r="DS531" t="s">
        <v>1809</v>
      </c>
      <c r="DT531" t="s">
        <v>1809</v>
      </c>
      <c r="DU531" t="s">
        <v>1809</v>
      </c>
      <c r="DV531" t="s">
        <v>1809</v>
      </c>
      <c r="DW531">
        <v>0</v>
      </c>
      <c r="DX531">
        <v>0</v>
      </c>
      <c r="DY531">
        <v>0</v>
      </c>
      <c r="DZ531" t="s">
        <v>1809</v>
      </c>
      <c r="EA531">
        <v>1</v>
      </c>
      <c r="EB531">
        <v>0</v>
      </c>
      <c r="EC531">
        <v>0</v>
      </c>
      <c r="ED531">
        <v>0</v>
      </c>
      <c r="EE531">
        <v>0</v>
      </c>
      <c r="EF531">
        <v>0</v>
      </c>
      <c r="EG531">
        <v>1</v>
      </c>
      <c r="EH531">
        <v>0</v>
      </c>
      <c r="EI531">
        <v>0</v>
      </c>
      <c r="EJ531">
        <v>0</v>
      </c>
      <c r="EK531">
        <v>0</v>
      </c>
      <c r="EL531">
        <v>0</v>
      </c>
      <c r="EM531" t="s">
        <v>1809</v>
      </c>
      <c r="EN531" t="s">
        <v>1809</v>
      </c>
      <c r="EO531" t="s">
        <v>1809</v>
      </c>
      <c r="EP531" t="s">
        <v>1809</v>
      </c>
      <c r="EQ531" t="s">
        <v>1809</v>
      </c>
      <c r="ER531">
        <v>1</v>
      </c>
      <c r="ES531">
        <v>1</v>
      </c>
      <c r="ET531">
        <v>0</v>
      </c>
      <c r="EU531">
        <v>1</v>
      </c>
      <c r="EV531">
        <v>1</v>
      </c>
      <c r="EW531">
        <v>0</v>
      </c>
    </row>
    <row r="532" spans="1:153" x14ac:dyDescent="0.35">
      <c r="A532" t="s">
        <v>1283</v>
      </c>
      <c r="B532" s="1">
        <v>43654</v>
      </c>
      <c r="C532" s="1">
        <v>43660</v>
      </c>
      <c r="D532">
        <v>1</v>
      </c>
      <c r="E532">
        <v>0</v>
      </c>
      <c r="F532">
        <v>1</v>
      </c>
      <c r="G532">
        <v>0</v>
      </c>
      <c r="H532">
        <v>0</v>
      </c>
      <c r="I532">
        <v>0</v>
      </c>
      <c r="J532">
        <v>1</v>
      </c>
      <c r="K532">
        <v>2</v>
      </c>
      <c r="L532">
        <v>0</v>
      </c>
      <c r="M532">
        <v>1</v>
      </c>
      <c r="N532">
        <v>1</v>
      </c>
      <c r="O532">
        <v>1</v>
      </c>
      <c r="P532">
        <v>1</v>
      </c>
      <c r="Q532">
        <v>0</v>
      </c>
      <c r="R532">
        <v>0</v>
      </c>
      <c r="S532">
        <v>0</v>
      </c>
      <c r="T532">
        <v>0</v>
      </c>
      <c r="U532">
        <v>0</v>
      </c>
      <c r="V532">
        <v>0</v>
      </c>
      <c r="W532">
        <v>0</v>
      </c>
      <c r="X532">
        <v>1</v>
      </c>
      <c r="Y532">
        <v>1</v>
      </c>
      <c r="Z532">
        <v>1</v>
      </c>
      <c r="AA532">
        <v>1</v>
      </c>
      <c r="AB532">
        <v>1</v>
      </c>
      <c r="AC532">
        <v>1</v>
      </c>
      <c r="AD532">
        <v>1</v>
      </c>
      <c r="AE532">
        <v>1</v>
      </c>
      <c r="AF532">
        <v>1</v>
      </c>
      <c r="AG532">
        <v>0</v>
      </c>
      <c r="AH532">
        <v>1</v>
      </c>
      <c r="AI532">
        <v>1</v>
      </c>
      <c r="AJ532">
        <v>0</v>
      </c>
      <c r="AK532">
        <v>0</v>
      </c>
      <c r="AL532">
        <v>0</v>
      </c>
      <c r="AM532">
        <v>0</v>
      </c>
      <c r="AN532">
        <v>1</v>
      </c>
      <c r="AO532">
        <v>0</v>
      </c>
      <c r="AP532" t="s">
        <v>1809</v>
      </c>
      <c r="AQ532" t="s">
        <v>1809</v>
      </c>
      <c r="AR532" t="s">
        <v>1809</v>
      </c>
      <c r="AS532" t="s">
        <v>1809</v>
      </c>
      <c r="AT532" t="s">
        <v>1809</v>
      </c>
      <c r="AU532" t="s">
        <v>1809</v>
      </c>
      <c r="AV532" t="s">
        <v>1809</v>
      </c>
      <c r="AW532" t="s">
        <v>1809</v>
      </c>
      <c r="AX532" t="s">
        <v>1809</v>
      </c>
      <c r="AY532" t="s">
        <v>1809</v>
      </c>
      <c r="AZ532">
        <v>1</v>
      </c>
      <c r="BA532">
        <v>0</v>
      </c>
      <c r="BB532">
        <v>0</v>
      </c>
      <c r="BC532">
        <v>1</v>
      </c>
      <c r="BD532">
        <v>0</v>
      </c>
      <c r="BE532">
        <v>0</v>
      </c>
      <c r="BF532">
        <v>0</v>
      </c>
      <c r="BG532">
        <v>0</v>
      </c>
      <c r="BH532">
        <v>0</v>
      </c>
      <c r="BI532">
        <v>0</v>
      </c>
      <c r="BJ532">
        <v>0</v>
      </c>
      <c r="BK532">
        <v>0</v>
      </c>
      <c r="BL532">
        <v>0</v>
      </c>
      <c r="BM532">
        <v>1</v>
      </c>
      <c r="BN532">
        <v>0</v>
      </c>
      <c r="BO532">
        <v>0</v>
      </c>
      <c r="BP532">
        <v>1</v>
      </c>
      <c r="BQ532">
        <v>0</v>
      </c>
      <c r="BR532">
        <v>0</v>
      </c>
      <c r="BS532">
        <v>0</v>
      </c>
      <c r="BT532">
        <v>0</v>
      </c>
      <c r="BU532">
        <v>1</v>
      </c>
      <c r="BV532">
        <v>0</v>
      </c>
      <c r="BW532" t="s">
        <v>1809</v>
      </c>
      <c r="BX532" t="s">
        <v>1809</v>
      </c>
      <c r="BY532" t="s">
        <v>1809</v>
      </c>
      <c r="BZ532" t="s">
        <v>1809</v>
      </c>
      <c r="CA532" t="s">
        <v>1809</v>
      </c>
      <c r="CB532" t="s">
        <v>1809</v>
      </c>
      <c r="CC532" t="s">
        <v>1809</v>
      </c>
      <c r="CD532" t="s">
        <v>1809</v>
      </c>
      <c r="CE532" t="s">
        <v>1809</v>
      </c>
      <c r="CF532" t="s">
        <v>1809</v>
      </c>
      <c r="CG532" t="s">
        <v>1809</v>
      </c>
      <c r="CH532">
        <v>0</v>
      </c>
      <c r="CI532" t="s">
        <v>1809</v>
      </c>
      <c r="CJ532" t="s">
        <v>1809</v>
      </c>
      <c r="CK532" t="s">
        <v>1809</v>
      </c>
      <c r="CL532" t="s">
        <v>1809</v>
      </c>
      <c r="CM532" t="s">
        <v>1809</v>
      </c>
      <c r="CN532" t="s">
        <v>1809</v>
      </c>
      <c r="CO532" t="s">
        <v>1809</v>
      </c>
      <c r="CP532" t="s">
        <v>1809</v>
      </c>
      <c r="CQ532" t="s">
        <v>1809</v>
      </c>
      <c r="CR532" t="s">
        <v>1809</v>
      </c>
      <c r="CS532" t="s">
        <v>1809</v>
      </c>
      <c r="CT532" t="s">
        <v>1809</v>
      </c>
      <c r="CU532" t="s">
        <v>1809</v>
      </c>
      <c r="CV532" t="s">
        <v>1809</v>
      </c>
      <c r="CW532" t="s">
        <v>1809</v>
      </c>
      <c r="CX532" t="s">
        <v>1809</v>
      </c>
      <c r="CY532" t="s">
        <v>1809</v>
      </c>
      <c r="CZ532" t="s">
        <v>1809</v>
      </c>
      <c r="DA532" t="s">
        <v>1809</v>
      </c>
      <c r="DB532" t="s">
        <v>1809</v>
      </c>
      <c r="DC532" t="s">
        <v>1809</v>
      </c>
      <c r="DD532" t="s">
        <v>1809</v>
      </c>
      <c r="DE532" t="s">
        <v>1809</v>
      </c>
      <c r="DF532" t="s">
        <v>1809</v>
      </c>
      <c r="DG532" t="s">
        <v>1809</v>
      </c>
      <c r="DH532" t="s">
        <v>1809</v>
      </c>
      <c r="DI532" t="s">
        <v>1809</v>
      </c>
      <c r="DJ532" t="s">
        <v>1809</v>
      </c>
      <c r="DK532" t="s">
        <v>1809</v>
      </c>
      <c r="DL532" t="s">
        <v>1809</v>
      </c>
      <c r="DM532" t="s">
        <v>1809</v>
      </c>
      <c r="DN532" t="s">
        <v>1809</v>
      </c>
      <c r="DO532" t="s">
        <v>1809</v>
      </c>
      <c r="DP532" t="s">
        <v>1809</v>
      </c>
      <c r="DQ532" t="s">
        <v>1809</v>
      </c>
      <c r="DR532" t="s">
        <v>1809</v>
      </c>
      <c r="DS532" t="s">
        <v>1809</v>
      </c>
      <c r="DT532" t="s">
        <v>1809</v>
      </c>
      <c r="DU532" t="s">
        <v>1809</v>
      </c>
      <c r="DV532" t="s">
        <v>1809</v>
      </c>
      <c r="DW532">
        <v>0</v>
      </c>
      <c r="DX532">
        <v>0</v>
      </c>
      <c r="DY532">
        <v>0</v>
      </c>
      <c r="DZ532" t="s">
        <v>1809</v>
      </c>
      <c r="EA532">
        <v>1</v>
      </c>
      <c r="EB532">
        <v>0</v>
      </c>
      <c r="EC532">
        <v>0</v>
      </c>
      <c r="ED532">
        <v>0</v>
      </c>
      <c r="EE532">
        <v>0</v>
      </c>
      <c r="EF532">
        <v>0</v>
      </c>
      <c r="EG532">
        <v>1</v>
      </c>
      <c r="EH532">
        <v>0</v>
      </c>
      <c r="EI532">
        <v>0</v>
      </c>
      <c r="EJ532">
        <v>0</v>
      </c>
      <c r="EK532">
        <v>0</v>
      </c>
      <c r="EL532">
        <v>0</v>
      </c>
      <c r="EM532" t="s">
        <v>1809</v>
      </c>
      <c r="EN532" t="s">
        <v>1809</v>
      </c>
      <c r="EO532" t="s">
        <v>1809</v>
      </c>
      <c r="EP532" t="s">
        <v>1809</v>
      </c>
      <c r="EQ532" t="s">
        <v>1809</v>
      </c>
      <c r="ER532">
        <v>1</v>
      </c>
      <c r="ES532">
        <v>1</v>
      </c>
      <c r="ET532">
        <v>0</v>
      </c>
      <c r="EU532">
        <v>1</v>
      </c>
      <c r="EV532">
        <v>1</v>
      </c>
      <c r="EW532">
        <v>0</v>
      </c>
    </row>
    <row r="533" spans="1:153" x14ac:dyDescent="0.35">
      <c r="A533" t="s">
        <v>1283</v>
      </c>
      <c r="B533" s="1">
        <v>43661</v>
      </c>
      <c r="C533" s="1">
        <v>43830</v>
      </c>
      <c r="D533">
        <v>1</v>
      </c>
      <c r="E533">
        <v>0</v>
      </c>
      <c r="F533">
        <v>1</v>
      </c>
      <c r="G533">
        <v>0</v>
      </c>
      <c r="H533">
        <v>0</v>
      </c>
      <c r="I533">
        <v>0</v>
      </c>
      <c r="J533">
        <v>1</v>
      </c>
      <c r="K533">
        <v>2</v>
      </c>
      <c r="L533">
        <v>0</v>
      </c>
      <c r="M533">
        <v>1</v>
      </c>
      <c r="N533">
        <v>1</v>
      </c>
      <c r="O533">
        <v>1</v>
      </c>
      <c r="P533">
        <v>1</v>
      </c>
      <c r="Q533">
        <v>0</v>
      </c>
      <c r="R533">
        <v>0</v>
      </c>
      <c r="S533">
        <v>0</v>
      </c>
      <c r="T533">
        <v>0</v>
      </c>
      <c r="U533">
        <v>0</v>
      </c>
      <c r="V533">
        <v>0</v>
      </c>
      <c r="W533">
        <v>0</v>
      </c>
      <c r="X533">
        <v>1</v>
      </c>
      <c r="Y533">
        <v>1</v>
      </c>
      <c r="Z533">
        <v>1</v>
      </c>
      <c r="AA533">
        <v>1</v>
      </c>
      <c r="AB533">
        <v>1</v>
      </c>
      <c r="AC533">
        <v>1</v>
      </c>
      <c r="AD533">
        <v>1</v>
      </c>
      <c r="AE533">
        <v>1</v>
      </c>
      <c r="AF533">
        <v>1</v>
      </c>
      <c r="AG533">
        <v>0</v>
      </c>
      <c r="AH533">
        <v>1</v>
      </c>
      <c r="AI533">
        <v>1</v>
      </c>
      <c r="AJ533">
        <v>0</v>
      </c>
      <c r="AK533">
        <v>0</v>
      </c>
      <c r="AL533">
        <v>0</v>
      </c>
      <c r="AM533">
        <v>0</v>
      </c>
      <c r="AN533">
        <v>1</v>
      </c>
      <c r="AO533">
        <v>0</v>
      </c>
      <c r="AP533" t="s">
        <v>1809</v>
      </c>
      <c r="AQ533" t="s">
        <v>1809</v>
      </c>
      <c r="AR533" t="s">
        <v>1809</v>
      </c>
      <c r="AS533" t="s">
        <v>1809</v>
      </c>
      <c r="AT533" t="s">
        <v>1809</v>
      </c>
      <c r="AU533" t="s">
        <v>1809</v>
      </c>
      <c r="AV533" t="s">
        <v>1809</v>
      </c>
      <c r="AW533" t="s">
        <v>1809</v>
      </c>
      <c r="AX533" t="s">
        <v>1809</v>
      </c>
      <c r="AY533" t="s">
        <v>1809</v>
      </c>
      <c r="AZ533">
        <v>1</v>
      </c>
      <c r="BA533">
        <v>0</v>
      </c>
      <c r="BB533">
        <v>0</v>
      </c>
      <c r="BC533">
        <v>1</v>
      </c>
      <c r="BD533">
        <v>0</v>
      </c>
      <c r="BE533">
        <v>0</v>
      </c>
      <c r="BF533">
        <v>0</v>
      </c>
      <c r="BG533">
        <v>0</v>
      </c>
      <c r="BH533">
        <v>0</v>
      </c>
      <c r="BI533">
        <v>0</v>
      </c>
      <c r="BJ533">
        <v>0</v>
      </c>
      <c r="BK533">
        <v>0</v>
      </c>
      <c r="BL533">
        <v>0</v>
      </c>
      <c r="BM533">
        <v>1</v>
      </c>
      <c r="BN533">
        <v>0</v>
      </c>
      <c r="BO533">
        <v>0</v>
      </c>
      <c r="BP533">
        <v>1</v>
      </c>
      <c r="BQ533">
        <v>0</v>
      </c>
      <c r="BR533">
        <v>0</v>
      </c>
      <c r="BS533">
        <v>0</v>
      </c>
      <c r="BT533">
        <v>0</v>
      </c>
      <c r="BU533">
        <v>1</v>
      </c>
      <c r="BV533">
        <v>0</v>
      </c>
      <c r="BW533" t="s">
        <v>1809</v>
      </c>
      <c r="BX533" t="s">
        <v>1809</v>
      </c>
      <c r="BY533" t="s">
        <v>1809</v>
      </c>
      <c r="BZ533" t="s">
        <v>1809</v>
      </c>
      <c r="CA533" t="s">
        <v>1809</v>
      </c>
      <c r="CB533" t="s">
        <v>1809</v>
      </c>
      <c r="CC533" t="s">
        <v>1809</v>
      </c>
      <c r="CD533" t="s">
        <v>1809</v>
      </c>
      <c r="CE533" t="s">
        <v>1809</v>
      </c>
      <c r="CF533" t="s">
        <v>1809</v>
      </c>
      <c r="CG533" t="s">
        <v>1809</v>
      </c>
      <c r="CH533">
        <v>0</v>
      </c>
      <c r="CI533" t="s">
        <v>1809</v>
      </c>
      <c r="CJ533" t="s">
        <v>1809</v>
      </c>
      <c r="CK533" t="s">
        <v>1809</v>
      </c>
      <c r="CL533" t="s">
        <v>1809</v>
      </c>
      <c r="CM533" t="s">
        <v>1809</v>
      </c>
      <c r="CN533" t="s">
        <v>1809</v>
      </c>
      <c r="CO533" t="s">
        <v>1809</v>
      </c>
      <c r="CP533" t="s">
        <v>1809</v>
      </c>
      <c r="CQ533" t="s">
        <v>1809</v>
      </c>
      <c r="CR533" t="s">
        <v>1809</v>
      </c>
      <c r="CS533" t="s">
        <v>1809</v>
      </c>
      <c r="CT533" t="s">
        <v>1809</v>
      </c>
      <c r="CU533" t="s">
        <v>1809</v>
      </c>
      <c r="CV533" t="s">
        <v>1809</v>
      </c>
      <c r="CW533" t="s">
        <v>1809</v>
      </c>
      <c r="CX533" t="s">
        <v>1809</v>
      </c>
      <c r="CY533" t="s">
        <v>1809</v>
      </c>
      <c r="CZ533" t="s">
        <v>1809</v>
      </c>
      <c r="DA533" t="s">
        <v>1809</v>
      </c>
      <c r="DB533" t="s">
        <v>1809</v>
      </c>
      <c r="DC533" t="s">
        <v>1809</v>
      </c>
      <c r="DD533" t="s">
        <v>1809</v>
      </c>
      <c r="DE533" t="s">
        <v>1809</v>
      </c>
      <c r="DF533" t="s">
        <v>1809</v>
      </c>
      <c r="DG533" t="s">
        <v>1809</v>
      </c>
      <c r="DH533" t="s">
        <v>1809</v>
      </c>
      <c r="DI533" t="s">
        <v>1809</v>
      </c>
      <c r="DJ533" t="s">
        <v>1809</v>
      </c>
      <c r="DK533" t="s">
        <v>1809</v>
      </c>
      <c r="DL533" t="s">
        <v>1809</v>
      </c>
      <c r="DM533" t="s">
        <v>1809</v>
      </c>
      <c r="DN533" t="s">
        <v>1809</v>
      </c>
      <c r="DO533" t="s">
        <v>1809</v>
      </c>
      <c r="DP533" t="s">
        <v>1809</v>
      </c>
      <c r="DQ533" t="s">
        <v>1809</v>
      </c>
      <c r="DR533" t="s">
        <v>1809</v>
      </c>
      <c r="DS533" t="s">
        <v>1809</v>
      </c>
      <c r="DT533" t="s">
        <v>1809</v>
      </c>
      <c r="DU533" t="s">
        <v>1809</v>
      </c>
      <c r="DV533" t="s">
        <v>1809</v>
      </c>
      <c r="DW533">
        <v>0</v>
      </c>
      <c r="DX533">
        <v>0</v>
      </c>
      <c r="DY533">
        <v>0</v>
      </c>
      <c r="DZ533" t="s">
        <v>1809</v>
      </c>
      <c r="EA533">
        <v>1</v>
      </c>
      <c r="EB533">
        <v>0</v>
      </c>
      <c r="EC533">
        <v>0</v>
      </c>
      <c r="ED533">
        <v>0</v>
      </c>
      <c r="EE533">
        <v>0</v>
      </c>
      <c r="EF533">
        <v>0</v>
      </c>
      <c r="EG533">
        <v>1</v>
      </c>
      <c r="EH533">
        <v>0</v>
      </c>
      <c r="EI533">
        <v>0</v>
      </c>
      <c r="EJ533">
        <v>0</v>
      </c>
      <c r="EK533">
        <v>0</v>
      </c>
      <c r="EL533">
        <v>0</v>
      </c>
      <c r="EM533" t="s">
        <v>1809</v>
      </c>
      <c r="EN533" t="s">
        <v>1809</v>
      </c>
      <c r="EO533" t="s">
        <v>1809</v>
      </c>
      <c r="EP533" t="s">
        <v>1809</v>
      </c>
      <c r="EQ533" t="s">
        <v>1809</v>
      </c>
      <c r="ER533">
        <v>1</v>
      </c>
      <c r="ES533">
        <v>1</v>
      </c>
      <c r="ET533">
        <v>0</v>
      </c>
      <c r="EU533">
        <v>1</v>
      </c>
      <c r="EV533">
        <v>1</v>
      </c>
      <c r="EW533">
        <v>0</v>
      </c>
    </row>
    <row r="534" spans="1:153" x14ac:dyDescent="0.35">
      <c r="A534" t="s">
        <v>1309</v>
      </c>
      <c r="B534" s="1">
        <v>41640</v>
      </c>
      <c r="C534" s="1">
        <v>41795</v>
      </c>
      <c r="D534">
        <v>1</v>
      </c>
      <c r="E534">
        <v>0</v>
      </c>
      <c r="F534">
        <v>1</v>
      </c>
      <c r="G534">
        <v>0</v>
      </c>
      <c r="H534">
        <v>0</v>
      </c>
      <c r="I534">
        <v>0</v>
      </c>
      <c r="J534">
        <v>1</v>
      </c>
      <c r="K534">
        <v>6</v>
      </c>
      <c r="L534">
        <v>0</v>
      </c>
      <c r="M534">
        <v>1</v>
      </c>
      <c r="N534">
        <v>1</v>
      </c>
      <c r="O534">
        <v>1</v>
      </c>
      <c r="P534">
        <v>0</v>
      </c>
      <c r="Q534">
        <v>0</v>
      </c>
      <c r="R534">
        <v>1</v>
      </c>
      <c r="S534">
        <v>1</v>
      </c>
      <c r="T534">
        <v>0</v>
      </c>
      <c r="U534">
        <v>0</v>
      </c>
      <c r="V534">
        <v>0</v>
      </c>
      <c r="W534">
        <v>0</v>
      </c>
      <c r="X534">
        <v>0</v>
      </c>
      <c r="Y534">
        <v>0</v>
      </c>
      <c r="Z534" t="s">
        <v>1809</v>
      </c>
      <c r="AA534" t="s">
        <v>1809</v>
      </c>
      <c r="AB534" t="s">
        <v>1809</v>
      </c>
      <c r="AC534" t="s">
        <v>1809</v>
      </c>
      <c r="AD534" t="s">
        <v>1809</v>
      </c>
      <c r="AE534" t="s">
        <v>1809</v>
      </c>
      <c r="AF534" t="s">
        <v>1809</v>
      </c>
      <c r="AG534" t="s">
        <v>1809</v>
      </c>
      <c r="AH534" t="s">
        <v>1809</v>
      </c>
      <c r="AI534" t="s">
        <v>1809</v>
      </c>
      <c r="AJ534" t="s">
        <v>1809</v>
      </c>
      <c r="AK534" t="s">
        <v>1809</v>
      </c>
      <c r="AL534" t="s">
        <v>1809</v>
      </c>
      <c r="AM534" t="s">
        <v>1809</v>
      </c>
      <c r="AN534">
        <v>0</v>
      </c>
      <c r="AO534">
        <v>0</v>
      </c>
      <c r="AP534" t="s">
        <v>1809</v>
      </c>
      <c r="AQ534" t="s">
        <v>1809</v>
      </c>
      <c r="AR534" t="s">
        <v>1809</v>
      </c>
      <c r="AS534" t="s">
        <v>1809</v>
      </c>
      <c r="AT534" t="s">
        <v>1809</v>
      </c>
      <c r="AU534" t="s">
        <v>1809</v>
      </c>
      <c r="AV534" t="s">
        <v>1809</v>
      </c>
      <c r="AW534" t="s">
        <v>1809</v>
      </c>
      <c r="AX534" t="s">
        <v>1809</v>
      </c>
      <c r="AY534" t="s">
        <v>1809</v>
      </c>
      <c r="AZ534">
        <v>0</v>
      </c>
      <c r="BA534" t="s">
        <v>1809</v>
      </c>
      <c r="BB534" t="s">
        <v>1809</v>
      </c>
      <c r="BC534" t="s">
        <v>1809</v>
      </c>
      <c r="BD534" t="s">
        <v>1809</v>
      </c>
      <c r="BE534" t="s">
        <v>1809</v>
      </c>
      <c r="BF534" t="s">
        <v>1809</v>
      </c>
      <c r="BG534" t="s">
        <v>1809</v>
      </c>
      <c r="BH534" t="s">
        <v>1809</v>
      </c>
      <c r="BI534" t="s">
        <v>1809</v>
      </c>
      <c r="BJ534" t="s">
        <v>1809</v>
      </c>
      <c r="BK534" t="s">
        <v>1809</v>
      </c>
      <c r="BL534" t="s">
        <v>1809</v>
      </c>
      <c r="BM534" t="s">
        <v>1809</v>
      </c>
      <c r="BN534" t="s">
        <v>1809</v>
      </c>
      <c r="BO534" t="s">
        <v>1809</v>
      </c>
      <c r="BP534" t="s">
        <v>1809</v>
      </c>
      <c r="BQ534" t="s">
        <v>1809</v>
      </c>
      <c r="BR534" t="s">
        <v>1809</v>
      </c>
      <c r="BS534" t="s">
        <v>1809</v>
      </c>
      <c r="BT534" t="s">
        <v>1809</v>
      </c>
      <c r="BU534" t="s">
        <v>1809</v>
      </c>
      <c r="BV534">
        <v>0</v>
      </c>
      <c r="BW534" t="s">
        <v>1809</v>
      </c>
      <c r="BX534" t="s">
        <v>1809</v>
      </c>
      <c r="BY534" t="s">
        <v>1809</v>
      </c>
      <c r="BZ534" t="s">
        <v>1809</v>
      </c>
      <c r="CA534" t="s">
        <v>1809</v>
      </c>
      <c r="CB534" t="s">
        <v>1809</v>
      </c>
      <c r="CC534" t="s">
        <v>1809</v>
      </c>
      <c r="CD534" t="s">
        <v>1809</v>
      </c>
      <c r="CE534" t="s">
        <v>1809</v>
      </c>
      <c r="CF534" t="s">
        <v>1809</v>
      </c>
      <c r="CG534" t="s">
        <v>1809</v>
      </c>
      <c r="CH534">
        <v>0</v>
      </c>
      <c r="CI534" t="s">
        <v>1809</v>
      </c>
      <c r="CJ534" t="s">
        <v>1809</v>
      </c>
      <c r="CK534" t="s">
        <v>1809</v>
      </c>
      <c r="CL534" t="s">
        <v>1809</v>
      </c>
      <c r="CM534" t="s">
        <v>1809</v>
      </c>
      <c r="CN534" t="s">
        <v>1809</v>
      </c>
      <c r="CO534" t="s">
        <v>1809</v>
      </c>
      <c r="CP534" t="s">
        <v>1809</v>
      </c>
      <c r="CQ534" t="s">
        <v>1809</v>
      </c>
      <c r="CR534" t="s">
        <v>1809</v>
      </c>
      <c r="CS534" t="s">
        <v>1809</v>
      </c>
      <c r="CT534" t="s">
        <v>1809</v>
      </c>
      <c r="CU534" t="s">
        <v>1809</v>
      </c>
      <c r="CV534" t="s">
        <v>1809</v>
      </c>
      <c r="CW534" t="s">
        <v>1809</v>
      </c>
      <c r="CX534" t="s">
        <v>1809</v>
      </c>
      <c r="CY534" t="s">
        <v>1809</v>
      </c>
      <c r="CZ534" t="s">
        <v>1809</v>
      </c>
      <c r="DA534" t="s">
        <v>1809</v>
      </c>
      <c r="DB534" t="s">
        <v>1809</v>
      </c>
      <c r="DC534" t="s">
        <v>1809</v>
      </c>
      <c r="DD534" t="s">
        <v>1809</v>
      </c>
      <c r="DE534" t="s">
        <v>1809</v>
      </c>
      <c r="DF534" t="s">
        <v>1809</v>
      </c>
      <c r="DG534" t="s">
        <v>1809</v>
      </c>
      <c r="DH534" t="s">
        <v>1809</v>
      </c>
      <c r="DI534" t="s">
        <v>1809</v>
      </c>
      <c r="DJ534" t="s">
        <v>1809</v>
      </c>
      <c r="DK534" t="s">
        <v>1809</v>
      </c>
      <c r="DL534" t="s">
        <v>1809</v>
      </c>
      <c r="DM534" t="s">
        <v>1809</v>
      </c>
      <c r="DN534" t="s">
        <v>1809</v>
      </c>
      <c r="DO534" t="s">
        <v>1809</v>
      </c>
      <c r="DP534" t="s">
        <v>1809</v>
      </c>
      <c r="DQ534" t="s">
        <v>1809</v>
      </c>
      <c r="DR534" t="s">
        <v>1809</v>
      </c>
      <c r="DS534" t="s">
        <v>1809</v>
      </c>
      <c r="DT534" t="s">
        <v>1809</v>
      </c>
      <c r="DU534" t="s">
        <v>1809</v>
      </c>
      <c r="DV534" t="s">
        <v>1809</v>
      </c>
      <c r="DW534">
        <v>0</v>
      </c>
      <c r="DX534">
        <v>1</v>
      </c>
      <c r="DY534">
        <v>0</v>
      </c>
      <c r="DZ534" t="s">
        <v>1809</v>
      </c>
      <c r="EA534">
        <v>0</v>
      </c>
      <c r="EB534" t="s">
        <v>1809</v>
      </c>
      <c r="EC534" t="s">
        <v>1809</v>
      </c>
      <c r="ED534" t="s">
        <v>1809</v>
      </c>
      <c r="EE534" t="s">
        <v>1809</v>
      </c>
      <c r="EF534" t="s">
        <v>1809</v>
      </c>
      <c r="EG534" t="s">
        <v>1809</v>
      </c>
      <c r="EH534" t="s">
        <v>1809</v>
      </c>
      <c r="EI534">
        <v>1</v>
      </c>
      <c r="EJ534">
        <v>0</v>
      </c>
      <c r="EK534">
        <v>0</v>
      </c>
      <c r="EL534">
        <v>0</v>
      </c>
      <c r="EM534" t="s">
        <v>1809</v>
      </c>
      <c r="EN534" t="s">
        <v>1809</v>
      </c>
      <c r="EO534" t="s">
        <v>1809</v>
      </c>
      <c r="EP534" t="s">
        <v>1809</v>
      </c>
      <c r="EQ534" t="s">
        <v>1809</v>
      </c>
      <c r="ER534">
        <v>1</v>
      </c>
      <c r="ES534">
        <v>1</v>
      </c>
      <c r="ET534">
        <v>0</v>
      </c>
      <c r="EU534">
        <v>0</v>
      </c>
      <c r="EV534">
        <v>0</v>
      </c>
      <c r="EW534">
        <v>0</v>
      </c>
    </row>
    <row r="535" spans="1:153" x14ac:dyDescent="0.35">
      <c r="A535" t="s">
        <v>1309</v>
      </c>
      <c r="B535" s="1">
        <v>41796</v>
      </c>
      <c r="C535" s="1">
        <v>42873</v>
      </c>
      <c r="D535">
        <v>1</v>
      </c>
      <c r="E535">
        <v>0</v>
      </c>
      <c r="F535">
        <v>1</v>
      </c>
      <c r="G535">
        <v>0</v>
      </c>
      <c r="H535">
        <v>0</v>
      </c>
      <c r="I535">
        <v>0</v>
      </c>
      <c r="J535">
        <v>1</v>
      </c>
      <c r="K535">
        <v>1</v>
      </c>
      <c r="L535">
        <v>0</v>
      </c>
      <c r="M535">
        <v>1</v>
      </c>
      <c r="N535">
        <v>1</v>
      </c>
      <c r="O535">
        <v>1</v>
      </c>
      <c r="P535">
        <v>0</v>
      </c>
      <c r="Q535">
        <v>0</v>
      </c>
      <c r="R535">
        <v>1</v>
      </c>
      <c r="S535">
        <v>1</v>
      </c>
      <c r="T535">
        <v>0</v>
      </c>
      <c r="U535">
        <v>0</v>
      </c>
      <c r="V535">
        <v>0</v>
      </c>
      <c r="W535">
        <v>0</v>
      </c>
      <c r="X535">
        <v>0</v>
      </c>
      <c r="Y535">
        <v>0</v>
      </c>
      <c r="Z535" t="s">
        <v>1809</v>
      </c>
      <c r="AA535" t="s">
        <v>1809</v>
      </c>
      <c r="AB535" t="s">
        <v>1809</v>
      </c>
      <c r="AC535" t="s">
        <v>1809</v>
      </c>
      <c r="AD535" t="s">
        <v>1809</v>
      </c>
      <c r="AE535" t="s">
        <v>1809</v>
      </c>
      <c r="AF535" t="s">
        <v>1809</v>
      </c>
      <c r="AG535" t="s">
        <v>1809</v>
      </c>
      <c r="AH535" t="s">
        <v>1809</v>
      </c>
      <c r="AI535" t="s">
        <v>1809</v>
      </c>
      <c r="AJ535" t="s">
        <v>1809</v>
      </c>
      <c r="AK535" t="s">
        <v>1809</v>
      </c>
      <c r="AL535" t="s">
        <v>1809</v>
      </c>
      <c r="AM535" t="s">
        <v>1809</v>
      </c>
      <c r="AN535">
        <v>0</v>
      </c>
      <c r="AO535">
        <v>0</v>
      </c>
      <c r="AP535" t="s">
        <v>1809</v>
      </c>
      <c r="AQ535" t="s">
        <v>1809</v>
      </c>
      <c r="AR535" t="s">
        <v>1809</v>
      </c>
      <c r="AS535" t="s">
        <v>1809</v>
      </c>
      <c r="AT535" t="s">
        <v>1809</v>
      </c>
      <c r="AU535" t="s">
        <v>1809</v>
      </c>
      <c r="AV535" t="s">
        <v>1809</v>
      </c>
      <c r="AW535" t="s">
        <v>1809</v>
      </c>
      <c r="AX535" t="s">
        <v>1809</v>
      </c>
      <c r="AY535" t="s">
        <v>1809</v>
      </c>
      <c r="AZ535">
        <v>0</v>
      </c>
      <c r="BA535" t="s">
        <v>1809</v>
      </c>
      <c r="BB535" t="s">
        <v>1809</v>
      </c>
      <c r="BC535" t="s">
        <v>1809</v>
      </c>
      <c r="BD535" t="s">
        <v>1809</v>
      </c>
      <c r="BE535" t="s">
        <v>1809</v>
      </c>
      <c r="BF535" t="s">
        <v>1809</v>
      </c>
      <c r="BG535" t="s">
        <v>1809</v>
      </c>
      <c r="BH535" t="s">
        <v>1809</v>
      </c>
      <c r="BI535" t="s">
        <v>1809</v>
      </c>
      <c r="BJ535" t="s">
        <v>1809</v>
      </c>
      <c r="BK535" t="s">
        <v>1809</v>
      </c>
      <c r="BL535" t="s">
        <v>1809</v>
      </c>
      <c r="BM535" t="s">
        <v>1809</v>
      </c>
      <c r="BN535" t="s">
        <v>1809</v>
      </c>
      <c r="BO535" t="s">
        <v>1809</v>
      </c>
      <c r="BP535" t="s">
        <v>1809</v>
      </c>
      <c r="BQ535" t="s">
        <v>1809</v>
      </c>
      <c r="BR535" t="s">
        <v>1809</v>
      </c>
      <c r="BS535" t="s">
        <v>1809</v>
      </c>
      <c r="BT535" t="s">
        <v>1809</v>
      </c>
      <c r="BU535" t="s">
        <v>1809</v>
      </c>
      <c r="BV535">
        <v>0</v>
      </c>
      <c r="BW535" t="s">
        <v>1809</v>
      </c>
      <c r="BX535" t="s">
        <v>1809</v>
      </c>
      <c r="BY535" t="s">
        <v>1809</v>
      </c>
      <c r="BZ535" t="s">
        <v>1809</v>
      </c>
      <c r="CA535" t="s">
        <v>1809</v>
      </c>
      <c r="CB535" t="s">
        <v>1809</v>
      </c>
      <c r="CC535" t="s">
        <v>1809</v>
      </c>
      <c r="CD535" t="s">
        <v>1809</v>
      </c>
      <c r="CE535" t="s">
        <v>1809</v>
      </c>
      <c r="CF535" t="s">
        <v>1809</v>
      </c>
      <c r="CG535" t="s">
        <v>1809</v>
      </c>
      <c r="CH535">
        <v>0</v>
      </c>
      <c r="CI535" t="s">
        <v>1809</v>
      </c>
      <c r="CJ535" t="s">
        <v>1809</v>
      </c>
      <c r="CK535" t="s">
        <v>1809</v>
      </c>
      <c r="CL535" t="s">
        <v>1809</v>
      </c>
      <c r="CM535" t="s">
        <v>1809</v>
      </c>
      <c r="CN535" t="s">
        <v>1809</v>
      </c>
      <c r="CO535" t="s">
        <v>1809</v>
      </c>
      <c r="CP535" t="s">
        <v>1809</v>
      </c>
      <c r="CQ535" t="s">
        <v>1809</v>
      </c>
      <c r="CR535" t="s">
        <v>1809</v>
      </c>
      <c r="CS535" t="s">
        <v>1809</v>
      </c>
      <c r="CT535" t="s">
        <v>1809</v>
      </c>
      <c r="CU535" t="s">
        <v>1809</v>
      </c>
      <c r="CV535" t="s">
        <v>1809</v>
      </c>
      <c r="CW535" t="s">
        <v>1809</v>
      </c>
      <c r="CX535" t="s">
        <v>1809</v>
      </c>
      <c r="CY535" t="s">
        <v>1809</v>
      </c>
      <c r="CZ535" t="s">
        <v>1809</v>
      </c>
      <c r="DA535" t="s">
        <v>1809</v>
      </c>
      <c r="DB535" t="s">
        <v>1809</v>
      </c>
      <c r="DC535" t="s">
        <v>1809</v>
      </c>
      <c r="DD535" t="s">
        <v>1809</v>
      </c>
      <c r="DE535" t="s">
        <v>1809</v>
      </c>
      <c r="DF535" t="s">
        <v>1809</v>
      </c>
      <c r="DG535" t="s">
        <v>1809</v>
      </c>
      <c r="DH535" t="s">
        <v>1809</v>
      </c>
      <c r="DI535" t="s">
        <v>1809</v>
      </c>
      <c r="DJ535" t="s">
        <v>1809</v>
      </c>
      <c r="DK535" t="s">
        <v>1809</v>
      </c>
      <c r="DL535" t="s">
        <v>1809</v>
      </c>
      <c r="DM535" t="s">
        <v>1809</v>
      </c>
      <c r="DN535" t="s">
        <v>1809</v>
      </c>
      <c r="DO535" t="s">
        <v>1809</v>
      </c>
      <c r="DP535" t="s">
        <v>1809</v>
      </c>
      <c r="DQ535" t="s">
        <v>1809</v>
      </c>
      <c r="DR535" t="s">
        <v>1809</v>
      </c>
      <c r="DS535" t="s">
        <v>1809</v>
      </c>
      <c r="DT535" t="s">
        <v>1809</v>
      </c>
      <c r="DU535" t="s">
        <v>1809</v>
      </c>
      <c r="DV535" t="s">
        <v>1809</v>
      </c>
      <c r="DW535">
        <v>0</v>
      </c>
      <c r="DX535">
        <v>1</v>
      </c>
      <c r="DY535">
        <v>0</v>
      </c>
      <c r="DZ535" t="s">
        <v>1809</v>
      </c>
      <c r="EA535">
        <v>1</v>
      </c>
      <c r="EB535">
        <v>0</v>
      </c>
      <c r="EC535">
        <v>0</v>
      </c>
      <c r="ED535">
        <v>0</v>
      </c>
      <c r="EE535">
        <v>0</v>
      </c>
      <c r="EF535">
        <v>0</v>
      </c>
      <c r="EG535">
        <v>1</v>
      </c>
      <c r="EH535">
        <v>0</v>
      </c>
      <c r="EI535">
        <v>1</v>
      </c>
      <c r="EJ535">
        <v>0</v>
      </c>
      <c r="EK535">
        <v>0</v>
      </c>
      <c r="EL535">
        <v>0</v>
      </c>
      <c r="EM535" t="s">
        <v>1809</v>
      </c>
      <c r="EN535" t="s">
        <v>1809</v>
      </c>
      <c r="EO535" t="s">
        <v>1809</v>
      </c>
      <c r="EP535" t="s">
        <v>1809</v>
      </c>
      <c r="EQ535" t="s">
        <v>1809</v>
      </c>
      <c r="ER535">
        <v>1</v>
      </c>
      <c r="ES535">
        <v>1</v>
      </c>
      <c r="ET535">
        <v>0</v>
      </c>
      <c r="EU535">
        <v>0</v>
      </c>
      <c r="EV535">
        <v>0</v>
      </c>
      <c r="EW535">
        <v>0</v>
      </c>
    </row>
    <row r="536" spans="1:153" x14ac:dyDescent="0.35">
      <c r="A536" t="s">
        <v>1309</v>
      </c>
      <c r="B536" s="1">
        <v>42874</v>
      </c>
      <c r="C536" s="1">
        <v>43222</v>
      </c>
      <c r="D536">
        <v>1</v>
      </c>
      <c r="E536">
        <v>0</v>
      </c>
      <c r="F536">
        <v>1</v>
      </c>
      <c r="G536">
        <v>0</v>
      </c>
      <c r="H536">
        <v>0</v>
      </c>
      <c r="I536">
        <v>0</v>
      </c>
      <c r="J536">
        <v>1</v>
      </c>
      <c r="K536">
        <v>1</v>
      </c>
      <c r="L536">
        <v>0</v>
      </c>
      <c r="M536">
        <v>1</v>
      </c>
      <c r="N536">
        <v>1</v>
      </c>
      <c r="O536">
        <v>1</v>
      </c>
      <c r="P536">
        <v>0</v>
      </c>
      <c r="Q536">
        <v>0</v>
      </c>
      <c r="R536">
        <v>1</v>
      </c>
      <c r="S536">
        <v>1</v>
      </c>
      <c r="T536">
        <v>0</v>
      </c>
      <c r="U536">
        <v>0</v>
      </c>
      <c r="V536">
        <v>0</v>
      </c>
      <c r="W536">
        <v>0</v>
      </c>
      <c r="X536">
        <v>0</v>
      </c>
      <c r="Y536">
        <v>0</v>
      </c>
      <c r="Z536" t="s">
        <v>1809</v>
      </c>
      <c r="AA536" t="s">
        <v>1809</v>
      </c>
      <c r="AB536" t="s">
        <v>1809</v>
      </c>
      <c r="AC536" t="s">
        <v>1809</v>
      </c>
      <c r="AD536" t="s">
        <v>1809</v>
      </c>
      <c r="AE536" t="s">
        <v>1809</v>
      </c>
      <c r="AF536" t="s">
        <v>1809</v>
      </c>
      <c r="AG536" t="s">
        <v>1809</v>
      </c>
      <c r="AH536" t="s">
        <v>1809</v>
      </c>
      <c r="AI536" t="s">
        <v>1809</v>
      </c>
      <c r="AJ536" t="s">
        <v>1809</v>
      </c>
      <c r="AK536" t="s">
        <v>1809</v>
      </c>
      <c r="AL536" t="s">
        <v>1809</v>
      </c>
      <c r="AM536" t="s">
        <v>1809</v>
      </c>
      <c r="AN536">
        <v>1</v>
      </c>
      <c r="AO536">
        <v>0</v>
      </c>
      <c r="AP536" t="s">
        <v>1809</v>
      </c>
      <c r="AQ536" t="s">
        <v>1809</v>
      </c>
      <c r="AR536" t="s">
        <v>1809</v>
      </c>
      <c r="AS536" t="s">
        <v>1809</v>
      </c>
      <c r="AT536" t="s">
        <v>1809</v>
      </c>
      <c r="AU536" t="s">
        <v>1809</v>
      </c>
      <c r="AV536" t="s">
        <v>1809</v>
      </c>
      <c r="AW536" t="s">
        <v>1809</v>
      </c>
      <c r="AX536" t="s">
        <v>1809</v>
      </c>
      <c r="AY536" t="s">
        <v>1809</v>
      </c>
      <c r="AZ536">
        <v>0</v>
      </c>
      <c r="BA536" t="s">
        <v>1809</v>
      </c>
      <c r="BB536" t="s">
        <v>1809</v>
      </c>
      <c r="BC536" t="s">
        <v>1809</v>
      </c>
      <c r="BD536" t="s">
        <v>1809</v>
      </c>
      <c r="BE536" t="s">
        <v>1809</v>
      </c>
      <c r="BF536" t="s">
        <v>1809</v>
      </c>
      <c r="BG536" t="s">
        <v>1809</v>
      </c>
      <c r="BH536" t="s">
        <v>1809</v>
      </c>
      <c r="BI536" t="s">
        <v>1809</v>
      </c>
      <c r="BJ536" t="s">
        <v>1809</v>
      </c>
      <c r="BK536" t="s">
        <v>1809</v>
      </c>
      <c r="BL536" t="s">
        <v>1809</v>
      </c>
      <c r="BM536" t="s">
        <v>1809</v>
      </c>
      <c r="BN536" t="s">
        <v>1809</v>
      </c>
      <c r="BO536" t="s">
        <v>1809</v>
      </c>
      <c r="BP536" t="s">
        <v>1809</v>
      </c>
      <c r="BQ536" t="s">
        <v>1809</v>
      </c>
      <c r="BR536" t="s">
        <v>1809</v>
      </c>
      <c r="BS536" t="s">
        <v>1809</v>
      </c>
      <c r="BT536" t="s">
        <v>1809</v>
      </c>
      <c r="BU536" t="s">
        <v>1809</v>
      </c>
      <c r="BV536">
        <v>0</v>
      </c>
      <c r="BW536" t="s">
        <v>1809</v>
      </c>
      <c r="BX536" t="s">
        <v>1809</v>
      </c>
      <c r="BY536" t="s">
        <v>1809</v>
      </c>
      <c r="BZ536" t="s">
        <v>1809</v>
      </c>
      <c r="CA536" t="s">
        <v>1809</v>
      </c>
      <c r="CB536" t="s">
        <v>1809</v>
      </c>
      <c r="CC536" t="s">
        <v>1809</v>
      </c>
      <c r="CD536" t="s">
        <v>1809</v>
      </c>
      <c r="CE536" t="s">
        <v>1809</v>
      </c>
      <c r="CF536" t="s">
        <v>1809</v>
      </c>
      <c r="CG536" t="s">
        <v>1809</v>
      </c>
      <c r="CH536">
        <v>1</v>
      </c>
      <c r="CI536">
        <v>1</v>
      </c>
      <c r="CJ536">
        <v>0</v>
      </c>
      <c r="CK536">
        <v>0</v>
      </c>
      <c r="CL536">
        <v>0</v>
      </c>
      <c r="CM536">
        <v>0</v>
      </c>
      <c r="CN536">
        <v>0</v>
      </c>
      <c r="CO536">
        <v>1</v>
      </c>
      <c r="CP536">
        <v>0</v>
      </c>
      <c r="CQ536">
        <v>1</v>
      </c>
      <c r="CR536">
        <v>0</v>
      </c>
      <c r="CS536">
        <v>0</v>
      </c>
      <c r="CT536">
        <v>0</v>
      </c>
      <c r="CU536">
        <v>0</v>
      </c>
      <c r="CV536">
        <v>0</v>
      </c>
      <c r="CW536">
        <v>0</v>
      </c>
      <c r="CX536">
        <v>0</v>
      </c>
      <c r="CY536">
        <v>0</v>
      </c>
      <c r="CZ536">
        <v>0</v>
      </c>
      <c r="DA536">
        <v>0</v>
      </c>
      <c r="DB536">
        <v>0</v>
      </c>
      <c r="DC536">
        <v>0</v>
      </c>
      <c r="DD536">
        <v>1</v>
      </c>
      <c r="DE536">
        <v>0</v>
      </c>
      <c r="DF536">
        <v>0</v>
      </c>
      <c r="DG536">
        <v>0</v>
      </c>
      <c r="DH536">
        <v>0</v>
      </c>
      <c r="DI536">
        <v>0</v>
      </c>
      <c r="DJ536">
        <v>0</v>
      </c>
      <c r="DK536">
        <v>0</v>
      </c>
      <c r="DL536">
        <v>1</v>
      </c>
      <c r="DM536">
        <v>0</v>
      </c>
      <c r="DN536">
        <v>0</v>
      </c>
      <c r="DO536">
        <v>0</v>
      </c>
      <c r="DP536">
        <v>0</v>
      </c>
      <c r="DQ536">
        <v>0</v>
      </c>
      <c r="DR536">
        <v>1</v>
      </c>
      <c r="DS536">
        <v>1</v>
      </c>
      <c r="DT536">
        <v>0</v>
      </c>
      <c r="DU536">
        <v>0</v>
      </c>
      <c r="DV536">
        <v>0</v>
      </c>
      <c r="DW536">
        <v>0</v>
      </c>
      <c r="DX536">
        <v>1</v>
      </c>
      <c r="DY536">
        <v>0</v>
      </c>
      <c r="DZ536" t="s">
        <v>1809</v>
      </c>
      <c r="EA536">
        <v>1</v>
      </c>
      <c r="EB536">
        <v>0</v>
      </c>
      <c r="EC536">
        <v>0</v>
      </c>
      <c r="ED536">
        <v>0</v>
      </c>
      <c r="EE536">
        <v>0</v>
      </c>
      <c r="EF536">
        <v>0</v>
      </c>
      <c r="EG536">
        <v>1</v>
      </c>
      <c r="EH536">
        <v>0</v>
      </c>
      <c r="EI536">
        <v>1</v>
      </c>
      <c r="EJ536">
        <v>0</v>
      </c>
      <c r="EK536">
        <v>0</v>
      </c>
      <c r="EL536">
        <v>0</v>
      </c>
      <c r="EM536" t="s">
        <v>1809</v>
      </c>
      <c r="EN536" t="s">
        <v>1809</v>
      </c>
      <c r="EO536" t="s">
        <v>1809</v>
      </c>
      <c r="EP536" t="s">
        <v>1809</v>
      </c>
      <c r="EQ536" t="s">
        <v>1809</v>
      </c>
      <c r="ER536">
        <v>1</v>
      </c>
      <c r="ES536">
        <v>1</v>
      </c>
      <c r="ET536">
        <v>0</v>
      </c>
      <c r="EU536">
        <v>0</v>
      </c>
      <c r="EV536">
        <v>0</v>
      </c>
      <c r="EW536">
        <v>0</v>
      </c>
    </row>
    <row r="537" spans="1:153" x14ac:dyDescent="0.35">
      <c r="A537" t="s">
        <v>1309</v>
      </c>
      <c r="B537" s="1">
        <v>43223</v>
      </c>
      <c r="C537" s="1">
        <v>43234</v>
      </c>
      <c r="D537">
        <v>1</v>
      </c>
      <c r="E537">
        <v>0</v>
      </c>
      <c r="F537">
        <v>1</v>
      </c>
      <c r="G537">
        <v>0</v>
      </c>
      <c r="H537">
        <v>0</v>
      </c>
      <c r="I537">
        <v>0</v>
      </c>
      <c r="J537">
        <v>1</v>
      </c>
      <c r="K537">
        <v>1</v>
      </c>
      <c r="L537">
        <v>0</v>
      </c>
      <c r="M537">
        <v>1</v>
      </c>
      <c r="N537">
        <v>1</v>
      </c>
      <c r="O537">
        <v>1</v>
      </c>
      <c r="P537">
        <v>0</v>
      </c>
      <c r="Q537">
        <v>0</v>
      </c>
      <c r="R537">
        <v>1</v>
      </c>
      <c r="S537">
        <v>1</v>
      </c>
      <c r="T537">
        <v>0</v>
      </c>
      <c r="U537">
        <v>0</v>
      </c>
      <c r="V537">
        <v>0</v>
      </c>
      <c r="W537">
        <v>0</v>
      </c>
      <c r="X537">
        <v>0</v>
      </c>
      <c r="Y537">
        <v>0</v>
      </c>
      <c r="Z537" t="s">
        <v>1809</v>
      </c>
      <c r="AA537" t="s">
        <v>1809</v>
      </c>
      <c r="AB537" t="s">
        <v>1809</v>
      </c>
      <c r="AC537" t="s">
        <v>1809</v>
      </c>
      <c r="AD537" t="s">
        <v>1809</v>
      </c>
      <c r="AE537" t="s">
        <v>1809</v>
      </c>
      <c r="AF537" t="s">
        <v>1809</v>
      </c>
      <c r="AG537" t="s">
        <v>1809</v>
      </c>
      <c r="AH537" t="s">
        <v>1809</v>
      </c>
      <c r="AI537" t="s">
        <v>1809</v>
      </c>
      <c r="AJ537" t="s">
        <v>1809</v>
      </c>
      <c r="AK537" t="s">
        <v>1809</v>
      </c>
      <c r="AL537" t="s">
        <v>1809</v>
      </c>
      <c r="AM537" t="s">
        <v>1809</v>
      </c>
      <c r="AN537">
        <v>1</v>
      </c>
      <c r="AO537">
        <v>0</v>
      </c>
      <c r="AP537" t="s">
        <v>1809</v>
      </c>
      <c r="AQ537" t="s">
        <v>1809</v>
      </c>
      <c r="AR537" t="s">
        <v>1809</v>
      </c>
      <c r="AS537" t="s">
        <v>1809</v>
      </c>
      <c r="AT537" t="s">
        <v>1809</v>
      </c>
      <c r="AU537" t="s">
        <v>1809</v>
      </c>
      <c r="AV537" t="s">
        <v>1809</v>
      </c>
      <c r="AW537" t="s">
        <v>1809</v>
      </c>
      <c r="AX537" t="s">
        <v>1809</v>
      </c>
      <c r="AY537" t="s">
        <v>1809</v>
      </c>
      <c r="AZ537">
        <v>0</v>
      </c>
      <c r="BA537" t="s">
        <v>1809</v>
      </c>
      <c r="BB537" t="s">
        <v>1809</v>
      </c>
      <c r="BC537" t="s">
        <v>1809</v>
      </c>
      <c r="BD537" t="s">
        <v>1809</v>
      </c>
      <c r="BE537" t="s">
        <v>1809</v>
      </c>
      <c r="BF537" t="s">
        <v>1809</v>
      </c>
      <c r="BG537" t="s">
        <v>1809</v>
      </c>
      <c r="BH537" t="s">
        <v>1809</v>
      </c>
      <c r="BI537" t="s">
        <v>1809</v>
      </c>
      <c r="BJ537" t="s">
        <v>1809</v>
      </c>
      <c r="BK537" t="s">
        <v>1809</v>
      </c>
      <c r="BL537" t="s">
        <v>1809</v>
      </c>
      <c r="BM537" t="s">
        <v>1809</v>
      </c>
      <c r="BN537" t="s">
        <v>1809</v>
      </c>
      <c r="BO537" t="s">
        <v>1809</v>
      </c>
      <c r="BP537" t="s">
        <v>1809</v>
      </c>
      <c r="BQ537" t="s">
        <v>1809</v>
      </c>
      <c r="BR537" t="s">
        <v>1809</v>
      </c>
      <c r="BS537" t="s">
        <v>1809</v>
      </c>
      <c r="BT537" t="s">
        <v>1809</v>
      </c>
      <c r="BU537" t="s">
        <v>1809</v>
      </c>
      <c r="BV537">
        <v>0</v>
      </c>
      <c r="BW537" t="s">
        <v>1809</v>
      </c>
      <c r="BX537" t="s">
        <v>1809</v>
      </c>
      <c r="BY537" t="s">
        <v>1809</v>
      </c>
      <c r="BZ537" t="s">
        <v>1809</v>
      </c>
      <c r="CA537" t="s">
        <v>1809</v>
      </c>
      <c r="CB537" t="s">
        <v>1809</v>
      </c>
      <c r="CC537" t="s">
        <v>1809</v>
      </c>
      <c r="CD537" t="s">
        <v>1809</v>
      </c>
      <c r="CE537" t="s">
        <v>1809</v>
      </c>
      <c r="CF537" t="s">
        <v>1809</v>
      </c>
      <c r="CG537" t="s">
        <v>1809</v>
      </c>
      <c r="CH537">
        <v>1</v>
      </c>
      <c r="CI537">
        <v>1</v>
      </c>
      <c r="CJ537">
        <v>0</v>
      </c>
      <c r="CK537">
        <v>0</v>
      </c>
      <c r="CL537">
        <v>0</v>
      </c>
      <c r="CM537">
        <v>0</v>
      </c>
      <c r="CN537">
        <v>0</v>
      </c>
      <c r="CO537">
        <v>1</v>
      </c>
      <c r="CP537">
        <v>0</v>
      </c>
      <c r="CQ537">
        <v>1</v>
      </c>
      <c r="CR537">
        <v>0</v>
      </c>
      <c r="CS537">
        <v>0</v>
      </c>
      <c r="CT537">
        <v>0</v>
      </c>
      <c r="CU537">
        <v>0</v>
      </c>
      <c r="CV537">
        <v>0</v>
      </c>
      <c r="CW537">
        <v>0</v>
      </c>
      <c r="CX537">
        <v>0</v>
      </c>
      <c r="CY537">
        <v>0</v>
      </c>
      <c r="CZ537">
        <v>0</v>
      </c>
      <c r="DA537">
        <v>0</v>
      </c>
      <c r="DB537">
        <v>0</v>
      </c>
      <c r="DC537">
        <v>0</v>
      </c>
      <c r="DD537">
        <v>1</v>
      </c>
      <c r="DE537">
        <v>0</v>
      </c>
      <c r="DF537">
        <v>0</v>
      </c>
      <c r="DG537">
        <v>0</v>
      </c>
      <c r="DH537">
        <v>0</v>
      </c>
      <c r="DI537">
        <v>0</v>
      </c>
      <c r="DJ537">
        <v>0</v>
      </c>
      <c r="DK537">
        <v>0</v>
      </c>
      <c r="DL537">
        <v>1</v>
      </c>
      <c r="DM537">
        <v>0</v>
      </c>
      <c r="DN537">
        <v>0</v>
      </c>
      <c r="DO537">
        <v>0</v>
      </c>
      <c r="DP537">
        <v>0</v>
      </c>
      <c r="DQ537">
        <v>0</v>
      </c>
      <c r="DR537">
        <v>1</v>
      </c>
      <c r="DS537">
        <v>1</v>
      </c>
      <c r="DT537">
        <v>0</v>
      </c>
      <c r="DU537">
        <v>0</v>
      </c>
      <c r="DV537">
        <v>0</v>
      </c>
      <c r="DW537">
        <v>0</v>
      </c>
      <c r="DX537">
        <v>1</v>
      </c>
      <c r="DY537">
        <v>0</v>
      </c>
      <c r="DZ537" t="s">
        <v>1809</v>
      </c>
      <c r="EA537">
        <v>1</v>
      </c>
      <c r="EB537">
        <v>0</v>
      </c>
      <c r="EC537">
        <v>0</v>
      </c>
      <c r="ED537">
        <v>0</v>
      </c>
      <c r="EE537">
        <v>0</v>
      </c>
      <c r="EF537">
        <v>0</v>
      </c>
      <c r="EG537">
        <v>1</v>
      </c>
      <c r="EH537">
        <v>0</v>
      </c>
      <c r="EI537">
        <v>1</v>
      </c>
      <c r="EJ537">
        <v>0</v>
      </c>
      <c r="EK537">
        <v>0</v>
      </c>
      <c r="EL537">
        <v>0</v>
      </c>
      <c r="EM537" t="s">
        <v>1809</v>
      </c>
      <c r="EN537" t="s">
        <v>1809</v>
      </c>
      <c r="EO537" t="s">
        <v>1809</v>
      </c>
      <c r="EP537" t="s">
        <v>1809</v>
      </c>
      <c r="EQ537" t="s">
        <v>1809</v>
      </c>
      <c r="ER537">
        <v>1</v>
      </c>
      <c r="ES537">
        <v>1</v>
      </c>
      <c r="ET537">
        <v>0</v>
      </c>
      <c r="EU537">
        <v>0</v>
      </c>
      <c r="EV537">
        <v>0</v>
      </c>
      <c r="EW537">
        <v>0</v>
      </c>
    </row>
    <row r="538" spans="1:153" x14ac:dyDescent="0.35">
      <c r="A538" t="s">
        <v>1309</v>
      </c>
      <c r="B538" s="1">
        <v>43235</v>
      </c>
      <c r="C538" s="1">
        <v>43237</v>
      </c>
      <c r="D538">
        <v>1</v>
      </c>
      <c r="E538">
        <v>0</v>
      </c>
      <c r="F538">
        <v>1</v>
      </c>
      <c r="G538">
        <v>0</v>
      </c>
      <c r="H538">
        <v>0</v>
      </c>
      <c r="I538">
        <v>0</v>
      </c>
      <c r="J538">
        <v>1</v>
      </c>
      <c r="K538">
        <v>1</v>
      </c>
      <c r="L538">
        <v>0</v>
      </c>
      <c r="M538">
        <v>1</v>
      </c>
      <c r="N538">
        <v>1</v>
      </c>
      <c r="O538">
        <v>1</v>
      </c>
      <c r="P538">
        <v>0</v>
      </c>
      <c r="Q538">
        <v>0</v>
      </c>
      <c r="R538">
        <v>1</v>
      </c>
      <c r="S538">
        <v>1</v>
      </c>
      <c r="T538">
        <v>0</v>
      </c>
      <c r="U538">
        <v>0</v>
      </c>
      <c r="V538">
        <v>0</v>
      </c>
      <c r="W538">
        <v>0</v>
      </c>
      <c r="X538">
        <v>0</v>
      </c>
      <c r="Y538">
        <v>0</v>
      </c>
      <c r="Z538" t="s">
        <v>1809</v>
      </c>
      <c r="AA538" t="s">
        <v>1809</v>
      </c>
      <c r="AB538" t="s">
        <v>1809</v>
      </c>
      <c r="AC538" t="s">
        <v>1809</v>
      </c>
      <c r="AD538" t="s">
        <v>1809</v>
      </c>
      <c r="AE538" t="s">
        <v>1809</v>
      </c>
      <c r="AF538" t="s">
        <v>1809</v>
      </c>
      <c r="AG538" t="s">
        <v>1809</v>
      </c>
      <c r="AH538" t="s">
        <v>1809</v>
      </c>
      <c r="AI538" t="s">
        <v>1809</v>
      </c>
      <c r="AJ538" t="s">
        <v>1809</v>
      </c>
      <c r="AK538" t="s">
        <v>1809</v>
      </c>
      <c r="AL538" t="s">
        <v>1809</v>
      </c>
      <c r="AM538" t="s">
        <v>1809</v>
      </c>
      <c r="AN538">
        <v>1</v>
      </c>
      <c r="AO538">
        <v>0</v>
      </c>
      <c r="AP538" t="s">
        <v>1809</v>
      </c>
      <c r="AQ538" t="s">
        <v>1809</v>
      </c>
      <c r="AR538" t="s">
        <v>1809</v>
      </c>
      <c r="AS538" t="s">
        <v>1809</v>
      </c>
      <c r="AT538" t="s">
        <v>1809</v>
      </c>
      <c r="AU538" t="s">
        <v>1809</v>
      </c>
      <c r="AV538" t="s">
        <v>1809</v>
      </c>
      <c r="AW538" t="s">
        <v>1809</v>
      </c>
      <c r="AX538" t="s">
        <v>1809</v>
      </c>
      <c r="AY538" t="s">
        <v>1809</v>
      </c>
      <c r="AZ538">
        <v>0</v>
      </c>
      <c r="BA538" t="s">
        <v>1809</v>
      </c>
      <c r="BB538" t="s">
        <v>1809</v>
      </c>
      <c r="BC538" t="s">
        <v>1809</v>
      </c>
      <c r="BD538" t="s">
        <v>1809</v>
      </c>
      <c r="BE538" t="s">
        <v>1809</v>
      </c>
      <c r="BF538" t="s">
        <v>1809</v>
      </c>
      <c r="BG538" t="s">
        <v>1809</v>
      </c>
      <c r="BH538" t="s">
        <v>1809</v>
      </c>
      <c r="BI538" t="s">
        <v>1809</v>
      </c>
      <c r="BJ538" t="s">
        <v>1809</v>
      </c>
      <c r="BK538" t="s">
        <v>1809</v>
      </c>
      <c r="BL538" t="s">
        <v>1809</v>
      </c>
      <c r="BM538" t="s">
        <v>1809</v>
      </c>
      <c r="BN538" t="s">
        <v>1809</v>
      </c>
      <c r="BO538" t="s">
        <v>1809</v>
      </c>
      <c r="BP538" t="s">
        <v>1809</v>
      </c>
      <c r="BQ538" t="s">
        <v>1809</v>
      </c>
      <c r="BR538" t="s">
        <v>1809</v>
      </c>
      <c r="BS538" t="s">
        <v>1809</v>
      </c>
      <c r="BT538" t="s">
        <v>1809</v>
      </c>
      <c r="BU538" t="s">
        <v>1809</v>
      </c>
      <c r="BV538">
        <v>0</v>
      </c>
      <c r="BW538" t="s">
        <v>1809</v>
      </c>
      <c r="BX538" t="s">
        <v>1809</v>
      </c>
      <c r="BY538" t="s">
        <v>1809</v>
      </c>
      <c r="BZ538" t="s">
        <v>1809</v>
      </c>
      <c r="CA538" t="s">
        <v>1809</v>
      </c>
      <c r="CB538" t="s">
        <v>1809</v>
      </c>
      <c r="CC538" t="s">
        <v>1809</v>
      </c>
      <c r="CD538" t="s">
        <v>1809</v>
      </c>
      <c r="CE538" t="s">
        <v>1809</v>
      </c>
      <c r="CF538" t="s">
        <v>1809</v>
      </c>
      <c r="CG538" t="s">
        <v>1809</v>
      </c>
      <c r="CH538">
        <v>1</v>
      </c>
      <c r="CI538">
        <v>1</v>
      </c>
      <c r="CJ538">
        <v>0</v>
      </c>
      <c r="CK538">
        <v>0</v>
      </c>
      <c r="CL538">
        <v>0</v>
      </c>
      <c r="CM538">
        <v>0</v>
      </c>
      <c r="CN538">
        <v>0</v>
      </c>
      <c r="CO538">
        <v>1</v>
      </c>
      <c r="CP538">
        <v>0</v>
      </c>
      <c r="CQ538">
        <v>1</v>
      </c>
      <c r="CR538">
        <v>0</v>
      </c>
      <c r="CS538">
        <v>0</v>
      </c>
      <c r="CT538">
        <v>0</v>
      </c>
      <c r="CU538">
        <v>0</v>
      </c>
      <c r="CV538">
        <v>0</v>
      </c>
      <c r="CW538">
        <v>0</v>
      </c>
      <c r="CX538">
        <v>0</v>
      </c>
      <c r="CY538">
        <v>0</v>
      </c>
      <c r="CZ538">
        <v>0</v>
      </c>
      <c r="DA538">
        <v>0</v>
      </c>
      <c r="DB538">
        <v>0</v>
      </c>
      <c r="DC538">
        <v>0</v>
      </c>
      <c r="DD538">
        <v>1</v>
      </c>
      <c r="DE538">
        <v>0</v>
      </c>
      <c r="DF538">
        <v>0</v>
      </c>
      <c r="DG538">
        <v>0</v>
      </c>
      <c r="DH538">
        <v>0</v>
      </c>
      <c r="DI538">
        <v>0</v>
      </c>
      <c r="DJ538">
        <v>0</v>
      </c>
      <c r="DK538">
        <v>0</v>
      </c>
      <c r="DL538">
        <v>1</v>
      </c>
      <c r="DM538">
        <v>0</v>
      </c>
      <c r="DN538">
        <v>0</v>
      </c>
      <c r="DO538">
        <v>0</v>
      </c>
      <c r="DP538">
        <v>0</v>
      </c>
      <c r="DQ538">
        <v>0</v>
      </c>
      <c r="DR538">
        <v>1</v>
      </c>
      <c r="DS538">
        <v>1</v>
      </c>
      <c r="DT538">
        <v>0</v>
      </c>
      <c r="DU538">
        <v>0</v>
      </c>
      <c r="DV538">
        <v>0</v>
      </c>
      <c r="DW538">
        <v>0</v>
      </c>
      <c r="DX538">
        <v>1</v>
      </c>
      <c r="DY538">
        <v>0</v>
      </c>
      <c r="DZ538" t="s">
        <v>1809</v>
      </c>
      <c r="EA538">
        <v>1</v>
      </c>
      <c r="EB538">
        <v>0</v>
      </c>
      <c r="EC538">
        <v>0</v>
      </c>
      <c r="ED538">
        <v>0</v>
      </c>
      <c r="EE538">
        <v>0</v>
      </c>
      <c r="EF538">
        <v>0</v>
      </c>
      <c r="EG538">
        <v>1</v>
      </c>
      <c r="EH538">
        <v>0</v>
      </c>
      <c r="EI538">
        <v>1</v>
      </c>
      <c r="EJ538">
        <v>0</v>
      </c>
      <c r="EK538">
        <v>0</v>
      </c>
      <c r="EL538">
        <v>0</v>
      </c>
      <c r="EM538" t="s">
        <v>1809</v>
      </c>
      <c r="EN538" t="s">
        <v>1809</v>
      </c>
      <c r="EO538" t="s">
        <v>1809</v>
      </c>
      <c r="EP538" t="s">
        <v>1809</v>
      </c>
      <c r="EQ538" t="s">
        <v>1809</v>
      </c>
      <c r="ER538">
        <v>1</v>
      </c>
      <c r="ES538">
        <v>1</v>
      </c>
      <c r="ET538">
        <v>0</v>
      </c>
      <c r="EU538">
        <v>0</v>
      </c>
      <c r="EV538">
        <v>0</v>
      </c>
      <c r="EW538">
        <v>0</v>
      </c>
    </row>
    <row r="539" spans="1:153" x14ac:dyDescent="0.35">
      <c r="A539" t="s">
        <v>1309</v>
      </c>
      <c r="B539" s="1">
        <v>43238</v>
      </c>
      <c r="C539" s="1">
        <v>43830</v>
      </c>
      <c r="D539">
        <v>1</v>
      </c>
      <c r="E539">
        <v>0</v>
      </c>
      <c r="F539">
        <v>1</v>
      </c>
      <c r="G539">
        <v>0</v>
      </c>
      <c r="H539">
        <v>0</v>
      </c>
      <c r="I539">
        <v>0</v>
      </c>
      <c r="J539">
        <v>1</v>
      </c>
      <c r="K539">
        <v>1</v>
      </c>
      <c r="L539">
        <v>0</v>
      </c>
      <c r="M539">
        <v>1</v>
      </c>
      <c r="N539">
        <v>1</v>
      </c>
      <c r="O539">
        <v>1</v>
      </c>
      <c r="P539">
        <v>0</v>
      </c>
      <c r="Q539">
        <v>0</v>
      </c>
      <c r="R539">
        <v>1</v>
      </c>
      <c r="S539">
        <v>1</v>
      </c>
      <c r="T539">
        <v>0</v>
      </c>
      <c r="U539">
        <v>0</v>
      </c>
      <c r="V539">
        <v>0</v>
      </c>
      <c r="W539">
        <v>0</v>
      </c>
      <c r="X539">
        <v>0</v>
      </c>
      <c r="Y539">
        <v>0</v>
      </c>
      <c r="Z539" t="s">
        <v>1809</v>
      </c>
      <c r="AA539" t="s">
        <v>1809</v>
      </c>
      <c r="AB539" t="s">
        <v>1809</v>
      </c>
      <c r="AC539" t="s">
        <v>1809</v>
      </c>
      <c r="AD539" t="s">
        <v>1809</v>
      </c>
      <c r="AE539" t="s">
        <v>1809</v>
      </c>
      <c r="AF539" t="s">
        <v>1809</v>
      </c>
      <c r="AG539" t="s">
        <v>1809</v>
      </c>
      <c r="AH539" t="s">
        <v>1809</v>
      </c>
      <c r="AI539" t="s">
        <v>1809</v>
      </c>
      <c r="AJ539" t="s">
        <v>1809</v>
      </c>
      <c r="AK539" t="s">
        <v>1809</v>
      </c>
      <c r="AL539" t="s">
        <v>1809</v>
      </c>
      <c r="AM539" t="s">
        <v>1809</v>
      </c>
      <c r="AN539">
        <v>1</v>
      </c>
      <c r="AO539">
        <v>0</v>
      </c>
      <c r="AP539" t="s">
        <v>1809</v>
      </c>
      <c r="AQ539" t="s">
        <v>1809</v>
      </c>
      <c r="AR539" t="s">
        <v>1809</v>
      </c>
      <c r="AS539" t="s">
        <v>1809</v>
      </c>
      <c r="AT539" t="s">
        <v>1809</v>
      </c>
      <c r="AU539" t="s">
        <v>1809</v>
      </c>
      <c r="AV539" t="s">
        <v>1809</v>
      </c>
      <c r="AW539" t="s">
        <v>1809</v>
      </c>
      <c r="AX539" t="s">
        <v>1809</v>
      </c>
      <c r="AY539" t="s">
        <v>1809</v>
      </c>
      <c r="AZ539">
        <v>0</v>
      </c>
      <c r="BA539" t="s">
        <v>1809</v>
      </c>
      <c r="BB539" t="s">
        <v>1809</v>
      </c>
      <c r="BC539" t="s">
        <v>1809</v>
      </c>
      <c r="BD539" t="s">
        <v>1809</v>
      </c>
      <c r="BE539" t="s">
        <v>1809</v>
      </c>
      <c r="BF539" t="s">
        <v>1809</v>
      </c>
      <c r="BG539" t="s">
        <v>1809</v>
      </c>
      <c r="BH539" t="s">
        <v>1809</v>
      </c>
      <c r="BI539" t="s">
        <v>1809</v>
      </c>
      <c r="BJ539" t="s">
        <v>1809</v>
      </c>
      <c r="BK539" t="s">
        <v>1809</v>
      </c>
      <c r="BL539" t="s">
        <v>1809</v>
      </c>
      <c r="BM539" t="s">
        <v>1809</v>
      </c>
      <c r="BN539" t="s">
        <v>1809</v>
      </c>
      <c r="BO539" t="s">
        <v>1809</v>
      </c>
      <c r="BP539" t="s">
        <v>1809</v>
      </c>
      <c r="BQ539" t="s">
        <v>1809</v>
      </c>
      <c r="BR539" t="s">
        <v>1809</v>
      </c>
      <c r="BS539" t="s">
        <v>1809</v>
      </c>
      <c r="BT539" t="s">
        <v>1809</v>
      </c>
      <c r="BU539" t="s">
        <v>1809</v>
      </c>
      <c r="BV539">
        <v>0</v>
      </c>
      <c r="BW539" t="s">
        <v>1809</v>
      </c>
      <c r="BX539" t="s">
        <v>1809</v>
      </c>
      <c r="BY539" t="s">
        <v>1809</v>
      </c>
      <c r="BZ539" t="s">
        <v>1809</v>
      </c>
      <c r="CA539" t="s">
        <v>1809</v>
      </c>
      <c r="CB539" t="s">
        <v>1809</v>
      </c>
      <c r="CC539" t="s">
        <v>1809</v>
      </c>
      <c r="CD539" t="s">
        <v>1809</v>
      </c>
      <c r="CE539" t="s">
        <v>1809</v>
      </c>
      <c r="CF539" t="s">
        <v>1809</v>
      </c>
      <c r="CG539" t="s">
        <v>1809</v>
      </c>
      <c r="CH539">
        <v>1</v>
      </c>
      <c r="CI539">
        <v>1</v>
      </c>
      <c r="CJ539">
        <v>0</v>
      </c>
      <c r="CK539">
        <v>0</v>
      </c>
      <c r="CL539">
        <v>0</v>
      </c>
      <c r="CM539">
        <v>0</v>
      </c>
      <c r="CN539">
        <v>0</v>
      </c>
      <c r="CO539">
        <v>1</v>
      </c>
      <c r="CP539">
        <v>0</v>
      </c>
      <c r="CQ539">
        <v>1</v>
      </c>
      <c r="CR539">
        <v>0</v>
      </c>
      <c r="CS539">
        <v>0</v>
      </c>
      <c r="CT539">
        <v>0</v>
      </c>
      <c r="CU539">
        <v>0</v>
      </c>
      <c r="CV539">
        <v>0</v>
      </c>
      <c r="CW539">
        <v>0</v>
      </c>
      <c r="CX539">
        <v>0</v>
      </c>
      <c r="CY539">
        <v>0</v>
      </c>
      <c r="CZ539">
        <v>0</v>
      </c>
      <c r="DA539">
        <v>0</v>
      </c>
      <c r="DB539">
        <v>0</v>
      </c>
      <c r="DC539">
        <v>0</v>
      </c>
      <c r="DD539">
        <v>1</v>
      </c>
      <c r="DE539">
        <v>0</v>
      </c>
      <c r="DF539">
        <v>0</v>
      </c>
      <c r="DG539">
        <v>0</v>
      </c>
      <c r="DH539">
        <v>0</v>
      </c>
      <c r="DI539">
        <v>0</v>
      </c>
      <c r="DJ539">
        <v>0</v>
      </c>
      <c r="DK539">
        <v>0</v>
      </c>
      <c r="DL539">
        <v>1</v>
      </c>
      <c r="DM539">
        <v>0</v>
      </c>
      <c r="DN539">
        <v>0</v>
      </c>
      <c r="DO539">
        <v>0</v>
      </c>
      <c r="DP539">
        <v>0</v>
      </c>
      <c r="DQ539">
        <v>0</v>
      </c>
      <c r="DR539">
        <v>1</v>
      </c>
      <c r="DS539">
        <v>1</v>
      </c>
      <c r="DT539">
        <v>0</v>
      </c>
      <c r="DU539">
        <v>0</v>
      </c>
      <c r="DV539">
        <v>0</v>
      </c>
      <c r="DW539">
        <v>0</v>
      </c>
      <c r="DX539">
        <v>1</v>
      </c>
      <c r="DY539">
        <v>0</v>
      </c>
      <c r="DZ539" t="s">
        <v>1809</v>
      </c>
      <c r="EA539">
        <v>1</v>
      </c>
      <c r="EB539">
        <v>0</v>
      </c>
      <c r="EC539">
        <v>0</v>
      </c>
      <c r="ED539">
        <v>0</v>
      </c>
      <c r="EE539">
        <v>0</v>
      </c>
      <c r="EF539">
        <v>0</v>
      </c>
      <c r="EG539">
        <v>1</v>
      </c>
      <c r="EH539">
        <v>0</v>
      </c>
      <c r="EI539">
        <v>1</v>
      </c>
      <c r="EJ539">
        <v>0</v>
      </c>
      <c r="EK539">
        <v>0</v>
      </c>
      <c r="EL539">
        <v>0</v>
      </c>
      <c r="EM539" t="s">
        <v>1809</v>
      </c>
      <c r="EN539" t="s">
        <v>1809</v>
      </c>
      <c r="EO539" t="s">
        <v>1809</v>
      </c>
      <c r="EP539" t="s">
        <v>1809</v>
      </c>
      <c r="EQ539" t="s">
        <v>1809</v>
      </c>
      <c r="ER539">
        <v>1</v>
      </c>
      <c r="ES539">
        <v>1</v>
      </c>
      <c r="ET539">
        <v>0</v>
      </c>
      <c r="EU539">
        <v>0</v>
      </c>
      <c r="EV539">
        <v>0</v>
      </c>
      <c r="EW539">
        <v>0</v>
      </c>
    </row>
    <row r="540" spans="1:153" x14ac:dyDescent="0.35">
      <c r="A540" t="s">
        <v>1318</v>
      </c>
      <c r="B540" s="1">
        <v>41640</v>
      </c>
      <c r="C540" s="1">
        <v>42916</v>
      </c>
      <c r="D540">
        <v>1</v>
      </c>
      <c r="E540">
        <v>0</v>
      </c>
      <c r="F540">
        <v>0</v>
      </c>
      <c r="G540">
        <v>0</v>
      </c>
      <c r="H540">
        <v>1</v>
      </c>
      <c r="I540">
        <v>0</v>
      </c>
      <c r="J540">
        <v>1</v>
      </c>
      <c r="K540">
        <v>4</v>
      </c>
      <c r="L540">
        <v>0</v>
      </c>
      <c r="M540">
        <v>1</v>
      </c>
      <c r="N540">
        <v>1</v>
      </c>
      <c r="O540">
        <v>1</v>
      </c>
      <c r="P540">
        <v>0</v>
      </c>
      <c r="Q540">
        <v>0</v>
      </c>
      <c r="R540">
        <v>0</v>
      </c>
      <c r="S540">
        <v>0</v>
      </c>
      <c r="T540">
        <v>0</v>
      </c>
      <c r="U540">
        <v>1</v>
      </c>
      <c r="V540">
        <v>1</v>
      </c>
      <c r="W540">
        <v>0</v>
      </c>
      <c r="X540">
        <v>0</v>
      </c>
      <c r="Y540">
        <v>1</v>
      </c>
      <c r="Z540">
        <v>0</v>
      </c>
      <c r="AA540">
        <v>0</v>
      </c>
      <c r="AB540">
        <v>0</v>
      </c>
      <c r="AC540">
        <v>0</v>
      </c>
      <c r="AD540">
        <v>0</v>
      </c>
      <c r="AE540">
        <v>0</v>
      </c>
      <c r="AF540">
        <v>0</v>
      </c>
      <c r="AG540">
        <v>1</v>
      </c>
      <c r="AH540">
        <v>0</v>
      </c>
      <c r="AI540">
        <v>0</v>
      </c>
      <c r="AJ540">
        <v>0</v>
      </c>
      <c r="AK540">
        <v>0</v>
      </c>
      <c r="AL540">
        <v>1</v>
      </c>
      <c r="AM540">
        <v>0</v>
      </c>
      <c r="AN540">
        <v>0</v>
      </c>
      <c r="AO540">
        <v>0</v>
      </c>
      <c r="AP540" t="s">
        <v>1809</v>
      </c>
      <c r="AQ540" t="s">
        <v>1809</v>
      </c>
      <c r="AR540" t="s">
        <v>1809</v>
      </c>
      <c r="AS540" t="s">
        <v>1809</v>
      </c>
      <c r="AT540" t="s">
        <v>1809</v>
      </c>
      <c r="AU540" t="s">
        <v>1809</v>
      </c>
      <c r="AV540" t="s">
        <v>1809</v>
      </c>
      <c r="AW540" t="s">
        <v>1809</v>
      </c>
      <c r="AX540" t="s">
        <v>1809</v>
      </c>
      <c r="AY540" t="s">
        <v>1809</v>
      </c>
      <c r="AZ540">
        <v>0</v>
      </c>
      <c r="BA540" t="s">
        <v>1809</v>
      </c>
      <c r="BB540" t="s">
        <v>1809</v>
      </c>
      <c r="BC540" t="s">
        <v>1809</v>
      </c>
      <c r="BD540" t="s">
        <v>1809</v>
      </c>
      <c r="BE540" t="s">
        <v>1809</v>
      </c>
      <c r="BF540" t="s">
        <v>1809</v>
      </c>
      <c r="BG540" t="s">
        <v>1809</v>
      </c>
      <c r="BH540" t="s">
        <v>1809</v>
      </c>
      <c r="BI540" t="s">
        <v>1809</v>
      </c>
      <c r="BJ540" t="s">
        <v>1809</v>
      </c>
      <c r="BK540" t="s">
        <v>1809</v>
      </c>
      <c r="BL540" t="s">
        <v>1809</v>
      </c>
      <c r="BM540" t="s">
        <v>1809</v>
      </c>
      <c r="BN540" t="s">
        <v>1809</v>
      </c>
      <c r="BO540" t="s">
        <v>1809</v>
      </c>
      <c r="BP540" t="s">
        <v>1809</v>
      </c>
      <c r="BQ540" t="s">
        <v>1809</v>
      </c>
      <c r="BR540" t="s">
        <v>1809</v>
      </c>
      <c r="BS540" t="s">
        <v>1809</v>
      </c>
      <c r="BT540" t="s">
        <v>1809</v>
      </c>
      <c r="BU540" t="s">
        <v>1809</v>
      </c>
      <c r="BV540">
        <v>0</v>
      </c>
      <c r="BW540" t="s">
        <v>1809</v>
      </c>
      <c r="BX540" t="s">
        <v>1809</v>
      </c>
      <c r="BY540" t="s">
        <v>1809</v>
      </c>
      <c r="BZ540" t="s">
        <v>1809</v>
      </c>
      <c r="CA540" t="s">
        <v>1809</v>
      </c>
      <c r="CB540" t="s">
        <v>1809</v>
      </c>
      <c r="CC540" t="s">
        <v>1809</v>
      </c>
      <c r="CD540" t="s">
        <v>1809</v>
      </c>
      <c r="CE540" t="s">
        <v>1809</v>
      </c>
      <c r="CF540" t="s">
        <v>1809</v>
      </c>
      <c r="CG540" t="s">
        <v>1809</v>
      </c>
      <c r="CH540">
        <v>0</v>
      </c>
      <c r="CI540" t="s">
        <v>1809</v>
      </c>
      <c r="CJ540" t="s">
        <v>1809</v>
      </c>
      <c r="CK540" t="s">
        <v>1809</v>
      </c>
      <c r="CL540" t="s">
        <v>1809</v>
      </c>
      <c r="CM540" t="s">
        <v>1809</v>
      </c>
      <c r="CN540" t="s">
        <v>1809</v>
      </c>
      <c r="CO540" t="s">
        <v>1809</v>
      </c>
      <c r="CP540" t="s">
        <v>1809</v>
      </c>
      <c r="CQ540" t="s">
        <v>1809</v>
      </c>
      <c r="CR540" t="s">
        <v>1809</v>
      </c>
      <c r="CS540" t="s">
        <v>1809</v>
      </c>
      <c r="CT540" t="s">
        <v>1809</v>
      </c>
      <c r="CU540" t="s">
        <v>1809</v>
      </c>
      <c r="CV540" t="s">
        <v>1809</v>
      </c>
      <c r="CW540" t="s">
        <v>1809</v>
      </c>
      <c r="CX540" t="s">
        <v>1809</v>
      </c>
      <c r="CY540" t="s">
        <v>1809</v>
      </c>
      <c r="CZ540" t="s">
        <v>1809</v>
      </c>
      <c r="DA540" t="s">
        <v>1809</v>
      </c>
      <c r="DB540" t="s">
        <v>1809</v>
      </c>
      <c r="DC540" t="s">
        <v>1809</v>
      </c>
      <c r="DD540" t="s">
        <v>1809</v>
      </c>
      <c r="DE540" t="s">
        <v>1809</v>
      </c>
      <c r="DF540" t="s">
        <v>1809</v>
      </c>
      <c r="DG540" t="s">
        <v>1809</v>
      </c>
      <c r="DH540" t="s">
        <v>1809</v>
      </c>
      <c r="DI540" t="s">
        <v>1809</v>
      </c>
      <c r="DJ540" t="s">
        <v>1809</v>
      </c>
      <c r="DK540" t="s">
        <v>1809</v>
      </c>
      <c r="DL540" t="s">
        <v>1809</v>
      </c>
      <c r="DM540" t="s">
        <v>1809</v>
      </c>
      <c r="DN540" t="s">
        <v>1809</v>
      </c>
      <c r="DO540" t="s">
        <v>1809</v>
      </c>
      <c r="DP540" t="s">
        <v>1809</v>
      </c>
      <c r="DQ540" t="s">
        <v>1809</v>
      </c>
      <c r="DR540" t="s">
        <v>1809</v>
      </c>
      <c r="DS540" t="s">
        <v>1809</v>
      </c>
      <c r="DT540" t="s">
        <v>1809</v>
      </c>
      <c r="DU540" t="s">
        <v>1809</v>
      </c>
      <c r="DV540" t="s">
        <v>1809</v>
      </c>
      <c r="DW540">
        <v>0</v>
      </c>
      <c r="DX540">
        <v>1</v>
      </c>
      <c r="DY540">
        <v>0</v>
      </c>
      <c r="DZ540" t="s">
        <v>1809</v>
      </c>
      <c r="EA540">
        <v>0</v>
      </c>
      <c r="EB540" t="s">
        <v>1809</v>
      </c>
      <c r="EC540" t="s">
        <v>1809</v>
      </c>
      <c r="ED540" t="s">
        <v>1809</v>
      </c>
      <c r="EE540" t="s">
        <v>1809</v>
      </c>
      <c r="EF540" t="s">
        <v>1809</v>
      </c>
      <c r="EG540" t="s">
        <v>1809</v>
      </c>
      <c r="EH540" t="s">
        <v>1809</v>
      </c>
      <c r="EI540">
        <v>1</v>
      </c>
      <c r="EJ540">
        <v>1</v>
      </c>
      <c r="EK540">
        <v>1</v>
      </c>
      <c r="EL540">
        <v>1</v>
      </c>
      <c r="EM540">
        <v>0</v>
      </c>
      <c r="EN540">
        <v>0</v>
      </c>
      <c r="EO540">
        <v>0</v>
      </c>
      <c r="EP540">
        <v>0</v>
      </c>
      <c r="EQ540">
        <v>1</v>
      </c>
      <c r="ER540">
        <v>1</v>
      </c>
      <c r="ES540">
        <v>1</v>
      </c>
      <c r="ET540">
        <v>0</v>
      </c>
      <c r="EU540">
        <v>0</v>
      </c>
      <c r="EV540">
        <v>0</v>
      </c>
      <c r="EW540">
        <v>0</v>
      </c>
    </row>
    <row r="541" spans="1:153" x14ac:dyDescent="0.35">
      <c r="A541" t="s">
        <v>1318</v>
      </c>
      <c r="B541" s="1">
        <v>42917</v>
      </c>
      <c r="C541" s="1">
        <v>43457</v>
      </c>
      <c r="D541">
        <v>1</v>
      </c>
      <c r="E541">
        <v>0</v>
      </c>
      <c r="F541">
        <v>0</v>
      </c>
      <c r="G541">
        <v>0</v>
      </c>
      <c r="H541">
        <v>1</v>
      </c>
      <c r="I541">
        <v>0</v>
      </c>
      <c r="J541">
        <v>1</v>
      </c>
      <c r="K541">
        <v>1</v>
      </c>
      <c r="L541">
        <v>0</v>
      </c>
      <c r="M541">
        <v>1</v>
      </c>
      <c r="N541">
        <v>1</v>
      </c>
      <c r="O541">
        <v>1</v>
      </c>
      <c r="P541">
        <v>0</v>
      </c>
      <c r="Q541">
        <v>0</v>
      </c>
      <c r="R541">
        <v>0</v>
      </c>
      <c r="S541">
        <v>0</v>
      </c>
      <c r="T541">
        <v>0</v>
      </c>
      <c r="U541">
        <v>1</v>
      </c>
      <c r="V541">
        <v>1</v>
      </c>
      <c r="W541">
        <v>0</v>
      </c>
      <c r="X541">
        <v>0</v>
      </c>
      <c r="Y541">
        <v>1</v>
      </c>
      <c r="Z541">
        <v>1</v>
      </c>
      <c r="AA541">
        <v>1</v>
      </c>
      <c r="AB541">
        <v>1</v>
      </c>
      <c r="AC541">
        <v>1</v>
      </c>
      <c r="AD541">
        <v>1</v>
      </c>
      <c r="AE541">
        <v>1</v>
      </c>
      <c r="AF541">
        <v>1</v>
      </c>
      <c r="AG541">
        <v>0</v>
      </c>
      <c r="AH541">
        <v>0</v>
      </c>
      <c r="AI541">
        <v>0</v>
      </c>
      <c r="AJ541">
        <v>0</v>
      </c>
      <c r="AK541">
        <v>0</v>
      </c>
      <c r="AL541">
        <v>0</v>
      </c>
      <c r="AM541">
        <v>1</v>
      </c>
      <c r="AN541">
        <v>0</v>
      </c>
      <c r="AO541">
        <v>0</v>
      </c>
      <c r="AP541" t="s">
        <v>1809</v>
      </c>
      <c r="AQ541" t="s">
        <v>1809</v>
      </c>
      <c r="AR541" t="s">
        <v>1809</v>
      </c>
      <c r="AS541" t="s">
        <v>1809</v>
      </c>
      <c r="AT541" t="s">
        <v>1809</v>
      </c>
      <c r="AU541" t="s">
        <v>1809</v>
      </c>
      <c r="AV541" t="s">
        <v>1809</v>
      </c>
      <c r="AW541" t="s">
        <v>1809</v>
      </c>
      <c r="AX541" t="s">
        <v>1809</v>
      </c>
      <c r="AY541" t="s">
        <v>1809</v>
      </c>
      <c r="AZ541">
        <v>0</v>
      </c>
      <c r="BA541" t="s">
        <v>1809</v>
      </c>
      <c r="BB541" t="s">
        <v>1809</v>
      </c>
      <c r="BC541" t="s">
        <v>1809</v>
      </c>
      <c r="BD541" t="s">
        <v>1809</v>
      </c>
      <c r="BE541" t="s">
        <v>1809</v>
      </c>
      <c r="BF541" t="s">
        <v>1809</v>
      </c>
      <c r="BG541" t="s">
        <v>1809</v>
      </c>
      <c r="BH541" t="s">
        <v>1809</v>
      </c>
      <c r="BI541" t="s">
        <v>1809</v>
      </c>
      <c r="BJ541" t="s">
        <v>1809</v>
      </c>
      <c r="BK541" t="s">
        <v>1809</v>
      </c>
      <c r="BL541" t="s">
        <v>1809</v>
      </c>
      <c r="BM541" t="s">
        <v>1809</v>
      </c>
      <c r="BN541" t="s">
        <v>1809</v>
      </c>
      <c r="BO541" t="s">
        <v>1809</v>
      </c>
      <c r="BP541" t="s">
        <v>1809</v>
      </c>
      <c r="BQ541" t="s">
        <v>1809</v>
      </c>
      <c r="BR541" t="s">
        <v>1809</v>
      </c>
      <c r="BS541" t="s">
        <v>1809</v>
      </c>
      <c r="BT541" t="s">
        <v>1809</v>
      </c>
      <c r="BU541" t="s">
        <v>1809</v>
      </c>
      <c r="BV541">
        <v>0</v>
      </c>
      <c r="BW541" t="s">
        <v>1809</v>
      </c>
      <c r="BX541" t="s">
        <v>1809</v>
      </c>
      <c r="BY541" t="s">
        <v>1809</v>
      </c>
      <c r="BZ541" t="s">
        <v>1809</v>
      </c>
      <c r="CA541" t="s">
        <v>1809</v>
      </c>
      <c r="CB541" t="s">
        <v>1809</v>
      </c>
      <c r="CC541" t="s">
        <v>1809</v>
      </c>
      <c r="CD541" t="s">
        <v>1809</v>
      </c>
      <c r="CE541" t="s">
        <v>1809</v>
      </c>
      <c r="CF541" t="s">
        <v>1809</v>
      </c>
      <c r="CG541" t="s">
        <v>1809</v>
      </c>
      <c r="CH541">
        <v>0</v>
      </c>
      <c r="CI541" t="s">
        <v>1809</v>
      </c>
      <c r="CJ541" t="s">
        <v>1809</v>
      </c>
      <c r="CK541" t="s">
        <v>1809</v>
      </c>
      <c r="CL541" t="s">
        <v>1809</v>
      </c>
      <c r="CM541" t="s">
        <v>1809</v>
      </c>
      <c r="CN541" t="s">
        <v>1809</v>
      </c>
      <c r="CO541" t="s">
        <v>1809</v>
      </c>
      <c r="CP541" t="s">
        <v>1809</v>
      </c>
      <c r="CQ541" t="s">
        <v>1809</v>
      </c>
      <c r="CR541" t="s">
        <v>1809</v>
      </c>
      <c r="CS541" t="s">
        <v>1809</v>
      </c>
      <c r="CT541" t="s">
        <v>1809</v>
      </c>
      <c r="CU541" t="s">
        <v>1809</v>
      </c>
      <c r="CV541" t="s">
        <v>1809</v>
      </c>
      <c r="CW541" t="s">
        <v>1809</v>
      </c>
      <c r="CX541" t="s">
        <v>1809</v>
      </c>
      <c r="CY541" t="s">
        <v>1809</v>
      </c>
      <c r="CZ541" t="s">
        <v>1809</v>
      </c>
      <c r="DA541" t="s">
        <v>1809</v>
      </c>
      <c r="DB541" t="s">
        <v>1809</v>
      </c>
      <c r="DC541" t="s">
        <v>1809</v>
      </c>
      <c r="DD541" t="s">
        <v>1809</v>
      </c>
      <c r="DE541" t="s">
        <v>1809</v>
      </c>
      <c r="DF541" t="s">
        <v>1809</v>
      </c>
      <c r="DG541" t="s">
        <v>1809</v>
      </c>
      <c r="DH541" t="s">
        <v>1809</v>
      </c>
      <c r="DI541" t="s">
        <v>1809</v>
      </c>
      <c r="DJ541" t="s">
        <v>1809</v>
      </c>
      <c r="DK541" t="s">
        <v>1809</v>
      </c>
      <c r="DL541" t="s">
        <v>1809</v>
      </c>
      <c r="DM541" t="s">
        <v>1809</v>
      </c>
      <c r="DN541" t="s">
        <v>1809</v>
      </c>
      <c r="DO541" t="s">
        <v>1809</v>
      </c>
      <c r="DP541" t="s">
        <v>1809</v>
      </c>
      <c r="DQ541" t="s">
        <v>1809</v>
      </c>
      <c r="DR541" t="s">
        <v>1809</v>
      </c>
      <c r="DS541" t="s">
        <v>1809</v>
      </c>
      <c r="DT541" t="s">
        <v>1809</v>
      </c>
      <c r="DU541" t="s">
        <v>1809</v>
      </c>
      <c r="DV541" t="s">
        <v>1809</v>
      </c>
      <c r="DW541">
        <v>0</v>
      </c>
      <c r="DX541">
        <v>1</v>
      </c>
      <c r="DY541">
        <v>0</v>
      </c>
      <c r="DZ541" t="s">
        <v>1809</v>
      </c>
      <c r="EA541">
        <v>0</v>
      </c>
      <c r="EB541" t="s">
        <v>1809</v>
      </c>
      <c r="EC541" t="s">
        <v>1809</v>
      </c>
      <c r="ED541" t="s">
        <v>1809</v>
      </c>
      <c r="EE541" t="s">
        <v>1809</v>
      </c>
      <c r="EF541" t="s">
        <v>1809</v>
      </c>
      <c r="EG541" t="s">
        <v>1809</v>
      </c>
      <c r="EH541" t="s">
        <v>1809</v>
      </c>
      <c r="EI541">
        <v>1</v>
      </c>
      <c r="EJ541">
        <v>1</v>
      </c>
      <c r="EK541">
        <v>1</v>
      </c>
      <c r="EL541">
        <v>1</v>
      </c>
      <c r="EM541">
        <v>0</v>
      </c>
      <c r="EN541">
        <v>0</v>
      </c>
      <c r="EO541">
        <v>0</v>
      </c>
      <c r="EP541">
        <v>0</v>
      </c>
      <c r="EQ541">
        <v>1</v>
      </c>
      <c r="ER541">
        <v>1</v>
      </c>
      <c r="ES541">
        <v>1</v>
      </c>
      <c r="ET541">
        <v>0</v>
      </c>
      <c r="EU541">
        <v>0</v>
      </c>
      <c r="EV541">
        <v>0</v>
      </c>
      <c r="EW541">
        <v>0</v>
      </c>
    </row>
    <row r="542" spans="1:153" x14ac:dyDescent="0.35">
      <c r="A542" t="s">
        <v>1318</v>
      </c>
      <c r="B542" s="1">
        <v>43458</v>
      </c>
      <c r="C542" s="1">
        <v>43514</v>
      </c>
      <c r="D542">
        <v>1</v>
      </c>
      <c r="E542">
        <v>0</v>
      </c>
      <c r="F542">
        <v>0</v>
      </c>
      <c r="G542">
        <v>0</v>
      </c>
      <c r="H542">
        <v>1</v>
      </c>
      <c r="I542">
        <v>0</v>
      </c>
      <c r="J542">
        <v>1</v>
      </c>
      <c r="K542">
        <v>1</v>
      </c>
      <c r="L542">
        <v>0</v>
      </c>
      <c r="M542">
        <v>1</v>
      </c>
      <c r="N542">
        <v>1</v>
      </c>
      <c r="O542">
        <v>1</v>
      </c>
      <c r="P542">
        <v>0</v>
      </c>
      <c r="Q542">
        <v>0</v>
      </c>
      <c r="R542">
        <v>0</v>
      </c>
      <c r="S542">
        <v>0</v>
      </c>
      <c r="T542">
        <v>0</v>
      </c>
      <c r="U542">
        <v>1</v>
      </c>
      <c r="V542">
        <v>1</v>
      </c>
      <c r="W542">
        <v>0</v>
      </c>
      <c r="X542">
        <v>0</v>
      </c>
      <c r="Y542">
        <v>1</v>
      </c>
      <c r="Z542">
        <v>1</v>
      </c>
      <c r="AA542">
        <v>1</v>
      </c>
      <c r="AB542">
        <v>1</v>
      </c>
      <c r="AC542">
        <v>1</v>
      </c>
      <c r="AD542">
        <v>1</v>
      </c>
      <c r="AE542">
        <v>1</v>
      </c>
      <c r="AF542">
        <v>1</v>
      </c>
      <c r="AG542">
        <v>0</v>
      </c>
      <c r="AH542">
        <v>0</v>
      </c>
      <c r="AI542">
        <v>0</v>
      </c>
      <c r="AJ542">
        <v>0</v>
      </c>
      <c r="AK542">
        <v>0</v>
      </c>
      <c r="AL542">
        <v>0</v>
      </c>
      <c r="AM542">
        <v>1</v>
      </c>
      <c r="AN542">
        <v>0</v>
      </c>
      <c r="AO542">
        <v>0</v>
      </c>
      <c r="AP542" t="s">
        <v>1809</v>
      </c>
      <c r="AQ542" t="s">
        <v>1809</v>
      </c>
      <c r="AR542" t="s">
        <v>1809</v>
      </c>
      <c r="AS542" t="s">
        <v>1809</v>
      </c>
      <c r="AT542" t="s">
        <v>1809</v>
      </c>
      <c r="AU542" t="s">
        <v>1809</v>
      </c>
      <c r="AV542" t="s">
        <v>1809</v>
      </c>
      <c r="AW542" t="s">
        <v>1809</v>
      </c>
      <c r="AX542" t="s">
        <v>1809</v>
      </c>
      <c r="AY542" t="s">
        <v>1809</v>
      </c>
      <c r="AZ542">
        <v>0</v>
      </c>
      <c r="BA542" t="s">
        <v>1809</v>
      </c>
      <c r="BB542" t="s">
        <v>1809</v>
      </c>
      <c r="BC542" t="s">
        <v>1809</v>
      </c>
      <c r="BD542" t="s">
        <v>1809</v>
      </c>
      <c r="BE542" t="s">
        <v>1809</v>
      </c>
      <c r="BF542" t="s">
        <v>1809</v>
      </c>
      <c r="BG542" t="s">
        <v>1809</v>
      </c>
      <c r="BH542" t="s">
        <v>1809</v>
      </c>
      <c r="BI542" t="s">
        <v>1809</v>
      </c>
      <c r="BJ542" t="s">
        <v>1809</v>
      </c>
      <c r="BK542" t="s">
        <v>1809</v>
      </c>
      <c r="BL542" t="s">
        <v>1809</v>
      </c>
      <c r="BM542" t="s">
        <v>1809</v>
      </c>
      <c r="BN542" t="s">
        <v>1809</v>
      </c>
      <c r="BO542" t="s">
        <v>1809</v>
      </c>
      <c r="BP542" t="s">
        <v>1809</v>
      </c>
      <c r="BQ542" t="s">
        <v>1809</v>
      </c>
      <c r="BR542" t="s">
        <v>1809</v>
      </c>
      <c r="BS542" t="s">
        <v>1809</v>
      </c>
      <c r="BT542" t="s">
        <v>1809</v>
      </c>
      <c r="BU542" t="s">
        <v>1809</v>
      </c>
      <c r="BV542">
        <v>0</v>
      </c>
      <c r="BW542" t="s">
        <v>1809</v>
      </c>
      <c r="BX542" t="s">
        <v>1809</v>
      </c>
      <c r="BY542" t="s">
        <v>1809</v>
      </c>
      <c r="BZ542" t="s">
        <v>1809</v>
      </c>
      <c r="CA542" t="s">
        <v>1809</v>
      </c>
      <c r="CB542" t="s">
        <v>1809</v>
      </c>
      <c r="CC542" t="s">
        <v>1809</v>
      </c>
      <c r="CD542" t="s">
        <v>1809</v>
      </c>
      <c r="CE542" t="s">
        <v>1809</v>
      </c>
      <c r="CF542" t="s">
        <v>1809</v>
      </c>
      <c r="CG542" t="s">
        <v>1809</v>
      </c>
      <c r="CH542">
        <v>0</v>
      </c>
      <c r="CI542" t="s">
        <v>1809</v>
      </c>
      <c r="CJ542" t="s">
        <v>1809</v>
      </c>
      <c r="CK542" t="s">
        <v>1809</v>
      </c>
      <c r="CL542" t="s">
        <v>1809</v>
      </c>
      <c r="CM542" t="s">
        <v>1809</v>
      </c>
      <c r="CN542" t="s">
        <v>1809</v>
      </c>
      <c r="CO542" t="s">
        <v>1809</v>
      </c>
      <c r="CP542" t="s">
        <v>1809</v>
      </c>
      <c r="CQ542" t="s">
        <v>1809</v>
      </c>
      <c r="CR542" t="s">
        <v>1809</v>
      </c>
      <c r="CS542" t="s">
        <v>1809</v>
      </c>
      <c r="CT542" t="s">
        <v>1809</v>
      </c>
      <c r="CU542" t="s">
        <v>1809</v>
      </c>
      <c r="CV542" t="s">
        <v>1809</v>
      </c>
      <c r="CW542" t="s">
        <v>1809</v>
      </c>
      <c r="CX542" t="s">
        <v>1809</v>
      </c>
      <c r="CY542" t="s">
        <v>1809</v>
      </c>
      <c r="CZ542" t="s">
        <v>1809</v>
      </c>
      <c r="DA542" t="s">
        <v>1809</v>
      </c>
      <c r="DB542" t="s">
        <v>1809</v>
      </c>
      <c r="DC542" t="s">
        <v>1809</v>
      </c>
      <c r="DD542" t="s">
        <v>1809</v>
      </c>
      <c r="DE542" t="s">
        <v>1809</v>
      </c>
      <c r="DF542" t="s">
        <v>1809</v>
      </c>
      <c r="DG542" t="s">
        <v>1809</v>
      </c>
      <c r="DH542" t="s">
        <v>1809</v>
      </c>
      <c r="DI542" t="s">
        <v>1809</v>
      </c>
      <c r="DJ542" t="s">
        <v>1809</v>
      </c>
      <c r="DK542" t="s">
        <v>1809</v>
      </c>
      <c r="DL542" t="s">
        <v>1809</v>
      </c>
      <c r="DM542" t="s">
        <v>1809</v>
      </c>
      <c r="DN542" t="s">
        <v>1809</v>
      </c>
      <c r="DO542" t="s">
        <v>1809</v>
      </c>
      <c r="DP542" t="s">
        <v>1809</v>
      </c>
      <c r="DQ542" t="s">
        <v>1809</v>
      </c>
      <c r="DR542" t="s">
        <v>1809</v>
      </c>
      <c r="DS542" t="s">
        <v>1809</v>
      </c>
      <c r="DT542" t="s">
        <v>1809</v>
      </c>
      <c r="DU542" t="s">
        <v>1809</v>
      </c>
      <c r="DV542" t="s">
        <v>1809</v>
      </c>
      <c r="DW542">
        <v>0</v>
      </c>
      <c r="DX542">
        <v>1</v>
      </c>
      <c r="DY542">
        <v>0</v>
      </c>
      <c r="DZ542" t="s">
        <v>1809</v>
      </c>
      <c r="EA542">
        <v>1</v>
      </c>
      <c r="EB542">
        <v>0</v>
      </c>
      <c r="EC542">
        <v>0</v>
      </c>
      <c r="ED542">
        <v>0</v>
      </c>
      <c r="EE542">
        <v>0</v>
      </c>
      <c r="EF542">
        <v>1</v>
      </c>
      <c r="EG542">
        <v>0</v>
      </c>
      <c r="EH542">
        <v>0</v>
      </c>
      <c r="EI542">
        <v>1</v>
      </c>
      <c r="EJ542">
        <v>1</v>
      </c>
      <c r="EK542">
        <v>1</v>
      </c>
      <c r="EL542">
        <v>1</v>
      </c>
      <c r="EM542">
        <v>0</v>
      </c>
      <c r="EN542">
        <v>0</v>
      </c>
      <c r="EO542">
        <v>0</v>
      </c>
      <c r="EP542">
        <v>0</v>
      </c>
      <c r="EQ542">
        <v>1</v>
      </c>
      <c r="ER542">
        <v>1</v>
      </c>
      <c r="ES542">
        <v>1</v>
      </c>
      <c r="ET542">
        <v>0</v>
      </c>
      <c r="EU542">
        <v>0</v>
      </c>
      <c r="EV542">
        <v>0</v>
      </c>
      <c r="EW542">
        <v>0</v>
      </c>
    </row>
    <row r="543" spans="1:153" x14ac:dyDescent="0.35">
      <c r="A543" t="s">
        <v>1318</v>
      </c>
      <c r="B543" s="1">
        <v>43515</v>
      </c>
      <c r="C543" s="1">
        <v>43830</v>
      </c>
      <c r="D543">
        <v>1</v>
      </c>
      <c r="E543">
        <v>0</v>
      </c>
      <c r="F543">
        <v>0</v>
      </c>
      <c r="G543">
        <v>0</v>
      </c>
      <c r="H543">
        <v>1</v>
      </c>
      <c r="I543">
        <v>0</v>
      </c>
      <c r="J543">
        <v>1</v>
      </c>
      <c r="K543">
        <v>1</v>
      </c>
      <c r="L543">
        <v>0</v>
      </c>
      <c r="M543">
        <v>1</v>
      </c>
      <c r="N543">
        <v>1</v>
      </c>
      <c r="O543">
        <v>1</v>
      </c>
      <c r="P543">
        <v>0</v>
      </c>
      <c r="Q543">
        <v>0</v>
      </c>
      <c r="R543">
        <v>0</v>
      </c>
      <c r="S543">
        <v>0</v>
      </c>
      <c r="T543">
        <v>0</v>
      </c>
      <c r="U543">
        <v>1</v>
      </c>
      <c r="V543">
        <v>1</v>
      </c>
      <c r="W543">
        <v>0</v>
      </c>
      <c r="X543">
        <v>0</v>
      </c>
      <c r="Y543">
        <v>1</v>
      </c>
      <c r="Z543">
        <v>1</v>
      </c>
      <c r="AA543">
        <v>1</v>
      </c>
      <c r="AB543">
        <v>1</v>
      </c>
      <c r="AC543">
        <v>1</v>
      </c>
      <c r="AD543">
        <v>1</v>
      </c>
      <c r="AE543">
        <v>1</v>
      </c>
      <c r="AF543">
        <v>1</v>
      </c>
      <c r="AG543">
        <v>0</v>
      </c>
      <c r="AH543">
        <v>0</v>
      </c>
      <c r="AI543">
        <v>0</v>
      </c>
      <c r="AJ543">
        <v>0</v>
      </c>
      <c r="AK543">
        <v>0</v>
      </c>
      <c r="AL543">
        <v>0</v>
      </c>
      <c r="AM543">
        <v>1</v>
      </c>
      <c r="AN543">
        <v>0</v>
      </c>
      <c r="AO543">
        <v>0</v>
      </c>
      <c r="AP543" t="s">
        <v>1809</v>
      </c>
      <c r="AQ543" t="s">
        <v>1809</v>
      </c>
      <c r="AR543" t="s">
        <v>1809</v>
      </c>
      <c r="AS543" t="s">
        <v>1809</v>
      </c>
      <c r="AT543" t="s">
        <v>1809</v>
      </c>
      <c r="AU543" t="s">
        <v>1809</v>
      </c>
      <c r="AV543" t="s">
        <v>1809</v>
      </c>
      <c r="AW543" t="s">
        <v>1809</v>
      </c>
      <c r="AX543" t="s">
        <v>1809</v>
      </c>
      <c r="AY543" t="s">
        <v>1809</v>
      </c>
      <c r="AZ543">
        <v>0</v>
      </c>
      <c r="BA543" t="s">
        <v>1809</v>
      </c>
      <c r="BB543" t="s">
        <v>1809</v>
      </c>
      <c r="BC543" t="s">
        <v>1809</v>
      </c>
      <c r="BD543" t="s">
        <v>1809</v>
      </c>
      <c r="BE543" t="s">
        <v>1809</v>
      </c>
      <c r="BF543" t="s">
        <v>1809</v>
      </c>
      <c r="BG543" t="s">
        <v>1809</v>
      </c>
      <c r="BH543" t="s">
        <v>1809</v>
      </c>
      <c r="BI543" t="s">
        <v>1809</v>
      </c>
      <c r="BJ543" t="s">
        <v>1809</v>
      </c>
      <c r="BK543" t="s">
        <v>1809</v>
      </c>
      <c r="BL543" t="s">
        <v>1809</v>
      </c>
      <c r="BM543" t="s">
        <v>1809</v>
      </c>
      <c r="BN543" t="s">
        <v>1809</v>
      </c>
      <c r="BO543" t="s">
        <v>1809</v>
      </c>
      <c r="BP543" t="s">
        <v>1809</v>
      </c>
      <c r="BQ543" t="s">
        <v>1809</v>
      </c>
      <c r="BR543" t="s">
        <v>1809</v>
      </c>
      <c r="BS543" t="s">
        <v>1809</v>
      </c>
      <c r="BT543" t="s">
        <v>1809</v>
      </c>
      <c r="BU543" t="s">
        <v>1809</v>
      </c>
      <c r="BV543">
        <v>0</v>
      </c>
      <c r="BW543" t="s">
        <v>1809</v>
      </c>
      <c r="BX543" t="s">
        <v>1809</v>
      </c>
      <c r="BY543" t="s">
        <v>1809</v>
      </c>
      <c r="BZ543" t="s">
        <v>1809</v>
      </c>
      <c r="CA543" t="s">
        <v>1809</v>
      </c>
      <c r="CB543" t="s">
        <v>1809</v>
      </c>
      <c r="CC543" t="s">
        <v>1809</v>
      </c>
      <c r="CD543" t="s">
        <v>1809</v>
      </c>
      <c r="CE543" t="s">
        <v>1809</v>
      </c>
      <c r="CF543" t="s">
        <v>1809</v>
      </c>
      <c r="CG543" t="s">
        <v>1809</v>
      </c>
      <c r="CH543">
        <v>0</v>
      </c>
      <c r="CI543" t="s">
        <v>1809</v>
      </c>
      <c r="CJ543" t="s">
        <v>1809</v>
      </c>
      <c r="CK543" t="s">
        <v>1809</v>
      </c>
      <c r="CL543" t="s">
        <v>1809</v>
      </c>
      <c r="CM543" t="s">
        <v>1809</v>
      </c>
      <c r="CN543" t="s">
        <v>1809</v>
      </c>
      <c r="CO543" t="s">
        <v>1809</v>
      </c>
      <c r="CP543" t="s">
        <v>1809</v>
      </c>
      <c r="CQ543" t="s">
        <v>1809</v>
      </c>
      <c r="CR543" t="s">
        <v>1809</v>
      </c>
      <c r="CS543" t="s">
        <v>1809</v>
      </c>
      <c r="CT543" t="s">
        <v>1809</v>
      </c>
      <c r="CU543" t="s">
        <v>1809</v>
      </c>
      <c r="CV543" t="s">
        <v>1809</v>
      </c>
      <c r="CW543" t="s">
        <v>1809</v>
      </c>
      <c r="CX543" t="s">
        <v>1809</v>
      </c>
      <c r="CY543" t="s">
        <v>1809</v>
      </c>
      <c r="CZ543" t="s">
        <v>1809</v>
      </c>
      <c r="DA543" t="s">
        <v>1809</v>
      </c>
      <c r="DB543" t="s">
        <v>1809</v>
      </c>
      <c r="DC543" t="s">
        <v>1809</v>
      </c>
      <c r="DD543" t="s">
        <v>1809</v>
      </c>
      <c r="DE543" t="s">
        <v>1809</v>
      </c>
      <c r="DF543" t="s">
        <v>1809</v>
      </c>
      <c r="DG543" t="s">
        <v>1809</v>
      </c>
      <c r="DH543" t="s">
        <v>1809</v>
      </c>
      <c r="DI543" t="s">
        <v>1809</v>
      </c>
      <c r="DJ543" t="s">
        <v>1809</v>
      </c>
      <c r="DK543" t="s">
        <v>1809</v>
      </c>
      <c r="DL543" t="s">
        <v>1809</v>
      </c>
      <c r="DM543" t="s">
        <v>1809</v>
      </c>
      <c r="DN543" t="s">
        <v>1809</v>
      </c>
      <c r="DO543" t="s">
        <v>1809</v>
      </c>
      <c r="DP543" t="s">
        <v>1809</v>
      </c>
      <c r="DQ543" t="s">
        <v>1809</v>
      </c>
      <c r="DR543" t="s">
        <v>1809</v>
      </c>
      <c r="DS543" t="s">
        <v>1809</v>
      </c>
      <c r="DT543" t="s">
        <v>1809</v>
      </c>
      <c r="DU543" t="s">
        <v>1809</v>
      </c>
      <c r="DV543" t="s">
        <v>1809</v>
      </c>
      <c r="DW543">
        <v>0</v>
      </c>
      <c r="DX543">
        <v>1</v>
      </c>
      <c r="DY543">
        <v>0</v>
      </c>
      <c r="DZ543" t="s">
        <v>1809</v>
      </c>
      <c r="EA543">
        <v>1</v>
      </c>
      <c r="EB543">
        <v>0</v>
      </c>
      <c r="EC543">
        <v>0</v>
      </c>
      <c r="ED543">
        <v>0</v>
      </c>
      <c r="EE543">
        <v>0</v>
      </c>
      <c r="EF543">
        <v>1</v>
      </c>
      <c r="EG543">
        <v>0</v>
      </c>
      <c r="EH543">
        <v>0</v>
      </c>
      <c r="EI543">
        <v>1</v>
      </c>
      <c r="EJ543">
        <v>1</v>
      </c>
      <c r="EK543">
        <v>1</v>
      </c>
      <c r="EL543">
        <v>1</v>
      </c>
      <c r="EM543">
        <v>0</v>
      </c>
      <c r="EN543">
        <v>0</v>
      </c>
      <c r="EO543">
        <v>0</v>
      </c>
      <c r="EP543">
        <v>0</v>
      </c>
      <c r="EQ543">
        <v>1</v>
      </c>
      <c r="ER543">
        <v>1</v>
      </c>
      <c r="ES543">
        <v>1</v>
      </c>
      <c r="ET543">
        <v>0</v>
      </c>
      <c r="EU543">
        <v>0</v>
      </c>
      <c r="EV543">
        <v>0</v>
      </c>
      <c r="EW543">
        <v>0</v>
      </c>
    </row>
    <row r="544" spans="1:153" x14ac:dyDescent="0.35">
      <c r="A544" t="s">
        <v>1332</v>
      </c>
      <c r="B544" s="1">
        <v>41640</v>
      </c>
      <c r="C544" s="1">
        <v>41713</v>
      </c>
      <c r="D544">
        <v>1</v>
      </c>
      <c r="E544">
        <v>0</v>
      </c>
      <c r="F544">
        <v>0</v>
      </c>
      <c r="G544">
        <v>0</v>
      </c>
      <c r="H544">
        <v>1</v>
      </c>
      <c r="I544">
        <v>0</v>
      </c>
      <c r="J544">
        <v>1</v>
      </c>
      <c r="K544">
        <v>4</v>
      </c>
      <c r="L544">
        <v>0</v>
      </c>
      <c r="M544">
        <v>1</v>
      </c>
      <c r="N544">
        <v>1</v>
      </c>
      <c r="O544">
        <v>1</v>
      </c>
      <c r="P544">
        <v>1</v>
      </c>
      <c r="Q544">
        <v>0</v>
      </c>
      <c r="R544">
        <v>0</v>
      </c>
      <c r="S544">
        <v>1</v>
      </c>
      <c r="T544">
        <v>0</v>
      </c>
      <c r="U544">
        <v>1</v>
      </c>
      <c r="V544">
        <v>0</v>
      </c>
      <c r="W544">
        <v>0</v>
      </c>
      <c r="X544">
        <v>0</v>
      </c>
      <c r="Y544">
        <v>1</v>
      </c>
      <c r="Z544">
        <v>1</v>
      </c>
      <c r="AA544">
        <v>1</v>
      </c>
      <c r="AB544">
        <v>1</v>
      </c>
      <c r="AC544">
        <v>1</v>
      </c>
      <c r="AD544">
        <v>1</v>
      </c>
      <c r="AE544">
        <v>1</v>
      </c>
      <c r="AF544">
        <v>1</v>
      </c>
      <c r="AG544">
        <v>0</v>
      </c>
      <c r="AH544">
        <v>1</v>
      </c>
      <c r="AI544">
        <v>0</v>
      </c>
      <c r="AJ544">
        <v>0</v>
      </c>
      <c r="AK544">
        <v>0</v>
      </c>
      <c r="AL544">
        <v>0</v>
      </c>
      <c r="AM544">
        <v>0</v>
      </c>
      <c r="AN544">
        <v>1</v>
      </c>
      <c r="AO544">
        <v>1</v>
      </c>
      <c r="AP544">
        <v>1</v>
      </c>
      <c r="AQ544">
        <v>0</v>
      </c>
      <c r="AR544">
        <v>0</v>
      </c>
      <c r="AS544">
        <v>0</v>
      </c>
      <c r="AT544">
        <v>1</v>
      </c>
      <c r="AU544">
        <v>0</v>
      </c>
      <c r="AV544">
        <v>1</v>
      </c>
      <c r="AW544">
        <v>0</v>
      </c>
      <c r="AX544">
        <v>1</v>
      </c>
      <c r="AY544">
        <v>0</v>
      </c>
      <c r="AZ544">
        <v>1</v>
      </c>
      <c r="BA544">
        <v>0</v>
      </c>
      <c r="BB544">
        <v>0</v>
      </c>
      <c r="BC544">
        <v>1</v>
      </c>
      <c r="BD544">
        <v>0</v>
      </c>
      <c r="BE544">
        <v>0</v>
      </c>
      <c r="BF544">
        <v>0</v>
      </c>
      <c r="BG544">
        <v>0</v>
      </c>
      <c r="BH544">
        <v>0</v>
      </c>
      <c r="BI544">
        <v>0</v>
      </c>
      <c r="BJ544">
        <v>0</v>
      </c>
      <c r="BK544">
        <v>0</v>
      </c>
      <c r="BL544">
        <v>0</v>
      </c>
      <c r="BM544">
        <v>0</v>
      </c>
      <c r="BN544">
        <v>0</v>
      </c>
      <c r="BO544">
        <v>1</v>
      </c>
      <c r="BP544">
        <v>0</v>
      </c>
      <c r="BQ544">
        <v>0</v>
      </c>
      <c r="BR544">
        <v>1</v>
      </c>
      <c r="BS544">
        <v>0</v>
      </c>
      <c r="BT544">
        <v>1</v>
      </c>
      <c r="BU544">
        <v>0</v>
      </c>
      <c r="BV544">
        <v>1</v>
      </c>
      <c r="BW544">
        <v>1</v>
      </c>
      <c r="BX544">
        <v>0</v>
      </c>
      <c r="BY544">
        <v>0</v>
      </c>
      <c r="BZ544">
        <v>0</v>
      </c>
      <c r="CA544">
        <v>0</v>
      </c>
      <c r="CB544">
        <v>1</v>
      </c>
      <c r="CC544">
        <v>0</v>
      </c>
      <c r="CD544">
        <v>1</v>
      </c>
      <c r="CE544">
        <v>0</v>
      </c>
      <c r="CF544">
        <v>1</v>
      </c>
      <c r="CG544">
        <v>0</v>
      </c>
      <c r="CH544">
        <v>0</v>
      </c>
      <c r="CI544" t="s">
        <v>1809</v>
      </c>
      <c r="CJ544" t="s">
        <v>1809</v>
      </c>
      <c r="CK544" t="s">
        <v>1809</v>
      </c>
      <c r="CL544" t="s">
        <v>1809</v>
      </c>
      <c r="CM544" t="s">
        <v>1809</v>
      </c>
      <c r="CN544" t="s">
        <v>1809</v>
      </c>
      <c r="CO544" t="s">
        <v>1809</v>
      </c>
      <c r="CP544" t="s">
        <v>1809</v>
      </c>
      <c r="CQ544" t="s">
        <v>1809</v>
      </c>
      <c r="CR544" t="s">
        <v>1809</v>
      </c>
      <c r="CS544" t="s">
        <v>1809</v>
      </c>
      <c r="CT544" t="s">
        <v>1809</v>
      </c>
      <c r="CU544" t="s">
        <v>1809</v>
      </c>
      <c r="CV544" t="s">
        <v>1809</v>
      </c>
      <c r="CW544" t="s">
        <v>1809</v>
      </c>
      <c r="CX544" t="s">
        <v>1809</v>
      </c>
      <c r="CY544" t="s">
        <v>1809</v>
      </c>
      <c r="CZ544" t="s">
        <v>1809</v>
      </c>
      <c r="DA544" t="s">
        <v>1809</v>
      </c>
      <c r="DB544" t="s">
        <v>1809</v>
      </c>
      <c r="DC544" t="s">
        <v>1809</v>
      </c>
      <c r="DD544" t="s">
        <v>1809</v>
      </c>
      <c r="DE544" t="s">
        <v>1809</v>
      </c>
      <c r="DF544" t="s">
        <v>1809</v>
      </c>
      <c r="DG544" t="s">
        <v>1809</v>
      </c>
      <c r="DH544" t="s">
        <v>1809</v>
      </c>
      <c r="DI544" t="s">
        <v>1809</v>
      </c>
      <c r="DJ544" t="s">
        <v>1809</v>
      </c>
      <c r="DK544" t="s">
        <v>1809</v>
      </c>
      <c r="DL544" t="s">
        <v>1809</v>
      </c>
      <c r="DM544" t="s">
        <v>1809</v>
      </c>
      <c r="DN544" t="s">
        <v>1809</v>
      </c>
      <c r="DO544" t="s">
        <v>1809</v>
      </c>
      <c r="DP544" t="s">
        <v>1809</v>
      </c>
      <c r="DQ544" t="s">
        <v>1809</v>
      </c>
      <c r="DR544" t="s">
        <v>1809</v>
      </c>
      <c r="DS544" t="s">
        <v>1809</v>
      </c>
      <c r="DT544" t="s">
        <v>1809</v>
      </c>
      <c r="DU544" t="s">
        <v>1809</v>
      </c>
      <c r="DV544" t="s">
        <v>1809</v>
      </c>
      <c r="DW544">
        <v>1</v>
      </c>
      <c r="DX544">
        <v>1</v>
      </c>
      <c r="DY544">
        <v>0</v>
      </c>
      <c r="DZ544" t="s">
        <v>1809</v>
      </c>
      <c r="EA544">
        <v>1</v>
      </c>
      <c r="EB544">
        <v>0</v>
      </c>
      <c r="EC544">
        <v>0</v>
      </c>
      <c r="ED544">
        <v>0</v>
      </c>
      <c r="EE544">
        <v>0</v>
      </c>
      <c r="EF544">
        <v>1</v>
      </c>
      <c r="EG544">
        <v>1</v>
      </c>
      <c r="EH544">
        <v>0</v>
      </c>
      <c r="EI544">
        <v>1</v>
      </c>
      <c r="EJ544">
        <v>0</v>
      </c>
      <c r="EK544">
        <v>0</v>
      </c>
      <c r="EL544">
        <v>1</v>
      </c>
      <c r="EM544">
        <v>0</v>
      </c>
      <c r="EN544">
        <v>1</v>
      </c>
      <c r="EO544">
        <v>1</v>
      </c>
      <c r="EP544">
        <v>0</v>
      </c>
      <c r="EQ544">
        <v>0</v>
      </c>
      <c r="ER544">
        <v>1</v>
      </c>
      <c r="ES544">
        <v>1</v>
      </c>
      <c r="ET544">
        <v>0</v>
      </c>
      <c r="EU544">
        <v>0</v>
      </c>
      <c r="EV544">
        <v>0</v>
      </c>
      <c r="EW544">
        <v>0</v>
      </c>
    </row>
    <row r="545" spans="1:153" x14ac:dyDescent="0.35">
      <c r="A545" t="s">
        <v>1332</v>
      </c>
      <c r="B545" s="1">
        <v>41714</v>
      </c>
      <c r="C545" s="1">
        <v>41820</v>
      </c>
      <c r="D545">
        <v>1</v>
      </c>
      <c r="E545">
        <v>0</v>
      </c>
      <c r="F545">
        <v>0</v>
      </c>
      <c r="G545">
        <v>0</v>
      </c>
      <c r="H545">
        <v>1</v>
      </c>
      <c r="I545">
        <v>0</v>
      </c>
      <c r="J545">
        <v>1</v>
      </c>
      <c r="K545">
        <v>4</v>
      </c>
      <c r="L545">
        <v>0</v>
      </c>
      <c r="M545">
        <v>1</v>
      </c>
      <c r="N545">
        <v>1</v>
      </c>
      <c r="O545">
        <v>1</v>
      </c>
      <c r="P545">
        <v>1</v>
      </c>
      <c r="Q545">
        <v>0</v>
      </c>
      <c r="R545">
        <v>0</v>
      </c>
      <c r="S545">
        <v>1</v>
      </c>
      <c r="T545">
        <v>0</v>
      </c>
      <c r="U545">
        <v>1</v>
      </c>
      <c r="V545">
        <v>0</v>
      </c>
      <c r="W545">
        <v>0</v>
      </c>
      <c r="X545">
        <v>0</v>
      </c>
      <c r="Y545">
        <v>1</v>
      </c>
      <c r="Z545">
        <v>1</v>
      </c>
      <c r="AA545">
        <v>1</v>
      </c>
      <c r="AB545">
        <v>1</v>
      </c>
      <c r="AC545">
        <v>1</v>
      </c>
      <c r="AD545">
        <v>1</v>
      </c>
      <c r="AE545">
        <v>1</v>
      </c>
      <c r="AF545">
        <v>1</v>
      </c>
      <c r="AG545">
        <v>0</v>
      </c>
      <c r="AH545">
        <v>1</v>
      </c>
      <c r="AI545">
        <v>0</v>
      </c>
      <c r="AJ545">
        <v>0</v>
      </c>
      <c r="AK545">
        <v>0</v>
      </c>
      <c r="AL545">
        <v>0</v>
      </c>
      <c r="AM545">
        <v>0</v>
      </c>
      <c r="AN545">
        <v>1</v>
      </c>
      <c r="AO545">
        <v>1</v>
      </c>
      <c r="AP545">
        <v>1</v>
      </c>
      <c r="AQ545">
        <v>0</v>
      </c>
      <c r="AR545">
        <v>0</v>
      </c>
      <c r="AS545">
        <v>0</v>
      </c>
      <c r="AT545">
        <v>1</v>
      </c>
      <c r="AU545">
        <v>0</v>
      </c>
      <c r="AV545">
        <v>1</v>
      </c>
      <c r="AW545">
        <v>0</v>
      </c>
      <c r="AX545">
        <v>1</v>
      </c>
      <c r="AY545">
        <v>0</v>
      </c>
      <c r="AZ545">
        <v>1</v>
      </c>
      <c r="BA545">
        <v>0</v>
      </c>
      <c r="BB545">
        <v>0</v>
      </c>
      <c r="BC545">
        <v>1</v>
      </c>
      <c r="BD545">
        <v>0</v>
      </c>
      <c r="BE545">
        <v>0</v>
      </c>
      <c r="BF545">
        <v>0</v>
      </c>
      <c r="BG545">
        <v>0</v>
      </c>
      <c r="BH545">
        <v>0</v>
      </c>
      <c r="BI545">
        <v>0</v>
      </c>
      <c r="BJ545">
        <v>0</v>
      </c>
      <c r="BK545">
        <v>0</v>
      </c>
      <c r="BL545">
        <v>0</v>
      </c>
      <c r="BM545">
        <v>0</v>
      </c>
      <c r="BN545">
        <v>0</v>
      </c>
      <c r="BO545">
        <v>1</v>
      </c>
      <c r="BP545">
        <v>0</v>
      </c>
      <c r="BQ545">
        <v>0</v>
      </c>
      <c r="BR545">
        <v>1</v>
      </c>
      <c r="BS545">
        <v>0</v>
      </c>
      <c r="BT545">
        <v>1</v>
      </c>
      <c r="BU545">
        <v>0</v>
      </c>
      <c r="BV545">
        <v>1</v>
      </c>
      <c r="BW545">
        <v>1</v>
      </c>
      <c r="BX545">
        <v>0</v>
      </c>
      <c r="BY545">
        <v>0</v>
      </c>
      <c r="BZ545">
        <v>0</v>
      </c>
      <c r="CA545">
        <v>0</v>
      </c>
      <c r="CB545">
        <v>1</v>
      </c>
      <c r="CC545">
        <v>0</v>
      </c>
      <c r="CD545">
        <v>1</v>
      </c>
      <c r="CE545">
        <v>0</v>
      </c>
      <c r="CF545">
        <v>1</v>
      </c>
      <c r="CG545">
        <v>0</v>
      </c>
      <c r="CH545">
        <v>0</v>
      </c>
      <c r="CI545" t="s">
        <v>1809</v>
      </c>
      <c r="CJ545" t="s">
        <v>1809</v>
      </c>
      <c r="CK545" t="s">
        <v>1809</v>
      </c>
      <c r="CL545" t="s">
        <v>1809</v>
      </c>
      <c r="CM545" t="s">
        <v>1809</v>
      </c>
      <c r="CN545" t="s">
        <v>1809</v>
      </c>
      <c r="CO545" t="s">
        <v>1809</v>
      </c>
      <c r="CP545" t="s">
        <v>1809</v>
      </c>
      <c r="CQ545" t="s">
        <v>1809</v>
      </c>
      <c r="CR545" t="s">
        <v>1809</v>
      </c>
      <c r="CS545" t="s">
        <v>1809</v>
      </c>
      <c r="CT545" t="s">
        <v>1809</v>
      </c>
      <c r="CU545" t="s">
        <v>1809</v>
      </c>
      <c r="CV545" t="s">
        <v>1809</v>
      </c>
      <c r="CW545" t="s">
        <v>1809</v>
      </c>
      <c r="CX545" t="s">
        <v>1809</v>
      </c>
      <c r="CY545" t="s">
        <v>1809</v>
      </c>
      <c r="CZ545" t="s">
        <v>1809</v>
      </c>
      <c r="DA545" t="s">
        <v>1809</v>
      </c>
      <c r="DB545" t="s">
        <v>1809</v>
      </c>
      <c r="DC545" t="s">
        <v>1809</v>
      </c>
      <c r="DD545" t="s">
        <v>1809</v>
      </c>
      <c r="DE545" t="s">
        <v>1809</v>
      </c>
      <c r="DF545" t="s">
        <v>1809</v>
      </c>
      <c r="DG545" t="s">
        <v>1809</v>
      </c>
      <c r="DH545" t="s">
        <v>1809</v>
      </c>
      <c r="DI545" t="s">
        <v>1809</v>
      </c>
      <c r="DJ545" t="s">
        <v>1809</v>
      </c>
      <c r="DK545" t="s">
        <v>1809</v>
      </c>
      <c r="DL545" t="s">
        <v>1809</v>
      </c>
      <c r="DM545" t="s">
        <v>1809</v>
      </c>
      <c r="DN545" t="s">
        <v>1809</v>
      </c>
      <c r="DO545" t="s">
        <v>1809</v>
      </c>
      <c r="DP545" t="s">
        <v>1809</v>
      </c>
      <c r="DQ545" t="s">
        <v>1809</v>
      </c>
      <c r="DR545" t="s">
        <v>1809</v>
      </c>
      <c r="DS545" t="s">
        <v>1809</v>
      </c>
      <c r="DT545" t="s">
        <v>1809</v>
      </c>
      <c r="DU545" t="s">
        <v>1809</v>
      </c>
      <c r="DV545" t="s">
        <v>1809</v>
      </c>
      <c r="DW545">
        <v>1</v>
      </c>
      <c r="DX545">
        <v>1</v>
      </c>
      <c r="DY545">
        <v>0</v>
      </c>
      <c r="DZ545" t="s">
        <v>1809</v>
      </c>
      <c r="EA545">
        <v>1</v>
      </c>
      <c r="EB545">
        <v>0</v>
      </c>
      <c r="EC545">
        <v>0</v>
      </c>
      <c r="ED545">
        <v>0</v>
      </c>
      <c r="EE545">
        <v>0</v>
      </c>
      <c r="EF545">
        <v>1</v>
      </c>
      <c r="EG545">
        <v>1</v>
      </c>
      <c r="EH545">
        <v>0</v>
      </c>
      <c r="EI545">
        <v>1</v>
      </c>
      <c r="EJ545">
        <v>0</v>
      </c>
      <c r="EK545">
        <v>0</v>
      </c>
      <c r="EL545">
        <v>1</v>
      </c>
      <c r="EM545">
        <v>0</v>
      </c>
      <c r="EN545">
        <v>1</v>
      </c>
      <c r="EO545">
        <v>1</v>
      </c>
      <c r="EP545">
        <v>0</v>
      </c>
      <c r="EQ545">
        <v>0</v>
      </c>
      <c r="ER545">
        <v>1</v>
      </c>
      <c r="ES545">
        <v>1</v>
      </c>
      <c r="ET545">
        <v>0</v>
      </c>
      <c r="EU545">
        <v>0</v>
      </c>
      <c r="EV545">
        <v>0</v>
      </c>
      <c r="EW545">
        <v>0</v>
      </c>
    </row>
    <row r="546" spans="1:153" x14ac:dyDescent="0.35">
      <c r="A546" t="s">
        <v>1332</v>
      </c>
      <c r="B546" s="1">
        <v>41821</v>
      </c>
      <c r="C546" s="1">
        <v>41969</v>
      </c>
      <c r="D546">
        <v>1</v>
      </c>
      <c r="E546">
        <v>0</v>
      </c>
      <c r="F546">
        <v>0</v>
      </c>
      <c r="G546">
        <v>0</v>
      </c>
      <c r="H546">
        <v>1</v>
      </c>
      <c r="I546">
        <v>0</v>
      </c>
      <c r="J546">
        <v>1</v>
      </c>
      <c r="K546">
        <v>4</v>
      </c>
      <c r="L546">
        <v>0</v>
      </c>
      <c r="M546">
        <v>1</v>
      </c>
      <c r="N546">
        <v>1</v>
      </c>
      <c r="O546">
        <v>1</v>
      </c>
      <c r="P546">
        <v>1</v>
      </c>
      <c r="Q546">
        <v>0</v>
      </c>
      <c r="R546">
        <v>0</v>
      </c>
      <c r="S546">
        <v>1</v>
      </c>
      <c r="T546">
        <v>0</v>
      </c>
      <c r="U546">
        <v>1</v>
      </c>
      <c r="V546">
        <v>0</v>
      </c>
      <c r="W546">
        <v>0</v>
      </c>
      <c r="X546">
        <v>0</v>
      </c>
      <c r="Y546">
        <v>1</v>
      </c>
      <c r="Z546">
        <v>1</v>
      </c>
      <c r="AA546">
        <v>1</v>
      </c>
      <c r="AB546">
        <v>1</v>
      </c>
      <c r="AC546">
        <v>1</v>
      </c>
      <c r="AD546">
        <v>1</v>
      </c>
      <c r="AE546">
        <v>1</v>
      </c>
      <c r="AF546">
        <v>1</v>
      </c>
      <c r="AG546">
        <v>0</v>
      </c>
      <c r="AH546">
        <v>1</v>
      </c>
      <c r="AI546">
        <v>0</v>
      </c>
      <c r="AJ546">
        <v>0</v>
      </c>
      <c r="AK546">
        <v>0</v>
      </c>
      <c r="AL546">
        <v>0</v>
      </c>
      <c r="AM546">
        <v>0</v>
      </c>
      <c r="AN546">
        <v>1</v>
      </c>
      <c r="AO546">
        <v>1</v>
      </c>
      <c r="AP546">
        <v>1</v>
      </c>
      <c r="AQ546">
        <v>0</v>
      </c>
      <c r="AR546">
        <v>0</v>
      </c>
      <c r="AS546">
        <v>0</v>
      </c>
      <c r="AT546">
        <v>1</v>
      </c>
      <c r="AU546">
        <v>0</v>
      </c>
      <c r="AV546">
        <v>1</v>
      </c>
      <c r="AW546">
        <v>0</v>
      </c>
      <c r="AX546">
        <v>1</v>
      </c>
      <c r="AY546">
        <v>0</v>
      </c>
      <c r="AZ546">
        <v>1</v>
      </c>
      <c r="BA546">
        <v>0</v>
      </c>
      <c r="BB546">
        <v>0</v>
      </c>
      <c r="BC546">
        <v>1</v>
      </c>
      <c r="BD546">
        <v>0</v>
      </c>
      <c r="BE546">
        <v>0</v>
      </c>
      <c r="BF546">
        <v>0</v>
      </c>
      <c r="BG546">
        <v>0</v>
      </c>
      <c r="BH546">
        <v>0</v>
      </c>
      <c r="BI546">
        <v>0</v>
      </c>
      <c r="BJ546">
        <v>0</v>
      </c>
      <c r="BK546">
        <v>0</v>
      </c>
      <c r="BL546">
        <v>0</v>
      </c>
      <c r="BM546">
        <v>0</v>
      </c>
      <c r="BN546">
        <v>0</v>
      </c>
      <c r="BO546">
        <v>1</v>
      </c>
      <c r="BP546">
        <v>0</v>
      </c>
      <c r="BQ546">
        <v>0</v>
      </c>
      <c r="BR546">
        <v>1</v>
      </c>
      <c r="BS546">
        <v>0</v>
      </c>
      <c r="BT546">
        <v>1</v>
      </c>
      <c r="BU546">
        <v>0</v>
      </c>
      <c r="BV546">
        <v>1</v>
      </c>
      <c r="BW546">
        <v>1</v>
      </c>
      <c r="BX546">
        <v>0</v>
      </c>
      <c r="BY546">
        <v>0</v>
      </c>
      <c r="BZ546">
        <v>0</v>
      </c>
      <c r="CA546">
        <v>0</v>
      </c>
      <c r="CB546">
        <v>1</v>
      </c>
      <c r="CC546">
        <v>0</v>
      </c>
      <c r="CD546">
        <v>1</v>
      </c>
      <c r="CE546">
        <v>0</v>
      </c>
      <c r="CF546">
        <v>1</v>
      </c>
      <c r="CG546">
        <v>0</v>
      </c>
      <c r="CH546">
        <v>0</v>
      </c>
      <c r="CI546" t="s">
        <v>1809</v>
      </c>
      <c r="CJ546" t="s">
        <v>1809</v>
      </c>
      <c r="CK546" t="s">
        <v>1809</v>
      </c>
      <c r="CL546" t="s">
        <v>1809</v>
      </c>
      <c r="CM546" t="s">
        <v>1809</v>
      </c>
      <c r="CN546" t="s">
        <v>1809</v>
      </c>
      <c r="CO546" t="s">
        <v>1809</v>
      </c>
      <c r="CP546" t="s">
        <v>1809</v>
      </c>
      <c r="CQ546" t="s">
        <v>1809</v>
      </c>
      <c r="CR546" t="s">
        <v>1809</v>
      </c>
      <c r="CS546" t="s">
        <v>1809</v>
      </c>
      <c r="CT546" t="s">
        <v>1809</v>
      </c>
      <c r="CU546" t="s">
        <v>1809</v>
      </c>
      <c r="CV546" t="s">
        <v>1809</v>
      </c>
      <c r="CW546" t="s">
        <v>1809</v>
      </c>
      <c r="CX546" t="s">
        <v>1809</v>
      </c>
      <c r="CY546" t="s">
        <v>1809</v>
      </c>
      <c r="CZ546" t="s">
        <v>1809</v>
      </c>
      <c r="DA546" t="s">
        <v>1809</v>
      </c>
      <c r="DB546" t="s">
        <v>1809</v>
      </c>
      <c r="DC546" t="s">
        <v>1809</v>
      </c>
      <c r="DD546" t="s">
        <v>1809</v>
      </c>
      <c r="DE546" t="s">
        <v>1809</v>
      </c>
      <c r="DF546" t="s">
        <v>1809</v>
      </c>
      <c r="DG546" t="s">
        <v>1809</v>
      </c>
      <c r="DH546" t="s">
        <v>1809</v>
      </c>
      <c r="DI546" t="s">
        <v>1809</v>
      </c>
      <c r="DJ546" t="s">
        <v>1809</v>
      </c>
      <c r="DK546" t="s">
        <v>1809</v>
      </c>
      <c r="DL546" t="s">
        <v>1809</v>
      </c>
      <c r="DM546" t="s">
        <v>1809</v>
      </c>
      <c r="DN546" t="s">
        <v>1809</v>
      </c>
      <c r="DO546" t="s">
        <v>1809</v>
      </c>
      <c r="DP546" t="s">
        <v>1809</v>
      </c>
      <c r="DQ546" t="s">
        <v>1809</v>
      </c>
      <c r="DR546" t="s">
        <v>1809</v>
      </c>
      <c r="DS546" t="s">
        <v>1809</v>
      </c>
      <c r="DT546" t="s">
        <v>1809</v>
      </c>
      <c r="DU546" t="s">
        <v>1809</v>
      </c>
      <c r="DV546" t="s">
        <v>1809</v>
      </c>
      <c r="DW546">
        <v>1</v>
      </c>
      <c r="DX546">
        <v>1</v>
      </c>
      <c r="DY546">
        <v>0</v>
      </c>
      <c r="DZ546" t="s">
        <v>1809</v>
      </c>
      <c r="EA546">
        <v>1</v>
      </c>
      <c r="EB546">
        <v>0</v>
      </c>
      <c r="EC546">
        <v>0</v>
      </c>
      <c r="ED546">
        <v>0</v>
      </c>
      <c r="EE546">
        <v>0</v>
      </c>
      <c r="EF546">
        <v>1</v>
      </c>
      <c r="EG546">
        <v>1</v>
      </c>
      <c r="EH546">
        <v>0</v>
      </c>
      <c r="EI546">
        <v>1</v>
      </c>
      <c r="EJ546">
        <v>0</v>
      </c>
      <c r="EK546">
        <v>0</v>
      </c>
      <c r="EL546">
        <v>1</v>
      </c>
      <c r="EM546">
        <v>0</v>
      </c>
      <c r="EN546">
        <v>1</v>
      </c>
      <c r="EO546">
        <v>1</v>
      </c>
      <c r="EP546">
        <v>0</v>
      </c>
      <c r="EQ546">
        <v>0</v>
      </c>
      <c r="ER546">
        <v>1</v>
      </c>
      <c r="ES546">
        <v>1</v>
      </c>
      <c r="ET546">
        <v>0</v>
      </c>
      <c r="EU546">
        <v>0</v>
      </c>
      <c r="EV546">
        <v>0</v>
      </c>
      <c r="EW546">
        <v>0</v>
      </c>
    </row>
    <row r="547" spans="1:153" x14ac:dyDescent="0.35">
      <c r="A547" t="s">
        <v>1332</v>
      </c>
      <c r="B547" s="1">
        <v>41970</v>
      </c>
      <c r="C547" s="1">
        <v>42369</v>
      </c>
      <c r="D547">
        <v>1</v>
      </c>
      <c r="E547">
        <v>0</v>
      </c>
      <c r="F547">
        <v>0</v>
      </c>
      <c r="G547">
        <v>0</v>
      </c>
      <c r="H547">
        <v>1</v>
      </c>
      <c r="I547">
        <v>0</v>
      </c>
      <c r="J547">
        <v>1</v>
      </c>
      <c r="K547">
        <v>4</v>
      </c>
      <c r="L547">
        <v>0</v>
      </c>
      <c r="M547">
        <v>1</v>
      </c>
      <c r="N547">
        <v>1</v>
      </c>
      <c r="O547">
        <v>1</v>
      </c>
      <c r="P547">
        <v>1</v>
      </c>
      <c r="Q547">
        <v>0</v>
      </c>
      <c r="R547">
        <v>0</v>
      </c>
      <c r="S547">
        <v>1</v>
      </c>
      <c r="T547">
        <v>0</v>
      </c>
      <c r="U547">
        <v>1</v>
      </c>
      <c r="V547">
        <v>0</v>
      </c>
      <c r="W547">
        <v>0</v>
      </c>
      <c r="X547">
        <v>0</v>
      </c>
      <c r="Y547">
        <v>1</v>
      </c>
      <c r="Z547">
        <v>1</v>
      </c>
      <c r="AA547">
        <v>1</v>
      </c>
      <c r="AB547">
        <v>1</v>
      </c>
      <c r="AC547">
        <v>1</v>
      </c>
      <c r="AD547">
        <v>1</v>
      </c>
      <c r="AE547">
        <v>1</v>
      </c>
      <c r="AF547">
        <v>1</v>
      </c>
      <c r="AG547">
        <v>0</v>
      </c>
      <c r="AH547">
        <v>1</v>
      </c>
      <c r="AI547">
        <v>0</v>
      </c>
      <c r="AJ547">
        <v>0</v>
      </c>
      <c r="AK547">
        <v>0</v>
      </c>
      <c r="AL547">
        <v>0</v>
      </c>
      <c r="AM547">
        <v>0</v>
      </c>
      <c r="AN547">
        <v>1</v>
      </c>
      <c r="AO547">
        <v>1</v>
      </c>
      <c r="AP547">
        <v>1</v>
      </c>
      <c r="AQ547">
        <v>0</v>
      </c>
      <c r="AR547">
        <v>0</v>
      </c>
      <c r="AS547">
        <v>0</v>
      </c>
      <c r="AT547">
        <v>1</v>
      </c>
      <c r="AU547">
        <v>0</v>
      </c>
      <c r="AV547">
        <v>1</v>
      </c>
      <c r="AW547">
        <v>0</v>
      </c>
      <c r="AX547">
        <v>1</v>
      </c>
      <c r="AY547">
        <v>0</v>
      </c>
      <c r="AZ547">
        <v>1</v>
      </c>
      <c r="BA547">
        <v>0</v>
      </c>
      <c r="BB547">
        <v>0</v>
      </c>
      <c r="BC547">
        <v>1</v>
      </c>
      <c r="BD547">
        <v>0</v>
      </c>
      <c r="BE547">
        <v>0</v>
      </c>
      <c r="BF547">
        <v>0</v>
      </c>
      <c r="BG547">
        <v>0</v>
      </c>
      <c r="BH547">
        <v>0</v>
      </c>
      <c r="BI547">
        <v>0</v>
      </c>
      <c r="BJ547">
        <v>0</v>
      </c>
      <c r="BK547">
        <v>0</v>
      </c>
      <c r="BL547">
        <v>0</v>
      </c>
      <c r="BM547">
        <v>0</v>
      </c>
      <c r="BN547">
        <v>0</v>
      </c>
      <c r="BO547">
        <v>1</v>
      </c>
      <c r="BP547">
        <v>0</v>
      </c>
      <c r="BQ547">
        <v>0</v>
      </c>
      <c r="BR547">
        <v>1</v>
      </c>
      <c r="BS547">
        <v>0</v>
      </c>
      <c r="BT547">
        <v>1</v>
      </c>
      <c r="BU547">
        <v>0</v>
      </c>
      <c r="BV547">
        <v>1</v>
      </c>
      <c r="BW547">
        <v>1</v>
      </c>
      <c r="BX547">
        <v>0</v>
      </c>
      <c r="BY547">
        <v>0</v>
      </c>
      <c r="BZ547">
        <v>0</v>
      </c>
      <c r="CA547">
        <v>0</v>
      </c>
      <c r="CB547">
        <v>1</v>
      </c>
      <c r="CC547">
        <v>0</v>
      </c>
      <c r="CD547">
        <v>1</v>
      </c>
      <c r="CE547">
        <v>0</v>
      </c>
      <c r="CF547">
        <v>1</v>
      </c>
      <c r="CG547">
        <v>0</v>
      </c>
      <c r="CH547">
        <v>0</v>
      </c>
      <c r="CI547" t="s">
        <v>1809</v>
      </c>
      <c r="CJ547" t="s">
        <v>1809</v>
      </c>
      <c r="CK547" t="s">
        <v>1809</v>
      </c>
      <c r="CL547" t="s">
        <v>1809</v>
      </c>
      <c r="CM547" t="s">
        <v>1809</v>
      </c>
      <c r="CN547" t="s">
        <v>1809</v>
      </c>
      <c r="CO547" t="s">
        <v>1809</v>
      </c>
      <c r="CP547" t="s">
        <v>1809</v>
      </c>
      <c r="CQ547" t="s">
        <v>1809</v>
      </c>
      <c r="CR547" t="s">
        <v>1809</v>
      </c>
      <c r="CS547" t="s">
        <v>1809</v>
      </c>
      <c r="CT547" t="s">
        <v>1809</v>
      </c>
      <c r="CU547" t="s">
        <v>1809</v>
      </c>
      <c r="CV547" t="s">
        <v>1809</v>
      </c>
      <c r="CW547" t="s">
        <v>1809</v>
      </c>
      <c r="CX547" t="s">
        <v>1809</v>
      </c>
      <c r="CY547" t="s">
        <v>1809</v>
      </c>
      <c r="CZ547" t="s">
        <v>1809</v>
      </c>
      <c r="DA547" t="s">
        <v>1809</v>
      </c>
      <c r="DB547" t="s">
        <v>1809</v>
      </c>
      <c r="DC547" t="s">
        <v>1809</v>
      </c>
      <c r="DD547" t="s">
        <v>1809</v>
      </c>
      <c r="DE547" t="s">
        <v>1809</v>
      </c>
      <c r="DF547" t="s">
        <v>1809</v>
      </c>
      <c r="DG547" t="s">
        <v>1809</v>
      </c>
      <c r="DH547" t="s">
        <v>1809</v>
      </c>
      <c r="DI547" t="s">
        <v>1809</v>
      </c>
      <c r="DJ547" t="s">
        <v>1809</v>
      </c>
      <c r="DK547" t="s">
        <v>1809</v>
      </c>
      <c r="DL547" t="s">
        <v>1809</v>
      </c>
      <c r="DM547" t="s">
        <v>1809</v>
      </c>
      <c r="DN547" t="s">
        <v>1809</v>
      </c>
      <c r="DO547" t="s">
        <v>1809</v>
      </c>
      <c r="DP547" t="s">
        <v>1809</v>
      </c>
      <c r="DQ547" t="s">
        <v>1809</v>
      </c>
      <c r="DR547" t="s">
        <v>1809</v>
      </c>
      <c r="DS547" t="s">
        <v>1809</v>
      </c>
      <c r="DT547" t="s">
        <v>1809</v>
      </c>
      <c r="DU547" t="s">
        <v>1809</v>
      </c>
      <c r="DV547" t="s">
        <v>1809</v>
      </c>
      <c r="DW547">
        <v>1</v>
      </c>
      <c r="DX547">
        <v>1</v>
      </c>
      <c r="DY547">
        <v>0</v>
      </c>
      <c r="DZ547" t="s">
        <v>1809</v>
      </c>
      <c r="EA547">
        <v>1</v>
      </c>
      <c r="EB547">
        <v>0</v>
      </c>
      <c r="EC547">
        <v>0</v>
      </c>
      <c r="ED547">
        <v>0</v>
      </c>
      <c r="EE547">
        <v>0</v>
      </c>
      <c r="EF547">
        <v>1</v>
      </c>
      <c r="EG547">
        <v>1</v>
      </c>
      <c r="EH547">
        <v>0</v>
      </c>
      <c r="EI547">
        <v>1</v>
      </c>
      <c r="EJ547">
        <v>0</v>
      </c>
      <c r="EK547">
        <v>0</v>
      </c>
      <c r="EL547">
        <v>1</v>
      </c>
      <c r="EM547">
        <v>0</v>
      </c>
      <c r="EN547">
        <v>1</v>
      </c>
      <c r="EO547">
        <v>1</v>
      </c>
      <c r="EP547">
        <v>0</v>
      </c>
      <c r="EQ547">
        <v>0</v>
      </c>
      <c r="ER547">
        <v>1</v>
      </c>
      <c r="ES547">
        <v>1</v>
      </c>
      <c r="ET547">
        <v>0</v>
      </c>
      <c r="EU547">
        <v>0</v>
      </c>
      <c r="EV547">
        <v>0</v>
      </c>
      <c r="EW547">
        <v>0</v>
      </c>
    </row>
    <row r="548" spans="1:153" x14ac:dyDescent="0.35">
      <c r="A548" t="s">
        <v>1332</v>
      </c>
      <c r="B548" s="1">
        <v>42370</v>
      </c>
      <c r="C548" s="1">
        <v>42478</v>
      </c>
      <c r="D548">
        <v>1</v>
      </c>
      <c r="E548">
        <v>0</v>
      </c>
      <c r="F548">
        <v>0</v>
      </c>
      <c r="G548">
        <v>0</v>
      </c>
      <c r="H548">
        <v>1</v>
      </c>
      <c r="I548">
        <v>0</v>
      </c>
      <c r="J548">
        <v>1</v>
      </c>
      <c r="K548">
        <v>2</v>
      </c>
      <c r="L548">
        <v>0</v>
      </c>
      <c r="M548">
        <v>1</v>
      </c>
      <c r="N548">
        <v>1</v>
      </c>
      <c r="O548">
        <v>1</v>
      </c>
      <c r="P548">
        <v>1</v>
      </c>
      <c r="Q548">
        <v>0</v>
      </c>
      <c r="R548">
        <v>0</v>
      </c>
      <c r="S548">
        <v>1</v>
      </c>
      <c r="T548">
        <v>0</v>
      </c>
      <c r="U548">
        <v>1</v>
      </c>
      <c r="V548">
        <v>0</v>
      </c>
      <c r="W548">
        <v>0</v>
      </c>
      <c r="X548">
        <v>0</v>
      </c>
      <c r="Y548">
        <v>1</v>
      </c>
      <c r="Z548">
        <v>1</v>
      </c>
      <c r="AA548">
        <v>1</v>
      </c>
      <c r="AB548">
        <v>1</v>
      </c>
      <c r="AC548">
        <v>1</v>
      </c>
      <c r="AD548">
        <v>1</v>
      </c>
      <c r="AE548">
        <v>1</v>
      </c>
      <c r="AF548">
        <v>1</v>
      </c>
      <c r="AG548">
        <v>0</v>
      </c>
      <c r="AH548">
        <v>1</v>
      </c>
      <c r="AI548">
        <v>0</v>
      </c>
      <c r="AJ548">
        <v>0</v>
      </c>
      <c r="AK548">
        <v>0</v>
      </c>
      <c r="AL548">
        <v>0</v>
      </c>
      <c r="AM548">
        <v>0</v>
      </c>
      <c r="AN548">
        <v>1</v>
      </c>
      <c r="AO548">
        <v>1</v>
      </c>
      <c r="AP548">
        <v>1</v>
      </c>
      <c r="AQ548">
        <v>0</v>
      </c>
      <c r="AR548">
        <v>0</v>
      </c>
      <c r="AS548">
        <v>0</v>
      </c>
      <c r="AT548">
        <v>1</v>
      </c>
      <c r="AU548">
        <v>0</v>
      </c>
      <c r="AV548">
        <v>1</v>
      </c>
      <c r="AW548">
        <v>0</v>
      </c>
      <c r="AX548">
        <v>1</v>
      </c>
      <c r="AY548">
        <v>0</v>
      </c>
      <c r="AZ548">
        <v>1</v>
      </c>
      <c r="BA548">
        <v>0</v>
      </c>
      <c r="BB548">
        <v>0</v>
      </c>
      <c r="BC548">
        <v>1</v>
      </c>
      <c r="BD548">
        <v>0</v>
      </c>
      <c r="BE548">
        <v>0</v>
      </c>
      <c r="BF548">
        <v>0</v>
      </c>
      <c r="BG548">
        <v>0</v>
      </c>
      <c r="BH548">
        <v>0</v>
      </c>
      <c r="BI548">
        <v>0</v>
      </c>
      <c r="BJ548">
        <v>0</v>
      </c>
      <c r="BK548">
        <v>0</v>
      </c>
      <c r="BL548">
        <v>0</v>
      </c>
      <c r="BM548">
        <v>0</v>
      </c>
      <c r="BN548">
        <v>0</v>
      </c>
      <c r="BO548">
        <v>1</v>
      </c>
      <c r="BP548">
        <v>0</v>
      </c>
      <c r="BQ548">
        <v>0</v>
      </c>
      <c r="BR548">
        <v>1</v>
      </c>
      <c r="BS548">
        <v>0</v>
      </c>
      <c r="BT548">
        <v>1</v>
      </c>
      <c r="BU548">
        <v>0</v>
      </c>
      <c r="BV548">
        <v>1</v>
      </c>
      <c r="BW548">
        <v>1</v>
      </c>
      <c r="BX548">
        <v>0</v>
      </c>
      <c r="BY548">
        <v>0</v>
      </c>
      <c r="BZ548">
        <v>0</v>
      </c>
      <c r="CA548">
        <v>0</v>
      </c>
      <c r="CB548">
        <v>1</v>
      </c>
      <c r="CC548">
        <v>0</v>
      </c>
      <c r="CD548">
        <v>1</v>
      </c>
      <c r="CE548">
        <v>0</v>
      </c>
      <c r="CF548">
        <v>1</v>
      </c>
      <c r="CG548">
        <v>0</v>
      </c>
      <c r="CH548">
        <v>0</v>
      </c>
      <c r="CI548" t="s">
        <v>1809</v>
      </c>
      <c r="CJ548" t="s">
        <v>1809</v>
      </c>
      <c r="CK548" t="s">
        <v>1809</v>
      </c>
      <c r="CL548" t="s">
        <v>1809</v>
      </c>
      <c r="CM548" t="s">
        <v>1809</v>
      </c>
      <c r="CN548" t="s">
        <v>1809</v>
      </c>
      <c r="CO548" t="s">
        <v>1809</v>
      </c>
      <c r="CP548" t="s">
        <v>1809</v>
      </c>
      <c r="CQ548" t="s">
        <v>1809</v>
      </c>
      <c r="CR548" t="s">
        <v>1809</v>
      </c>
      <c r="CS548" t="s">
        <v>1809</v>
      </c>
      <c r="CT548" t="s">
        <v>1809</v>
      </c>
      <c r="CU548" t="s">
        <v>1809</v>
      </c>
      <c r="CV548" t="s">
        <v>1809</v>
      </c>
      <c r="CW548" t="s">
        <v>1809</v>
      </c>
      <c r="CX548" t="s">
        <v>1809</v>
      </c>
      <c r="CY548" t="s">
        <v>1809</v>
      </c>
      <c r="CZ548" t="s">
        <v>1809</v>
      </c>
      <c r="DA548" t="s">
        <v>1809</v>
      </c>
      <c r="DB548" t="s">
        <v>1809</v>
      </c>
      <c r="DC548" t="s">
        <v>1809</v>
      </c>
      <c r="DD548" t="s">
        <v>1809</v>
      </c>
      <c r="DE548" t="s">
        <v>1809</v>
      </c>
      <c r="DF548" t="s">
        <v>1809</v>
      </c>
      <c r="DG548" t="s">
        <v>1809</v>
      </c>
      <c r="DH548" t="s">
        <v>1809</v>
      </c>
      <c r="DI548" t="s">
        <v>1809</v>
      </c>
      <c r="DJ548" t="s">
        <v>1809</v>
      </c>
      <c r="DK548" t="s">
        <v>1809</v>
      </c>
      <c r="DL548" t="s">
        <v>1809</v>
      </c>
      <c r="DM548" t="s">
        <v>1809</v>
      </c>
      <c r="DN548" t="s">
        <v>1809</v>
      </c>
      <c r="DO548" t="s">
        <v>1809</v>
      </c>
      <c r="DP548" t="s">
        <v>1809</v>
      </c>
      <c r="DQ548" t="s">
        <v>1809</v>
      </c>
      <c r="DR548" t="s">
        <v>1809</v>
      </c>
      <c r="DS548" t="s">
        <v>1809</v>
      </c>
      <c r="DT548" t="s">
        <v>1809</v>
      </c>
      <c r="DU548" t="s">
        <v>1809</v>
      </c>
      <c r="DV548" t="s">
        <v>1809</v>
      </c>
      <c r="DW548">
        <v>1</v>
      </c>
      <c r="DX548">
        <v>1</v>
      </c>
      <c r="DY548">
        <v>0</v>
      </c>
      <c r="DZ548" t="s">
        <v>1809</v>
      </c>
      <c r="EA548">
        <v>1</v>
      </c>
      <c r="EB548">
        <v>0</v>
      </c>
      <c r="EC548">
        <v>0</v>
      </c>
      <c r="ED548">
        <v>0</v>
      </c>
      <c r="EE548">
        <v>0</v>
      </c>
      <c r="EF548">
        <v>1</v>
      </c>
      <c r="EG548">
        <v>1</v>
      </c>
      <c r="EH548">
        <v>0</v>
      </c>
      <c r="EI548">
        <v>1</v>
      </c>
      <c r="EJ548">
        <v>0</v>
      </c>
      <c r="EK548">
        <v>0</v>
      </c>
      <c r="EL548">
        <v>1</v>
      </c>
      <c r="EM548">
        <v>0</v>
      </c>
      <c r="EN548">
        <v>1</v>
      </c>
      <c r="EO548">
        <v>1</v>
      </c>
      <c r="EP548">
        <v>0</v>
      </c>
      <c r="EQ548">
        <v>0</v>
      </c>
      <c r="ER548">
        <v>1</v>
      </c>
      <c r="ES548">
        <v>1</v>
      </c>
      <c r="ET548">
        <v>0</v>
      </c>
      <c r="EU548">
        <v>0</v>
      </c>
      <c r="EV548">
        <v>0</v>
      </c>
      <c r="EW548">
        <v>0</v>
      </c>
    </row>
    <row r="549" spans="1:153" x14ac:dyDescent="0.35">
      <c r="A549" t="s">
        <v>1332</v>
      </c>
      <c r="B549" s="1">
        <v>42479</v>
      </c>
      <c r="C549" s="1">
        <v>42486</v>
      </c>
      <c r="D549">
        <v>1</v>
      </c>
      <c r="E549">
        <v>0</v>
      </c>
      <c r="F549">
        <v>0</v>
      </c>
      <c r="G549">
        <v>0</v>
      </c>
      <c r="H549">
        <v>1</v>
      </c>
      <c r="I549">
        <v>0</v>
      </c>
      <c r="J549">
        <v>1</v>
      </c>
      <c r="K549">
        <v>2</v>
      </c>
      <c r="L549">
        <v>0</v>
      </c>
      <c r="M549">
        <v>1</v>
      </c>
      <c r="N549">
        <v>1</v>
      </c>
      <c r="O549">
        <v>1</v>
      </c>
      <c r="P549">
        <v>1</v>
      </c>
      <c r="Q549">
        <v>0</v>
      </c>
      <c r="R549">
        <v>0</v>
      </c>
      <c r="S549">
        <v>1</v>
      </c>
      <c r="T549">
        <v>0</v>
      </c>
      <c r="U549">
        <v>1</v>
      </c>
      <c r="V549">
        <v>0</v>
      </c>
      <c r="W549">
        <v>0</v>
      </c>
      <c r="X549">
        <v>0</v>
      </c>
      <c r="Y549">
        <v>1</v>
      </c>
      <c r="Z549">
        <v>1</v>
      </c>
      <c r="AA549">
        <v>1</v>
      </c>
      <c r="AB549">
        <v>1</v>
      </c>
      <c r="AC549">
        <v>1</v>
      </c>
      <c r="AD549">
        <v>1</v>
      </c>
      <c r="AE549">
        <v>1</v>
      </c>
      <c r="AF549">
        <v>1</v>
      </c>
      <c r="AG549">
        <v>0</v>
      </c>
      <c r="AH549">
        <v>1</v>
      </c>
      <c r="AI549">
        <v>0</v>
      </c>
      <c r="AJ549">
        <v>0</v>
      </c>
      <c r="AK549">
        <v>0</v>
      </c>
      <c r="AL549">
        <v>0</v>
      </c>
      <c r="AM549">
        <v>0</v>
      </c>
      <c r="AN549">
        <v>1</v>
      </c>
      <c r="AO549">
        <v>1</v>
      </c>
      <c r="AP549">
        <v>1</v>
      </c>
      <c r="AQ549">
        <v>0</v>
      </c>
      <c r="AR549">
        <v>0</v>
      </c>
      <c r="AS549">
        <v>0</v>
      </c>
      <c r="AT549">
        <v>1</v>
      </c>
      <c r="AU549">
        <v>0</v>
      </c>
      <c r="AV549">
        <v>1</v>
      </c>
      <c r="AW549">
        <v>0</v>
      </c>
      <c r="AX549">
        <v>1</v>
      </c>
      <c r="AY549">
        <v>0</v>
      </c>
      <c r="AZ549">
        <v>1</v>
      </c>
      <c r="BA549">
        <v>0</v>
      </c>
      <c r="BB549">
        <v>0</v>
      </c>
      <c r="BC549">
        <v>1</v>
      </c>
      <c r="BD549">
        <v>0</v>
      </c>
      <c r="BE549">
        <v>0</v>
      </c>
      <c r="BF549">
        <v>0</v>
      </c>
      <c r="BG549">
        <v>0</v>
      </c>
      <c r="BH549">
        <v>0</v>
      </c>
      <c r="BI549">
        <v>0</v>
      </c>
      <c r="BJ549">
        <v>0</v>
      </c>
      <c r="BK549">
        <v>0</v>
      </c>
      <c r="BL549">
        <v>0</v>
      </c>
      <c r="BM549">
        <v>0</v>
      </c>
      <c r="BN549">
        <v>0</v>
      </c>
      <c r="BO549">
        <v>1</v>
      </c>
      <c r="BP549">
        <v>0</v>
      </c>
      <c r="BQ549">
        <v>0</v>
      </c>
      <c r="BR549">
        <v>1</v>
      </c>
      <c r="BS549">
        <v>0</v>
      </c>
      <c r="BT549">
        <v>1</v>
      </c>
      <c r="BU549">
        <v>0</v>
      </c>
      <c r="BV549">
        <v>1</v>
      </c>
      <c r="BW549">
        <v>1</v>
      </c>
      <c r="BX549">
        <v>0</v>
      </c>
      <c r="BY549">
        <v>0</v>
      </c>
      <c r="BZ549">
        <v>0</v>
      </c>
      <c r="CA549">
        <v>0</v>
      </c>
      <c r="CB549">
        <v>1</v>
      </c>
      <c r="CC549">
        <v>0</v>
      </c>
      <c r="CD549">
        <v>1</v>
      </c>
      <c r="CE549">
        <v>0</v>
      </c>
      <c r="CF549">
        <v>1</v>
      </c>
      <c r="CG549">
        <v>0</v>
      </c>
      <c r="CH549">
        <v>0</v>
      </c>
      <c r="CI549" t="s">
        <v>1809</v>
      </c>
      <c r="CJ549" t="s">
        <v>1809</v>
      </c>
      <c r="CK549" t="s">
        <v>1809</v>
      </c>
      <c r="CL549" t="s">
        <v>1809</v>
      </c>
      <c r="CM549" t="s">
        <v>1809</v>
      </c>
      <c r="CN549" t="s">
        <v>1809</v>
      </c>
      <c r="CO549" t="s">
        <v>1809</v>
      </c>
      <c r="CP549" t="s">
        <v>1809</v>
      </c>
      <c r="CQ549" t="s">
        <v>1809</v>
      </c>
      <c r="CR549" t="s">
        <v>1809</v>
      </c>
      <c r="CS549" t="s">
        <v>1809</v>
      </c>
      <c r="CT549" t="s">
        <v>1809</v>
      </c>
      <c r="CU549" t="s">
        <v>1809</v>
      </c>
      <c r="CV549" t="s">
        <v>1809</v>
      </c>
      <c r="CW549" t="s">
        <v>1809</v>
      </c>
      <c r="CX549" t="s">
        <v>1809</v>
      </c>
      <c r="CY549" t="s">
        <v>1809</v>
      </c>
      <c r="CZ549" t="s">
        <v>1809</v>
      </c>
      <c r="DA549" t="s">
        <v>1809</v>
      </c>
      <c r="DB549" t="s">
        <v>1809</v>
      </c>
      <c r="DC549" t="s">
        <v>1809</v>
      </c>
      <c r="DD549" t="s">
        <v>1809</v>
      </c>
      <c r="DE549" t="s">
        <v>1809</v>
      </c>
      <c r="DF549" t="s">
        <v>1809</v>
      </c>
      <c r="DG549" t="s">
        <v>1809</v>
      </c>
      <c r="DH549" t="s">
        <v>1809</v>
      </c>
      <c r="DI549" t="s">
        <v>1809</v>
      </c>
      <c r="DJ549" t="s">
        <v>1809</v>
      </c>
      <c r="DK549" t="s">
        <v>1809</v>
      </c>
      <c r="DL549" t="s">
        <v>1809</v>
      </c>
      <c r="DM549" t="s">
        <v>1809</v>
      </c>
      <c r="DN549" t="s">
        <v>1809</v>
      </c>
      <c r="DO549" t="s">
        <v>1809</v>
      </c>
      <c r="DP549" t="s">
        <v>1809</v>
      </c>
      <c r="DQ549" t="s">
        <v>1809</v>
      </c>
      <c r="DR549" t="s">
        <v>1809</v>
      </c>
      <c r="DS549" t="s">
        <v>1809</v>
      </c>
      <c r="DT549" t="s">
        <v>1809</v>
      </c>
      <c r="DU549" t="s">
        <v>1809</v>
      </c>
      <c r="DV549" t="s">
        <v>1809</v>
      </c>
      <c r="DW549">
        <v>1</v>
      </c>
      <c r="DX549">
        <v>1</v>
      </c>
      <c r="DY549">
        <v>0</v>
      </c>
      <c r="DZ549" t="s">
        <v>1809</v>
      </c>
      <c r="EA549">
        <v>1</v>
      </c>
      <c r="EB549">
        <v>0</v>
      </c>
      <c r="EC549">
        <v>0</v>
      </c>
      <c r="ED549">
        <v>0</v>
      </c>
      <c r="EE549">
        <v>0</v>
      </c>
      <c r="EF549">
        <v>1</v>
      </c>
      <c r="EG549">
        <v>1</v>
      </c>
      <c r="EH549">
        <v>0</v>
      </c>
      <c r="EI549">
        <v>1</v>
      </c>
      <c r="EJ549">
        <v>0</v>
      </c>
      <c r="EK549">
        <v>0</v>
      </c>
      <c r="EL549">
        <v>1</v>
      </c>
      <c r="EM549">
        <v>0</v>
      </c>
      <c r="EN549">
        <v>1</v>
      </c>
      <c r="EO549">
        <v>1</v>
      </c>
      <c r="EP549">
        <v>0</v>
      </c>
      <c r="EQ549">
        <v>0</v>
      </c>
      <c r="ER549">
        <v>1</v>
      </c>
      <c r="ES549">
        <v>1</v>
      </c>
      <c r="ET549">
        <v>0</v>
      </c>
      <c r="EU549">
        <v>0</v>
      </c>
      <c r="EV549">
        <v>0</v>
      </c>
      <c r="EW549">
        <v>0</v>
      </c>
    </row>
    <row r="550" spans="1:153" x14ac:dyDescent="0.35">
      <c r="A550" t="s">
        <v>1332</v>
      </c>
      <c r="B550" s="1">
        <v>42487</v>
      </c>
      <c r="C550" s="1">
        <v>42551</v>
      </c>
      <c r="D550">
        <v>1</v>
      </c>
      <c r="E550">
        <v>0</v>
      </c>
      <c r="F550">
        <v>0</v>
      </c>
      <c r="G550">
        <v>0</v>
      </c>
      <c r="H550">
        <v>1</v>
      </c>
      <c r="I550">
        <v>0</v>
      </c>
      <c r="J550">
        <v>1</v>
      </c>
      <c r="K550">
        <v>2</v>
      </c>
      <c r="L550">
        <v>0</v>
      </c>
      <c r="M550">
        <v>1</v>
      </c>
      <c r="N550">
        <v>1</v>
      </c>
      <c r="O550">
        <v>1</v>
      </c>
      <c r="P550">
        <v>1</v>
      </c>
      <c r="Q550">
        <v>0</v>
      </c>
      <c r="R550">
        <v>0</v>
      </c>
      <c r="S550">
        <v>1</v>
      </c>
      <c r="T550">
        <v>0</v>
      </c>
      <c r="U550">
        <v>1</v>
      </c>
      <c r="V550">
        <v>0</v>
      </c>
      <c r="W550">
        <v>0</v>
      </c>
      <c r="X550">
        <v>0</v>
      </c>
      <c r="Y550">
        <v>1</v>
      </c>
      <c r="Z550">
        <v>1</v>
      </c>
      <c r="AA550">
        <v>1</v>
      </c>
      <c r="AB550">
        <v>1</v>
      </c>
      <c r="AC550">
        <v>1</v>
      </c>
      <c r="AD550">
        <v>1</v>
      </c>
      <c r="AE550">
        <v>1</v>
      </c>
      <c r="AF550">
        <v>1</v>
      </c>
      <c r="AG550">
        <v>0</v>
      </c>
      <c r="AH550">
        <v>1</v>
      </c>
      <c r="AI550">
        <v>0</v>
      </c>
      <c r="AJ550">
        <v>0</v>
      </c>
      <c r="AK550">
        <v>0</v>
      </c>
      <c r="AL550">
        <v>0</v>
      </c>
      <c r="AM550">
        <v>0</v>
      </c>
      <c r="AN550">
        <v>1</v>
      </c>
      <c r="AO550">
        <v>1</v>
      </c>
      <c r="AP550">
        <v>1</v>
      </c>
      <c r="AQ550">
        <v>0</v>
      </c>
      <c r="AR550">
        <v>0</v>
      </c>
      <c r="AS550">
        <v>0</v>
      </c>
      <c r="AT550">
        <v>1</v>
      </c>
      <c r="AU550">
        <v>0</v>
      </c>
      <c r="AV550">
        <v>1</v>
      </c>
      <c r="AW550">
        <v>0</v>
      </c>
      <c r="AX550">
        <v>1</v>
      </c>
      <c r="AY550">
        <v>0</v>
      </c>
      <c r="AZ550">
        <v>1</v>
      </c>
      <c r="BA550">
        <v>0</v>
      </c>
      <c r="BB550">
        <v>0</v>
      </c>
      <c r="BC550">
        <v>1</v>
      </c>
      <c r="BD550">
        <v>0</v>
      </c>
      <c r="BE550">
        <v>0</v>
      </c>
      <c r="BF550">
        <v>0</v>
      </c>
      <c r="BG550">
        <v>0</v>
      </c>
      <c r="BH550">
        <v>0</v>
      </c>
      <c r="BI550">
        <v>0</v>
      </c>
      <c r="BJ550">
        <v>0</v>
      </c>
      <c r="BK550">
        <v>0</v>
      </c>
      <c r="BL550">
        <v>0</v>
      </c>
      <c r="BM550">
        <v>0</v>
      </c>
      <c r="BN550">
        <v>0</v>
      </c>
      <c r="BO550">
        <v>1</v>
      </c>
      <c r="BP550">
        <v>0</v>
      </c>
      <c r="BQ550">
        <v>0</v>
      </c>
      <c r="BR550">
        <v>1</v>
      </c>
      <c r="BS550">
        <v>0</v>
      </c>
      <c r="BT550">
        <v>1</v>
      </c>
      <c r="BU550">
        <v>0</v>
      </c>
      <c r="BV550">
        <v>1</v>
      </c>
      <c r="BW550">
        <v>1</v>
      </c>
      <c r="BX550">
        <v>0</v>
      </c>
      <c r="BY550">
        <v>0</v>
      </c>
      <c r="BZ550">
        <v>0</v>
      </c>
      <c r="CA550">
        <v>0</v>
      </c>
      <c r="CB550">
        <v>1</v>
      </c>
      <c r="CC550">
        <v>0</v>
      </c>
      <c r="CD550">
        <v>1</v>
      </c>
      <c r="CE550">
        <v>0</v>
      </c>
      <c r="CF550">
        <v>1</v>
      </c>
      <c r="CG550">
        <v>0</v>
      </c>
      <c r="CH550">
        <v>0</v>
      </c>
      <c r="CI550" t="s">
        <v>1809</v>
      </c>
      <c r="CJ550" t="s">
        <v>1809</v>
      </c>
      <c r="CK550" t="s">
        <v>1809</v>
      </c>
      <c r="CL550" t="s">
        <v>1809</v>
      </c>
      <c r="CM550" t="s">
        <v>1809</v>
      </c>
      <c r="CN550" t="s">
        <v>1809</v>
      </c>
      <c r="CO550" t="s">
        <v>1809</v>
      </c>
      <c r="CP550" t="s">
        <v>1809</v>
      </c>
      <c r="CQ550" t="s">
        <v>1809</v>
      </c>
      <c r="CR550" t="s">
        <v>1809</v>
      </c>
      <c r="CS550" t="s">
        <v>1809</v>
      </c>
      <c r="CT550" t="s">
        <v>1809</v>
      </c>
      <c r="CU550" t="s">
        <v>1809</v>
      </c>
      <c r="CV550" t="s">
        <v>1809</v>
      </c>
      <c r="CW550" t="s">
        <v>1809</v>
      </c>
      <c r="CX550" t="s">
        <v>1809</v>
      </c>
      <c r="CY550" t="s">
        <v>1809</v>
      </c>
      <c r="CZ550" t="s">
        <v>1809</v>
      </c>
      <c r="DA550" t="s">
        <v>1809</v>
      </c>
      <c r="DB550" t="s">
        <v>1809</v>
      </c>
      <c r="DC550" t="s">
        <v>1809</v>
      </c>
      <c r="DD550" t="s">
        <v>1809</v>
      </c>
      <c r="DE550" t="s">
        <v>1809</v>
      </c>
      <c r="DF550" t="s">
        <v>1809</v>
      </c>
      <c r="DG550" t="s">
        <v>1809</v>
      </c>
      <c r="DH550" t="s">
        <v>1809</v>
      </c>
      <c r="DI550" t="s">
        <v>1809</v>
      </c>
      <c r="DJ550" t="s">
        <v>1809</v>
      </c>
      <c r="DK550" t="s">
        <v>1809</v>
      </c>
      <c r="DL550" t="s">
        <v>1809</v>
      </c>
      <c r="DM550" t="s">
        <v>1809</v>
      </c>
      <c r="DN550" t="s">
        <v>1809</v>
      </c>
      <c r="DO550" t="s">
        <v>1809</v>
      </c>
      <c r="DP550" t="s">
        <v>1809</v>
      </c>
      <c r="DQ550" t="s">
        <v>1809</v>
      </c>
      <c r="DR550" t="s">
        <v>1809</v>
      </c>
      <c r="DS550" t="s">
        <v>1809</v>
      </c>
      <c r="DT550" t="s">
        <v>1809</v>
      </c>
      <c r="DU550" t="s">
        <v>1809</v>
      </c>
      <c r="DV550" t="s">
        <v>1809</v>
      </c>
      <c r="DW550">
        <v>1</v>
      </c>
      <c r="DX550">
        <v>1</v>
      </c>
      <c r="DY550">
        <v>0</v>
      </c>
      <c r="DZ550" t="s">
        <v>1809</v>
      </c>
      <c r="EA550">
        <v>1</v>
      </c>
      <c r="EB550">
        <v>0</v>
      </c>
      <c r="EC550">
        <v>0</v>
      </c>
      <c r="ED550">
        <v>0</v>
      </c>
      <c r="EE550">
        <v>0</v>
      </c>
      <c r="EF550">
        <v>1</v>
      </c>
      <c r="EG550">
        <v>1</v>
      </c>
      <c r="EH550">
        <v>0</v>
      </c>
      <c r="EI550">
        <v>1</v>
      </c>
      <c r="EJ550">
        <v>0</v>
      </c>
      <c r="EK550">
        <v>0</v>
      </c>
      <c r="EL550">
        <v>1</v>
      </c>
      <c r="EM550">
        <v>0</v>
      </c>
      <c r="EN550">
        <v>1</v>
      </c>
      <c r="EO550">
        <v>1</v>
      </c>
      <c r="EP550">
        <v>0</v>
      </c>
      <c r="EQ550">
        <v>0</v>
      </c>
      <c r="ER550">
        <v>1</v>
      </c>
      <c r="ES550">
        <v>1</v>
      </c>
      <c r="ET550">
        <v>0</v>
      </c>
      <c r="EU550">
        <v>0</v>
      </c>
      <c r="EV550">
        <v>0</v>
      </c>
      <c r="EW550">
        <v>0</v>
      </c>
    </row>
    <row r="551" spans="1:153" x14ac:dyDescent="0.35">
      <c r="A551" t="s">
        <v>1332</v>
      </c>
      <c r="B551" s="1">
        <v>42552</v>
      </c>
      <c r="C551" s="1">
        <v>42785</v>
      </c>
      <c r="D551">
        <v>1</v>
      </c>
      <c r="E551">
        <v>0</v>
      </c>
      <c r="F551">
        <v>0</v>
      </c>
      <c r="G551">
        <v>0</v>
      </c>
      <c r="H551">
        <v>1</v>
      </c>
      <c r="I551">
        <v>0</v>
      </c>
      <c r="J551">
        <v>1</v>
      </c>
      <c r="K551">
        <v>2</v>
      </c>
      <c r="L551">
        <v>0</v>
      </c>
      <c r="M551">
        <v>1</v>
      </c>
      <c r="N551">
        <v>1</v>
      </c>
      <c r="O551">
        <v>1</v>
      </c>
      <c r="P551">
        <v>1</v>
      </c>
      <c r="Q551">
        <v>0</v>
      </c>
      <c r="R551">
        <v>0</v>
      </c>
      <c r="S551">
        <v>1</v>
      </c>
      <c r="T551">
        <v>0</v>
      </c>
      <c r="U551">
        <v>1</v>
      </c>
      <c r="V551">
        <v>0</v>
      </c>
      <c r="W551">
        <v>0</v>
      </c>
      <c r="X551">
        <v>0</v>
      </c>
      <c r="Y551">
        <v>1</v>
      </c>
      <c r="Z551">
        <v>1</v>
      </c>
      <c r="AA551">
        <v>1</v>
      </c>
      <c r="AB551">
        <v>1</v>
      </c>
      <c r="AC551">
        <v>1</v>
      </c>
      <c r="AD551">
        <v>1</v>
      </c>
      <c r="AE551">
        <v>1</v>
      </c>
      <c r="AF551">
        <v>1</v>
      </c>
      <c r="AG551">
        <v>0</v>
      </c>
      <c r="AH551">
        <v>1</v>
      </c>
      <c r="AI551">
        <v>0</v>
      </c>
      <c r="AJ551">
        <v>0</v>
      </c>
      <c r="AK551">
        <v>0</v>
      </c>
      <c r="AL551">
        <v>0</v>
      </c>
      <c r="AM551">
        <v>0</v>
      </c>
      <c r="AN551">
        <v>1</v>
      </c>
      <c r="AO551">
        <v>1</v>
      </c>
      <c r="AP551">
        <v>1</v>
      </c>
      <c r="AQ551">
        <v>0</v>
      </c>
      <c r="AR551">
        <v>0</v>
      </c>
      <c r="AS551">
        <v>0</v>
      </c>
      <c r="AT551">
        <v>1</v>
      </c>
      <c r="AU551">
        <v>0</v>
      </c>
      <c r="AV551">
        <v>1</v>
      </c>
      <c r="AW551">
        <v>0</v>
      </c>
      <c r="AX551">
        <v>1</v>
      </c>
      <c r="AY551">
        <v>0</v>
      </c>
      <c r="AZ551">
        <v>1</v>
      </c>
      <c r="BA551">
        <v>0</v>
      </c>
      <c r="BB551">
        <v>0</v>
      </c>
      <c r="BC551">
        <v>1</v>
      </c>
      <c r="BD551">
        <v>0</v>
      </c>
      <c r="BE551">
        <v>0</v>
      </c>
      <c r="BF551">
        <v>0</v>
      </c>
      <c r="BG551">
        <v>0</v>
      </c>
      <c r="BH551">
        <v>0</v>
      </c>
      <c r="BI551">
        <v>0</v>
      </c>
      <c r="BJ551">
        <v>0</v>
      </c>
      <c r="BK551">
        <v>0</v>
      </c>
      <c r="BL551">
        <v>0</v>
      </c>
      <c r="BM551">
        <v>0</v>
      </c>
      <c r="BN551">
        <v>0</v>
      </c>
      <c r="BO551">
        <v>1</v>
      </c>
      <c r="BP551">
        <v>0</v>
      </c>
      <c r="BQ551">
        <v>0</v>
      </c>
      <c r="BR551">
        <v>1</v>
      </c>
      <c r="BS551">
        <v>0</v>
      </c>
      <c r="BT551">
        <v>1</v>
      </c>
      <c r="BU551">
        <v>0</v>
      </c>
      <c r="BV551">
        <v>1</v>
      </c>
      <c r="BW551">
        <v>1</v>
      </c>
      <c r="BX551">
        <v>0</v>
      </c>
      <c r="BY551">
        <v>0</v>
      </c>
      <c r="BZ551">
        <v>0</v>
      </c>
      <c r="CA551">
        <v>0</v>
      </c>
      <c r="CB551">
        <v>1</v>
      </c>
      <c r="CC551">
        <v>0</v>
      </c>
      <c r="CD551">
        <v>1</v>
      </c>
      <c r="CE551">
        <v>0</v>
      </c>
      <c r="CF551">
        <v>1</v>
      </c>
      <c r="CG551">
        <v>0</v>
      </c>
      <c r="CH551">
        <v>0</v>
      </c>
      <c r="CI551" t="s">
        <v>1809</v>
      </c>
      <c r="CJ551" t="s">
        <v>1809</v>
      </c>
      <c r="CK551" t="s">
        <v>1809</v>
      </c>
      <c r="CL551" t="s">
        <v>1809</v>
      </c>
      <c r="CM551" t="s">
        <v>1809</v>
      </c>
      <c r="CN551" t="s">
        <v>1809</v>
      </c>
      <c r="CO551" t="s">
        <v>1809</v>
      </c>
      <c r="CP551" t="s">
        <v>1809</v>
      </c>
      <c r="CQ551" t="s">
        <v>1809</v>
      </c>
      <c r="CR551" t="s">
        <v>1809</v>
      </c>
      <c r="CS551" t="s">
        <v>1809</v>
      </c>
      <c r="CT551" t="s">
        <v>1809</v>
      </c>
      <c r="CU551" t="s">
        <v>1809</v>
      </c>
      <c r="CV551" t="s">
        <v>1809</v>
      </c>
      <c r="CW551" t="s">
        <v>1809</v>
      </c>
      <c r="CX551" t="s">
        <v>1809</v>
      </c>
      <c r="CY551" t="s">
        <v>1809</v>
      </c>
      <c r="CZ551" t="s">
        <v>1809</v>
      </c>
      <c r="DA551" t="s">
        <v>1809</v>
      </c>
      <c r="DB551" t="s">
        <v>1809</v>
      </c>
      <c r="DC551" t="s">
        <v>1809</v>
      </c>
      <c r="DD551" t="s">
        <v>1809</v>
      </c>
      <c r="DE551" t="s">
        <v>1809</v>
      </c>
      <c r="DF551" t="s">
        <v>1809</v>
      </c>
      <c r="DG551" t="s">
        <v>1809</v>
      </c>
      <c r="DH551" t="s">
        <v>1809</v>
      </c>
      <c r="DI551" t="s">
        <v>1809</v>
      </c>
      <c r="DJ551" t="s">
        <v>1809</v>
      </c>
      <c r="DK551" t="s">
        <v>1809</v>
      </c>
      <c r="DL551" t="s">
        <v>1809</v>
      </c>
      <c r="DM551" t="s">
        <v>1809</v>
      </c>
      <c r="DN551" t="s">
        <v>1809</v>
      </c>
      <c r="DO551" t="s">
        <v>1809</v>
      </c>
      <c r="DP551" t="s">
        <v>1809</v>
      </c>
      <c r="DQ551" t="s">
        <v>1809</v>
      </c>
      <c r="DR551" t="s">
        <v>1809</v>
      </c>
      <c r="DS551" t="s">
        <v>1809</v>
      </c>
      <c r="DT551" t="s">
        <v>1809</v>
      </c>
      <c r="DU551" t="s">
        <v>1809</v>
      </c>
      <c r="DV551" t="s">
        <v>1809</v>
      </c>
      <c r="DW551">
        <v>1</v>
      </c>
      <c r="DX551">
        <v>1</v>
      </c>
      <c r="DY551">
        <v>0</v>
      </c>
      <c r="DZ551" t="s">
        <v>1809</v>
      </c>
      <c r="EA551">
        <v>1</v>
      </c>
      <c r="EB551">
        <v>0</v>
      </c>
      <c r="EC551">
        <v>0</v>
      </c>
      <c r="ED551">
        <v>0</v>
      </c>
      <c r="EE551">
        <v>0</v>
      </c>
      <c r="EF551">
        <v>1</v>
      </c>
      <c r="EG551">
        <v>1</v>
      </c>
      <c r="EH551">
        <v>0</v>
      </c>
      <c r="EI551">
        <v>1</v>
      </c>
      <c r="EJ551">
        <v>0</v>
      </c>
      <c r="EK551">
        <v>0</v>
      </c>
      <c r="EL551">
        <v>1</v>
      </c>
      <c r="EM551">
        <v>0</v>
      </c>
      <c r="EN551">
        <v>1</v>
      </c>
      <c r="EO551">
        <v>1</v>
      </c>
      <c r="EP551">
        <v>0</v>
      </c>
      <c r="EQ551">
        <v>0</v>
      </c>
      <c r="ER551">
        <v>1</v>
      </c>
      <c r="ES551">
        <v>1</v>
      </c>
      <c r="ET551">
        <v>0</v>
      </c>
      <c r="EU551">
        <v>0</v>
      </c>
      <c r="EV551">
        <v>0</v>
      </c>
      <c r="EW551">
        <v>0</v>
      </c>
    </row>
    <row r="552" spans="1:153" x14ac:dyDescent="0.35">
      <c r="A552" t="s">
        <v>1332</v>
      </c>
      <c r="B552" s="1">
        <v>42786</v>
      </c>
      <c r="C552" s="1">
        <v>42916</v>
      </c>
      <c r="D552">
        <v>1</v>
      </c>
      <c r="E552">
        <v>0</v>
      </c>
      <c r="F552">
        <v>0</v>
      </c>
      <c r="G552">
        <v>0</v>
      </c>
      <c r="H552">
        <v>1</v>
      </c>
      <c r="I552">
        <v>0</v>
      </c>
      <c r="J552">
        <v>1</v>
      </c>
      <c r="K552">
        <v>2</v>
      </c>
      <c r="L552">
        <v>0</v>
      </c>
      <c r="M552">
        <v>1</v>
      </c>
      <c r="N552">
        <v>1</v>
      </c>
      <c r="O552">
        <v>1</v>
      </c>
      <c r="P552">
        <v>1</v>
      </c>
      <c r="Q552">
        <v>0</v>
      </c>
      <c r="R552">
        <v>0</v>
      </c>
      <c r="S552">
        <v>1</v>
      </c>
      <c r="T552">
        <v>0</v>
      </c>
      <c r="U552">
        <v>1</v>
      </c>
      <c r="V552">
        <v>0</v>
      </c>
      <c r="W552">
        <v>0</v>
      </c>
      <c r="X552">
        <v>0</v>
      </c>
      <c r="Y552">
        <v>1</v>
      </c>
      <c r="Z552">
        <v>1</v>
      </c>
      <c r="AA552">
        <v>1</v>
      </c>
      <c r="AB552">
        <v>1</v>
      </c>
      <c r="AC552">
        <v>1</v>
      </c>
      <c r="AD552">
        <v>1</v>
      </c>
      <c r="AE552">
        <v>1</v>
      </c>
      <c r="AF552">
        <v>1</v>
      </c>
      <c r="AG552">
        <v>0</v>
      </c>
      <c r="AH552">
        <v>1</v>
      </c>
      <c r="AI552">
        <v>0</v>
      </c>
      <c r="AJ552">
        <v>0</v>
      </c>
      <c r="AK552">
        <v>0</v>
      </c>
      <c r="AL552">
        <v>0</v>
      </c>
      <c r="AM552">
        <v>0</v>
      </c>
      <c r="AN552">
        <v>1</v>
      </c>
      <c r="AO552">
        <v>1</v>
      </c>
      <c r="AP552">
        <v>1</v>
      </c>
      <c r="AQ552">
        <v>0</v>
      </c>
      <c r="AR552">
        <v>0</v>
      </c>
      <c r="AS552">
        <v>0</v>
      </c>
      <c r="AT552">
        <v>1</v>
      </c>
      <c r="AU552">
        <v>0</v>
      </c>
      <c r="AV552">
        <v>1</v>
      </c>
      <c r="AW552">
        <v>0</v>
      </c>
      <c r="AX552">
        <v>1</v>
      </c>
      <c r="AY552">
        <v>0</v>
      </c>
      <c r="AZ552">
        <v>1</v>
      </c>
      <c r="BA552">
        <v>0</v>
      </c>
      <c r="BB552">
        <v>0</v>
      </c>
      <c r="BC552">
        <v>1</v>
      </c>
      <c r="BD552">
        <v>0</v>
      </c>
      <c r="BE552">
        <v>0</v>
      </c>
      <c r="BF552">
        <v>0</v>
      </c>
      <c r="BG552">
        <v>0</v>
      </c>
      <c r="BH552">
        <v>0</v>
      </c>
      <c r="BI552">
        <v>0</v>
      </c>
      <c r="BJ552">
        <v>0</v>
      </c>
      <c r="BK552">
        <v>0</v>
      </c>
      <c r="BL552">
        <v>0</v>
      </c>
      <c r="BM552">
        <v>0</v>
      </c>
      <c r="BN552">
        <v>0</v>
      </c>
      <c r="BO552">
        <v>1</v>
      </c>
      <c r="BP552">
        <v>0</v>
      </c>
      <c r="BQ552">
        <v>0</v>
      </c>
      <c r="BR552">
        <v>1</v>
      </c>
      <c r="BS552">
        <v>0</v>
      </c>
      <c r="BT552">
        <v>1</v>
      </c>
      <c r="BU552">
        <v>0</v>
      </c>
      <c r="BV552">
        <v>1</v>
      </c>
      <c r="BW552">
        <v>1</v>
      </c>
      <c r="BX552">
        <v>0</v>
      </c>
      <c r="BY552">
        <v>0</v>
      </c>
      <c r="BZ552">
        <v>0</v>
      </c>
      <c r="CA552">
        <v>0</v>
      </c>
      <c r="CB552">
        <v>1</v>
      </c>
      <c r="CC552">
        <v>0</v>
      </c>
      <c r="CD552">
        <v>1</v>
      </c>
      <c r="CE552">
        <v>0</v>
      </c>
      <c r="CF552">
        <v>1</v>
      </c>
      <c r="CG552">
        <v>0</v>
      </c>
      <c r="CH552">
        <v>0</v>
      </c>
      <c r="CI552" t="s">
        <v>1809</v>
      </c>
      <c r="CJ552" t="s">
        <v>1809</v>
      </c>
      <c r="CK552" t="s">
        <v>1809</v>
      </c>
      <c r="CL552" t="s">
        <v>1809</v>
      </c>
      <c r="CM552" t="s">
        <v>1809</v>
      </c>
      <c r="CN552" t="s">
        <v>1809</v>
      </c>
      <c r="CO552" t="s">
        <v>1809</v>
      </c>
      <c r="CP552" t="s">
        <v>1809</v>
      </c>
      <c r="CQ552" t="s">
        <v>1809</v>
      </c>
      <c r="CR552" t="s">
        <v>1809</v>
      </c>
      <c r="CS552" t="s">
        <v>1809</v>
      </c>
      <c r="CT552" t="s">
        <v>1809</v>
      </c>
      <c r="CU552" t="s">
        <v>1809</v>
      </c>
      <c r="CV552" t="s">
        <v>1809</v>
      </c>
      <c r="CW552" t="s">
        <v>1809</v>
      </c>
      <c r="CX552" t="s">
        <v>1809</v>
      </c>
      <c r="CY552" t="s">
        <v>1809</v>
      </c>
      <c r="CZ552" t="s">
        <v>1809</v>
      </c>
      <c r="DA552" t="s">
        <v>1809</v>
      </c>
      <c r="DB552" t="s">
        <v>1809</v>
      </c>
      <c r="DC552" t="s">
        <v>1809</v>
      </c>
      <c r="DD552" t="s">
        <v>1809</v>
      </c>
      <c r="DE552" t="s">
        <v>1809</v>
      </c>
      <c r="DF552" t="s">
        <v>1809</v>
      </c>
      <c r="DG552" t="s">
        <v>1809</v>
      </c>
      <c r="DH552" t="s">
        <v>1809</v>
      </c>
      <c r="DI552" t="s">
        <v>1809</v>
      </c>
      <c r="DJ552" t="s">
        <v>1809</v>
      </c>
      <c r="DK552" t="s">
        <v>1809</v>
      </c>
      <c r="DL552" t="s">
        <v>1809</v>
      </c>
      <c r="DM552" t="s">
        <v>1809</v>
      </c>
      <c r="DN552" t="s">
        <v>1809</v>
      </c>
      <c r="DO552" t="s">
        <v>1809</v>
      </c>
      <c r="DP552" t="s">
        <v>1809</v>
      </c>
      <c r="DQ552" t="s">
        <v>1809</v>
      </c>
      <c r="DR552" t="s">
        <v>1809</v>
      </c>
      <c r="DS552" t="s">
        <v>1809</v>
      </c>
      <c r="DT552" t="s">
        <v>1809</v>
      </c>
      <c r="DU552" t="s">
        <v>1809</v>
      </c>
      <c r="DV552" t="s">
        <v>1809</v>
      </c>
      <c r="DW552">
        <v>1</v>
      </c>
      <c r="DX552">
        <v>1</v>
      </c>
      <c r="DY552">
        <v>0</v>
      </c>
      <c r="DZ552" t="s">
        <v>1809</v>
      </c>
      <c r="EA552">
        <v>1</v>
      </c>
      <c r="EB552">
        <v>0</v>
      </c>
      <c r="EC552">
        <v>0</v>
      </c>
      <c r="ED552">
        <v>0</v>
      </c>
      <c r="EE552">
        <v>0</v>
      </c>
      <c r="EF552">
        <v>1</v>
      </c>
      <c r="EG552">
        <v>1</v>
      </c>
      <c r="EH552">
        <v>0</v>
      </c>
      <c r="EI552">
        <v>1</v>
      </c>
      <c r="EJ552">
        <v>0</v>
      </c>
      <c r="EK552">
        <v>0</v>
      </c>
      <c r="EL552">
        <v>1</v>
      </c>
      <c r="EM552">
        <v>0</v>
      </c>
      <c r="EN552">
        <v>1</v>
      </c>
      <c r="EO552">
        <v>1</v>
      </c>
      <c r="EP552">
        <v>0</v>
      </c>
      <c r="EQ552">
        <v>0</v>
      </c>
      <c r="ER552">
        <v>1</v>
      </c>
      <c r="ES552">
        <v>1</v>
      </c>
      <c r="ET552">
        <v>0</v>
      </c>
      <c r="EU552">
        <v>0</v>
      </c>
      <c r="EV552">
        <v>0</v>
      </c>
      <c r="EW552">
        <v>0</v>
      </c>
    </row>
    <row r="553" spans="1:153" x14ac:dyDescent="0.35">
      <c r="A553" t="s">
        <v>1332</v>
      </c>
      <c r="B553" s="1">
        <v>42917</v>
      </c>
      <c r="C553" s="1">
        <v>43281</v>
      </c>
      <c r="D553">
        <v>1</v>
      </c>
      <c r="E553">
        <v>0</v>
      </c>
      <c r="F553">
        <v>0</v>
      </c>
      <c r="G553">
        <v>0</v>
      </c>
      <c r="H553">
        <v>1</v>
      </c>
      <c r="I553">
        <v>0</v>
      </c>
      <c r="J553">
        <v>1</v>
      </c>
      <c r="K553">
        <v>2</v>
      </c>
      <c r="L553">
        <v>0</v>
      </c>
      <c r="M553">
        <v>1</v>
      </c>
      <c r="N553">
        <v>1</v>
      </c>
      <c r="O553">
        <v>1</v>
      </c>
      <c r="P553">
        <v>1</v>
      </c>
      <c r="Q553">
        <v>0</v>
      </c>
      <c r="R553">
        <v>0</v>
      </c>
      <c r="S553">
        <v>1</v>
      </c>
      <c r="T553">
        <v>0</v>
      </c>
      <c r="U553">
        <v>1</v>
      </c>
      <c r="V553">
        <v>0</v>
      </c>
      <c r="W553">
        <v>0</v>
      </c>
      <c r="X553">
        <v>0</v>
      </c>
      <c r="Y553">
        <v>1</v>
      </c>
      <c r="Z553">
        <v>1</v>
      </c>
      <c r="AA553">
        <v>1</v>
      </c>
      <c r="AB553">
        <v>1</v>
      </c>
      <c r="AC553">
        <v>1</v>
      </c>
      <c r="AD553">
        <v>1</v>
      </c>
      <c r="AE553">
        <v>1</v>
      </c>
      <c r="AF553">
        <v>1</v>
      </c>
      <c r="AG553">
        <v>0</v>
      </c>
      <c r="AH553">
        <v>1</v>
      </c>
      <c r="AI553">
        <v>0</v>
      </c>
      <c r="AJ553">
        <v>0</v>
      </c>
      <c r="AK553">
        <v>0</v>
      </c>
      <c r="AL553">
        <v>0</v>
      </c>
      <c r="AM553">
        <v>0</v>
      </c>
      <c r="AN553">
        <v>1</v>
      </c>
      <c r="AO553">
        <v>1</v>
      </c>
      <c r="AP553">
        <v>1</v>
      </c>
      <c r="AQ553">
        <v>0</v>
      </c>
      <c r="AR553">
        <v>0</v>
      </c>
      <c r="AS553">
        <v>0</v>
      </c>
      <c r="AT553">
        <v>1</v>
      </c>
      <c r="AU553">
        <v>0</v>
      </c>
      <c r="AV553">
        <v>1</v>
      </c>
      <c r="AW553">
        <v>0</v>
      </c>
      <c r="AX553">
        <v>1</v>
      </c>
      <c r="AY553">
        <v>0</v>
      </c>
      <c r="AZ553">
        <v>1</v>
      </c>
      <c r="BA553">
        <v>0</v>
      </c>
      <c r="BB553">
        <v>0</v>
      </c>
      <c r="BC553">
        <v>1</v>
      </c>
      <c r="BD553">
        <v>0</v>
      </c>
      <c r="BE553">
        <v>0</v>
      </c>
      <c r="BF553">
        <v>0</v>
      </c>
      <c r="BG553">
        <v>0</v>
      </c>
      <c r="BH553">
        <v>0</v>
      </c>
      <c r="BI553">
        <v>0</v>
      </c>
      <c r="BJ553">
        <v>0</v>
      </c>
      <c r="BK553">
        <v>0</v>
      </c>
      <c r="BL553">
        <v>0</v>
      </c>
      <c r="BM553">
        <v>0</v>
      </c>
      <c r="BN553">
        <v>0</v>
      </c>
      <c r="BO553">
        <v>1</v>
      </c>
      <c r="BP553">
        <v>0</v>
      </c>
      <c r="BQ553">
        <v>0</v>
      </c>
      <c r="BR553">
        <v>1</v>
      </c>
      <c r="BS553">
        <v>0</v>
      </c>
      <c r="BT553">
        <v>1</v>
      </c>
      <c r="BU553">
        <v>0</v>
      </c>
      <c r="BV553">
        <v>1</v>
      </c>
      <c r="BW553">
        <v>1</v>
      </c>
      <c r="BX553">
        <v>0</v>
      </c>
      <c r="BY553">
        <v>0</v>
      </c>
      <c r="BZ553">
        <v>0</v>
      </c>
      <c r="CA553">
        <v>0</v>
      </c>
      <c r="CB553">
        <v>1</v>
      </c>
      <c r="CC553">
        <v>0</v>
      </c>
      <c r="CD553">
        <v>1</v>
      </c>
      <c r="CE553">
        <v>0</v>
      </c>
      <c r="CF553">
        <v>1</v>
      </c>
      <c r="CG553">
        <v>0</v>
      </c>
      <c r="CH553">
        <v>0</v>
      </c>
      <c r="CI553" t="s">
        <v>1809</v>
      </c>
      <c r="CJ553" t="s">
        <v>1809</v>
      </c>
      <c r="CK553" t="s">
        <v>1809</v>
      </c>
      <c r="CL553" t="s">
        <v>1809</v>
      </c>
      <c r="CM553" t="s">
        <v>1809</v>
      </c>
      <c r="CN553" t="s">
        <v>1809</v>
      </c>
      <c r="CO553" t="s">
        <v>1809</v>
      </c>
      <c r="CP553" t="s">
        <v>1809</v>
      </c>
      <c r="CQ553" t="s">
        <v>1809</v>
      </c>
      <c r="CR553" t="s">
        <v>1809</v>
      </c>
      <c r="CS553" t="s">
        <v>1809</v>
      </c>
      <c r="CT553" t="s">
        <v>1809</v>
      </c>
      <c r="CU553" t="s">
        <v>1809</v>
      </c>
      <c r="CV553" t="s">
        <v>1809</v>
      </c>
      <c r="CW553" t="s">
        <v>1809</v>
      </c>
      <c r="CX553" t="s">
        <v>1809</v>
      </c>
      <c r="CY553" t="s">
        <v>1809</v>
      </c>
      <c r="CZ553" t="s">
        <v>1809</v>
      </c>
      <c r="DA553" t="s">
        <v>1809</v>
      </c>
      <c r="DB553" t="s">
        <v>1809</v>
      </c>
      <c r="DC553" t="s">
        <v>1809</v>
      </c>
      <c r="DD553" t="s">
        <v>1809</v>
      </c>
      <c r="DE553" t="s">
        <v>1809</v>
      </c>
      <c r="DF553" t="s">
        <v>1809</v>
      </c>
      <c r="DG553" t="s">
        <v>1809</v>
      </c>
      <c r="DH553" t="s">
        <v>1809</v>
      </c>
      <c r="DI553" t="s">
        <v>1809</v>
      </c>
      <c r="DJ553" t="s">
        <v>1809</v>
      </c>
      <c r="DK553" t="s">
        <v>1809</v>
      </c>
      <c r="DL553" t="s">
        <v>1809</v>
      </c>
      <c r="DM553" t="s">
        <v>1809</v>
      </c>
      <c r="DN553" t="s">
        <v>1809</v>
      </c>
      <c r="DO553" t="s">
        <v>1809</v>
      </c>
      <c r="DP553" t="s">
        <v>1809</v>
      </c>
      <c r="DQ553" t="s">
        <v>1809</v>
      </c>
      <c r="DR553" t="s">
        <v>1809</v>
      </c>
      <c r="DS553" t="s">
        <v>1809</v>
      </c>
      <c r="DT553" t="s">
        <v>1809</v>
      </c>
      <c r="DU553" t="s">
        <v>1809</v>
      </c>
      <c r="DV553" t="s">
        <v>1809</v>
      </c>
      <c r="DW553">
        <v>1</v>
      </c>
      <c r="DX553">
        <v>1</v>
      </c>
      <c r="DY553">
        <v>0</v>
      </c>
      <c r="DZ553" t="s">
        <v>1809</v>
      </c>
      <c r="EA553">
        <v>1</v>
      </c>
      <c r="EB553">
        <v>0</v>
      </c>
      <c r="EC553">
        <v>0</v>
      </c>
      <c r="ED553">
        <v>0</v>
      </c>
      <c r="EE553">
        <v>0</v>
      </c>
      <c r="EF553">
        <v>1</v>
      </c>
      <c r="EG553">
        <v>1</v>
      </c>
      <c r="EH553">
        <v>0</v>
      </c>
      <c r="EI553">
        <v>1</v>
      </c>
      <c r="EJ553">
        <v>0</v>
      </c>
      <c r="EK553">
        <v>0</v>
      </c>
      <c r="EL553">
        <v>1</v>
      </c>
      <c r="EM553">
        <v>0</v>
      </c>
      <c r="EN553">
        <v>1</v>
      </c>
      <c r="EO553">
        <v>1</v>
      </c>
      <c r="EP553">
        <v>0</v>
      </c>
      <c r="EQ553">
        <v>0</v>
      </c>
      <c r="ER553">
        <v>1</v>
      </c>
      <c r="ES553">
        <v>1</v>
      </c>
      <c r="ET553">
        <v>0</v>
      </c>
      <c r="EU553">
        <v>0</v>
      </c>
      <c r="EV553">
        <v>0</v>
      </c>
      <c r="EW553">
        <v>0</v>
      </c>
    </row>
    <row r="554" spans="1:153" x14ac:dyDescent="0.35">
      <c r="A554" t="s">
        <v>1332</v>
      </c>
      <c r="B554" s="1">
        <v>43282</v>
      </c>
      <c r="C554" s="1">
        <v>43465</v>
      </c>
      <c r="D554">
        <v>1</v>
      </c>
      <c r="E554">
        <v>0</v>
      </c>
      <c r="F554">
        <v>1</v>
      </c>
      <c r="G554">
        <v>0</v>
      </c>
      <c r="H554">
        <v>0</v>
      </c>
      <c r="I554">
        <v>0</v>
      </c>
      <c r="J554">
        <v>1</v>
      </c>
      <c r="K554">
        <v>2</v>
      </c>
      <c r="L554">
        <v>0</v>
      </c>
      <c r="M554">
        <v>1</v>
      </c>
      <c r="N554">
        <v>1</v>
      </c>
      <c r="O554">
        <v>1</v>
      </c>
      <c r="P554">
        <v>1</v>
      </c>
      <c r="Q554">
        <v>0</v>
      </c>
      <c r="R554">
        <v>0</v>
      </c>
      <c r="S554">
        <v>1</v>
      </c>
      <c r="T554">
        <v>0</v>
      </c>
      <c r="U554">
        <v>1</v>
      </c>
      <c r="V554">
        <v>0</v>
      </c>
      <c r="W554">
        <v>0</v>
      </c>
      <c r="X554">
        <v>0</v>
      </c>
      <c r="Y554">
        <v>1</v>
      </c>
      <c r="Z554">
        <v>1</v>
      </c>
      <c r="AA554">
        <v>1</v>
      </c>
      <c r="AB554">
        <v>1</v>
      </c>
      <c r="AC554">
        <v>1</v>
      </c>
      <c r="AD554">
        <v>1</v>
      </c>
      <c r="AE554">
        <v>1</v>
      </c>
      <c r="AF554">
        <v>1</v>
      </c>
      <c r="AG554">
        <v>0</v>
      </c>
      <c r="AH554">
        <v>1</v>
      </c>
      <c r="AI554">
        <v>0</v>
      </c>
      <c r="AJ554">
        <v>0</v>
      </c>
      <c r="AK554">
        <v>0</v>
      </c>
      <c r="AL554">
        <v>0</v>
      </c>
      <c r="AM554">
        <v>0</v>
      </c>
      <c r="AN554">
        <v>1</v>
      </c>
      <c r="AO554">
        <v>1</v>
      </c>
      <c r="AP554">
        <v>1</v>
      </c>
      <c r="AQ554">
        <v>1</v>
      </c>
      <c r="AR554">
        <v>0</v>
      </c>
      <c r="AS554">
        <v>1</v>
      </c>
      <c r="AT554">
        <v>0</v>
      </c>
      <c r="AU554">
        <v>0</v>
      </c>
      <c r="AV554">
        <v>1</v>
      </c>
      <c r="AW554">
        <v>0</v>
      </c>
      <c r="AX554">
        <v>1</v>
      </c>
      <c r="AY554">
        <v>0</v>
      </c>
      <c r="AZ554">
        <v>1</v>
      </c>
      <c r="BA554">
        <v>0</v>
      </c>
      <c r="BB554">
        <v>0</v>
      </c>
      <c r="BC554">
        <v>1</v>
      </c>
      <c r="BD554">
        <v>0</v>
      </c>
      <c r="BE554">
        <v>0</v>
      </c>
      <c r="BF554">
        <v>0</v>
      </c>
      <c r="BG554">
        <v>0</v>
      </c>
      <c r="BH554">
        <v>0</v>
      </c>
      <c r="BI554">
        <v>0</v>
      </c>
      <c r="BJ554">
        <v>0</v>
      </c>
      <c r="BK554">
        <v>1</v>
      </c>
      <c r="BL554">
        <v>0</v>
      </c>
      <c r="BM554">
        <v>0</v>
      </c>
      <c r="BN554">
        <v>1</v>
      </c>
      <c r="BO554">
        <v>0</v>
      </c>
      <c r="BP554">
        <v>0</v>
      </c>
      <c r="BQ554">
        <v>0</v>
      </c>
      <c r="BR554">
        <v>1</v>
      </c>
      <c r="BS554">
        <v>0</v>
      </c>
      <c r="BT554">
        <v>1</v>
      </c>
      <c r="BU554">
        <v>0</v>
      </c>
      <c r="BV554">
        <v>1</v>
      </c>
      <c r="BW554">
        <v>1</v>
      </c>
      <c r="BX554">
        <v>1</v>
      </c>
      <c r="BY554">
        <v>0</v>
      </c>
      <c r="BZ554">
        <v>0</v>
      </c>
      <c r="CA554">
        <v>1</v>
      </c>
      <c r="CB554">
        <v>0</v>
      </c>
      <c r="CC554">
        <v>0</v>
      </c>
      <c r="CD554">
        <v>1</v>
      </c>
      <c r="CE554">
        <v>0</v>
      </c>
      <c r="CF554">
        <v>1</v>
      </c>
      <c r="CG554">
        <v>0</v>
      </c>
      <c r="CH554">
        <v>0</v>
      </c>
      <c r="CI554" t="s">
        <v>1809</v>
      </c>
      <c r="CJ554" t="s">
        <v>1809</v>
      </c>
      <c r="CK554" t="s">
        <v>1809</v>
      </c>
      <c r="CL554" t="s">
        <v>1809</v>
      </c>
      <c r="CM554" t="s">
        <v>1809</v>
      </c>
      <c r="CN554" t="s">
        <v>1809</v>
      </c>
      <c r="CO554" t="s">
        <v>1809</v>
      </c>
      <c r="CP554" t="s">
        <v>1809</v>
      </c>
      <c r="CQ554" t="s">
        <v>1809</v>
      </c>
      <c r="CR554" t="s">
        <v>1809</v>
      </c>
      <c r="CS554" t="s">
        <v>1809</v>
      </c>
      <c r="CT554" t="s">
        <v>1809</v>
      </c>
      <c r="CU554" t="s">
        <v>1809</v>
      </c>
      <c r="CV554" t="s">
        <v>1809</v>
      </c>
      <c r="CW554" t="s">
        <v>1809</v>
      </c>
      <c r="CX554" t="s">
        <v>1809</v>
      </c>
      <c r="CY554" t="s">
        <v>1809</v>
      </c>
      <c r="CZ554" t="s">
        <v>1809</v>
      </c>
      <c r="DA554" t="s">
        <v>1809</v>
      </c>
      <c r="DB554" t="s">
        <v>1809</v>
      </c>
      <c r="DC554" t="s">
        <v>1809</v>
      </c>
      <c r="DD554" t="s">
        <v>1809</v>
      </c>
      <c r="DE554" t="s">
        <v>1809</v>
      </c>
      <c r="DF554" t="s">
        <v>1809</v>
      </c>
      <c r="DG554" t="s">
        <v>1809</v>
      </c>
      <c r="DH554" t="s">
        <v>1809</v>
      </c>
      <c r="DI554" t="s">
        <v>1809</v>
      </c>
      <c r="DJ554" t="s">
        <v>1809</v>
      </c>
      <c r="DK554" t="s">
        <v>1809</v>
      </c>
      <c r="DL554" t="s">
        <v>1809</v>
      </c>
      <c r="DM554" t="s">
        <v>1809</v>
      </c>
      <c r="DN554" t="s">
        <v>1809</v>
      </c>
      <c r="DO554" t="s">
        <v>1809</v>
      </c>
      <c r="DP554" t="s">
        <v>1809</v>
      </c>
      <c r="DQ554" t="s">
        <v>1809</v>
      </c>
      <c r="DR554" t="s">
        <v>1809</v>
      </c>
      <c r="DS554" t="s">
        <v>1809</v>
      </c>
      <c r="DT554" t="s">
        <v>1809</v>
      </c>
      <c r="DU554" t="s">
        <v>1809</v>
      </c>
      <c r="DV554" t="s">
        <v>1809</v>
      </c>
      <c r="DW554">
        <v>1</v>
      </c>
      <c r="DX554">
        <v>1</v>
      </c>
      <c r="DY554">
        <v>1</v>
      </c>
      <c r="DZ554">
        <v>1</v>
      </c>
      <c r="EA554">
        <v>1</v>
      </c>
      <c r="EB554">
        <v>0</v>
      </c>
      <c r="EC554">
        <v>0</v>
      </c>
      <c r="ED554">
        <v>0</v>
      </c>
      <c r="EE554">
        <v>0</v>
      </c>
      <c r="EF554">
        <v>1</v>
      </c>
      <c r="EG554">
        <v>1</v>
      </c>
      <c r="EH554">
        <v>0</v>
      </c>
      <c r="EI554">
        <v>1</v>
      </c>
      <c r="EJ554">
        <v>0</v>
      </c>
      <c r="EK554">
        <v>0</v>
      </c>
      <c r="EL554">
        <v>1</v>
      </c>
      <c r="EM554">
        <v>0</v>
      </c>
      <c r="EN554">
        <v>1</v>
      </c>
      <c r="EO554">
        <v>1</v>
      </c>
      <c r="EP554">
        <v>0</v>
      </c>
      <c r="EQ554">
        <v>0</v>
      </c>
      <c r="ER554">
        <v>1</v>
      </c>
      <c r="ES554">
        <v>1</v>
      </c>
      <c r="ET554">
        <v>0</v>
      </c>
      <c r="EU554">
        <v>0</v>
      </c>
      <c r="EV554">
        <v>0</v>
      </c>
      <c r="EW554">
        <v>0</v>
      </c>
    </row>
    <row r="555" spans="1:153" x14ac:dyDescent="0.35">
      <c r="A555" t="s">
        <v>1332</v>
      </c>
      <c r="B555" s="1">
        <v>43466</v>
      </c>
      <c r="C555" s="1">
        <v>43563</v>
      </c>
      <c r="D555">
        <v>1</v>
      </c>
      <c r="E555">
        <v>0</v>
      </c>
      <c r="F555">
        <v>1</v>
      </c>
      <c r="G555">
        <v>0</v>
      </c>
      <c r="H555">
        <v>0</v>
      </c>
      <c r="I555">
        <v>0</v>
      </c>
      <c r="J555">
        <v>1</v>
      </c>
      <c r="K555">
        <v>2</v>
      </c>
      <c r="L555">
        <v>0</v>
      </c>
      <c r="M555">
        <v>1</v>
      </c>
      <c r="N555">
        <v>1</v>
      </c>
      <c r="O555">
        <v>1</v>
      </c>
      <c r="P555">
        <v>1</v>
      </c>
      <c r="Q555">
        <v>0</v>
      </c>
      <c r="R555">
        <v>0</v>
      </c>
      <c r="S555">
        <v>1</v>
      </c>
      <c r="T555">
        <v>0</v>
      </c>
      <c r="U555">
        <v>1</v>
      </c>
      <c r="V555">
        <v>0</v>
      </c>
      <c r="W555">
        <v>0</v>
      </c>
      <c r="X555">
        <v>0</v>
      </c>
      <c r="Y555">
        <v>1</v>
      </c>
      <c r="Z555">
        <v>1</v>
      </c>
      <c r="AA555">
        <v>1</v>
      </c>
      <c r="AB555">
        <v>1</v>
      </c>
      <c r="AC555">
        <v>1</v>
      </c>
      <c r="AD555">
        <v>1</v>
      </c>
      <c r="AE555">
        <v>1</v>
      </c>
      <c r="AF555">
        <v>1</v>
      </c>
      <c r="AG555">
        <v>0</v>
      </c>
      <c r="AH555">
        <v>1</v>
      </c>
      <c r="AI555">
        <v>0</v>
      </c>
      <c r="AJ555">
        <v>0</v>
      </c>
      <c r="AK555">
        <v>0</v>
      </c>
      <c r="AL555">
        <v>0</v>
      </c>
      <c r="AM555">
        <v>0</v>
      </c>
      <c r="AN555">
        <v>1</v>
      </c>
      <c r="AO555">
        <v>1</v>
      </c>
      <c r="AP555">
        <v>1</v>
      </c>
      <c r="AQ555">
        <v>1</v>
      </c>
      <c r="AR555">
        <v>0</v>
      </c>
      <c r="AS555">
        <v>1</v>
      </c>
      <c r="AT555">
        <v>0</v>
      </c>
      <c r="AU555">
        <v>0</v>
      </c>
      <c r="AV555">
        <v>1</v>
      </c>
      <c r="AW555">
        <v>0</v>
      </c>
      <c r="AX555">
        <v>1</v>
      </c>
      <c r="AY555">
        <v>0</v>
      </c>
      <c r="AZ555">
        <v>1</v>
      </c>
      <c r="BA555">
        <v>0</v>
      </c>
      <c r="BB555">
        <v>0</v>
      </c>
      <c r="BC555">
        <v>1</v>
      </c>
      <c r="BD555">
        <v>0</v>
      </c>
      <c r="BE555">
        <v>0</v>
      </c>
      <c r="BF555">
        <v>0</v>
      </c>
      <c r="BG555">
        <v>0</v>
      </c>
      <c r="BH555">
        <v>0</v>
      </c>
      <c r="BI555">
        <v>0</v>
      </c>
      <c r="BJ555">
        <v>0</v>
      </c>
      <c r="BK555">
        <v>1</v>
      </c>
      <c r="BL555">
        <v>0</v>
      </c>
      <c r="BM555">
        <v>0</v>
      </c>
      <c r="BN555">
        <v>1</v>
      </c>
      <c r="BO555">
        <v>0</v>
      </c>
      <c r="BP555">
        <v>0</v>
      </c>
      <c r="BQ555">
        <v>0</v>
      </c>
      <c r="BR555">
        <v>1</v>
      </c>
      <c r="BS555">
        <v>0</v>
      </c>
      <c r="BT555">
        <v>1</v>
      </c>
      <c r="BU555">
        <v>0</v>
      </c>
      <c r="BV555">
        <v>1</v>
      </c>
      <c r="BW555">
        <v>1</v>
      </c>
      <c r="BX555">
        <v>1</v>
      </c>
      <c r="BY555">
        <v>0</v>
      </c>
      <c r="BZ555">
        <v>0</v>
      </c>
      <c r="CA555">
        <v>1</v>
      </c>
      <c r="CB555">
        <v>0</v>
      </c>
      <c r="CC555">
        <v>0</v>
      </c>
      <c r="CD555">
        <v>1</v>
      </c>
      <c r="CE555">
        <v>0</v>
      </c>
      <c r="CF555">
        <v>1</v>
      </c>
      <c r="CG555">
        <v>0</v>
      </c>
      <c r="CH555">
        <v>0</v>
      </c>
      <c r="CI555" t="s">
        <v>1809</v>
      </c>
      <c r="CJ555" t="s">
        <v>1809</v>
      </c>
      <c r="CK555" t="s">
        <v>1809</v>
      </c>
      <c r="CL555" t="s">
        <v>1809</v>
      </c>
      <c r="CM555" t="s">
        <v>1809</v>
      </c>
      <c r="CN555" t="s">
        <v>1809</v>
      </c>
      <c r="CO555" t="s">
        <v>1809</v>
      </c>
      <c r="CP555" t="s">
        <v>1809</v>
      </c>
      <c r="CQ555" t="s">
        <v>1809</v>
      </c>
      <c r="CR555" t="s">
        <v>1809</v>
      </c>
      <c r="CS555" t="s">
        <v>1809</v>
      </c>
      <c r="CT555" t="s">
        <v>1809</v>
      </c>
      <c r="CU555" t="s">
        <v>1809</v>
      </c>
      <c r="CV555" t="s">
        <v>1809</v>
      </c>
      <c r="CW555" t="s">
        <v>1809</v>
      </c>
      <c r="CX555" t="s">
        <v>1809</v>
      </c>
      <c r="CY555" t="s">
        <v>1809</v>
      </c>
      <c r="CZ555" t="s">
        <v>1809</v>
      </c>
      <c r="DA555" t="s">
        <v>1809</v>
      </c>
      <c r="DB555" t="s">
        <v>1809</v>
      </c>
      <c r="DC555" t="s">
        <v>1809</v>
      </c>
      <c r="DD555" t="s">
        <v>1809</v>
      </c>
      <c r="DE555" t="s">
        <v>1809</v>
      </c>
      <c r="DF555" t="s">
        <v>1809</v>
      </c>
      <c r="DG555" t="s">
        <v>1809</v>
      </c>
      <c r="DH555" t="s">
        <v>1809</v>
      </c>
      <c r="DI555" t="s">
        <v>1809</v>
      </c>
      <c r="DJ555" t="s">
        <v>1809</v>
      </c>
      <c r="DK555" t="s">
        <v>1809</v>
      </c>
      <c r="DL555" t="s">
        <v>1809</v>
      </c>
      <c r="DM555" t="s">
        <v>1809</v>
      </c>
      <c r="DN555" t="s">
        <v>1809</v>
      </c>
      <c r="DO555" t="s">
        <v>1809</v>
      </c>
      <c r="DP555" t="s">
        <v>1809</v>
      </c>
      <c r="DQ555" t="s">
        <v>1809</v>
      </c>
      <c r="DR555" t="s">
        <v>1809</v>
      </c>
      <c r="DS555" t="s">
        <v>1809</v>
      </c>
      <c r="DT555" t="s">
        <v>1809</v>
      </c>
      <c r="DU555" t="s">
        <v>1809</v>
      </c>
      <c r="DV555" t="s">
        <v>1809</v>
      </c>
      <c r="DW555">
        <v>1</v>
      </c>
      <c r="DX555">
        <v>1</v>
      </c>
      <c r="DY555">
        <v>1</v>
      </c>
      <c r="DZ555">
        <v>1</v>
      </c>
      <c r="EA555">
        <v>1</v>
      </c>
      <c r="EB555">
        <v>0</v>
      </c>
      <c r="EC555">
        <v>0</v>
      </c>
      <c r="ED555">
        <v>0</v>
      </c>
      <c r="EE555">
        <v>0</v>
      </c>
      <c r="EF555">
        <v>1</v>
      </c>
      <c r="EG555">
        <v>1</v>
      </c>
      <c r="EH555">
        <v>0</v>
      </c>
      <c r="EI555">
        <v>1</v>
      </c>
      <c r="EJ555">
        <v>0</v>
      </c>
      <c r="EK555">
        <v>0</v>
      </c>
      <c r="EL555">
        <v>1</v>
      </c>
      <c r="EM555">
        <v>0</v>
      </c>
      <c r="EN555">
        <v>1</v>
      </c>
      <c r="EO555">
        <v>1</v>
      </c>
      <c r="EP555">
        <v>0</v>
      </c>
      <c r="EQ555">
        <v>0</v>
      </c>
      <c r="ER555">
        <v>1</v>
      </c>
      <c r="ES555">
        <v>1</v>
      </c>
      <c r="ET555">
        <v>0</v>
      </c>
      <c r="EU555">
        <v>0</v>
      </c>
      <c r="EV555">
        <v>0</v>
      </c>
      <c r="EW555">
        <v>0</v>
      </c>
    </row>
    <row r="556" spans="1:153" x14ac:dyDescent="0.35">
      <c r="A556" t="s">
        <v>1332</v>
      </c>
      <c r="B556" s="1">
        <v>43564</v>
      </c>
      <c r="C556" s="1">
        <v>43577</v>
      </c>
      <c r="D556">
        <v>1</v>
      </c>
      <c r="E556">
        <v>0</v>
      </c>
      <c r="F556">
        <v>1</v>
      </c>
      <c r="G556">
        <v>0</v>
      </c>
      <c r="H556">
        <v>0</v>
      </c>
      <c r="I556">
        <v>0</v>
      </c>
      <c r="J556">
        <v>1</v>
      </c>
      <c r="K556">
        <v>2</v>
      </c>
      <c r="L556">
        <v>0</v>
      </c>
      <c r="M556">
        <v>1</v>
      </c>
      <c r="N556">
        <v>1</v>
      </c>
      <c r="O556">
        <v>1</v>
      </c>
      <c r="P556">
        <v>1</v>
      </c>
      <c r="Q556">
        <v>0</v>
      </c>
      <c r="R556">
        <v>0</v>
      </c>
      <c r="S556">
        <v>1</v>
      </c>
      <c r="T556">
        <v>0</v>
      </c>
      <c r="U556">
        <v>1</v>
      </c>
      <c r="V556">
        <v>0</v>
      </c>
      <c r="W556">
        <v>0</v>
      </c>
      <c r="X556">
        <v>0</v>
      </c>
      <c r="Y556">
        <v>1</v>
      </c>
      <c r="Z556">
        <v>1</v>
      </c>
      <c r="AA556">
        <v>1</v>
      </c>
      <c r="AB556">
        <v>1</v>
      </c>
      <c r="AC556">
        <v>1</v>
      </c>
      <c r="AD556">
        <v>1</v>
      </c>
      <c r="AE556">
        <v>1</v>
      </c>
      <c r="AF556">
        <v>1</v>
      </c>
      <c r="AG556">
        <v>0</v>
      </c>
      <c r="AH556">
        <v>1</v>
      </c>
      <c r="AI556">
        <v>0</v>
      </c>
      <c r="AJ556">
        <v>0</v>
      </c>
      <c r="AK556">
        <v>0</v>
      </c>
      <c r="AL556">
        <v>0</v>
      </c>
      <c r="AM556">
        <v>0</v>
      </c>
      <c r="AN556">
        <v>1</v>
      </c>
      <c r="AO556">
        <v>1</v>
      </c>
      <c r="AP556">
        <v>1</v>
      </c>
      <c r="AQ556">
        <v>1</v>
      </c>
      <c r="AR556">
        <v>0</v>
      </c>
      <c r="AS556">
        <v>1</v>
      </c>
      <c r="AT556">
        <v>0</v>
      </c>
      <c r="AU556">
        <v>0</v>
      </c>
      <c r="AV556">
        <v>1</v>
      </c>
      <c r="AW556">
        <v>0</v>
      </c>
      <c r="AX556">
        <v>1</v>
      </c>
      <c r="AY556">
        <v>0</v>
      </c>
      <c r="AZ556">
        <v>1</v>
      </c>
      <c r="BA556">
        <v>0</v>
      </c>
      <c r="BB556">
        <v>0</v>
      </c>
      <c r="BC556">
        <v>1</v>
      </c>
      <c r="BD556">
        <v>0</v>
      </c>
      <c r="BE556">
        <v>0</v>
      </c>
      <c r="BF556">
        <v>0</v>
      </c>
      <c r="BG556">
        <v>0</v>
      </c>
      <c r="BH556">
        <v>0</v>
      </c>
      <c r="BI556">
        <v>0</v>
      </c>
      <c r="BJ556">
        <v>0</v>
      </c>
      <c r="BK556">
        <v>1</v>
      </c>
      <c r="BL556">
        <v>0</v>
      </c>
      <c r="BM556">
        <v>0</v>
      </c>
      <c r="BN556">
        <v>1</v>
      </c>
      <c r="BO556">
        <v>0</v>
      </c>
      <c r="BP556">
        <v>0</v>
      </c>
      <c r="BQ556">
        <v>0</v>
      </c>
      <c r="BR556">
        <v>1</v>
      </c>
      <c r="BS556">
        <v>0</v>
      </c>
      <c r="BT556">
        <v>1</v>
      </c>
      <c r="BU556">
        <v>0</v>
      </c>
      <c r="BV556">
        <v>1</v>
      </c>
      <c r="BW556">
        <v>1</v>
      </c>
      <c r="BX556">
        <v>1</v>
      </c>
      <c r="BY556">
        <v>0</v>
      </c>
      <c r="BZ556">
        <v>0</v>
      </c>
      <c r="CA556">
        <v>1</v>
      </c>
      <c r="CB556">
        <v>0</v>
      </c>
      <c r="CC556">
        <v>0</v>
      </c>
      <c r="CD556">
        <v>1</v>
      </c>
      <c r="CE556">
        <v>0</v>
      </c>
      <c r="CF556">
        <v>1</v>
      </c>
      <c r="CG556">
        <v>0</v>
      </c>
      <c r="CH556">
        <v>0</v>
      </c>
      <c r="CI556" t="s">
        <v>1809</v>
      </c>
      <c r="CJ556" t="s">
        <v>1809</v>
      </c>
      <c r="CK556" t="s">
        <v>1809</v>
      </c>
      <c r="CL556" t="s">
        <v>1809</v>
      </c>
      <c r="CM556" t="s">
        <v>1809</v>
      </c>
      <c r="CN556" t="s">
        <v>1809</v>
      </c>
      <c r="CO556" t="s">
        <v>1809</v>
      </c>
      <c r="CP556" t="s">
        <v>1809</v>
      </c>
      <c r="CQ556" t="s">
        <v>1809</v>
      </c>
      <c r="CR556" t="s">
        <v>1809</v>
      </c>
      <c r="CS556" t="s">
        <v>1809</v>
      </c>
      <c r="CT556" t="s">
        <v>1809</v>
      </c>
      <c r="CU556" t="s">
        <v>1809</v>
      </c>
      <c r="CV556" t="s">
        <v>1809</v>
      </c>
      <c r="CW556" t="s">
        <v>1809</v>
      </c>
      <c r="CX556" t="s">
        <v>1809</v>
      </c>
      <c r="CY556" t="s">
        <v>1809</v>
      </c>
      <c r="CZ556" t="s">
        <v>1809</v>
      </c>
      <c r="DA556" t="s">
        <v>1809</v>
      </c>
      <c r="DB556" t="s">
        <v>1809</v>
      </c>
      <c r="DC556" t="s">
        <v>1809</v>
      </c>
      <c r="DD556" t="s">
        <v>1809</v>
      </c>
      <c r="DE556" t="s">
        <v>1809</v>
      </c>
      <c r="DF556" t="s">
        <v>1809</v>
      </c>
      <c r="DG556" t="s">
        <v>1809</v>
      </c>
      <c r="DH556" t="s">
        <v>1809</v>
      </c>
      <c r="DI556" t="s">
        <v>1809</v>
      </c>
      <c r="DJ556" t="s">
        <v>1809</v>
      </c>
      <c r="DK556" t="s">
        <v>1809</v>
      </c>
      <c r="DL556" t="s">
        <v>1809</v>
      </c>
      <c r="DM556" t="s">
        <v>1809</v>
      </c>
      <c r="DN556" t="s">
        <v>1809</v>
      </c>
      <c r="DO556" t="s">
        <v>1809</v>
      </c>
      <c r="DP556" t="s">
        <v>1809</v>
      </c>
      <c r="DQ556" t="s">
        <v>1809</v>
      </c>
      <c r="DR556" t="s">
        <v>1809</v>
      </c>
      <c r="DS556" t="s">
        <v>1809</v>
      </c>
      <c r="DT556" t="s">
        <v>1809</v>
      </c>
      <c r="DU556" t="s">
        <v>1809</v>
      </c>
      <c r="DV556" t="s">
        <v>1809</v>
      </c>
      <c r="DW556">
        <v>1</v>
      </c>
      <c r="DX556">
        <v>1</v>
      </c>
      <c r="DY556">
        <v>1</v>
      </c>
      <c r="DZ556">
        <v>1</v>
      </c>
      <c r="EA556">
        <v>1</v>
      </c>
      <c r="EB556">
        <v>0</v>
      </c>
      <c r="EC556">
        <v>0</v>
      </c>
      <c r="ED556">
        <v>0</v>
      </c>
      <c r="EE556">
        <v>0</v>
      </c>
      <c r="EF556">
        <v>1</v>
      </c>
      <c r="EG556">
        <v>1</v>
      </c>
      <c r="EH556">
        <v>0</v>
      </c>
      <c r="EI556">
        <v>1</v>
      </c>
      <c r="EJ556">
        <v>0</v>
      </c>
      <c r="EK556">
        <v>0</v>
      </c>
      <c r="EL556">
        <v>1</v>
      </c>
      <c r="EM556">
        <v>0</v>
      </c>
      <c r="EN556">
        <v>1</v>
      </c>
      <c r="EO556">
        <v>1</v>
      </c>
      <c r="EP556">
        <v>0</v>
      </c>
      <c r="EQ556">
        <v>0</v>
      </c>
      <c r="ER556">
        <v>1</v>
      </c>
      <c r="ES556">
        <v>1</v>
      </c>
      <c r="ET556">
        <v>0</v>
      </c>
      <c r="EU556">
        <v>0</v>
      </c>
      <c r="EV556">
        <v>0</v>
      </c>
      <c r="EW556">
        <v>0</v>
      </c>
    </row>
    <row r="557" spans="1:153" x14ac:dyDescent="0.35">
      <c r="A557" t="s">
        <v>1332</v>
      </c>
      <c r="B557" s="1">
        <v>43578</v>
      </c>
      <c r="C557" s="1">
        <v>43584</v>
      </c>
      <c r="D557">
        <v>1</v>
      </c>
      <c r="E557">
        <v>0</v>
      </c>
      <c r="F557">
        <v>1</v>
      </c>
      <c r="G557">
        <v>0</v>
      </c>
      <c r="H557">
        <v>0</v>
      </c>
      <c r="I557">
        <v>0</v>
      </c>
      <c r="J557">
        <v>1</v>
      </c>
      <c r="K557">
        <v>2</v>
      </c>
      <c r="L557">
        <v>0</v>
      </c>
      <c r="M557">
        <v>1</v>
      </c>
      <c r="N557">
        <v>1</v>
      </c>
      <c r="O557">
        <v>1</v>
      </c>
      <c r="P557">
        <v>1</v>
      </c>
      <c r="Q557">
        <v>0</v>
      </c>
      <c r="R557">
        <v>0</v>
      </c>
      <c r="S557">
        <v>1</v>
      </c>
      <c r="T557">
        <v>0</v>
      </c>
      <c r="U557">
        <v>1</v>
      </c>
      <c r="V557">
        <v>0</v>
      </c>
      <c r="W557">
        <v>0</v>
      </c>
      <c r="X557">
        <v>0</v>
      </c>
      <c r="Y557">
        <v>1</v>
      </c>
      <c r="Z557">
        <v>1</v>
      </c>
      <c r="AA557">
        <v>1</v>
      </c>
      <c r="AB557">
        <v>1</v>
      </c>
      <c r="AC557">
        <v>1</v>
      </c>
      <c r="AD557">
        <v>1</v>
      </c>
      <c r="AE557">
        <v>1</v>
      </c>
      <c r="AF557">
        <v>1</v>
      </c>
      <c r="AG557">
        <v>0</v>
      </c>
      <c r="AH557">
        <v>1</v>
      </c>
      <c r="AI557">
        <v>0</v>
      </c>
      <c r="AJ557">
        <v>0</v>
      </c>
      <c r="AK557">
        <v>0</v>
      </c>
      <c r="AL557">
        <v>0</v>
      </c>
      <c r="AM557">
        <v>0</v>
      </c>
      <c r="AN557">
        <v>1</v>
      </c>
      <c r="AO557">
        <v>1</v>
      </c>
      <c r="AP557">
        <v>1</v>
      </c>
      <c r="AQ557">
        <v>1</v>
      </c>
      <c r="AR557">
        <v>0</v>
      </c>
      <c r="AS557">
        <v>1</v>
      </c>
      <c r="AT557">
        <v>0</v>
      </c>
      <c r="AU557">
        <v>0</v>
      </c>
      <c r="AV557">
        <v>1</v>
      </c>
      <c r="AW557">
        <v>0</v>
      </c>
      <c r="AX557">
        <v>1</v>
      </c>
      <c r="AY557">
        <v>0</v>
      </c>
      <c r="AZ557">
        <v>1</v>
      </c>
      <c r="BA557">
        <v>0</v>
      </c>
      <c r="BB557">
        <v>0</v>
      </c>
      <c r="BC557">
        <v>1</v>
      </c>
      <c r="BD557">
        <v>0</v>
      </c>
      <c r="BE557">
        <v>0</v>
      </c>
      <c r="BF557">
        <v>0</v>
      </c>
      <c r="BG557">
        <v>0</v>
      </c>
      <c r="BH557">
        <v>0</v>
      </c>
      <c r="BI557">
        <v>0</v>
      </c>
      <c r="BJ557">
        <v>0</v>
      </c>
      <c r="BK557">
        <v>1</v>
      </c>
      <c r="BL557">
        <v>0</v>
      </c>
      <c r="BM557">
        <v>0</v>
      </c>
      <c r="BN557">
        <v>1</v>
      </c>
      <c r="BO557">
        <v>0</v>
      </c>
      <c r="BP557">
        <v>0</v>
      </c>
      <c r="BQ557">
        <v>0</v>
      </c>
      <c r="BR557">
        <v>1</v>
      </c>
      <c r="BS557">
        <v>0</v>
      </c>
      <c r="BT557">
        <v>1</v>
      </c>
      <c r="BU557">
        <v>0</v>
      </c>
      <c r="BV557">
        <v>1</v>
      </c>
      <c r="BW557">
        <v>1</v>
      </c>
      <c r="BX557">
        <v>1</v>
      </c>
      <c r="BY557">
        <v>0</v>
      </c>
      <c r="BZ557">
        <v>0</v>
      </c>
      <c r="CA557">
        <v>1</v>
      </c>
      <c r="CB557">
        <v>0</v>
      </c>
      <c r="CC557">
        <v>0</v>
      </c>
      <c r="CD557">
        <v>1</v>
      </c>
      <c r="CE557">
        <v>0</v>
      </c>
      <c r="CF557">
        <v>1</v>
      </c>
      <c r="CG557">
        <v>0</v>
      </c>
      <c r="CH557">
        <v>0</v>
      </c>
      <c r="CI557" t="s">
        <v>1809</v>
      </c>
      <c r="CJ557" t="s">
        <v>1809</v>
      </c>
      <c r="CK557" t="s">
        <v>1809</v>
      </c>
      <c r="CL557" t="s">
        <v>1809</v>
      </c>
      <c r="CM557" t="s">
        <v>1809</v>
      </c>
      <c r="CN557" t="s">
        <v>1809</v>
      </c>
      <c r="CO557" t="s">
        <v>1809</v>
      </c>
      <c r="CP557" t="s">
        <v>1809</v>
      </c>
      <c r="CQ557" t="s">
        <v>1809</v>
      </c>
      <c r="CR557" t="s">
        <v>1809</v>
      </c>
      <c r="CS557" t="s">
        <v>1809</v>
      </c>
      <c r="CT557" t="s">
        <v>1809</v>
      </c>
      <c r="CU557" t="s">
        <v>1809</v>
      </c>
      <c r="CV557" t="s">
        <v>1809</v>
      </c>
      <c r="CW557" t="s">
        <v>1809</v>
      </c>
      <c r="CX557" t="s">
        <v>1809</v>
      </c>
      <c r="CY557" t="s">
        <v>1809</v>
      </c>
      <c r="CZ557" t="s">
        <v>1809</v>
      </c>
      <c r="DA557" t="s">
        <v>1809</v>
      </c>
      <c r="DB557" t="s">
        <v>1809</v>
      </c>
      <c r="DC557" t="s">
        <v>1809</v>
      </c>
      <c r="DD557" t="s">
        <v>1809</v>
      </c>
      <c r="DE557" t="s">
        <v>1809</v>
      </c>
      <c r="DF557" t="s">
        <v>1809</v>
      </c>
      <c r="DG557" t="s">
        <v>1809</v>
      </c>
      <c r="DH557" t="s">
        <v>1809</v>
      </c>
      <c r="DI557" t="s">
        <v>1809</v>
      </c>
      <c r="DJ557" t="s">
        <v>1809</v>
      </c>
      <c r="DK557" t="s">
        <v>1809</v>
      </c>
      <c r="DL557" t="s">
        <v>1809</v>
      </c>
      <c r="DM557" t="s">
        <v>1809</v>
      </c>
      <c r="DN557" t="s">
        <v>1809</v>
      </c>
      <c r="DO557" t="s">
        <v>1809</v>
      </c>
      <c r="DP557" t="s">
        <v>1809</v>
      </c>
      <c r="DQ557" t="s">
        <v>1809</v>
      </c>
      <c r="DR557" t="s">
        <v>1809</v>
      </c>
      <c r="DS557" t="s">
        <v>1809</v>
      </c>
      <c r="DT557" t="s">
        <v>1809</v>
      </c>
      <c r="DU557" t="s">
        <v>1809</v>
      </c>
      <c r="DV557" t="s">
        <v>1809</v>
      </c>
      <c r="DW557">
        <v>1</v>
      </c>
      <c r="DX557">
        <v>1</v>
      </c>
      <c r="DY557">
        <v>1</v>
      </c>
      <c r="DZ557">
        <v>1</v>
      </c>
      <c r="EA557">
        <v>1</v>
      </c>
      <c r="EB557">
        <v>0</v>
      </c>
      <c r="EC557">
        <v>0</v>
      </c>
      <c r="ED557">
        <v>0</v>
      </c>
      <c r="EE557">
        <v>0</v>
      </c>
      <c r="EF557">
        <v>1</v>
      </c>
      <c r="EG557">
        <v>1</v>
      </c>
      <c r="EH557">
        <v>0</v>
      </c>
      <c r="EI557">
        <v>1</v>
      </c>
      <c r="EJ557">
        <v>0</v>
      </c>
      <c r="EK557">
        <v>0</v>
      </c>
      <c r="EL557">
        <v>1</v>
      </c>
      <c r="EM557">
        <v>0</v>
      </c>
      <c r="EN557">
        <v>1</v>
      </c>
      <c r="EO557">
        <v>1</v>
      </c>
      <c r="EP557">
        <v>0</v>
      </c>
      <c r="EQ557">
        <v>0</v>
      </c>
      <c r="ER557">
        <v>1</v>
      </c>
      <c r="ES557">
        <v>1</v>
      </c>
      <c r="ET557">
        <v>0</v>
      </c>
      <c r="EU557">
        <v>0</v>
      </c>
      <c r="EV557">
        <v>0</v>
      </c>
      <c r="EW557">
        <v>0</v>
      </c>
    </row>
    <row r="558" spans="1:153" x14ac:dyDescent="0.35">
      <c r="A558" t="s">
        <v>1332</v>
      </c>
      <c r="B558" s="1">
        <v>43585</v>
      </c>
      <c r="C558" s="1">
        <v>43830</v>
      </c>
      <c r="D558">
        <v>1</v>
      </c>
      <c r="E558">
        <v>0</v>
      </c>
      <c r="F558">
        <v>1</v>
      </c>
      <c r="G558">
        <v>0</v>
      </c>
      <c r="H558">
        <v>0</v>
      </c>
      <c r="I558">
        <v>0</v>
      </c>
      <c r="J558">
        <v>1</v>
      </c>
      <c r="K558">
        <v>2</v>
      </c>
      <c r="L558">
        <v>0</v>
      </c>
      <c r="M558">
        <v>1</v>
      </c>
      <c r="N558">
        <v>1</v>
      </c>
      <c r="O558">
        <v>1</v>
      </c>
      <c r="P558">
        <v>1</v>
      </c>
      <c r="Q558">
        <v>0</v>
      </c>
      <c r="R558">
        <v>0</v>
      </c>
      <c r="S558">
        <v>1</v>
      </c>
      <c r="T558">
        <v>0</v>
      </c>
      <c r="U558">
        <v>1</v>
      </c>
      <c r="V558">
        <v>0</v>
      </c>
      <c r="W558">
        <v>0</v>
      </c>
      <c r="X558">
        <v>0</v>
      </c>
      <c r="Y558">
        <v>1</v>
      </c>
      <c r="Z558">
        <v>1</v>
      </c>
      <c r="AA558">
        <v>1</v>
      </c>
      <c r="AB558">
        <v>1</v>
      </c>
      <c r="AC558">
        <v>1</v>
      </c>
      <c r="AD558">
        <v>1</v>
      </c>
      <c r="AE558">
        <v>1</v>
      </c>
      <c r="AF558">
        <v>1</v>
      </c>
      <c r="AG558">
        <v>0</v>
      </c>
      <c r="AH558">
        <v>1</v>
      </c>
      <c r="AI558">
        <v>0</v>
      </c>
      <c r="AJ558">
        <v>0</v>
      </c>
      <c r="AK558">
        <v>0</v>
      </c>
      <c r="AL558">
        <v>0</v>
      </c>
      <c r="AM558">
        <v>0</v>
      </c>
      <c r="AN558">
        <v>1</v>
      </c>
      <c r="AO558">
        <v>1</v>
      </c>
      <c r="AP558">
        <v>1</v>
      </c>
      <c r="AQ558">
        <v>1</v>
      </c>
      <c r="AR558">
        <v>0</v>
      </c>
      <c r="AS558">
        <v>1</v>
      </c>
      <c r="AT558">
        <v>0</v>
      </c>
      <c r="AU558">
        <v>0</v>
      </c>
      <c r="AV558">
        <v>1</v>
      </c>
      <c r="AW558">
        <v>0</v>
      </c>
      <c r="AX558">
        <v>1</v>
      </c>
      <c r="AY558">
        <v>0</v>
      </c>
      <c r="AZ558">
        <v>1</v>
      </c>
      <c r="BA558">
        <v>0</v>
      </c>
      <c r="BB558">
        <v>0</v>
      </c>
      <c r="BC558">
        <v>1</v>
      </c>
      <c r="BD558">
        <v>0</v>
      </c>
      <c r="BE558">
        <v>0</v>
      </c>
      <c r="BF558">
        <v>0</v>
      </c>
      <c r="BG558">
        <v>0</v>
      </c>
      <c r="BH558">
        <v>0</v>
      </c>
      <c r="BI558">
        <v>0</v>
      </c>
      <c r="BJ558">
        <v>0</v>
      </c>
      <c r="BK558">
        <v>1</v>
      </c>
      <c r="BL558">
        <v>0</v>
      </c>
      <c r="BM558">
        <v>0</v>
      </c>
      <c r="BN558">
        <v>1</v>
      </c>
      <c r="BO558">
        <v>0</v>
      </c>
      <c r="BP558">
        <v>0</v>
      </c>
      <c r="BQ558">
        <v>0</v>
      </c>
      <c r="BR558">
        <v>1</v>
      </c>
      <c r="BS558">
        <v>0</v>
      </c>
      <c r="BT558">
        <v>1</v>
      </c>
      <c r="BU558">
        <v>0</v>
      </c>
      <c r="BV558">
        <v>1</v>
      </c>
      <c r="BW558">
        <v>1</v>
      </c>
      <c r="BX558">
        <v>1</v>
      </c>
      <c r="BY558">
        <v>0</v>
      </c>
      <c r="BZ558">
        <v>0</v>
      </c>
      <c r="CA558">
        <v>1</v>
      </c>
      <c r="CB558">
        <v>0</v>
      </c>
      <c r="CC558">
        <v>0</v>
      </c>
      <c r="CD558">
        <v>1</v>
      </c>
      <c r="CE558">
        <v>0</v>
      </c>
      <c r="CF558">
        <v>1</v>
      </c>
      <c r="CG558">
        <v>0</v>
      </c>
      <c r="CH558">
        <v>0</v>
      </c>
      <c r="CI558" t="s">
        <v>1809</v>
      </c>
      <c r="CJ558" t="s">
        <v>1809</v>
      </c>
      <c r="CK558" t="s">
        <v>1809</v>
      </c>
      <c r="CL558" t="s">
        <v>1809</v>
      </c>
      <c r="CM558" t="s">
        <v>1809</v>
      </c>
      <c r="CN558" t="s">
        <v>1809</v>
      </c>
      <c r="CO558" t="s">
        <v>1809</v>
      </c>
      <c r="CP558" t="s">
        <v>1809</v>
      </c>
      <c r="CQ558" t="s">
        <v>1809</v>
      </c>
      <c r="CR558" t="s">
        <v>1809</v>
      </c>
      <c r="CS558" t="s">
        <v>1809</v>
      </c>
      <c r="CT558" t="s">
        <v>1809</v>
      </c>
      <c r="CU558" t="s">
        <v>1809</v>
      </c>
      <c r="CV558" t="s">
        <v>1809</v>
      </c>
      <c r="CW558" t="s">
        <v>1809</v>
      </c>
      <c r="CX558" t="s">
        <v>1809</v>
      </c>
      <c r="CY558" t="s">
        <v>1809</v>
      </c>
      <c r="CZ558" t="s">
        <v>1809</v>
      </c>
      <c r="DA558" t="s">
        <v>1809</v>
      </c>
      <c r="DB558" t="s">
        <v>1809</v>
      </c>
      <c r="DC558" t="s">
        <v>1809</v>
      </c>
      <c r="DD558" t="s">
        <v>1809</v>
      </c>
      <c r="DE558" t="s">
        <v>1809</v>
      </c>
      <c r="DF558" t="s">
        <v>1809</v>
      </c>
      <c r="DG558" t="s">
        <v>1809</v>
      </c>
      <c r="DH558" t="s">
        <v>1809</v>
      </c>
      <c r="DI558" t="s">
        <v>1809</v>
      </c>
      <c r="DJ558" t="s">
        <v>1809</v>
      </c>
      <c r="DK558" t="s">
        <v>1809</v>
      </c>
      <c r="DL558" t="s">
        <v>1809</v>
      </c>
      <c r="DM558" t="s">
        <v>1809</v>
      </c>
      <c r="DN558" t="s">
        <v>1809</v>
      </c>
      <c r="DO558" t="s">
        <v>1809</v>
      </c>
      <c r="DP558" t="s">
        <v>1809</v>
      </c>
      <c r="DQ558" t="s">
        <v>1809</v>
      </c>
      <c r="DR558" t="s">
        <v>1809</v>
      </c>
      <c r="DS558" t="s">
        <v>1809</v>
      </c>
      <c r="DT558" t="s">
        <v>1809</v>
      </c>
      <c r="DU558" t="s">
        <v>1809</v>
      </c>
      <c r="DV558" t="s">
        <v>1809</v>
      </c>
      <c r="DW558">
        <v>1</v>
      </c>
      <c r="DX558">
        <v>1</v>
      </c>
      <c r="DY558">
        <v>1</v>
      </c>
      <c r="DZ558">
        <v>1</v>
      </c>
      <c r="EA558">
        <v>1</v>
      </c>
      <c r="EB558">
        <v>0</v>
      </c>
      <c r="EC558">
        <v>0</v>
      </c>
      <c r="ED558">
        <v>0</v>
      </c>
      <c r="EE558">
        <v>0</v>
      </c>
      <c r="EF558">
        <v>1</v>
      </c>
      <c r="EG558">
        <v>1</v>
      </c>
      <c r="EH558">
        <v>0</v>
      </c>
      <c r="EI558">
        <v>1</v>
      </c>
      <c r="EJ558">
        <v>0</v>
      </c>
      <c r="EK558">
        <v>0</v>
      </c>
      <c r="EL558">
        <v>1</v>
      </c>
      <c r="EM558">
        <v>0</v>
      </c>
      <c r="EN558">
        <v>1</v>
      </c>
      <c r="EO558">
        <v>1</v>
      </c>
      <c r="EP558">
        <v>0</v>
      </c>
      <c r="EQ558">
        <v>0</v>
      </c>
      <c r="ER558">
        <v>1</v>
      </c>
      <c r="ES558">
        <v>1</v>
      </c>
      <c r="ET558">
        <v>0</v>
      </c>
      <c r="EU558">
        <v>0</v>
      </c>
      <c r="EV558">
        <v>0</v>
      </c>
      <c r="EW558">
        <v>0</v>
      </c>
    </row>
    <row r="559" spans="1:153" x14ac:dyDescent="0.35">
      <c r="A559" t="s">
        <v>1373</v>
      </c>
      <c r="B559" s="1">
        <v>41640</v>
      </c>
      <c r="C559" s="1">
        <v>42095</v>
      </c>
      <c r="D559">
        <v>1</v>
      </c>
      <c r="E559">
        <v>1</v>
      </c>
      <c r="F559">
        <v>0</v>
      </c>
      <c r="G559">
        <v>0</v>
      </c>
      <c r="H559">
        <v>0</v>
      </c>
      <c r="I559">
        <v>0</v>
      </c>
      <c r="J559">
        <v>1</v>
      </c>
      <c r="K559">
        <v>4</v>
      </c>
      <c r="L559">
        <v>0</v>
      </c>
      <c r="M559">
        <v>1</v>
      </c>
      <c r="N559">
        <v>1</v>
      </c>
      <c r="O559">
        <v>1</v>
      </c>
      <c r="P559">
        <v>1</v>
      </c>
      <c r="Q559">
        <v>0</v>
      </c>
      <c r="R559">
        <v>0</v>
      </c>
      <c r="S559">
        <v>0</v>
      </c>
      <c r="T559">
        <v>0</v>
      </c>
      <c r="U559">
        <v>0</v>
      </c>
      <c r="V559">
        <v>0</v>
      </c>
      <c r="W559">
        <v>0</v>
      </c>
      <c r="X559">
        <v>1</v>
      </c>
      <c r="Y559">
        <v>0</v>
      </c>
      <c r="Z559" t="s">
        <v>1809</v>
      </c>
      <c r="AA559" t="s">
        <v>1809</v>
      </c>
      <c r="AB559" t="s">
        <v>1809</v>
      </c>
      <c r="AC559" t="s">
        <v>1809</v>
      </c>
      <c r="AD559" t="s">
        <v>1809</v>
      </c>
      <c r="AE559" t="s">
        <v>1809</v>
      </c>
      <c r="AF559" t="s">
        <v>1809</v>
      </c>
      <c r="AG559" t="s">
        <v>1809</v>
      </c>
      <c r="AH559" t="s">
        <v>1809</v>
      </c>
      <c r="AI559" t="s">
        <v>1809</v>
      </c>
      <c r="AJ559" t="s">
        <v>1809</v>
      </c>
      <c r="AK559" t="s">
        <v>1809</v>
      </c>
      <c r="AL559" t="s">
        <v>1809</v>
      </c>
      <c r="AM559" t="s">
        <v>1809</v>
      </c>
      <c r="AN559">
        <v>0</v>
      </c>
      <c r="AO559">
        <v>0</v>
      </c>
      <c r="AP559" t="s">
        <v>1809</v>
      </c>
      <c r="AQ559" t="s">
        <v>1809</v>
      </c>
      <c r="AR559" t="s">
        <v>1809</v>
      </c>
      <c r="AS559" t="s">
        <v>1809</v>
      </c>
      <c r="AT559" t="s">
        <v>1809</v>
      </c>
      <c r="AU559" t="s">
        <v>1809</v>
      </c>
      <c r="AV559" t="s">
        <v>1809</v>
      </c>
      <c r="AW559" t="s">
        <v>1809</v>
      </c>
      <c r="AX559" t="s">
        <v>1809</v>
      </c>
      <c r="AY559" t="s">
        <v>1809</v>
      </c>
      <c r="AZ559">
        <v>0</v>
      </c>
      <c r="BA559" t="s">
        <v>1809</v>
      </c>
      <c r="BB559" t="s">
        <v>1809</v>
      </c>
      <c r="BC559" t="s">
        <v>1809</v>
      </c>
      <c r="BD559" t="s">
        <v>1809</v>
      </c>
      <c r="BE559" t="s">
        <v>1809</v>
      </c>
      <c r="BF559" t="s">
        <v>1809</v>
      </c>
      <c r="BG559" t="s">
        <v>1809</v>
      </c>
      <c r="BH559" t="s">
        <v>1809</v>
      </c>
      <c r="BI559" t="s">
        <v>1809</v>
      </c>
      <c r="BJ559" t="s">
        <v>1809</v>
      </c>
      <c r="BK559" t="s">
        <v>1809</v>
      </c>
      <c r="BL559" t="s">
        <v>1809</v>
      </c>
      <c r="BM559" t="s">
        <v>1809</v>
      </c>
      <c r="BN559" t="s">
        <v>1809</v>
      </c>
      <c r="BO559" t="s">
        <v>1809</v>
      </c>
      <c r="BP559" t="s">
        <v>1809</v>
      </c>
      <c r="BQ559" t="s">
        <v>1809</v>
      </c>
      <c r="BR559" t="s">
        <v>1809</v>
      </c>
      <c r="BS559" t="s">
        <v>1809</v>
      </c>
      <c r="BT559" t="s">
        <v>1809</v>
      </c>
      <c r="BU559" t="s">
        <v>1809</v>
      </c>
      <c r="BV559">
        <v>0</v>
      </c>
      <c r="BW559" t="s">
        <v>1809</v>
      </c>
      <c r="BX559" t="s">
        <v>1809</v>
      </c>
      <c r="BY559" t="s">
        <v>1809</v>
      </c>
      <c r="BZ559" t="s">
        <v>1809</v>
      </c>
      <c r="CA559" t="s">
        <v>1809</v>
      </c>
      <c r="CB559" t="s">
        <v>1809</v>
      </c>
      <c r="CC559" t="s">
        <v>1809</v>
      </c>
      <c r="CD559" t="s">
        <v>1809</v>
      </c>
      <c r="CE559" t="s">
        <v>1809</v>
      </c>
      <c r="CF559" t="s">
        <v>1809</v>
      </c>
      <c r="CG559" t="s">
        <v>1809</v>
      </c>
      <c r="CH559">
        <v>0</v>
      </c>
      <c r="CI559" t="s">
        <v>1809</v>
      </c>
      <c r="CJ559" t="s">
        <v>1809</v>
      </c>
      <c r="CK559" t="s">
        <v>1809</v>
      </c>
      <c r="CL559" t="s">
        <v>1809</v>
      </c>
      <c r="CM559" t="s">
        <v>1809</v>
      </c>
      <c r="CN559" t="s">
        <v>1809</v>
      </c>
      <c r="CO559" t="s">
        <v>1809</v>
      </c>
      <c r="CP559" t="s">
        <v>1809</v>
      </c>
      <c r="CQ559" t="s">
        <v>1809</v>
      </c>
      <c r="CR559" t="s">
        <v>1809</v>
      </c>
      <c r="CS559" t="s">
        <v>1809</v>
      </c>
      <c r="CT559" t="s">
        <v>1809</v>
      </c>
      <c r="CU559" t="s">
        <v>1809</v>
      </c>
      <c r="CV559" t="s">
        <v>1809</v>
      </c>
      <c r="CW559" t="s">
        <v>1809</v>
      </c>
      <c r="CX559" t="s">
        <v>1809</v>
      </c>
      <c r="CY559" t="s">
        <v>1809</v>
      </c>
      <c r="CZ559" t="s">
        <v>1809</v>
      </c>
      <c r="DA559" t="s">
        <v>1809</v>
      </c>
      <c r="DB559" t="s">
        <v>1809</v>
      </c>
      <c r="DC559" t="s">
        <v>1809</v>
      </c>
      <c r="DD559" t="s">
        <v>1809</v>
      </c>
      <c r="DE559" t="s">
        <v>1809</v>
      </c>
      <c r="DF559" t="s">
        <v>1809</v>
      </c>
      <c r="DG559" t="s">
        <v>1809</v>
      </c>
      <c r="DH559" t="s">
        <v>1809</v>
      </c>
      <c r="DI559" t="s">
        <v>1809</v>
      </c>
      <c r="DJ559" t="s">
        <v>1809</v>
      </c>
      <c r="DK559" t="s">
        <v>1809</v>
      </c>
      <c r="DL559" t="s">
        <v>1809</v>
      </c>
      <c r="DM559" t="s">
        <v>1809</v>
      </c>
      <c r="DN559" t="s">
        <v>1809</v>
      </c>
      <c r="DO559" t="s">
        <v>1809</v>
      </c>
      <c r="DP559" t="s">
        <v>1809</v>
      </c>
      <c r="DQ559" t="s">
        <v>1809</v>
      </c>
      <c r="DR559" t="s">
        <v>1809</v>
      </c>
      <c r="DS559" t="s">
        <v>1809</v>
      </c>
      <c r="DT559" t="s">
        <v>1809</v>
      </c>
      <c r="DU559" t="s">
        <v>1809</v>
      </c>
      <c r="DV559" t="s">
        <v>1809</v>
      </c>
      <c r="DW559">
        <v>0</v>
      </c>
      <c r="DX559">
        <v>0</v>
      </c>
      <c r="DY559">
        <v>0</v>
      </c>
      <c r="DZ559" t="s">
        <v>1809</v>
      </c>
      <c r="EA559">
        <v>0</v>
      </c>
      <c r="EB559" t="s">
        <v>1809</v>
      </c>
      <c r="EC559" t="s">
        <v>1809</v>
      </c>
      <c r="ED559" t="s">
        <v>1809</v>
      </c>
      <c r="EE559" t="s">
        <v>1809</v>
      </c>
      <c r="EF559" t="s">
        <v>1809</v>
      </c>
      <c r="EG559" t="s">
        <v>1809</v>
      </c>
      <c r="EH559" t="s">
        <v>1809</v>
      </c>
      <c r="EI559">
        <v>0</v>
      </c>
      <c r="EJ559">
        <v>0</v>
      </c>
      <c r="EK559">
        <v>0</v>
      </c>
      <c r="EL559">
        <v>0</v>
      </c>
      <c r="EM559" t="s">
        <v>1809</v>
      </c>
      <c r="EN559" t="s">
        <v>1809</v>
      </c>
      <c r="EO559" t="s">
        <v>1809</v>
      </c>
      <c r="EP559" t="s">
        <v>1809</v>
      </c>
      <c r="EQ559" t="s">
        <v>1809</v>
      </c>
      <c r="ER559">
        <v>1</v>
      </c>
      <c r="ES559">
        <v>1</v>
      </c>
      <c r="ET559">
        <v>0</v>
      </c>
      <c r="EU559">
        <v>0</v>
      </c>
      <c r="EV559">
        <v>0</v>
      </c>
      <c r="EW559">
        <v>0</v>
      </c>
    </row>
    <row r="560" spans="1:153" x14ac:dyDescent="0.35">
      <c r="A560" t="s">
        <v>1373</v>
      </c>
      <c r="B560" s="1">
        <v>42096</v>
      </c>
      <c r="C560" s="1">
        <v>42174</v>
      </c>
      <c r="D560">
        <v>1</v>
      </c>
      <c r="E560">
        <v>1</v>
      </c>
      <c r="F560">
        <v>0</v>
      </c>
      <c r="G560">
        <v>0</v>
      </c>
      <c r="H560">
        <v>0</v>
      </c>
      <c r="I560">
        <v>0</v>
      </c>
      <c r="J560">
        <v>1</v>
      </c>
      <c r="K560">
        <v>4</v>
      </c>
      <c r="L560">
        <v>0</v>
      </c>
      <c r="M560">
        <v>1</v>
      </c>
      <c r="N560">
        <v>1</v>
      </c>
      <c r="O560">
        <v>1</v>
      </c>
      <c r="P560">
        <v>1</v>
      </c>
      <c r="Q560">
        <v>0</v>
      </c>
      <c r="R560">
        <v>0</v>
      </c>
      <c r="S560">
        <v>0</v>
      </c>
      <c r="T560">
        <v>0</v>
      </c>
      <c r="U560">
        <v>0</v>
      </c>
      <c r="V560">
        <v>0</v>
      </c>
      <c r="W560">
        <v>0</v>
      </c>
      <c r="X560">
        <v>1</v>
      </c>
      <c r="Y560">
        <v>0</v>
      </c>
      <c r="Z560" t="s">
        <v>1809</v>
      </c>
      <c r="AA560" t="s">
        <v>1809</v>
      </c>
      <c r="AB560" t="s">
        <v>1809</v>
      </c>
      <c r="AC560" t="s">
        <v>1809</v>
      </c>
      <c r="AD560" t="s">
        <v>1809</v>
      </c>
      <c r="AE560" t="s">
        <v>1809</v>
      </c>
      <c r="AF560" t="s">
        <v>1809</v>
      </c>
      <c r="AG560" t="s">
        <v>1809</v>
      </c>
      <c r="AH560" t="s">
        <v>1809</v>
      </c>
      <c r="AI560" t="s">
        <v>1809</v>
      </c>
      <c r="AJ560" t="s">
        <v>1809</v>
      </c>
      <c r="AK560" t="s">
        <v>1809</v>
      </c>
      <c r="AL560" t="s">
        <v>1809</v>
      </c>
      <c r="AM560" t="s">
        <v>1809</v>
      </c>
      <c r="AN560">
        <v>0</v>
      </c>
      <c r="AO560">
        <v>0</v>
      </c>
      <c r="AP560" t="s">
        <v>1809</v>
      </c>
      <c r="AQ560" t="s">
        <v>1809</v>
      </c>
      <c r="AR560" t="s">
        <v>1809</v>
      </c>
      <c r="AS560" t="s">
        <v>1809</v>
      </c>
      <c r="AT560" t="s">
        <v>1809</v>
      </c>
      <c r="AU560" t="s">
        <v>1809</v>
      </c>
      <c r="AV560" t="s">
        <v>1809</v>
      </c>
      <c r="AW560" t="s">
        <v>1809</v>
      </c>
      <c r="AX560" t="s">
        <v>1809</v>
      </c>
      <c r="AY560" t="s">
        <v>1809</v>
      </c>
      <c r="AZ560">
        <v>0</v>
      </c>
      <c r="BA560" t="s">
        <v>1809</v>
      </c>
      <c r="BB560" t="s">
        <v>1809</v>
      </c>
      <c r="BC560" t="s">
        <v>1809</v>
      </c>
      <c r="BD560" t="s">
        <v>1809</v>
      </c>
      <c r="BE560" t="s">
        <v>1809</v>
      </c>
      <c r="BF560" t="s">
        <v>1809</v>
      </c>
      <c r="BG560" t="s">
        <v>1809</v>
      </c>
      <c r="BH560" t="s">
        <v>1809</v>
      </c>
      <c r="BI560" t="s">
        <v>1809</v>
      </c>
      <c r="BJ560" t="s">
        <v>1809</v>
      </c>
      <c r="BK560" t="s">
        <v>1809</v>
      </c>
      <c r="BL560" t="s">
        <v>1809</v>
      </c>
      <c r="BM560" t="s">
        <v>1809</v>
      </c>
      <c r="BN560" t="s">
        <v>1809</v>
      </c>
      <c r="BO560" t="s">
        <v>1809</v>
      </c>
      <c r="BP560" t="s">
        <v>1809</v>
      </c>
      <c r="BQ560" t="s">
        <v>1809</v>
      </c>
      <c r="BR560" t="s">
        <v>1809</v>
      </c>
      <c r="BS560" t="s">
        <v>1809</v>
      </c>
      <c r="BT560" t="s">
        <v>1809</v>
      </c>
      <c r="BU560" t="s">
        <v>1809</v>
      </c>
      <c r="BV560">
        <v>0</v>
      </c>
      <c r="BW560" t="s">
        <v>1809</v>
      </c>
      <c r="BX560" t="s">
        <v>1809</v>
      </c>
      <c r="BY560" t="s">
        <v>1809</v>
      </c>
      <c r="BZ560" t="s">
        <v>1809</v>
      </c>
      <c r="CA560" t="s">
        <v>1809</v>
      </c>
      <c r="CB560" t="s">
        <v>1809</v>
      </c>
      <c r="CC560" t="s">
        <v>1809</v>
      </c>
      <c r="CD560" t="s">
        <v>1809</v>
      </c>
      <c r="CE560" t="s">
        <v>1809</v>
      </c>
      <c r="CF560" t="s">
        <v>1809</v>
      </c>
      <c r="CG560" t="s">
        <v>1809</v>
      </c>
      <c r="CH560">
        <v>0</v>
      </c>
      <c r="CI560" t="s">
        <v>1809</v>
      </c>
      <c r="CJ560" t="s">
        <v>1809</v>
      </c>
      <c r="CK560" t="s">
        <v>1809</v>
      </c>
      <c r="CL560" t="s">
        <v>1809</v>
      </c>
      <c r="CM560" t="s">
        <v>1809</v>
      </c>
      <c r="CN560" t="s">
        <v>1809</v>
      </c>
      <c r="CO560" t="s">
        <v>1809</v>
      </c>
      <c r="CP560" t="s">
        <v>1809</v>
      </c>
      <c r="CQ560" t="s">
        <v>1809</v>
      </c>
      <c r="CR560" t="s">
        <v>1809</v>
      </c>
      <c r="CS560" t="s">
        <v>1809</v>
      </c>
      <c r="CT560" t="s">
        <v>1809</v>
      </c>
      <c r="CU560" t="s">
        <v>1809</v>
      </c>
      <c r="CV560" t="s">
        <v>1809</v>
      </c>
      <c r="CW560" t="s">
        <v>1809</v>
      </c>
      <c r="CX560" t="s">
        <v>1809</v>
      </c>
      <c r="CY560" t="s">
        <v>1809</v>
      </c>
      <c r="CZ560" t="s">
        <v>1809</v>
      </c>
      <c r="DA560" t="s">
        <v>1809</v>
      </c>
      <c r="DB560" t="s">
        <v>1809</v>
      </c>
      <c r="DC560" t="s">
        <v>1809</v>
      </c>
      <c r="DD560" t="s">
        <v>1809</v>
      </c>
      <c r="DE560" t="s">
        <v>1809</v>
      </c>
      <c r="DF560" t="s">
        <v>1809</v>
      </c>
      <c r="DG560" t="s">
        <v>1809</v>
      </c>
      <c r="DH560" t="s">
        <v>1809</v>
      </c>
      <c r="DI560" t="s">
        <v>1809</v>
      </c>
      <c r="DJ560" t="s">
        <v>1809</v>
      </c>
      <c r="DK560" t="s">
        <v>1809</v>
      </c>
      <c r="DL560" t="s">
        <v>1809</v>
      </c>
      <c r="DM560" t="s">
        <v>1809</v>
      </c>
      <c r="DN560" t="s">
        <v>1809</v>
      </c>
      <c r="DO560" t="s">
        <v>1809</v>
      </c>
      <c r="DP560" t="s">
        <v>1809</v>
      </c>
      <c r="DQ560" t="s">
        <v>1809</v>
      </c>
      <c r="DR560" t="s">
        <v>1809</v>
      </c>
      <c r="DS560" t="s">
        <v>1809</v>
      </c>
      <c r="DT560" t="s">
        <v>1809</v>
      </c>
      <c r="DU560" t="s">
        <v>1809</v>
      </c>
      <c r="DV560" t="s">
        <v>1809</v>
      </c>
      <c r="DW560">
        <v>0</v>
      </c>
      <c r="DX560">
        <v>0</v>
      </c>
      <c r="DY560">
        <v>0</v>
      </c>
      <c r="DZ560" t="s">
        <v>1809</v>
      </c>
      <c r="EA560">
        <v>0</v>
      </c>
      <c r="EB560" t="s">
        <v>1809</v>
      </c>
      <c r="EC560" t="s">
        <v>1809</v>
      </c>
      <c r="ED560" t="s">
        <v>1809</v>
      </c>
      <c r="EE560" t="s">
        <v>1809</v>
      </c>
      <c r="EF560" t="s">
        <v>1809</v>
      </c>
      <c r="EG560" t="s">
        <v>1809</v>
      </c>
      <c r="EH560" t="s">
        <v>1809</v>
      </c>
      <c r="EI560">
        <v>0</v>
      </c>
      <c r="EJ560">
        <v>0</v>
      </c>
      <c r="EK560">
        <v>0</v>
      </c>
      <c r="EL560">
        <v>0</v>
      </c>
      <c r="EM560" t="s">
        <v>1809</v>
      </c>
      <c r="EN560" t="s">
        <v>1809</v>
      </c>
      <c r="EO560" t="s">
        <v>1809</v>
      </c>
      <c r="EP560" t="s">
        <v>1809</v>
      </c>
      <c r="EQ560" t="s">
        <v>1809</v>
      </c>
      <c r="ER560">
        <v>1</v>
      </c>
      <c r="ES560">
        <v>1</v>
      </c>
      <c r="ET560">
        <v>0</v>
      </c>
      <c r="EU560">
        <v>0</v>
      </c>
      <c r="EV560">
        <v>0</v>
      </c>
      <c r="EW560">
        <v>0</v>
      </c>
    </row>
    <row r="561" spans="1:153" x14ac:dyDescent="0.35">
      <c r="A561" t="s">
        <v>1373</v>
      </c>
      <c r="B561" s="1">
        <v>42175</v>
      </c>
      <c r="C561" s="1">
        <v>42247</v>
      </c>
      <c r="D561">
        <v>1</v>
      </c>
      <c r="E561">
        <v>1</v>
      </c>
      <c r="F561">
        <v>0</v>
      </c>
      <c r="G561">
        <v>0</v>
      </c>
      <c r="H561">
        <v>0</v>
      </c>
      <c r="I561">
        <v>0</v>
      </c>
      <c r="J561">
        <v>1</v>
      </c>
      <c r="K561">
        <v>4</v>
      </c>
      <c r="L561">
        <v>0</v>
      </c>
      <c r="M561">
        <v>1</v>
      </c>
      <c r="N561">
        <v>1</v>
      </c>
      <c r="O561">
        <v>1</v>
      </c>
      <c r="P561">
        <v>1</v>
      </c>
      <c r="Q561">
        <v>0</v>
      </c>
      <c r="R561">
        <v>0</v>
      </c>
      <c r="S561">
        <v>0</v>
      </c>
      <c r="T561">
        <v>0</v>
      </c>
      <c r="U561">
        <v>0</v>
      </c>
      <c r="V561">
        <v>0</v>
      </c>
      <c r="W561">
        <v>0</v>
      </c>
      <c r="X561">
        <v>1</v>
      </c>
      <c r="Y561">
        <v>0</v>
      </c>
      <c r="Z561" t="s">
        <v>1809</v>
      </c>
      <c r="AA561" t="s">
        <v>1809</v>
      </c>
      <c r="AB561" t="s">
        <v>1809</v>
      </c>
      <c r="AC561" t="s">
        <v>1809</v>
      </c>
      <c r="AD561" t="s">
        <v>1809</v>
      </c>
      <c r="AE561" t="s">
        <v>1809</v>
      </c>
      <c r="AF561" t="s">
        <v>1809</v>
      </c>
      <c r="AG561" t="s">
        <v>1809</v>
      </c>
      <c r="AH561" t="s">
        <v>1809</v>
      </c>
      <c r="AI561" t="s">
        <v>1809</v>
      </c>
      <c r="AJ561" t="s">
        <v>1809</v>
      </c>
      <c r="AK561" t="s">
        <v>1809</v>
      </c>
      <c r="AL561" t="s">
        <v>1809</v>
      </c>
      <c r="AM561" t="s">
        <v>1809</v>
      </c>
      <c r="AN561">
        <v>0</v>
      </c>
      <c r="AO561">
        <v>0</v>
      </c>
      <c r="AP561" t="s">
        <v>1809</v>
      </c>
      <c r="AQ561" t="s">
        <v>1809</v>
      </c>
      <c r="AR561" t="s">
        <v>1809</v>
      </c>
      <c r="AS561" t="s">
        <v>1809</v>
      </c>
      <c r="AT561" t="s">
        <v>1809</v>
      </c>
      <c r="AU561" t="s">
        <v>1809</v>
      </c>
      <c r="AV561" t="s">
        <v>1809</v>
      </c>
      <c r="AW561" t="s">
        <v>1809</v>
      </c>
      <c r="AX561" t="s">
        <v>1809</v>
      </c>
      <c r="AY561" t="s">
        <v>1809</v>
      </c>
      <c r="AZ561">
        <v>0</v>
      </c>
      <c r="BA561" t="s">
        <v>1809</v>
      </c>
      <c r="BB561" t="s">
        <v>1809</v>
      </c>
      <c r="BC561" t="s">
        <v>1809</v>
      </c>
      <c r="BD561" t="s">
        <v>1809</v>
      </c>
      <c r="BE561" t="s">
        <v>1809</v>
      </c>
      <c r="BF561" t="s">
        <v>1809</v>
      </c>
      <c r="BG561" t="s">
        <v>1809</v>
      </c>
      <c r="BH561" t="s">
        <v>1809</v>
      </c>
      <c r="BI561" t="s">
        <v>1809</v>
      </c>
      <c r="BJ561" t="s">
        <v>1809</v>
      </c>
      <c r="BK561" t="s">
        <v>1809</v>
      </c>
      <c r="BL561" t="s">
        <v>1809</v>
      </c>
      <c r="BM561" t="s">
        <v>1809</v>
      </c>
      <c r="BN561" t="s">
        <v>1809</v>
      </c>
      <c r="BO561" t="s">
        <v>1809</v>
      </c>
      <c r="BP561" t="s">
        <v>1809</v>
      </c>
      <c r="BQ561" t="s">
        <v>1809</v>
      </c>
      <c r="BR561" t="s">
        <v>1809</v>
      </c>
      <c r="BS561" t="s">
        <v>1809</v>
      </c>
      <c r="BT561" t="s">
        <v>1809</v>
      </c>
      <c r="BU561" t="s">
        <v>1809</v>
      </c>
      <c r="BV561">
        <v>0</v>
      </c>
      <c r="BW561" t="s">
        <v>1809</v>
      </c>
      <c r="BX561" t="s">
        <v>1809</v>
      </c>
      <c r="BY561" t="s">
        <v>1809</v>
      </c>
      <c r="BZ561" t="s">
        <v>1809</v>
      </c>
      <c r="CA561" t="s">
        <v>1809</v>
      </c>
      <c r="CB561" t="s">
        <v>1809</v>
      </c>
      <c r="CC561" t="s">
        <v>1809</v>
      </c>
      <c r="CD561" t="s">
        <v>1809</v>
      </c>
      <c r="CE561" t="s">
        <v>1809</v>
      </c>
      <c r="CF561" t="s">
        <v>1809</v>
      </c>
      <c r="CG561" t="s">
        <v>1809</v>
      </c>
      <c r="CH561">
        <v>0</v>
      </c>
      <c r="CI561" t="s">
        <v>1809</v>
      </c>
      <c r="CJ561" t="s">
        <v>1809</v>
      </c>
      <c r="CK561" t="s">
        <v>1809</v>
      </c>
      <c r="CL561" t="s">
        <v>1809</v>
      </c>
      <c r="CM561" t="s">
        <v>1809</v>
      </c>
      <c r="CN561" t="s">
        <v>1809</v>
      </c>
      <c r="CO561" t="s">
        <v>1809</v>
      </c>
      <c r="CP561" t="s">
        <v>1809</v>
      </c>
      <c r="CQ561" t="s">
        <v>1809</v>
      </c>
      <c r="CR561" t="s">
        <v>1809</v>
      </c>
      <c r="CS561" t="s">
        <v>1809</v>
      </c>
      <c r="CT561" t="s">
        <v>1809</v>
      </c>
      <c r="CU561" t="s">
        <v>1809</v>
      </c>
      <c r="CV561" t="s">
        <v>1809</v>
      </c>
      <c r="CW561" t="s">
        <v>1809</v>
      </c>
      <c r="CX561" t="s">
        <v>1809</v>
      </c>
      <c r="CY561" t="s">
        <v>1809</v>
      </c>
      <c r="CZ561" t="s">
        <v>1809</v>
      </c>
      <c r="DA561" t="s">
        <v>1809</v>
      </c>
      <c r="DB561" t="s">
        <v>1809</v>
      </c>
      <c r="DC561" t="s">
        <v>1809</v>
      </c>
      <c r="DD561" t="s">
        <v>1809</v>
      </c>
      <c r="DE561" t="s">
        <v>1809</v>
      </c>
      <c r="DF561" t="s">
        <v>1809</v>
      </c>
      <c r="DG561" t="s">
        <v>1809</v>
      </c>
      <c r="DH561" t="s">
        <v>1809</v>
      </c>
      <c r="DI561" t="s">
        <v>1809</v>
      </c>
      <c r="DJ561" t="s">
        <v>1809</v>
      </c>
      <c r="DK561" t="s">
        <v>1809</v>
      </c>
      <c r="DL561" t="s">
        <v>1809</v>
      </c>
      <c r="DM561" t="s">
        <v>1809</v>
      </c>
      <c r="DN561" t="s">
        <v>1809</v>
      </c>
      <c r="DO561" t="s">
        <v>1809</v>
      </c>
      <c r="DP561" t="s">
        <v>1809</v>
      </c>
      <c r="DQ561" t="s">
        <v>1809</v>
      </c>
      <c r="DR561" t="s">
        <v>1809</v>
      </c>
      <c r="DS561" t="s">
        <v>1809</v>
      </c>
      <c r="DT561" t="s">
        <v>1809</v>
      </c>
      <c r="DU561" t="s">
        <v>1809</v>
      </c>
      <c r="DV561" t="s">
        <v>1809</v>
      </c>
      <c r="DW561">
        <v>0</v>
      </c>
      <c r="DX561">
        <v>0</v>
      </c>
      <c r="DY561">
        <v>0</v>
      </c>
      <c r="DZ561" t="s">
        <v>1809</v>
      </c>
      <c r="EA561">
        <v>0</v>
      </c>
      <c r="EB561" t="s">
        <v>1809</v>
      </c>
      <c r="EC561" t="s">
        <v>1809</v>
      </c>
      <c r="ED561" t="s">
        <v>1809</v>
      </c>
      <c r="EE561" t="s">
        <v>1809</v>
      </c>
      <c r="EF561" t="s">
        <v>1809</v>
      </c>
      <c r="EG561" t="s">
        <v>1809</v>
      </c>
      <c r="EH561" t="s">
        <v>1809</v>
      </c>
      <c r="EI561">
        <v>0</v>
      </c>
      <c r="EJ561">
        <v>0</v>
      </c>
      <c r="EK561">
        <v>0</v>
      </c>
      <c r="EL561">
        <v>0</v>
      </c>
      <c r="EM561" t="s">
        <v>1809</v>
      </c>
      <c r="EN561" t="s">
        <v>1809</v>
      </c>
      <c r="EO561" t="s">
        <v>1809</v>
      </c>
      <c r="EP561" t="s">
        <v>1809</v>
      </c>
      <c r="EQ561" t="s">
        <v>1809</v>
      </c>
      <c r="ER561">
        <v>1</v>
      </c>
      <c r="ES561">
        <v>1</v>
      </c>
      <c r="ET561">
        <v>0</v>
      </c>
      <c r="EU561">
        <v>0</v>
      </c>
      <c r="EV561">
        <v>0</v>
      </c>
      <c r="EW561">
        <v>0</v>
      </c>
    </row>
    <row r="562" spans="1:153" x14ac:dyDescent="0.35">
      <c r="A562" t="s">
        <v>1373</v>
      </c>
      <c r="B562" s="1">
        <v>42248</v>
      </c>
      <c r="C562" s="1">
        <v>42613</v>
      </c>
      <c r="D562">
        <v>1</v>
      </c>
      <c r="E562">
        <v>1</v>
      </c>
      <c r="F562">
        <v>0</v>
      </c>
      <c r="G562">
        <v>0</v>
      </c>
      <c r="H562">
        <v>0</v>
      </c>
      <c r="I562">
        <v>0</v>
      </c>
      <c r="J562">
        <v>1</v>
      </c>
      <c r="K562">
        <v>4</v>
      </c>
      <c r="L562">
        <v>0</v>
      </c>
      <c r="M562">
        <v>1</v>
      </c>
      <c r="N562">
        <v>1</v>
      </c>
      <c r="O562">
        <v>1</v>
      </c>
      <c r="P562">
        <v>1</v>
      </c>
      <c r="Q562">
        <v>0</v>
      </c>
      <c r="R562">
        <v>0</v>
      </c>
      <c r="S562">
        <v>0</v>
      </c>
      <c r="T562">
        <v>0</v>
      </c>
      <c r="U562">
        <v>0</v>
      </c>
      <c r="V562">
        <v>0</v>
      </c>
      <c r="W562">
        <v>0</v>
      </c>
      <c r="X562">
        <v>1</v>
      </c>
      <c r="Y562">
        <v>0</v>
      </c>
      <c r="Z562" t="s">
        <v>1809</v>
      </c>
      <c r="AA562" t="s">
        <v>1809</v>
      </c>
      <c r="AB562" t="s">
        <v>1809</v>
      </c>
      <c r="AC562" t="s">
        <v>1809</v>
      </c>
      <c r="AD562" t="s">
        <v>1809</v>
      </c>
      <c r="AE562" t="s">
        <v>1809</v>
      </c>
      <c r="AF562" t="s">
        <v>1809</v>
      </c>
      <c r="AG562" t="s">
        <v>1809</v>
      </c>
      <c r="AH562" t="s">
        <v>1809</v>
      </c>
      <c r="AI562" t="s">
        <v>1809</v>
      </c>
      <c r="AJ562" t="s">
        <v>1809</v>
      </c>
      <c r="AK562" t="s">
        <v>1809</v>
      </c>
      <c r="AL562" t="s">
        <v>1809</v>
      </c>
      <c r="AM562" t="s">
        <v>1809</v>
      </c>
      <c r="AN562">
        <v>0</v>
      </c>
      <c r="AO562">
        <v>0</v>
      </c>
      <c r="AP562" t="s">
        <v>1809</v>
      </c>
      <c r="AQ562" t="s">
        <v>1809</v>
      </c>
      <c r="AR562" t="s">
        <v>1809</v>
      </c>
      <c r="AS562" t="s">
        <v>1809</v>
      </c>
      <c r="AT562" t="s">
        <v>1809</v>
      </c>
      <c r="AU562" t="s">
        <v>1809</v>
      </c>
      <c r="AV562" t="s">
        <v>1809</v>
      </c>
      <c r="AW562" t="s">
        <v>1809</v>
      </c>
      <c r="AX562" t="s">
        <v>1809</v>
      </c>
      <c r="AY562" t="s">
        <v>1809</v>
      </c>
      <c r="AZ562">
        <v>0</v>
      </c>
      <c r="BA562" t="s">
        <v>1809</v>
      </c>
      <c r="BB562" t="s">
        <v>1809</v>
      </c>
      <c r="BC562" t="s">
        <v>1809</v>
      </c>
      <c r="BD562" t="s">
        <v>1809</v>
      </c>
      <c r="BE562" t="s">
        <v>1809</v>
      </c>
      <c r="BF562" t="s">
        <v>1809</v>
      </c>
      <c r="BG562" t="s">
        <v>1809</v>
      </c>
      <c r="BH562" t="s">
        <v>1809</v>
      </c>
      <c r="BI562" t="s">
        <v>1809</v>
      </c>
      <c r="BJ562" t="s">
        <v>1809</v>
      </c>
      <c r="BK562" t="s">
        <v>1809</v>
      </c>
      <c r="BL562" t="s">
        <v>1809</v>
      </c>
      <c r="BM562" t="s">
        <v>1809</v>
      </c>
      <c r="BN562" t="s">
        <v>1809</v>
      </c>
      <c r="BO562" t="s">
        <v>1809</v>
      </c>
      <c r="BP562" t="s">
        <v>1809</v>
      </c>
      <c r="BQ562" t="s">
        <v>1809</v>
      </c>
      <c r="BR562" t="s">
        <v>1809</v>
      </c>
      <c r="BS562" t="s">
        <v>1809</v>
      </c>
      <c r="BT562" t="s">
        <v>1809</v>
      </c>
      <c r="BU562" t="s">
        <v>1809</v>
      </c>
      <c r="BV562">
        <v>0</v>
      </c>
      <c r="BW562" t="s">
        <v>1809</v>
      </c>
      <c r="BX562" t="s">
        <v>1809</v>
      </c>
      <c r="BY562" t="s">
        <v>1809</v>
      </c>
      <c r="BZ562" t="s">
        <v>1809</v>
      </c>
      <c r="CA562" t="s">
        <v>1809</v>
      </c>
      <c r="CB562" t="s">
        <v>1809</v>
      </c>
      <c r="CC562" t="s">
        <v>1809</v>
      </c>
      <c r="CD562" t="s">
        <v>1809</v>
      </c>
      <c r="CE562" t="s">
        <v>1809</v>
      </c>
      <c r="CF562" t="s">
        <v>1809</v>
      </c>
      <c r="CG562" t="s">
        <v>1809</v>
      </c>
      <c r="CH562">
        <v>0</v>
      </c>
      <c r="CI562" t="s">
        <v>1809</v>
      </c>
      <c r="CJ562" t="s">
        <v>1809</v>
      </c>
      <c r="CK562" t="s">
        <v>1809</v>
      </c>
      <c r="CL562" t="s">
        <v>1809</v>
      </c>
      <c r="CM562" t="s">
        <v>1809</v>
      </c>
      <c r="CN562" t="s">
        <v>1809</v>
      </c>
      <c r="CO562" t="s">
        <v>1809</v>
      </c>
      <c r="CP562" t="s">
        <v>1809</v>
      </c>
      <c r="CQ562" t="s">
        <v>1809</v>
      </c>
      <c r="CR562" t="s">
        <v>1809</v>
      </c>
      <c r="CS562" t="s">
        <v>1809</v>
      </c>
      <c r="CT562" t="s">
        <v>1809</v>
      </c>
      <c r="CU562" t="s">
        <v>1809</v>
      </c>
      <c r="CV562" t="s">
        <v>1809</v>
      </c>
      <c r="CW562" t="s">
        <v>1809</v>
      </c>
      <c r="CX562" t="s">
        <v>1809</v>
      </c>
      <c r="CY562" t="s">
        <v>1809</v>
      </c>
      <c r="CZ562" t="s">
        <v>1809</v>
      </c>
      <c r="DA562" t="s">
        <v>1809</v>
      </c>
      <c r="DB562" t="s">
        <v>1809</v>
      </c>
      <c r="DC562" t="s">
        <v>1809</v>
      </c>
      <c r="DD562" t="s">
        <v>1809</v>
      </c>
      <c r="DE562" t="s">
        <v>1809</v>
      </c>
      <c r="DF562" t="s">
        <v>1809</v>
      </c>
      <c r="DG562" t="s">
        <v>1809</v>
      </c>
      <c r="DH562" t="s">
        <v>1809</v>
      </c>
      <c r="DI562" t="s">
        <v>1809</v>
      </c>
      <c r="DJ562" t="s">
        <v>1809</v>
      </c>
      <c r="DK562" t="s">
        <v>1809</v>
      </c>
      <c r="DL562" t="s">
        <v>1809</v>
      </c>
      <c r="DM562" t="s">
        <v>1809</v>
      </c>
      <c r="DN562" t="s">
        <v>1809</v>
      </c>
      <c r="DO562" t="s">
        <v>1809</v>
      </c>
      <c r="DP562" t="s">
        <v>1809</v>
      </c>
      <c r="DQ562" t="s">
        <v>1809</v>
      </c>
      <c r="DR562" t="s">
        <v>1809</v>
      </c>
      <c r="DS562" t="s">
        <v>1809</v>
      </c>
      <c r="DT562" t="s">
        <v>1809</v>
      </c>
      <c r="DU562" t="s">
        <v>1809</v>
      </c>
      <c r="DV562" t="s">
        <v>1809</v>
      </c>
      <c r="DW562">
        <v>0</v>
      </c>
      <c r="DX562">
        <v>0</v>
      </c>
      <c r="DY562">
        <v>0</v>
      </c>
      <c r="DZ562" t="s">
        <v>1809</v>
      </c>
      <c r="EA562">
        <v>0</v>
      </c>
      <c r="EB562" t="s">
        <v>1809</v>
      </c>
      <c r="EC562" t="s">
        <v>1809</v>
      </c>
      <c r="ED562" t="s">
        <v>1809</v>
      </c>
      <c r="EE562" t="s">
        <v>1809</v>
      </c>
      <c r="EF562" t="s">
        <v>1809</v>
      </c>
      <c r="EG562" t="s">
        <v>1809</v>
      </c>
      <c r="EH562" t="s">
        <v>1809</v>
      </c>
      <c r="EI562">
        <v>0</v>
      </c>
      <c r="EJ562">
        <v>0</v>
      </c>
      <c r="EK562">
        <v>0</v>
      </c>
      <c r="EL562">
        <v>0</v>
      </c>
      <c r="EM562" t="s">
        <v>1809</v>
      </c>
      <c r="EN562" t="s">
        <v>1809</v>
      </c>
      <c r="EO562" t="s">
        <v>1809</v>
      </c>
      <c r="EP562" t="s">
        <v>1809</v>
      </c>
      <c r="EQ562" t="s">
        <v>1809</v>
      </c>
      <c r="ER562">
        <v>1</v>
      </c>
      <c r="ES562">
        <v>1</v>
      </c>
      <c r="ET562">
        <v>0</v>
      </c>
      <c r="EU562">
        <v>0</v>
      </c>
      <c r="EV562">
        <v>0</v>
      </c>
      <c r="EW562">
        <v>0</v>
      </c>
    </row>
    <row r="563" spans="1:153" x14ac:dyDescent="0.35">
      <c r="A563" t="s">
        <v>1373</v>
      </c>
      <c r="B563" s="1">
        <v>42614</v>
      </c>
      <c r="C563" s="1">
        <v>42728</v>
      </c>
      <c r="D563">
        <v>1</v>
      </c>
      <c r="E563">
        <v>0</v>
      </c>
      <c r="F563">
        <v>0</v>
      </c>
      <c r="G563">
        <v>0</v>
      </c>
      <c r="H563">
        <v>1</v>
      </c>
      <c r="I563">
        <v>0</v>
      </c>
      <c r="J563">
        <v>1</v>
      </c>
      <c r="K563">
        <v>4</v>
      </c>
      <c r="L563">
        <v>0</v>
      </c>
      <c r="M563">
        <v>1</v>
      </c>
      <c r="N563">
        <v>1</v>
      </c>
      <c r="O563">
        <v>1</v>
      </c>
      <c r="P563">
        <v>1</v>
      </c>
      <c r="Q563">
        <v>0</v>
      </c>
      <c r="R563">
        <v>0</v>
      </c>
      <c r="S563">
        <v>0</v>
      </c>
      <c r="T563">
        <v>0</v>
      </c>
      <c r="U563">
        <v>0</v>
      </c>
      <c r="V563">
        <v>0</v>
      </c>
      <c r="W563">
        <v>0</v>
      </c>
      <c r="X563">
        <v>1</v>
      </c>
      <c r="Y563">
        <v>0</v>
      </c>
      <c r="Z563" t="s">
        <v>1809</v>
      </c>
      <c r="AA563" t="s">
        <v>1809</v>
      </c>
      <c r="AB563" t="s">
        <v>1809</v>
      </c>
      <c r="AC563" t="s">
        <v>1809</v>
      </c>
      <c r="AD563" t="s">
        <v>1809</v>
      </c>
      <c r="AE563" t="s">
        <v>1809</v>
      </c>
      <c r="AF563" t="s">
        <v>1809</v>
      </c>
      <c r="AG563" t="s">
        <v>1809</v>
      </c>
      <c r="AH563" t="s">
        <v>1809</v>
      </c>
      <c r="AI563" t="s">
        <v>1809</v>
      </c>
      <c r="AJ563" t="s">
        <v>1809</v>
      </c>
      <c r="AK563" t="s">
        <v>1809</v>
      </c>
      <c r="AL563" t="s">
        <v>1809</v>
      </c>
      <c r="AM563" t="s">
        <v>1809</v>
      </c>
      <c r="AN563">
        <v>0</v>
      </c>
      <c r="AO563">
        <v>0</v>
      </c>
      <c r="AP563" t="s">
        <v>1809</v>
      </c>
      <c r="AQ563" t="s">
        <v>1809</v>
      </c>
      <c r="AR563" t="s">
        <v>1809</v>
      </c>
      <c r="AS563" t="s">
        <v>1809</v>
      </c>
      <c r="AT563" t="s">
        <v>1809</v>
      </c>
      <c r="AU563" t="s">
        <v>1809</v>
      </c>
      <c r="AV563" t="s">
        <v>1809</v>
      </c>
      <c r="AW563" t="s">
        <v>1809</v>
      </c>
      <c r="AX563" t="s">
        <v>1809</v>
      </c>
      <c r="AY563" t="s">
        <v>1809</v>
      </c>
      <c r="AZ563">
        <v>0</v>
      </c>
      <c r="BA563" t="s">
        <v>1809</v>
      </c>
      <c r="BB563" t="s">
        <v>1809</v>
      </c>
      <c r="BC563" t="s">
        <v>1809</v>
      </c>
      <c r="BD563" t="s">
        <v>1809</v>
      </c>
      <c r="BE563" t="s">
        <v>1809</v>
      </c>
      <c r="BF563" t="s">
        <v>1809</v>
      </c>
      <c r="BG563" t="s">
        <v>1809</v>
      </c>
      <c r="BH563" t="s">
        <v>1809</v>
      </c>
      <c r="BI563" t="s">
        <v>1809</v>
      </c>
      <c r="BJ563" t="s">
        <v>1809</v>
      </c>
      <c r="BK563" t="s">
        <v>1809</v>
      </c>
      <c r="BL563" t="s">
        <v>1809</v>
      </c>
      <c r="BM563" t="s">
        <v>1809</v>
      </c>
      <c r="BN563" t="s">
        <v>1809</v>
      </c>
      <c r="BO563" t="s">
        <v>1809</v>
      </c>
      <c r="BP563" t="s">
        <v>1809</v>
      </c>
      <c r="BQ563" t="s">
        <v>1809</v>
      </c>
      <c r="BR563" t="s">
        <v>1809</v>
      </c>
      <c r="BS563" t="s">
        <v>1809</v>
      </c>
      <c r="BT563" t="s">
        <v>1809</v>
      </c>
      <c r="BU563" t="s">
        <v>1809</v>
      </c>
      <c r="BV563">
        <v>0</v>
      </c>
      <c r="BW563" t="s">
        <v>1809</v>
      </c>
      <c r="BX563" t="s">
        <v>1809</v>
      </c>
      <c r="BY563" t="s">
        <v>1809</v>
      </c>
      <c r="BZ563" t="s">
        <v>1809</v>
      </c>
      <c r="CA563" t="s">
        <v>1809</v>
      </c>
      <c r="CB563" t="s">
        <v>1809</v>
      </c>
      <c r="CC563" t="s">
        <v>1809</v>
      </c>
      <c r="CD563" t="s">
        <v>1809</v>
      </c>
      <c r="CE563" t="s">
        <v>1809</v>
      </c>
      <c r="CF563" t="s">
        <v>1809</v>
      </c>
      <c r="CG563" t="s">
        <v>1809</v>
      </c>
      <c r="CH563">
        <v>0</v>
      </c>
      <c r="CI563" t="s">
        <v>1809</v>
      </c>
      <c r="CJ563" t="s">
        <v>1809</v>
      </c>
      <c r="CK563" t="s">
        <v>1809</v>
      </c>
      <c r="CL563" t="s">
        <v>1809</v>
      </c>
      <c r="CM563" t="s">
        <v>1809</v>
      </c>
      <c r="CN563" t="s">
        <v>1809</v>
      </c>
      <c r="CO563" t="s">
        <v>1809</v>
      </c>
      <c r="CP563" t="s">
        <v>1809</v>
      </c>
      <c r="CQ563" t="s">
        <v>1809</v>
      </c>
      <c r="CR563" t="s">
        <v>1809</v>
      </c>
      <c r="CS563" t="s">
        <v>1809</v>
      </c>
      <c r="CT563" t="s">
        <v>1809</v>
      </c>
      <c r="CU563" t="s">
        <v>1809</v>
      </c>
      <c r="CV563" t="s">
        <v>1809</v>
      </c>
      <c r="CW563" t="s">
        <v>1809</v>
      </c>
      <c r="CX563" t="s">
        <v>1809</v>
      </c>
      <c r="CY563" t="s">
        <v>1809</v>
      </c>
      <c r="CZ563" t="s">
        <v>1809</v>
      </c>
      <c r="DA563" t="s">
        <v>1809</v>
      </c>
      <c r="DB563" t="s">
        <v>1809</v>
      </c>
      <c r="DC563" t="s">
        <v>1809</v>
      </c>
      <c r="DD563" t="s">
        <v>1809</v>
      </c>
      <c r="DE563" t="s">
        <v>1809</v>
      </c>
      <c r="DF563" t="s">
        <v>1809</v>
      </c>
      <c r="DG563" t="s">
        <v>1809</v>
      </c>
      <c r="DH563" t="s">
        <v>1809</v>
      </c>
      <c r="DI563" t="s">
        <v>1809</v>
      </c>
      <c r="DJ563" t="s">
        <v>1809</v>
      </c>
      <c r="DK563" t="s">
        <v>1809</v>
      </c>
      <c r="DL563" t="s">
        <v>1809</v>
      </c>
      <c r="DM563" t="s">
        <v>1809</v>
      </c>
      <c r="DN563" t="s">
        <v>1809</v>
      </c>
      <c r="DO563" t="s">
        <v>1809</v>
      </c>
      <c r="DP563" t="s">
        <v>1809</v>
      </c>
      <c r="DQ563" t="s">
        <v>1809</v>
      </c>
      <c r="DR563" t="s">
        <v>1809</v>
      </c>
      <c r="DS563" t="s">
        <v>1809</v>
      </c>
      <c r="DT563" t="s">
        <v>1809</v>
      </c>
      <c r="DU563" t="s">
        <v>1809</v>
      </c>
      <c r="DV563" t="s">
        <v>1809</v>
      </c>
      <c r="DW563">
        <v>0</v>
      </c>
      <c r="DX563">
        <v>0</v>
      </c>
      <c r="DY563">
        <v>0</v>
      </c>
      <c r="DZ563" t="s">
        <v>1809</v>
      </c>
      <c r="EA563">
        <v>1</v>
      </c>
      <c r="EB563">
        <v>0</v>
      </c>
      <c r="EC563">
        <v>0</v>
      </c>
      <c r="ED563">
        <v>0</v>
      </c>
      <c r="EE563">
        <v>0</v>
      </c>
      <c r="EF563">
        <v>0</v>
      </c>
      <c r="EG563">
        <v>1</v>
      </c>
      <c r="EH563">
        <v>0</v>
      </c>
      <c r="EI563">
        <v>0</v>
      </c>
      <c r="EJ563">
        <v>0</v>
      </c>
      <c r="EK563">
        <v>0</v>
      </c>
      <c r="EL563">
        <v>1</v>
      </c>
      <c r="EM563">
        <v>0</v>
      </c>
      <c r="EN563">
        <v>1</v>
      </c>
      <c r="EO563">
        <v>0</v>
      </c>
      <c r="EP563">
        <v>0</v>
      </c>
      <c r="EQ563">
        <v>0</v>
      </c>
      <c r="ER563">
        <v>1</v>
      </c>
      <c r="ES563">
        <v>1</v>
      </c>
      <c r="ET563">
        <v>0</v>
      </c>
      <c r="EU563">
        <v>0</v>
      </c>
      <c r="EV563">
        <v>0</v>
      </c>
      <c r="EW563">
        <v>0</v>
      </c>
    </row>
    <row r="564" spans="1:153" x14ac:dyDescent="0.35">
      <c r="A564" t="s">
        <v>1373</v>
      </c>
      <c r="B564" s="1">
        <v>42729</v>
      </c>
      <c r="C564" s="1">
        <v>42978</v>
      </c>
      <c r="D564">
        <v>1</v>
      </c>
      <c r="E564">
        <v>0</v>
      </c>
      <c r="F564">
        <v>0</v>
      </c>
      <c r="G564">
        <v>0</v>
      </c>
      <c r="H564">
        <v>1</v>
      </c>
      <c r="I564">
        <v>0</v>
      </c>
      <c r="J564">
        <v>1</v>
      </c>
      <c r="K564">
        <v>4</v>
      </c>
      <c r="L564">
        <v>0</v>
      </c>
      <c r="M564">
        <v>1</v>
      </c>
      <c r="N564">
        <v>1</v>
      </c>
      <c r="O564">
        <v>1</v>
      </c>
      <c r="P564">
        <v>1</v>
      </c>
      <c r="Q564">
        <v>0</v>
      </c>
      <c r="R564">
        <v>0</v>
      </c>
      <c r="S564">
        <v>0</v>
      </c>
      <c r="T564">
        <v>0</v>
      </c>
      <c r="U564">
        <v>0</v>
      </c>
      <c r="V564">
        <v>0</v>
      </c>
      <c r="W564">
        <v>0</v>
      </c>
      <c r="X564">
        <v>1</v>
      </c>
      <c r="Y564">
        <v>0</v>
      </c>
      <c r="Z564" t="s">
        <v>1809</v>
      </c>
      <c r="AA564" t="s">
        <v>1809</v>
      </c>
      <c r="AB564" t="s">
        <v>1809</v>
      </c>
      <c r="AC564" t="s">
        <v>1809</v>
      </c>
      <c r="AD564" t="s">
        <v>1809</v>
      </c>
      <c r="AE564" t="s">
        <v>1809</v>
      </c>
      <c r="AF564" t="s">
        <v>1809</v>
      </c>
      <c r="AG564" t="s">
        <v>1809</v>
      </c>
      <c r="AH564" t="s">
        <v>1809</v>
      </c>
      <c r="AI564" t="s">
        <v>1809</v>
      </c>
      <c r="AJ564" t="s">
        <v>1809</v>
      </c>
      <c r="AK564" t="s">
        <v>1809</v>
      </c>
      <c r="AL564" t="s">
        <v>1809</v>
      </c>
      <c r="AM564" t="s">
        <v>1809</v>
      </c>
      <c r="AN564">
        <v>0</v>
      </c>
      <c r="AO564">
        <v>0</v>
      </c>
      <c r="AP564" t="s">
        <v>1809</v>
      </c>
      <c r="AQ564" t="s">
        <v>1809</v>
      </c>
      <c r="AR564" t="s">
        <v>1809</v>
      </c>
      <c r="AS564" t="s">
        <v>1809</v>
      </c>
      <c r="AT564" t="s">
        <v>1809</v>
      </c>
      <c r="AU564" t="s">
        <v>1809</v>
      </c>
      <c r="AV564" t="s">
        <v>1809</v>
      </c>
      <c r="AW564" t="s">
        <v>1809</v>
      </c>
      <c r="AX564" t="s">
        <v>1809</v>
      </c>
      <c r="AY564" t="s">
        <v>1809</v>
      </c>
      <c r="AZ564">
        <v>0</v>
      </c>
      <c r="BA564" t="s">
        <v>1809</v>
      </c>
      <c r="BB564" t="s">
        <v>1809</v>
      </c>
      <c r="BC564" t="s">
        <v>1809</v>
      </c>
      <c r="BD564" t="s">
        <v>1809</v>
      </c>
      <c r="BE564" t="s">
        <v>1809</v>
      </c>
      <c r="BF564" t="s">
        <v>1809</v>
      </c>
      <c r="BG564" t="s">
        <v>1809</v>
      </c>
      <c r="BH564" t="s">
        <v>1809</v>
      </c>
      <c r="BI564" t="s">
        <v>1809</v>
      </c>
      <c r="BJ564" t="s">
        <v>1809</v>
      </c>
      <c r="BK564" t="s">
        <v>1809</v>
      </c>
      <c r="BL564" t="s">
        <v>1809</v>
      </c>
      <c r="BM564" t="s">
        <v>1809</v>
      </c>
      <c r="BN564" t="s">
        <v>1809</v>
      </c>
      <c r="BO564" t="s">
        <v>1809</v>
      </c>
      <c r="BP564" t="s">
        <v>1809</v>
      </c>
      <c r="BQ564" t="s">
        <v>1809</v>
      </c>
      <c r="BR564" t="s">
        <v>1809</v>
      </c>
      <c r="BS564" t="s">
        <v>1809</v>
      </c>
      <c r="BT564" t="s">
        <v>1809</v>
      </c>
      <c r="BU564" t="s">
        <v>1809</v>
      </c>
      <c r="BV564">
        <v>0</v>
      </c>
      <c r="BW564" t="s">
        <v>1809</v>
      </c>
      <c r="BX564" t="s">
        <v>1809</v>
      </c>
      <c r="BY564" t="s">
        <v>1809</v>
      </c>
      <c r="BZ564" t="s">
        <v>1809</v>
      </c>
      <c r="CA564" t="s">
        <v>1809</v>
      </c>
      <c r="CB564" t="s">
        <v>1809</v>
      </c>
      <c r="CC564" t="s">
        <v>1809</v>
      </c>
      <c r="CD564" t="s">
        <v>1809</v>
      </c>
      <c r="CE564" t="s">
        <v>1809</v>
      </c>
      <c r="CF564" t="s">
        <v>1809</v>
      </c>
      <c r="CG564" t="s">
        <v>1809</v>
      </c>
      <c r="CH564">
        <v>0</v>
      </c>
      <c r="CI564" t="s">
        <v>1809</v>
      </c>
      <c r="CJ564" t="s">
        <v>1809</v>
      </c>
      <c r="CK564" t="s">
        <v>1809</v>
      </c>
      <c r="CL564" t="s">
        <v>1809</v>
      </c>
      <c r="CM564" t="s">
        <v>1809</v>
      </c>
      <c r="CN564" t="s">
        <v>1809</v>
      </c>
      <c r="CO564" t="s">
        <v>1809</v>
      </c>
      <c r="CP564" t="s">
        <v>1809</v>
      </c>
      <c r="CQ564" t="s">
        <v>1809</v>
      </c>
      <c r="CR564" t="s">
        <v>1809</v>
      </c>
      <c r="CS564" t="s">
        <v>1809</v>
      </c>
      <c r="CT564" t="s">
        <v>1809</v>
      </c>
      <c r="CU564" t="s">
        <v>1809</v>
      </c>
      <c r="CV564" t="s">
        <v>1809</v>
      </c>
      <c r="CW564" t="s">
        <v>1809</v>
      </c>
      <c r="CX564" t="s">
        <v>1809</v>
      </c>
      <c r="CY564" t="s">
        <v>1809</v>
      </c>
      <c r="CZ564" t="s">
        <v>1809</v>
      </c>
      <c r="DA564" t="s">
        <v>1809</v>
      </c>
      <c r="DB564" t="s">
        <v>1809</v>
      </c>
      <c r="DC564" t="s">
        <v>1809</v>
      </c>
      <c r="DD564" t="s">
        <v>1809</v>
      </c>
      <c r="DE564" t="s">
        <v>1809</v>
      </c>
      <c r="DF564" t="s">
        <v>1809</v>
      </c>
      <c r="DG564" t="s">
        <v>1809</v>
      </c>
      <c r="DH564" t="s">
        <v>1809</v>
      </c>
      <c r="DI564" t="s">
        <v>1809</v>
      </c>
      <c r="DJ564" t="s">
        <v>1809</v>
      </c>
      <c r="DK564" t="s">
        <v>1809</v>
      </c>
      <c r="DL564" t="s">
        <v>1809</v>
      </c>
      <c r="DM564" t="s">
        <v>1809</v>
      </c>
      <c r="DN564" t="s">
        <v>1809</v>
      </c>
      <c r="DO564" t="s">
        <v>1809</v>
      </c>
      <c r="DP564" t="s">
        <v>1809</v>
      </c>
      <c r="DQ564" t="s">
        <v>1809</v>
      </c>
      <c r="DR564" t="s">
        <v>1809</v>
      </c>
      <c r="DS564" t="s">
        <v>1809</v>
      </c>
      <c r="DT564" t="s">
        <v>1809</v>
      </c>
      <c r="DU564" t="s">
        <v>1809</v>
      </c>
      <c r="DV564" t="s">
        <v>1809</v>
      </c>
      <c r="DW564">
        <v>0</v>
      </c>
      <c r="DX564">
        <v>0</v>
      </c>
      <c r="DY564">
        <v>0</v>
      </c>
      <c r="DZ564" t="s">
        <v>1809</v>
      </c>
      <c r="EA564">
        <v>1</v>
      </c>
      <c r="EB564">
        <v>0</v>
      </c>
      <c r="EC564">
        <v>0</v>
      </c>
      <c r="ED564">
        <v>0</v>
      </c>
      <c r="EE564">
        <v>0</v>
      </c>
      <c r="EF564">
        <v>0</v>
      </c>
      <c r="EG564">
        <v>1</v>
      </c>
      <c r="EH564">
        <v>0</v>
      </c>
      <c r="EI564">
        <v>0</v>
      </c>
      <c r="EJ564">
        <v>0</v>
      </c>
      <c r="EK564">
        <v>0</v>
      </c>
      <c r="EL564">
        <v>1</v>
      </c>
      <c r="EM564">
        <v>0</v>
      </c>
      <c r="EN564">
        <v>1</v>
      </c>
      <c r="EO564">
        <v>0</v>
      </c>
      <c r="EP564">
        <v>0</v>
      </c>
      <c r="EQ564">
        <v>0</v>
      </c>
      <c r="ER564">
        <v>1</v>
      </c>
      <c r="ES564">
        <v>1</v>
      </c>
      <c r="ET564">
        <v>0</v>
      </c>
      <c r="EU564">
        <v>0</v>
      </c>
      <c r="EV564">
        <v>0</v>
      </c>
      <c r="EW564">
        <v>0</v>
      </c>
    </row>
    <row r="565" spans="1:153" x14ac:dyDescent="0.35">
      <c r="A565" t="s">
        <v>1373</v>
      </c>
      <c r="B565" s="1">
        <v>42979</v>
      </c>
      <c r="C565" s="1">
        <v>43176</v>
      </c>
      <c r="D565">
        <v>1</v>
      </c>
      <c r="E565">
        <v>0</v>
      </c>
      <c r="F565">
        <v>0</v>
      </c>
      <c r="G565">
        <v>0</v>
      </c>
      <c r="H565">
        <v>1</v>
      </c>
      <c r="I565">
        <v>0</v>
      </c>
      <c r="J565">
        <v>1</v>
      </c>
      <c r="K565">
        <v>2</v>
      </c>
      <c r="L565">
        <v>0</v>
      </c>
      <c r="M565">
        <v>1</v>
      </c>
      <c r="N565">
        <v>1</v>
      </c>
      <c r="O565">
        <v>1</v>
      </c>
      <c r="P565">
        <v>1</v>
      </c>
      <c r="Q565">
        <v>0</v>
      </c>
      <c r="R565">
        <v>0</v>
      </c>
      <c r="S565">
        <v>0</v>
      </c>
      <c r="T565">
        <v>0</v>
      </c>
      <c r="U565">
        <v>0</v>
      </c>
      <c r="V565">
        <v>0</v>
      </c>
      <c r="W565">
        <v>1</v>
      </c>
      <c r="X565">
        <v>0</v>
      </c>
      <c r="Y565">
        <v>1</v>
      </c>
      <c r="Z565">
        <v>1</v>
      </c>
      <c r="AA565">
        <v>1</v>
      </c>
      <c r="AB565">
        <v>1</v>
      </c>
      <c r="AC565">
        <v>1</v>
      </c>
      <c r="AD565">
        <v>1</v>
      </c>
      <c r="AE565">
        <v>1</v>
      </c>
      <c r="AF565">
        <v>1</v>
      </c>
      <c r="AG565">
        <v>0</v>
      </c>
      <c r="AH565">
        <v>0</v>
      </c>
      <c r="AI565">
        <v>0</v>
      </c>
      <c r="AJ565">
        <v>0</v>
      </c>
      <c r="AK565">
        <v>0</v>
      </c>
      <c r="AL565">
        <v>0</v>
      </c>
      <c r="AM565">
        <v>1</v>
      </c>
      <c r="AN565">
        <v>1</v>
      </c>
      <c r="AO565">
        <v>0</v>
      </c>
      <c r="AP565" t="s">
        <v>1809</v>
      </c>
      <c r="AQ565" t="s">
        <v>1809</v>
      </c>
      <c r="AR565" t="s">
        <v>1809</v>
      </c>
      <c r="AS565" t="s">
        <v>1809</v>
      </c>
      <c r="AT565" t="s">
        <v>1809</v>
      </c>
      <c r="AU565" t="s">
        <v>1809</v>
      </c>
      <c r="AV565" t="s">
        <v>1809</v>
      </c>
      <c r="AW565" t="s">
        <v>1809</v>
      </c>
      <c r="AX565" t="s">
        <v>1809</v>
      </c>
      <c r="AY565" t="s">
        <v>1809</v>
      </c>
      <c r="AZ565">
        <v>1</v>
      </c>
      <c r="BA565">
        <v>0</v>
      </c>
      <c r="BB565">
        <v>0</v>
      </c>
      <c r="BC565">
        <v>0</v>
      </c>
      <c r="BD565">
        <v>1</v>
      </c>
      <c r="BE565">
        <v>0</v>
      </c>
      <c r="BF565">
        <v>0</v>
      </c>
      <c r="BG565">
        <v>0</v>
      </c>
      <c r="BH565">
        <v>0</v>
      </c>
      <c r="BI565">
        <v>0</v>
      </c>
      <c r="BJ565">
        <v>0</v>
      </c>
      <c r="BK565">
        <v>1</v>
      </c>
      <c r="BL565">
        <v>0</v>
      </c>
      <c r="BM565">
        <v>0</v>
      </c>
      <c r="BN565">
        <v>0</v>
      </c>
      <c r="BO565">
        <v>0</v>
      </c>
      <c r="BP565">
        <v>0</v>
      </c>
      <c r="BQ565">
        <v>0</v>
      </c>
      <c r="BR565">
        <v>1</v>
      </c>
      <c r="BS565">
        <v>1</v>
      </c>
      <c r="BT565">
        <v>0</v>
      </c>
      <c r="BU565">
        <v>0</v>
      </c>
      <c r="BV565">
        <v>1</v>
      </c>
      <c r="BW565">
        <v>0</v>
      </c>
      <c r="BX565">
        <v>1</v>
      </c>
      <c r="BY565">
        <v>0</v>
      </c>
      <c r="BZ565">
        <v>0</v>
      </c>
      <c r="CA565">
        <v>0</v>
      </c>
      <c r="CB565">
        <v>0</v>
      </c>
      <c r="CC565">
        <v>0</v>
      </c>
      <c r="CD565">
        <v>1</v>
      </c>
      <c r="CE565">
        <v>1</v>
      </c>
      <c r="CF565">
        <v>0</v>
      </c>
      <c r="CG565">
        <v>0</v>
      </c>
      <c r="CH565">
        <v>0</v>
      </c>
      <c r="CI565" t="s">
        <v>1809</v>
      </c>
      <c r="CJ565" t="s">
        <v>1809</v>
      </c>
      <c r="CK565" t="s">
        <v>1809</v>
      </c>
      <c r="CL565" t="s">
        <v>1809</v>
      </c>
      <c r="CM565" t="s">
        <v>1809</v>
      </c>
      <c r="CN565" t="s">
        <v>1809</v>
      </c>
      <c r="CO565" t="s">
        <v>1809</v>
      </c>
      <c r="CP565" t="s">
        <v>1809</v>
      </c>
      <c r="CQ565" t="s">
        <v>1809</v>
      </c>
      <c r="CR565" t="s">
        <v>1809</v>
      </c>
      <c r="CS565" t="s">
        <v>1809</v>
      </c>
      <c r="CT565" t="s">
        <v>1809</v>
      </c>
      <c r="CU565" t="s">
        <v>1809</v>
      </c>
      <c r="CV565" t="s">
        <v>1809</v>
      </c>
      <c r="CW565" t="s">
        <v>1809</v>
      </c>
      <c r="CX565" t="s">
        <v>1809</v>
      </c>
      <c r="CY565" t="s">
        <v>1809</v>
      </c>
      <c r="CZ565" t="s">
        <v>1809</v>
      </c>
      <c r="DA565" t="s">
        <v>1809</v>
      </c>
      <c r="DB565" t="s">
        <v>1809</v>
      </c>
      <c r="DC565" t="s">
        <v>1809</v>
      </c>
      <c r="DD565" t="s">
        <v>1809</v>
      </c>
      <c r="DE565" t="s">
        <v>1809</v>
      </c>
      <c r="DF565" t="s">
        <v>1809</v>
      </c>
      <c r="DG565" t="s">
        <v>1809</v>
      </c>
      <c r="DH565" t="s">
        <v>1809</v>
      </c>
      <c r="DI565" t="s">
        <v>1809</v>
      </c>
      <c r="DJ565" t="s">
        <v>1809</v>
      </c>
      <c r="DK565" t="s">
        <v>1809</v>
      </c>
      <c r="DL565" t="s">
        <v>1809</v>
      </c>
      <c r="DM565" t="s">
        <v>1809</v>
      </c>
      <c r="DN565" t="s">
        <v>1809</v>
      </c>
      <c r="DO565" t="s">
        <v>1809</v>
      </c>
      <c r="DP565" t="s">
        <v>1809</v>
      </c>
      <c r="DQ565" t="s">
        <v>1809</v>
      </c>
      <c r="DR565" t="s">
        <v>1809</v>
      </c>
      <c r="DS565" t="s">
        <v>1809</v>
      </c>
      <c r="DT565" t="s">
        <v>1809</v>
      </c>
      <c r="DU565" t="s">
        <v>1809</v>
      </c>
      <c r="DV565" t="s">
        <v>1809</v>
      </c>
      <c r="DW565">
        <v>0</v>
      </c>
      <c r="DX565">
        <v>0</v>
      </c>
      <c r="DY565">
        <v>0</v>
      </c>
      <c r="DZ565" t="s">
        <v>1809</v>
      </c>
      <c r="EA565">
        <v>1</v>
      </c>
      <c r="EB565">
        <v>0</v>
      </c>
      <c r="EC565">
        <v>0</v>
      </c>
      <c r="ED565">
        <v>0</v>
      </c>
      <c r="EE565">
        <v>0</v>
      </c>
      <c r="EF565">
        <v>0</v>
      </c>
      <c r="EG565">
        <v>1</v>
      </c>
      <c r="EH565">
        <v>0</v>
      </c>
      <c r="EI565">
        <v>0</v>
      </c>
      <c r="EJ565">
        <v>0</v>
      </c>
      <c r="EK565">
        <v>0</v>
      </c>
      <c r="EL565">
        <v>1</v>
      </c>
      <c r="EM565">
        <v>0</v>
      </c>
      <c r="EN565">
        <v>1</v>
      </c>
      <c r="EO565">
        <v>0</v>
      </c>
      <c r="EP565">
        <v>0</v>
      </c>
      <c r="EQ565">
        <v>0</v>
      </c>
      <c r="ER565">
        <v>1</v>
      </c>
      <c r="ES565">
        <v>1</v>
      </c>
      <c r="ET565">
        <v>0</v>
      </c>
      <c r="EU565">
        <v>0</v>
      </c>
      <c r="EV565">
        <v>0</v>
      </c>
      <c r="EW565">
        <v>0</v>
      </c>
    </row>
    <row r="566" spans="1:153" x14ac:dyDescent="0.35">
      <c r="A566" t="s">
        <v>1373</v>
      </c>
      <c r="B566" s="1">
        <v>43177</v>
      </c>
      <c r="C566" s="1">
        <v>43439</v>
      </c>
      <c r="D566">
        <v>1</v>
      </c>
      <c r="E566">
        <v>0</v>
      </c>
      <c r="F566">
        <v>0</v>
      </c>
      <c r="G566">
        <v>0</v>
      </c>
      <c r="H566">
        <v>1</v>
      </c>
      <c r="I566">
        <v>0</v>
      </c>
      <c r="J566">
        <v>1</v>
      </c>
      <c r="K566">
        <v>2</v>
      </c>
      <c r="L566">
        <v>0</v>
      </c>
      <c r="M566">
        <v>1</v>
      </c>
      <c r="N566">
        <v>1</v>
      </c>
      <c r="O566">
        <v>1</v>
      </c>
      <c r="P566">
        <v>1</v>
      </c>
      <c r="Q566">
        <v>0</v>
      </c>
      <c r="R566">
        <v>0</v>
      </c>
      <c r="S566">
        <v>0</v>
      </c>
      <c r="T566">
        <v>0</v>
      </c>
      <c r="U566">
        <v>0</v>
      </c>
      <c r="V566">
        <v>0</v>
      </c>
      <c r="W566">
        <v>1</v>
      </c>
      <c r="X566">
        <v>0</v>
      </c>
      <c r="Y566">
        <v>1</v>
      </c>
      <c r="Z566">
        <v>1</v>
      </c>
      <c r="AA566">
        <v>1</v>
      </c>
      <c r="AB566">
        <v>1</v>
      </c>
      <c r="AC566">
        <v>1</v>
      </c>
      <c r="AD566">
        <v>1</v>
      </c>
      <c r="AE566">
        <v>1</v>
      </c>
      <c r="AF566">
        <v>1</v>
      </c>
      <c r="AG566">
        <v>0</v>
      </c>
      <c r="AH566">
        <v>0</v>
      </c>
      <c r="AI566">
        <v>0</v>
      </c>
      <c r="AJ566">
        <v>0</v>
      </c>
      <c r="AK566">
        <v>0</v>
      </c>
      <c r="AL566">
        <v>0</v>
      </c>
      <c r="AM566">
        <v>1</v>
      </c>
      <c r="AN566">
        <v>1</v>
      </c>
      <c r="AO566">
        <v>0</v>
      </c>
      <c r="AP566" t="s">
        <v>1809</v>
      </c>
      <c r="AQ566" t="s">
        <v>1809</v>
      </c>
      <c r="AR566" t="s">
        <v>1809</v>
      </c>
      <c r="AS566" t="s">
        <v>1809</v>
      </c>
      <c r="AT566" t="s">
        <v>1809</v>
      </c>
      <c r="AU566" t="s">
        <v>1809</v>
      </c>
      <c r="AV566" t="s">
        <v>1809</v>
      </c>
      <c r="AW566" t="s">
        <v>1809</v>
      </c>
      <c r="AX566" t="s">
        <v>1809</v>
      </c>
      <c r="AY566" t="s">
        <v>1809</v>
      </c>
      <c r="AZ566">
        <v>1</v>
      </c>
      <c r="BA566">
        <v>0</v>
      </c>
      <c r="BB566">
        <v>0</v>
      </c>
      <c r="BC566">
        <v>0</v>
      </c>
      <c r="BD566">
        <v>1</v>
      </c>
      <c r="BE566">
        <v>0</v>
      </c>
      <c r="BF566">
        <v>0</v>
      </c>
      <c r="BG566">
        <v>0</v>
      </c>
      <c r="BH566">
        <v>0</v>
      </c>
      <c r="BI566">
        <v>0</v>
      </c>
      <c r="BJ566">
        <v>0</v>
      </c>
      <c r="BK566">
        <v>1</v>
      </c>
      <c r="BL566">
        <v>0</v>
      </c>
      <c r="BM566">
        <v>0</v>
      </c>
      <c r="BN566">
        <v>0</v>
      </c>
      <c r="BO566">
        <v>0</v>
      </c>
      <c r="BP566">
        <v>0</v>
      </c>
      <c r="BQ566">
        <v>0</v>
      </c>
      <c r="BR566">
        <v>1</v>
      </c>
      <c r="BS566">
        <v>1</v>
      </c>
      <c r="BT566">
        <v>0</v>
      </c>
      <c r="BU566">
        <v>0</v>
      </c>
      <c r="BV566">
        <v>1</v>
      </c>
      <c r="BW566">
        <v>0</v>
      </c>
      <c r="BX566">
        <v>1</v>
      </c>
      <c r="BY566">
        <v>0</v>
      </c>
      <c r="BZ566">
        <v>0</v>
      </c>
      <c r="CA566">
        <v>0</v>
      </c>
      <c r="CB566">
        <v>0</v>
      </c>
      <c r="CC566">
        <v>0</v>
      </c>
      <c r="CD566">
        <v>1</v>
      </c>
      <c r="CE566">
        <v>1</v>
      </c>
      <c r="CF566">
        <v>0</v>
      </c>
      <c r="CG566">
        <v>0</v>
      </c>
      <c r="CH566">
        <v>0</v>
      </c>
      <c r="CI566" t="s">
        <v>1809</v>
      </c>
      <c r="CJ566" t="s">
        <v>1809</v>
      </c>
      <c r="CK566" t="s">
        <v>1809</v>
      </c>
      <c r="CL566" t="s">
        <v>1809</v>
      </c>
      <c r="CM566" t="s">
        <v>1809</v>
      </c>
      <c r="CN566" t="s">
        <v>1809</v>
      </c>
      <c r="CO566" t="s">
        <v>1809</v>
      </c>
      <c r="CP566" t="s">
        <v>1809</v>
      </c>
      <c r="CQ566" t="s">
        <v>1809</v>
      </c>
      <c r="CR566" t="s">
        <v>1809</v>
      </c>
      <c r="CS566" t="s">
        <v>1809</v>
      </c>
      <c r="CT566" t="s">
        <v>1809</v>
      </c>
      <c r="CU566" t="s">
        <v>1809</v>
      </c>
      <c r="CV566" t="s">
        <v>1809</v>
      </c>
      <c r="CW566" t="s">
        <v>1809</v>
      </c>
      <c r="CX566" t="s">
        <v>1809</v>
      </c>
      <c r="CY566" t="s">
        <v>1809</v>
      </c>
      <c r="CZ566" t="s">
        <v>1809</v>
      </c>
      <c r="DA566" t="s">
        <v>1809</v>
      </c>
      <c r="DB566" t="s">
        <v>1809</v>
      </c>
      <c r="DC566" t="s">
        <v>1809</v>
      </c>
      <c r="DD566" t="s">
        <v>1809</v>
      </c>
      <c r="DE566" t="s">
        <v>1809</v>
      </c>
      <c r="DF566" t="s">
        <v>1809</v>
      </c>
      <c r="DG566" t="s">
        <v>1809</v>
      </c>
      <c r="DH566" t="s">
        <v>1809</v>
      </c>
      <c r="DI566" t="s">
        <v>1809</v>
      </c>
      <c r="DJ566" t="s">
        <v>1809</v>
      </c>
      <c r="DK566" t="s">
        <v>1809</v>
      </c>
      <c r="DL566" t="s">
        <v>1809</v>
      </c>
      <c r="DM566" t="s">
        <v>1809</v>
      </c>
      <c r="DN566" t="s">
        <v>1809</v>
      </c>
      <c r="DO566" t="s">
        <v>1809</v>
      </c>
      <c r="DP566" t="s">
        <v>1809</v>
      </c>
      <c r="DQ566" t="s">
        <v>1809</v>
      </c>
      <c r="DR566" t="s">
        <v>1809</v>
      </c>
      <c r="DS566" t="s">
        <v>1809</v>
      </c>
      <c r="DT566" t="s">
        <v>1809</v>
      </c>
      <c r="DU566" t="s">
        <v>1809</v>
      </c>
      <c r="DV566" t="s">
        <v>1809</v>
      </c>
      <c r="DW566">
        <v>0</v>
      </c>
      <c r="DX566">
        <v>0</v>
      </c>
      <c r="DY566">
        <v>0</v>
      </c>
      <c r="DZ566" t="s">
        <v>1809</v>
      </c>
      <c r="EA566">
        <v>1</v>
      </c>
      <c r="EB566">
        <v>0</v>
      </c>
      <c r="EC566">
        <v>0</v>
      </c>
      <c r="ED566">
        <v>0</v>
      </c>
      <c r="EE566">
        <v>0</v>
      </c>
      <c r="EF566">
        <v>0</v>
      </c>
      <c r="EG566">
        <v>1</v>
      </c>
      <c r="EH566">
        <v>0</v>
      </c>
      <c r="EI566">
        <v>0</v>
      </c>
      <c r="EJ566">
        <v>0</v>
      </c>
      <c r="EK566">
        <v>0</v>
      </c>
      <c r="EL566">
        <v>1</v>
      </c>
      <c r="EM566">
        <v>0</v>
      </c>
      <c r="EN566">
        <v>1</v>
      </c>
      <c r="EO566">
        <v>0</v>
      </c>
      <c r="EP566">
        <v>0</v>
      </c>
      <c r="EQ566">
        <v>0</v>
      </c>
      <c r="ER566">
        <v>1</v>
      </c>
      <c r="ES566">
        <v>1</v>
      </c>
      <c r="ET566">
        <v>0</v>
      </c>
      <c r="EU566">
        <v>0</v>
      </c>
      <c r="EV566">
        <v>0</v>
      </c>
      <c r="EW566">
        <v>0</v>
      </c>
    </row>
    <row r="567" spans="1:153" x14ac:dyDescent="0.35">
      <c r="A567" t="s">
        <v>1373</v>
      </c>
      <c r="B567" s="1">
        <v>43440</v>
      </c>
      <c r="C567" s="1">
        <v>43625</v>
      </c>
      <c r="D567">
        <v>1</v>
      </c>
      <c r="E567">
        <v>0</v>
      </c>
      <c r="F567">
        <v>0</v>
      </c>
      <c r="G567">
        <v>0</v>
      </c>
      <c r="H567">
        <v>1</v>
      </c>
      <c r="I567">
        <v>0</v>
      </c>
      <c r="J567">
        <v>1</v>
      </c>
      <c r="K567">
        <v>2</v>
      </c>
      <c r="L567">
        <v>0</v>
      </c>
      <c r="M567">
        <v>1</v>
      </c>
      <c r="N567">
        <v>1</v>
      </c>
      <c r="O567">
        <v>1</v>
      </c>
      <c r="P567">
        <v>1</v>
      </c>
      <c r="Q567">
        <v>0</v>
      </c>
      <c r="R567">
        <v>0</v>
      </c>
      <c r="S567">
        <v>0</v>
      </c>
      <c r="T567">
        <v>0</v>
      </c>
      <c r="U567">
        <v>0</v>
      </c>
      <c r="V567">
        <v>0</v>
      </c>
      <c r="W567">
        <v>1</v>
      </c>
      <c r="X567">
        <v>0</v>
      </c>
      <c r="Y567">
        <v>1</v>
      </c>
      <c r="Z567">
        <v>1</v>
      </c>
      <c r="AA567">
        <v>1</v>
      </c>
      <c r="AB567">
        <v>1</v>
      </c>
      <c r="AC567">
        <v>1</v>
      </c>
      <c r="AD567">
        <v>1</v>
      </c>
      <c r="AE567">
        <v>1</v>
      </c>
      <c r="AF567">
        <v>1</v>
      </c>
      <c r="AG567">
        <v>0</v>
      </c>
      <c r="AH567">
        <v>0</v>
      </c>
      <c r="AI567">
        <v>0</v>
      </c>
      <c r="AJ567">
        <v>0</v>
      </c>
      <c r="AK567">
        <v>0</v>
      </c>
      <c r="AL567">
        <v>0</v>
      </c>
      <c r="AM567">
        <v>1</v>
      </c>
      <c r="AN567">
        <v>1</v>
      </c>
      <c r="AO567">
        <v>0</v>
      </c>
      <c r="AP567" t="s">
        <v>1809</v>
      </c>
      <c r="AQ567" t="s">
        <v>1809</v>
      </c>
      <c r="AR567" t="s">
        <v>1809</v>
      </c>
      <c r="AS567" t="s">
        <v>1809</v>
      </c>
      <c r="AT567" t="s">
        <v>1809</v>
      </c>
      <c r="AU567" t="s">
        <v>1809</v>
      </c>
      <c r="AV567" t="s">
        <v>1809</v>
      </c>
      <c r="AW567" t="s">
        <v>1809</v>
      </c>
      <c r="AX567" t="s">
        <v>1809</v>
      </c>
      <c r="AY567" t="s">
        <v>1809</v>
      </c>
      <c r="AZ567">
        <v>1</v>
      </c>
      <c r="BA567">
        <v>0</v>
      </c>
      <c r="BB567">
        <v>0</v>
      </c>
      <c r="BC567">
        <v>0</v>
      </c>
      <c r="BD567">
        <v>1</v>
      </c>
      <c r="BE567">
        <v>0</v>
      </c>
      <c r="BF567">
        <v>0</v>
      </c>
      <c r="BG567">
        <v>0</v>
      </c>
      <c r="BH567">
        <v>0</v>
      </c>
      <c r="BI567">
        <v>0</v>
      </c>
      <c r="BJ567">
        <v>0</v>
      </c>
      <c r="BK567">
        <v>1</v>
      </c>
      <c r="BL567">
        <v>0</v>
      </c>
      <c r="BM567">
        <v>0</v>
      </c>
      <c r="BN567">
        <v>0</v>
      </c>
      <c r="BO567">
        <v>0</v>
      </c>
      <c r="BP567">
        <v>0</v>
      </c>
      <c r="BQ567">
        <v>0</v>
      </c>
      <c r="BR567">
        <v>1</v>
      </c>
      <c r="BS567">
        <v>1</v>
      </c>
      <c r="BT567">
        <v>0</v>
      </c>
      <c r="BU567">
        <v>0</v>
      </c>
      <c r="BV567">
        <v>1</v>
      </c>
      <c r="BW567">
        <v>0</v>
      </c>
      <c r="BX567">
        <v>1</v>
      </c>
      <c r="BY567">
        <v>0</v>
      </c>
      <c r="BZ567">
        <v>0</v>
      </c>
      <c r="CA567">
        <v>0</v>
      </c>
      <c r="CB567">
        <v>0</v>
      </c>
      <c r="CC567">
        <v>0</v>
      </c>
      <c r="CD567">
        <v>1</v>
      </c>
      <c r="CE567">
        <v>1</v>
      </c>
      <c r="CF567">
        <v>0</v>
      </c>
      <c r="CG567">
        <v>0</v>
      </c>
      <c r="CH567">
        <v>0</v>
      </c>
      <c r="CI567" t="s">
        <v>1809</v>
      </c>
      <c r="CJ567" t="s">
        <v>1809</v>
      </c>
      <c r="CK567" t="s">
        <v>1809</v>
      </c>
      <c r="CL567" t="s">
        <v>1809</v>
      </c>
      <c r="CM567" t="s">
        <v>1809</v>
      </c>
      <c r="CN567" t="s">
        <v>1809</v>
      </c>
      <c r="CO567" t="s">
        <v>1809</v>
      </c>
      <c r="CP567" t="s">
        <v>1809</v>
      </c>
      <c r="CQ567" t="s">
        <v>1809</v>
      </c>
      <c r="CR567" t="s">
        <v>1809</v>
      </c>
      <c r="CS567" t="s">
        <v>1809</v>
      </c>
      <c r="CT567" t="s">
        <v>1809</v>
      </c>
      <c r="CU567" t="s">
        <v>1809</v>
      </c>
      <c r="CV567" t="s">
        <v>1809</v>
      </c>
      <c r="CW567" t="s">
        <v>1809</v>
      </c>
      <c r="CX567" t="s">
        <v>1809</v>
      </c>
      <c r="CY567" t="s">
        <v>1809</v>
      </c>
      <c r="CZ567" t="s">
        <v>1809</v>
      </c>
      <c r="DA567" t="s">
        <v>1809</v>
      </c>
      <c r="DB567" t="s">
        <v>1809</v>
      </c>
      <c r="DC567" t="s">
        <v>1809</v>
      </c>
      <c r="DD567" t="s">
        <v>1809</v>
      </c>
      <c r="DE567" t="s">
        <v>1809</v>
      </c>
      <c r="DF567" t="s">
        <v>1809</v>
      </c>
      <c r="DG567" t="s">
        <v>1809</v>
      </c>
      <c r="DH567" t="s">
        <v>1809</v>
      </c>
      <c r="DI567" t="s">
        <v>1809</v>
      </c>
      <c r="DJ567" t="s">
        <v>1809</v>
      </c>
      <c r="DK567" t="s">
        <v>1809</v>
      </c>
      <c r="DL567" t="s">
        <v>1809</v>
      </c>
      <c r="DM567" t="s">
        <v>1809</v>
      </c>
      <c r="DN567" t="s">
        <v>1809</v>
      </c>
      <c r="DO567" t="s">
        <v>1809</v>
      </c>
      <c r="DP567" t="s">
        <v>1809</v>
      </c>
      <c r="DQ567" t="s">
        <v>1809</v>
      </c>
      <c r="DR567" t="s">
        <v>1809</v>
      </c>
      <c r="DS567" t="s">
        <v>1809</v>
      </c>
      <c r="DT567" t="s">
        <v>1809</v>
      </c>
      <c r="DU567" t="s">
        <v>1809</v>
      </c>
      <c r="DV567" t="s">
        <v>1809</v>
      </c>
      <c r="DW567">
        <v>0</v>
      </c>
      <c r="DX567">
        <v>0</v>
      </c>
      <c r="DY567">
        <v>0</v>
      </c>
      <c r="DZ567" t="s">
        <v>1809</v>
      </c>
      <c r="EA567">
        <v>1</v>
      </c>
      <c r="EB567">
        <v>0</v>
      </c>
      <c r="EC567">
        <v>0</v>
      </c>
      <c r="ED567">
        <v>0</v>
      </c>
      <c r="EE567">
        <v>0</v>
      </c>
      <c r="EF567">
        <v>0</v>
      </c>
      <c r="EG567">
        <v>1</v>
      </c>
      <c r="EH567">
        <v>0</v>
      </c>
      <c r="EI567">
        <v>0</v>
      </c>
      <c r="EJ567">
        <v>0</v>
      </c>
      <c r="EK567">
        <v>0</v>
      </c>
      <c r="EL567">
        <v>1</v>
      </c>
      <c r="EM567">
        <v>0</v>
      </c>
      <c r="EN567">
        <v>1</v>
      </c>
      <c r="EO567">
        <v>0</v>
      </c>
      <c r="EP567">
        <v>0</v>
      </c>
      <c r="EQ567">
        <v>0</v>
      </c>
      <c r="ER567">
        <v>1</v>
      </c>
      <c r="ES567">
        <v>1</v>
      </c>
      <c r="ET567">
        <v>0</v>
      </c>
      <c r="EU567">
        <v>0</v>
      </c>
      <c r="EV567">
        <v>0</v>
      </c>
      <c r="EW567">
        <v>0</v>
      </c>
    </row>
    <row r="568" spans="1:153" x14ac:dyDescent="0.35">
      <c r="A568" t="s">
        <v>1373</v>
      </c>
      <c r="B568" s="1">
        <v>43626</v>
      </c>
      <c r="C568" s="1">
        <v>43635</v>
      </c>
      <c r="D568">
        <v>1</v>
      </c>
      <c r="E568">
        <v>0</v>
      </c>
      <c r="F568">
        <v>0</v>
      </c>
      <c r="G568">
        <v>0</v>
      </c>
      <c r="H568">
        <v>1</v>
      </c>
      <c r="I568">
        <v>0</v>
      </c>
      <c r="J568">
        <v>1</v>
      </c>
      <c r="K568">
        <v>2</v>
      </c>
      <c r="L568">
        <v>0</v>
      </c>
      <c r="M568">
        <v>1</v>
      </c>
      <c r="N568">
        <v>1</v>
      </c>
      <c r="O568">
        <v>1</v>
      </c>
      <c r="P568">
        <v>1</v>
      </c>
      <c r="Q568">
        <v>0</v>
      </c>
      <c r="R568">
        <v>0</v>
      </c>
      <c r="S568">
        <v>0</v>
      </c>
      <c r="T568">
        <v>0</v>
      </c>
      <c r="U568">
        <v>0</v>
      </c>
      <c r="V568">
        <v>0</v>
      </c>
      <c r="W568">
        <v>1</v>
      </c>
      <c r="X568">
        <v>0</v>
      </c>
      <c r="Y568">
        <v>1</v>
      </c>
      <c r="Z568">
        <v>1</v>
      </c>
      <c r="AA568">
        <v>1</v>
      </c>
      <c r="AB568">
        <v>1</v>
      </c>
      <c r="AC568">
        <v>1</v>
      </c>
      <c r="AD568">
        <v>1</v>
      </c>
      <c r="AE568">
        <v>1</v>
      </c>
      <c r="AF568">
        <v>1</v>
      </c>
      <c r="AG568">
        <v>0</v>
      </c>
      <c r="AH568">
        <v>0</v>
      </c>
      <c r="AI568">
        <v>0</v>
      </c>
      <c r="AJ568">
        <v>0</v>
      </c>
      <c r="AK568">
        <v>0</v>
      </c>
      <c r="AL568">
        <v>0</v>
      </c>
      <c r="AM568">
        <v>1</v>
      </c>
      <c r="AN568">
        <v>1</v>
      </c>
      <c r="AO568">
        <v>0</v>
      </c>
      <c r="AP568" t="s">
        <v>1809</v>
      </c>
      <c r="AQ568" t="s">
        <v>1809</v>
      </c>
      <c r="AR568" t="s">
        <v>1809</v>
      </c>
      <c r="AS568" t="s">
        <v>1809</v>
      </c>
      <c r="AT568" t="s">
        <v>1809</v>
      </c>
      <c r="AU568" t="s">
        <v>1809</v>
      </c>
      <c r="AV568" t="s">
        <v>1809</v>
      </c>
      <c r="AW568" t="s">
        <v>1809</v>
      </c>
      <c r="AX568" t="s">
        <v>1809</v>
      </c>
      <c r="AY568" t="s">
        <v>1809</v>
      </c>
      <c r="AZ568">
        <v>1</v>
      </c>
      <c r="BA568">
        <v>0</v>
      </c>
      <c r="BB568">
        <v>0</v>
      </c>
      <c r="BC568">
        <v>0</v>
      </c>
      <c r="BD568">
        <v>1</v>
      </c>
      <c r="BE568">
        <v>0</v>
      </c>
      <c r="BF568">
        <v>0</v>
      </c>
      <c r="BG568">
        <v>0</v>
      </c>
      <c r="BH568">
        <v>0</v>
      </c>
      <c r="BI568">
        <v>0</v>
      </c>
      <c r="BJ568">
        <v>0</v>
      </c>
      <c r="BK568">
        <v>1</v>
      </c>
      <c r="BL568">
        <v>0</v>
      </c>
      <c r="BM568">
        <v>0</v>
      </c>
      <c r="BN568">
        <v>0</v>
      </c>
      <c r="BO568">
        <v>0</v>
      </c>
      <c r="BP568">
        <v>0</v>
      </c>
      <c r="BQ568">
        <v>0</v>
      </c>
      <c r="BR568">
        <v>1</v>
      </c>
      <c r="BS568">
        <v>1</v>
      </c>
      <c r="BT568">
        <v>0</v>
      </c>
      <c r="BU568">
        <v>0</v>
      </c>
      <c r="BV568">
        <v>1</v>
      </c>
      <c r="BW568">
        <v>0</v>
      </c>
      <c r="BX568">
        <v>1</v>
      </c>
      <c r="BY568">
        <v>0</v>
      </c>
      <c r="BZ568">
        <v>0</v>
      </c>
      <c r="CA568">
        <v>0</v>
      </c>
      <c r="CB568">
        <v>0</v>
      </c>
      <c r="CC568">
        <v>0</v>
      </c>
      <c r="CD568">
        <v>1</v>
      </c>
      <c r="CE568">
        <v>1</v>
      </c>
      <c r="CF568">
        <v>0</v>
      </c>
      <c r="CG568">
        <v>0</v>
      </c>
      <c r="CH568">
        <v>0</v>
      </c>
      <c r="CI568" t="s">
        <v>1809</v>
      </c>
      <c r="CJ568" t="s">
        <v>1809</v>
      </c>
      <c r="CK568" t="s">
        <v>1809</v>
      </c>
      <c r="CL568" t="s">
        <v>1809</v>
      </c>
      <c r="CM568" t="s">
        <v>1809</v>
      </c>
      <c r="CN568" t="s">
        <v>1809</v>
      </c>
      <c r="CO568" t="s">
        <v>1809</v>
      </c>
      <c r="CP568" t="s">
        <v>1809</v>
      </c>
      <c r="CQ568" t="s">
        <v>1809</v>
      </c>
      <c r="CR568" t="s">
        <v>1809</v>
      </c>
      <c r="CS568" t="s">
        <v>1809</v>
      </c>
      <c r="CT568" t="s">
        <v>1809</v>
      </c>
      <c r="CU568" t="s">
        <v>1809</v>
      </c>
      <c r="CV568" t="s">
        <v>1809</v>
      </c>
      <c r="CW568" t="s">
        <v>1809</v>
      </c>
      <c r="CX568" t="s">
        <v>1809</v>
      </c>
      <c r="CY568" t="s">
        <v>1809</v>
      </c>
      <c r="CZ568" t="s">
        <v>1809</v>
      </c>
      <c r="DA568" t="s">
        <v>1809</v>
      </c>
      <c r="DB568" t="s">
        <v>1809</v>
      </c>
      <c r="DC568" t="s">
        <v>1809</v>
      </c>
      <c r="DD568" t="s">
        <v>1809</v>
      </c>
      <c r="DE568" t="s">
        <v>1809</v>
      </c>
      <c r="DF568" t="s">
        <v>1809</v>
      </c>
      <c r="DG568" t="s">
        <v>1809</v>
      </c>
      <c r="DH568" t="s">
        <v>1809</v>
      </c>
      <c r="DI568" t="s">
        <v>1809</v>
      </c>
      <c r="DJ568" t="s">
        <v>1809</v>
      </c>
      <c r="DK568" t="s">
        <v>1809</v>
      </c>
      <c r="DL568" t="s">
        <v>1809</v>
      </c>
      <c r="DM568" t="s">
        <v>1809</v>
      </c>
      <c r="DN568" t="s">
        <v>1809</v>
      </c>
      <c r="DO568" t="s">
        <v>1809</v>
      </c>
      <c r="DP568" t="s">
        <v>1809</v>
      </c>
      <c r="DQ568" t="s">
        <v>1809</v>
      </c>
      <c r="DR568" t="s">
        <v>1809</v>
      </c>
      <c r="DS568" t="s">
        <v>1809</v>
      </c>
      <c r="DT568" t="s">
        <v>1809</v>
      </c>
      <c r="DU568" t="s">
        <v>1809</v>
      </c>
      <c r="DV568" t="s">
        <v>1809</v>
      </c>
      <c r="DW568">
        <v>0</v>
      </c>
      <c r="DX568">
        <v>0</v>
      </c>
      <c r="DY568">
        <v>0</v>
      </c>
      <c r="DZ568" t="s">
        <v>1809</v>
      </c>
      <c r="EA568">
        <v>1</v>
      </c>
      <c r="EB568">
        <v>0</v>
      </c>
      <c r="EC568">
        <v>0</v>
      </c>
      <c r="ED568">
        <v>0</v>
      </c>
      <c r="EE568">
        <v>0</v>
      </c>
      <c r="EF568">
        <v>0</v>
      </c>
      <c r="EG568">
        <v>1</v>
      </c>
      <c r="EH568">
        <v>0</v>
      </c>
      <c r="EI568">
        <v>0</v>
      </c>
      <c r="EJ568">
        <v>0</v>
      </c>
      <c r="EK568">
        <v>0</v>
      </c>
      <c r="EL568">
        <v>1</v>
      </c>
      <c r="EM568">
        <v>0</v>
      </c>
      <c r="EN568">
        <v>1</v>
      </c>
      <c r="EO568">
        <v>0</v>
      </c>
      <c r="EP568">
        <v>0</v>
      </c>
      <c r="EQ568">
        <v>0</v>
      </c>
      <c r="ER568">
        <v>1</v>
      </c>
      <c r="ES568">
        <v>1</v>
      </c>
      <c r="ET568">
        <v>0</v>
      </c>
      <c r="EU568">
        <v>0</v>
      </c>
      <c r="EV568">
        <v>0</v>
      </c>
      <c r="EW568">
        <v>0</v>
      </c>
    </row>
    <row r="569" spans="1:153" x14ac:dyDescent="0.35">
      <c r="A569" t="s">
        <v>1373</v>
      </c>
      <c r="B569" s="1">
        <v>43636</v>
      </c>
      <c r="C569" s="1">
        <v>43708</v>
      </c>
      <c r="D569">
        <v>1</v>
      </c>
      <c r="E569">
        <v>0</v>
      </c>
      <c r="F569">
        <v>0</v>
      </c>
      <c r="G569">
        <v>0</v>
      </c>
      <c r="H569">
        <v>1</v>
      </c>
      <c r="I569">
        <v>0</v>
      </c>
      <c r="J569">
        <v>1</v>
      </c>
      <c r="K569">
        <v>2</v>
      </c>
      <c r="L569">
        <v>0</v>
      </c>
      <c r="M569">
        <v>1</v>
      </c>
      <c r="N569">
        <v>1</v>
      </c>
      <c r="O569">
        <v>1</v>
      </c>
      <c r="P569">
        <v>1</v>
      </c>
      <c r="Q569">
        <v>0</v>
      </c>
      <c r="R569">
        <v>0</v>
      </c>
      <c r="S569">
        <v>0</v>
      </c>
      <c r="T569">
        <v>0</v>
      </c>
      <c r="U569">
        <v>0</v>
      </c>
      <c r="V569">
        <v>0</v>
      </c>
      <c r="W569">
        <v>1</v>
      </c>
      <c r="X569">
        <v>0</v>
      </c>
      <c r="Y569">
        <v>1</v>
      </c>
      <c r="Z569">
        <v>1</v>
      </c>
      <c r="AA569">
        <v>1</v>
      </c>
      <c r="AB569">
        <v>1</v>
      </c>
      <c r="AC569">
        <v>1</v>
      </c>
      <c r="AD569">
        <v>1</v>
      </c>
      <c r="AE569">
        <v>1</v>
      </c>
      <c r="AF569">
        <v>1</v>
      </c>
      <c r="AG569">
        <v>0</v>
      </c>
      <c r="AH569">
        <v>0</v>
      </c>
      <c r="AI569">
        <v>0</v>
      </c>
      <c r="AJ569">
        <v>0</v>
      </c>
      <c r="AK569">
        <v>0</v>
      </c>
      <c r="AL569">
        <v>0</v>
      </c>
      <c r="AM569">
        <v>1</v>
      </c>
      <c r="AN569">
        <v>1</v>
      </c>
      <c r="AO569">
        <v>0</v>
      </c>
      <c r="AP569" t="s">
        <v>1809</v>
      </c>
      <c r="AQ569" t="s">
        <v>1809</v>
      </c>
      <c r="AR569" t="s">
        <v>1809</v>
      </c>
      <c r="AS569" t="s">
        <v>1809</v>
      </c>
      <c r="AT569" t="s">
        <v>1809</v>
      </c>
      <c r="AU569" t="s">
        <v>1809</v>
      </c>
      <c r="AV569" t="s">
        <v>1809</v>
      </c>
      <c r="AW569" t="s">
        <v>1809</v>
      </c>
      <c r="AX569" t="s">
        <v>1809</v>
      </c>
      <c r="AY569" t="s">
        <v>1809</v>
      </c>
      <c r="AZ569">
        <v>1</v>
      </c>
      <c r="BA569">
        <v>0</v>
      </c>
      <c r="BB569">
        <v>0</v>
      </c>
      <c r="BC569">
        <v>0</v>
      </c>
      <c r="BD569">
        <v>1</v>
      </c>
      <c r="BE569">
        <v>0</v>
      </c>
      <c r="BF569">
        <v>0</v>
      </c>
      <c r="BG569">
        <v>0</v>
      </c>
      <c r="BH569">
        <v>0</v>
      </c>
      <c r="BI569">
        <v>0</v>
      </c>
      <c r="BJ569">
        <v>0</v>
      </c>
      <c r="BK569">
        <v>1</v>
      </c>
      <c r="BL569">
        <v>0</v>
      </c>
      <c r="BM569">
        <v>0</v>
      </c>
      <c r="BN569">
        <v>0</v>
      </c>
      <c r="BO569">
        <v>0</v>
      </c>
      <c r="BP569">
        <v>0</v>
      </c>
      <c r="BQ569">
        <v>0</v>
      </c>
      <c r="BR569">
        <v>1</v>
      </c>
      <c r="BS569">
        <v>1</v>
      </c>
      <c r="BT569">
        <v>0</v>
      </c>
      <c r="BU569">
        <v>0</v>
      </c>
      <c r="BV569">
        <v>1</v>
      </c>
      <c r="BW569">
        <v>0</v>
      </c>
      <c r="BX569">
        <v>1</v>
      </c>
      <c r="BY569">
        <v>0</v>
      </c>
      <c r="BZ569">
        <v>0</v>
      </c>
      <c r="CA569">
        <v>0</v>
      </c>
      <c r="CB569">
        <v>0</v>
      </c>
      <c r="CC569">
        <v>0</v>
      </c>
      <c r="CD569">
        <v>1</v>
      </c>
      <c r="CE569">
        <v>1</v>
      </c>
      <c r="CF569">
        <v>0</v>
      </c>
      <c r="CG569">
        <v>0</v>
      </c>
      <c r="CH569">
        <v>0</v>
      </c>
      <c r="CI569" t="s">
        <v>1809</v>
      </c>
      <c r="CJ569" t="s">
        <v>1809</v>
      </c>
      <c r="CK569" t="s">
        <v>1809</v>
      </c>
      <c r="CL569" t="s">
        <v>1809</v>
      </c>
      <c r="CM569" t="s">
        <v>1809</v>
      </c>
      <c r="CN569" t="s">
        <v>1809</v>
      </c>
      <c r="CO569" t="s">
        <v>1809</v>
      </c>
      <c r="CP569" t="s">
        <v>1809</v>
      </c>
      <c r="CQ569" t="s">
        <v>1809</v>
      </c>
      <c r="CR569" t="s">
        <v>1809</v>
      </c>
      <c r="CS569" t="s">
        <v>1809</v>
      </c>
      <c r="CT569" t="s">
        <v>1809</v>
      </c>
      <c r="CU569" t="s">
        <v>1809</v>
      </c>
      <c r="CV569" t="s">
        <v>1809</v>
      </c>
      <c r="CW569" t="s">
        <v>1809</v>
      </c>
      <c r="CX569" t="s">
        <v>1809</v>
      </c>
      <c r="CY569" t="s">
        <v>1809</v>
      </c>
      <c r="CZ569" t="s">
        <v>1809</v>
      </c>
      <c r="DA569" t="s">
        <v>1809</v>
      </c>
      <c r="DB569" t="s">
        <v>1809</v>
      </c>
      <c r="DC569" t="s">
        <v>1809</v>
      </c>
      <c r="DD569" t="s">
        <v>1809</v>
      </c>
      <c r="DE569" t="s">
        <v>1809</v>
      </c>
      <c r="DF569" t="s">
        <v>1809</v>
      </c>
      <c r="DG569" t="s">
        <v>1809</v>
      </c>
      <c r="DH569" t="s">
        <v>1809</v>
      </c>
      <c r="DI569" t="s">
        <v>1809</v>
      </c>
      <c r="DJ569" t="s">
        <v>1809</v>
      </c>
      <c r="DK569" t="s">
        <v>1809</v>
      </c>
      <c r="DL569" t="s">
        <v>1809</v>
      </c>
      <c r="DM569" t="s">
        <v>1809</v>
      </c>
      <c r="DN569" t="s">
        <v>1809</v>
      </c>
      <c r="DO569" t="s">
        <v>1809</v>
      </c>
      <c r="DP569" t="s">
        <v>1809</v>
      </c>
      <c r="DQ569" t="s">
        <v>1809</v>
      </c>
      <c r="DR569" t="s">
        <v>1809</v>
      </c>
      <c r="DS569" t="s">
        <v>1809</v>
      </c>
      <c r="DT569" t="s">
        <v>1809</v>
      </c>
      <c r="DU569" t="s">
        <v>1809</v>
      </c>
      <c r="DV569" t="s">
        <v>1809</v>
      </c>
      <c r="DW569">
        <v>0</v>
      </c>
      <c r="DX569">
        <v>0</v>
      </c>
      <c r="DY569">
        <v>0</v>
      </c>
      <c r="DZ569" t="s">
        <v>1809</v>
      </c>
      <c r="EA569">
        <v>1</v>
      </c>
      <c r="EB569">
        <v>0</v>
      </c>
      <c r="EC569">
        <v>0</v>
      </c>
      <c r="ED569">
        <v>0</v>
      </c>
      <c r="EE569">
        <v>0</v>
      </c>
      <c r="EF569">
        <v>0</v>
      </c>
      <c r="EG569">
        <v>1</v>
      </c>
      <c r="EH569">
        <v>0</v>
      </c>
      <c r="EI569">
        <v>0</v>
      </c>
      <c r="EJ569">
        <v>0</v>
      </c>
      <c r="EK569">
        <v>0</v>
      </c>
      <c r="EL569">
        <v>1</v>
      </c>
      <c r="EM569">
        <v>0</v>
      </c>
      <c r="EN569">
        <v>1</v>
      </c>
      <c r="EO569">
        <v>0</v>
      </c>
      <c r="EP569">
        <v>0</v>
      </c>
      <c r="EQ569">
        <v>0</v>
      </c>
      <c r="ER569">
        <v>1</v>
      </c>
      <c r="ES569">
        <v>1</v>
      </c>
      <c r="ET569">
        <v>0</v>
      </c>
      <c r="EU569">
        <v>0</v>
      </c>
      <c r="EV569">
        <v>0</v>
      </c>
      <c r="EW569">
        <v>0</v>
      </c>
    </row>
    <row r="570" spans="1:153" x14ac:dyDescent="0.35">
      <c r="A570" t="s">
        <v>1373</v>
      </c>
      <c r="B570" s="1">
        <v>43709</v>
      </c>
      <c r="C570" s="1">
        <v>43807</v>
      </c>
      <c r="D570">
        <v>1</v>
      </c>
      <c r="E570">
        <v>0</v>
      </c>
      <c r="F570">
        <v>0</v>
      </c>
      <c r="G570">
        <v>0</v>
      </c>
      <c r="H570">
        <v>1</v>
      </c>
      <c r="I570">
        <v>0</v>
      </c>
      <c r="J570">
        <v>1</v>
      </c>
      <c r="K570">
        <v>2</v>
      </c>
      <c r="L570">
        <v>0</v>
      </c>
      <c r="M570">
        <v>1</v>
      </c>
      <c r="N570">
        <v>1</v>
      </c>
      <c r="O570">
        <v>1</v>
      </c>
      <c r="P570">
        <v>1</v>
      </c>
      <c r="Q570">
        <v>0</v>
      </c>
      <c r="R570">
        <v>0</v>
      </c>
      <c r="S570">
        <v>0</v>
      </c>
      <c r="T570">
        <v>0</v>
      </c>
      <c r="U570">
        <v>0</v>
      </c>
      <c r="V570">
        <v>0</v>
      </c>
      <c r="W570">
        <v>1</v>
      </c>
      <c r="X570">
        <v>0</v>
      </c>
      <c r="Y570">
        <v>1</v>
      </c>
      <c r="Z570">
        <v>1</v>
      </c>
      <c r="AA570">
        <v>1</v>
      </c>
      <c r="AB570">
        <v>1</v>
      </c>
      <c r="AC570">
        <v>1</v>
      </c>
      <c r="AD570">
        <v>1</v>
      </c>
      <c r="AE570">
        <v>1</v>
      </c>
      <c r="AF570">
        <v>1</v>
      </c>
      <c r="AG570">
        <v>0</v>
      </c>
      <c r="AH570">
        <v>0</v>
      </c>
      <c r="AI570">
        <v>0</v>
      </c>
      <c r="AJ570">
        <v>0</v>
      </c>
      <c r="AK570">
        <v>0</v>
      </c>
      <c r="AL570">
        <v>0</v>
      </c>
      <c r="AM570">
        <v>1</v>
      </c>
      <c r="AN570">
        <v>1</v>
      </c>
      <c r="AO570">
        <v>0</v>
      </c>
      <c r="AP570" t="s">
        <v>1809</v>
      </c>
      <c r="AQ570" t="s">
        <v>1809</v>
      </c>
      <c r="AR570" t="s">
        <v>1809</v>
      </c>
      <c r="AS570" t="s">
        <v>1809</v>
      </c>
      <c r="AT570" t="s">
        <v>1809</v>
      </c>
      <c r="AU570" t="s">
        <v>1809</v>
      </c>
      <c r="AV570" t="s">
        <v>1809</v>
      </c>
      <c r="AW570" t="s">
        <v>1809</v>
      </c>
      <c r="AX570" t="s">
        <v>1809</v>
      </c>
      <c r="AY570" t="s">
        <v>1809</v>
      </c>
      <c r="AZ570">
        <v>1</v>
      </c>
      <c r="BA570">
        <v>0</v>
      </c>
      <c r="BB570">
        <v>0</v>
      </c>
      <c r="BC570">
        <v>0</v>
      </c>
      <c r="BD570">
        <v>1</v>
      </c>
      <c r="BE570">
        <v>0</v>
      </c>
      <c r="BF570">
        <v>0</v>
      </c>
      <c r="BG570">
        <v>0</v>
      </c>
      <c r="BH570">
        <v>0</v>
      </c>
      <c r="BI570">
        <v>0</v>
      </c>
      <c r="BJ570">
        <v>0</v>
      </c>
      <c r="BK570">
        <v>1</v>
      </c>
      <c r="BL570">
        <v>0</v>
      </c>
      <c r="BM570">
        <v>0</v>
      </c>
      <c r="BN570">
        <v>0</v>
      </c>
      <c r="BO570">
        <v>0</v>
      </c>
      <c r="BP570">
        <v>0</v>
      </c>
      <c r="BQ570">
        <v>0</v>
      </c>
      <c r="BR570">
        <v>1</v>
      </c>
      <c r="BS570">
        <v>1</v>
      </c>
      <c r="BT570">
        <v>0</v>
      </c>
      <c r="BU570">
        <v>0</v>
      </c>
      <c r="BV570">
        <v>1</v>
      </c>
      <c r="BW570">
        <v>0</v>
      </c>
      <c r="BX570">
        <v>1</v>
      </c>
      <c r="BY570">
        <v>0</v>
      </c>
      <c r="BZ570">
        <v>0</v>
      </c>
      <c r="CA570">
        <v>0</v>
      </c>
      <c r="CB570">
        <v>0</v>
      </c>
      <c r="CC570">
        <v>0</v>
      </c>
      <c r="CD570">
        <v>1</v>
      </c>
      <c r="CE570">
        <v>1</v>
      </c>
      <c r="CF570">
        <v>0</v>
      </c>
      <c r="CG570">
        <v>0</v>
      </c>
      <c r="CH570">
        <v>0</v>
      </c>
      <c r="CI570" t="s">
        <v>1809</v>
      </c>
      <c r="CJ570" t="s">
        <v>1809</v>
      </c>
      <c r="CK570" t="s">
        <v>1809</v>
      </c>
      <c r="CL570" t="s">
        <v>1809</v>
      </c>
      <c r="CM570" t="s">
        <v>1809</v>
      </c>
      <c r="CN570" t="s">
        <v>1809</v>
      </c>
      <c r="CO570" t="s">
        <v>1809</v>
      </c>
      <c r="CP570" t="s">
        <v>1809</v>
      </c>
      <c r="CQ570" t="s">
        <v>1809</v>
      </c>
      <c r="CR570" t="s">
        <v>1809</v>
      </c>
      <c r="CS570" t="s">
        <v>1809</v>
      </c>
      <c r="CT570" t="s">
        <v>1809</v>
      </c>
      <c r="CU570" t="s">
        <v>1809</v>
      </c>
      <c r="CV570" t="s">
        <v>1809</v>
      </c>
      <c r="CW570" t="s">
        <v>1809</v>
      </c>
      <c r="CX570" t="s">
        <v>1809</v>
      </c>
      <c r="CY570" t="s">
        <v>1809</v>
      </c>
      <c r="CZ570" t="s">
        <v>1809</v>
      </c>
      <c r="DA570" t="s">
        <v>1809</v>
      </c>
      <c r="DB570" t="s">
        <v>1809</v>
      </c>
      <c r="DC570" t="s">
        <v>1809</v>
      </c>
      <c r="DD570" t="s">
        <v>1809</v>
      </c>
      <c r="DE570" t="s">
        <v>1809</v>
      </c>
      <c r="DF570" t="s">
        <v>1809</v>
      </c>
      <c r="DG570" t="s">
        <v>1809</v>
      </c>
      <c r="DH570" t="s">
        <v>1809</v>
      </c>
      <c r="DI570" t="s">
        <v>1809</v>
      </c>
      <c r="DJ570" t="s">
        <v>1809</v>
      </c>
      <c r="DK570" t="s">
        <v>1809</v>
      </c>
      <c r="DL570" t="s">
        <v>1809</v>
      </c>
      <c r="DM570" t="s">
        <v>1809</v>
      </c>
      <c r="DN570" t="s">
        <v>1809</v>
      </c>
      <c r="DO570" t="s">
        <v>1809</v>
      </c>
      <c r="DP570" t="s">
        <v>1809</v>
      </c>
      <c r="DQ570" t="s">
        <v>1809</v>
      </c>
      <c r="DR570" t="s">
        <v>1809</v>
      </c>
      <c r="DS570" t="s">
        <v>1809</v>
      </c>
      <c r="DT570" t="s">
        <v>1809</v>
      </c>
      <c r="DU570" t="s">
        <v>1809</v>
      </c>
      <c r="DV570" t="s">
        <v>1809</v>
      </c>
      <c r="DW570">
        <v>0</v>
      </c>
      <c r="DX570">
        <v>0</v>
      </c>
      <c r="DY570">
        <v>1</v>
      </c>
      <c r="DZ570">
        <v>1</v>
      </c>
      <c r="EA570">
        <v>1</v>
      </c>
      <c r="EB570">
        <v>0</v>
      </c>
      <c r="EC570">
        <v>0</v>
      </c>
      <c r="ED570">
        <v>0</v>
      </c>
      <c r="EE570">
        <v>0</v>
      </c>
      <c r="EF570">
        <v>0</v>
      </c>
      <c r="EG570">
        <v>1</v>
      </c>
      <c r="EH570">
        <v>0</v>
      </c>
      <c r="EI570">
        <v>1</v>
      </c>
      <c r="EJ570">
        <v>1</v>
      </c>
      <c r="EK570">
        <v>0</v>
      </c>
      <c r="EL570">
        <v>1</v>
      </c>
      <c r="EM570">
        <v>0</v>
      </c>
      <c r="EN570">
        <v>1</v>
      </c>
      <c r="EO570">
        <v>0</v>
      </c>
      <c r="EP570">
        <v>0</v>
      </c>
      <c r="EQ570">
        <v>0</v>
      </c>
      <c r="ER570">
        <v>1</v>
      </c>
      <c r="ES570">
        <v>1</v>
      </c>
      <c r="ET570">
        <v>1</v>
      </c>
      <c r="EU570">
        <v>1</v>
      </c>
      <c r="EV570">
        <v>0</v>
      </c>
      <c r="EW570">
        <v>0</v>
      </c>
    </row>
    <row r="571" spans="1:153" x14ac:dyDescent="0.35">
      <c r="A571" t="s">
        <v>1373</v>
      </c>
      <c r="B571" s="1">
        <v>43808</v>
      </c>
      <c r="C571" s="1">
        <v>43813</v>
      </c>
      <c r="D571">
        <v>1</v>
      </c>
      <c r="E571">
        <v>0</v>
      </c>
      <c r="F571">
        <v>0</v>
      </c>
      <c r="G571">
        <v>0</v>
      </c>
      <c r="H571">
        <v>1</v>
      </c>
      <c r="I571">
        <v>0</v>
      </c>
      <c r="J571">
        <v>1</v>
      </c>
      <c r="K571">
        <v>2</v>
      </c>
      <c r="L571">
        <v>0</v>
      </c>
      <c r="M571">
        <v>1</v>
      </c>
      <c r="N571">
        <v>1</v>
      </c>
      <c r="O571">
        <v>1</v>
      </c>
      <c r="P571">
        <v>1</v>
      </c>
      <c r="Q571">
        <v>0</v>
      </c>
      <c r="R571">
        <v>0</v>
      </c>
      <c r="S571">
        <v>0</v>
      </c>
      <c r="T571">
        <v>0</v>
      </c>
      <c r="U571">
        <v>0</v>
      </c>
      <c r="V571">
        <v>0</v>
      </c>
      <c r="W571">
        <v>1</v>
      </c>
      <c r="X571">
        <v>0</v>
      </c>
      <c r="Y571">
        <v>1</v>
      </c>
      <c r="Z571">
        <v>1</v>
      </c>
      <c r="AA571">
        <v>1</v>
      </c>
      <c r="AB571">
        <v>1</v>
      </c>
      <c r="AC571">
        <v>1</v>
      </c>
      <c r="AD571">
        <v>1</v>
      </c>
      <c r="AE571">
        <v>1</v>
      </c>
      <c r="AF571">
        <v>1</v>
      </c>
      <c r="AG571">
        <v>0</v>
      </c>
      <c r="AH571">
        <v>0</v>
      </c>
      <c r="AI571">
        <v>0</v>
      </c>
      <c r="AJ571">
        <v>0</v>
      </c>
      <c r="AK571">
        <v>0</v>
      </c>
      <c r="AL571">
        <v>0</v>
      </c>
      <c r="AM571">
        <v>1</v>
      </c>
      <c r="AN571">
        <v>1</v>
      </c>
      <c r="AO571">
        <v>0</v>
      </c>
      <c r="AP571" t="s">
        <v>1809</v>
      </c>
      <c r="AQ571" t="s">
        <v>1809</v>
      </c>
      <c r="AR571" t="s">
        <v>1809</v>
      </c>
      <c r="AS571" t="s">
        <v>1809</v>
      </c>
      <c r="AT571" t="s">
        <v>1809</v>
      </c>
      <c r="AU571" t="s">
        <v>1809</v>
      </c>
      <c r="AV571" t="s">
        <v>1809</v>
      </c>
      <c r="AW571" t="s">
        <v>1809</v>
      </c>
      <c r="AX571" t="s">
        <v>1809</v>
      </c>
      <c r="AY571" t="s">
        <v>1809</v>
      </c>
      <c r="AZ571">
        <v>1</v>
      </c>
      <c r="BA571">
        <v>0</v>
      </c>
      <c r="BB571">
        <v>0</v>
      </c>
      <c r="BC571">
        <v>0</v>
      </c>
      <c r="BD571">
        <v>1</v>
      </c>
      <c r="BE571">
        <v>0</v>
      </c>
      <c r="BF571">
        <v>0</v>
      </c>
      <c r="BG571">
        <v>0</v>
      </c>
      <c r="BH571">
        <v>0</v>
      </c>
      <c r="BI571">
        <v>0</v>
      </c>
      <c r="BJ571">
        <v>0</v>
      </c>
      <c r="BK571">
        <v>1</v>
      </c>
      <c r="BL571">
        <v>0</v>
      </c>
      <c r="BM571">
        <v>0</v>
      </c>
      <c r="BN571">
        <v>0</v>
      </c>
      <c r="BO571">
        <v>0</v>
      </c>
      <c r="BP571">
        <v>0</v>
      </c>
      <c r="BQ571">
        <v>0</v>
      </c>
      <c r="BR571">
        <v>1</v>
      </c>
      <c r="BS571">
        <v>1</v>
      </c>
      <c r="BT571">
        <v>0</v>
      </c>
      <c r="BU571">
        <v>0</v>
      </c>
      <c r="BV571">
        <v>1</v>
      </c>
      <c r="BW571">
        <v>0</v>
      </c>
      <c r="BX571">
        <v>1</v>
      </c>
      <c r="BY571">
        <v>0</v>
      </c>
      <c r="BZ571">
        <v>0</v>
      </c>
      <c r="CA571">
        <v>0</v>
      </c>
      <c r="CB571">
        <v>0</v>
      </c>
      <c r="CC571">
        <v>0</v>
      </c>
      <c r="CD571">
        <v>1</v>
      </c>
      <c r="CE571">
        <v>1</v>
      </c>
      <c r="CF571">
        <v>0</v>
      </c>
      <c r="CG571">
        <v>0</v>
      </c>
      <c r="CH571">
        <v>0</v>
      </c>
      <c r="CI571" t="s">
        <v>1809</v>
      </c>
      <c r="CJ571" t="s">
        <v>1809</v>
      </c>
      <c r="CK571" t="s">
        <v>1809</v>
      </c>
      <c r="CL571" t="s">
        <v>1809</v>
      </c>
      <c r="CM571" t="s">
        <v>1809</v>
      </c>
      <c r="CN571" t="s">
        <v>1809</v>
      </c>
      <c r="CO571" t="s">
        <v>1809</v>
      </c>
      <c r="CP571" t="s">
        <v>1809</v>
      </c>
      <c r="CQ571" t="s">
        <v>1809</v>
      </c>
      <c r="CR571" t="s">
        <v>1809</v>
      </c>
      <c r="CS571" t="s">
        <v>1809</v>
      </c>
      <c r="CT571" t="s">
        <v>1809</v>
      </c>
      <c r="CU571" t="s">
        <v>1809</v>
      </c>
      <c r="CV571" t="s">
        <v>1809</v>
      </c>
      <c r="CW571" t="s">
        <v>1809</v>
      </c>
      <c r="CX571" t="s">
        <v>1809</v>
      </c>
      <c r="CY571" t="s">
        <v>1809</v>
      </c>
      <c r="CZ571" t="s">
        <v>1809</v>
      </c>
      <c r="DA571" t="s">
        <v>1809</v>
      </c>
      <c r="DB571" t="s">
        <v>1809</v>
      </c>
      <c r="DC571" t="s">
        <v>1809</v>
      </c>
      <c r="DD571" t="s">
        <v>1809</v>
      </c>
      <c r="DE571" t="s">
        <v>1809</v>
      </c>
      <c r="DF571" t="s">
        <v>1809</v>
      </c>
      <c r="DG571" t="s">
        <v>1809</v>
      </c>
      <c r="DH571" t="s">
        <v>1809</v>
      </c>
      <c r="DI571" t="s">
        <v>1809</v>
      </c>
      <c r="DJ571" t="s">
        <v>1809</v>
      </c>
      <c r="DK571" t="s">
        <v>1809</v>
      </c>
      <c r="DL571" t="s">
        <v>1809</v>
      </c>
      <c r="DM571" t="s">
        <v>1809</v>
      </c>
      <c r="DN571" t="s">
        <v>1809</v>
      </c>
      <c r="DO571" t="s">
        <v>1809</v>
      </c>
      <c r="DP571" t="s">
        <v>1809</v>
      </c>
      <c r="DQ571" t="s">
        <v>1809</v>
      </c>
      <c r="DR571" t="s">
        <v>1809</v>
      </c>
      <c r="DS571" t="s">
        <v>1809</v>
      </c>
      <c r="DT571" t="s">
        <v>1809</v>
      </c>
      <c r="DU571" t="s">
        <v>1809</v>
      </c>
      <c r="DV571" t="s">
        <v>1809</v>
      </c>
      <c r="DW571">
        <v>0</v>
      </c>
      <c r="DX571">
        <v>0</v>
      </c>
      <c r="DY571">
        <v>0</v>
      </c>
      <c r="DZ571" t="s">
        <v>1809</v>
      </c>
      <c r="EA571">
        <v>1</v>
      </c>
      <c r="EB571">
        <v>0</v>
      </c>
      <c r="EC571">
        <v>0</v>
      </c>
      <c r="ED571">
        <v>0</v>
      </c>
      <c r="EE571">
        <v>0</v>
      </c>
      <c r="EF571">
        <v>0</v>
      </c>
      <c r="EG571">
        <v>1</v>
      </c>
      <c r="EH571">
        <v>0</v>
      </c>
      <c r="EI571">
        <v>1</v>
      </c>
      <c r="EJ571">
        <v>1</v>
      </c>
      <c r="EK571">
        <v>0</v>
      </c>
      <c r="EL571">
        <v>1</v>
      </c>
      <c r="EM571">
        <v>0</v>
      </c>
      <c r="EN571">
        <v>1</v>
      </c>
      <c r="EO571">
        <v>0</v>
      </c>
      <c r="EP571">
        <v>0</v>
      </c>
      <c r="EQ571">
        <v>0</v>
      </c>
      <c r="ER571">
        <v>1</v>
      </c>
      <c r="ES571">
        <v>1</v>
      </c>
      <c r="ET571">
        <v>1</v>
      </c>
      <c r="EU571">
        <v>1</v>
      </c>
      <c r="EV571">
        <v>0</v>
      </c>
      <c r="EW571">
        <v>0</v>
      </c>
    </row>
    <row r="572" spans="1:153" x14ac:dyDescent="0.35">
      <c r="A572" t="s">
        <v>1373</v>
      </c>
      <c r="B572" s="1">
        <v>43814</v>
      </c>
      <c r="C572" s="1">
        <v>43830</v>
      </c>
      <c r="D572">
        <v>1</v>
      </c>
      <c r="E572">
        <v>0</v>
      </c>
      <c r="F572">
        <v>0</v>
      </c>
      <c r="G572">
        <v>0</v>
      </c>
      <c r="H572">
        <v>1</v>
      </c>
      <c r="I572">
        <v>0</v>
      </c>
      <c r="J572">
        <v>1</v>
      </c>
      <c r="K572">
        <v>2</v>
      </c>
      <c r="L572">
        <v>0</v>
      </c>
      <c r="M572">
        <v>1</v>
      </c>
      <c r="N572">
        <v>1</v>
      </c>
      <c r="O572">
        <v>1</v>
      </c>
      <c r="P572">
        <v>1</v>
      </c>
      <c r="Q572">
        <v>0</v>
      </c>
      <c r="R572">
        <v>0</v>
      </c>
      <c r="S572">
        <v>0</v>
      </c>
      <c r="T572">
        <v>0</v>
      </c>
      <c r="U572">
        <v>0</v>
      </c>
      <c r="V572">
        <v>0</v>
      </c>
      <c r="W572">
        <v>1</v>
      </c>
      <c r="X572">
        <v>0</v>
      </c>
      <c r="Y572">
        <v>1</v>
      </c>
      <c r="Z572">
        <v>1</v>
      </c>
      <c r="AA572">
        <v>1</v>
      </c>
      <c r="AB572">
        <v>1</v>
      </c>
      <c r="AC572">
        <v>1</v>
      </c>
      <c r="AD572">
        <v>1</v>
      </c>
      <c r="AE572">
        <v>1</v>
      </c>
      <c r="AF572">
        <v>1</v>
      </c>
      <c r="AG572">
        <v>0</v>
      </c>
      <c r="AH572">
        <v>0</v>
      </c>
      <c r="AI572">
        <v>0</v>
      </c>
      <c r="AJ572">
        <v>0</v>
      </c>
      <c r="AK572">
        <v>0</v>
      </c>
      <c r="AL572">
        <v>0</v>
      </c>
      <c r="AM572">
        <v>1</v>
      </c>
      <c r="AN572">
        <v>1</v>
      </c>
      <c r="AO572">
        <v>0</v>
      </c>
      <c r="AP572" t="s">
        <v>1809</v>
      </c>
      <c r="AQ572" t="s">
        <v>1809</v>
      </c>
      <c r="AR572" t="s">
        <v>1809</v>
      </c>
      <c r="AS572" t="s">
        <v>1809</v>
      </c>
      <c r="AT572" t="s">
        <v>1809</v>
      </c>
      <c r="AU572" t="s">
        <v>1809</v>
      </c>
      <c r="AV572" t="s">
        <v>1809</v>
      </c>
      <c r="AW572" t="s">
        <v>1809</v>
      </c>
      <c r="AX572" t="s">
        <v>1809</v>
      </c>
      <c r="AY572" t="s">
        <v>1809</v>
      </c>
      <c r="AZ572">
        <v>1</v>
      </c>
      <c r="BA572">
        <v>0</v>
      </c>
      <c r="BB572">
        <v>0</v>
      </c>
      <c r="BC572">
        <v>0</v>
      </c>
      <c r="BD572">
        <v>1</v>
      </c>
      <c r="BE572">
        <v>0</v>
      </c>
      <c r="BF572">
        <v>0</v>
      </c>
      <c r="BG572">
        <v>0</v>
      </c>
      <c r="BH572">
        <v>0</v>
      </c>
      <c r="BI572">
        <v>0</v>
      </c>
      <c r="BJ572">
        <v>0</v>
      </c>
      <c r="BK572">
        <v>1</v>
      </c>
      <c r="BL572">
        <v>0</v>
      </c>
      <c r="BM572">
        <v>0</v>
      </c>
      <c r="BN572">
        <v>0</v>
      </c>
      <c r="BO572">
        <v>0</v>
      </c>
      <c r="BP572">
        <v>0</v>
      </c>
      <c r="BQ572">
        <v>0</v>
      </c>
      <c r="BR572">
        <v>1</v>
      </c>
      <c r="BS572">
        <v>1</v>
      </c>
      <c r="BT572">
        <v>0</v>
      </c>
      <c r="BU572">
        <v>0</v>
      </c>
      <c r="BV572">
        <v>1</v>
      </c>
      <c r="BW572">
        <v>0</v>
      </c>
      <c r="BX572">
        <v>1</v>
      </c>
      <c r="BY572">
        <v>0</v>
      </c>
      <c r="BZ572">
        <v>0</v>
      </c>
      <c r="CA572">
        <v>0</v>
      </c>
      <c r="CB572">
        <v>0</v>
      </c>
      <c r="CC572">
        <v>0</v>
      </c>
      <c r="CD572">
        <v>1</v>
      </c>
      <c r="CE572">
        <v>1</v>
      </c>
      <c r="CF572">
        <v>0</v>
      </c>
      <c r="CG572">
        <v>0</v>
      </c>
      <c r="CH572">
        <v>0</v>
      </c>
      <c r="CI572" t="s">
        <v>1809</v>
      </c>
      <c r="CJ572" t="s">
        <v>1809</v>
      </c>
      <c r="CK572" t="s">
        <v>1809</v>
      </c>
      <c r="CL572" t="s">
        <v>1809</v>
      </c>
      <c r="CM572" t="s">
        <v>1809</v>
      </c>
      <c r="CN572" t="s">
        <v>1809</v>
      </c>
      <c r="CO572" t="s">
        <v>1809</v>
      </c>
      <c r="CP572" t="s">
        <v>1809</v>
      </c>
      <c r="CQ572" t="s">
        <v>1809</v>
      </c>
      <c r="CR572" t="s">
        <v>1809</v>
      </c>
      <c r="CS572" t="s">
        <v>1809</v>
      </c>
      <c r="CT572" t="s">
        <v>1809</v>
      </c>
      <c r="CU572" t="s">
        <v>1809</v>
      </c>
      <c r="CV572" t="s">
        <v>1809</v>
      </c>
      <c r="CW572" t="s">
        <v>1809</v>
      </c>
      <c r="CX572" t="s">
        <v>1809</v>
      </c>
      <c r="CY572" t="s">
        <v>1809</v>
      </c>
      <c r="CZ572" t="s">
        <v>1809</v>
      </c>
      <c r="DA572" t="s">
        <v>1809</v>
      </c>
      <c r="DB572" t="s">
        <v>1809</v>
      </c>
      <c r="DC572" t="s">
        <v>1809</v>
      </c>
      <c r="DD572" t="s">
        <v>1809</v>
      </c>
      <c r="DE572" t="s">
        <v>1809</v>
      </c>
      <c r="DF572" t="s">
        <v>1809</v>
      </c>
      <c r="DG572" t="s">
        <v>1809</v>
      </c>
      <c r="DH572" t="s">
        <v>1809</v>
      </c>
      <c r="DI572" t="s">
        <v>1809</v>
      </c>
      <c r="DJ572" t="s">
        <v>1809</v>
      </c>
      <c r="DK572" t="s">
        <v>1809</v>
      </c>
      <c r="DL572" t="s">
        <v>1809</v>
      </c>
      <c r="DM572" t="s">
        <v>1809</v>
      </c>
      <c r="DN572" t="s">
        <v>1809</v>
      </c>
      <c r="DO572" t="s">
        <v>1809</v>
      </c>
      <c r="DP572" t="s">
        <v>1809</v>
      </c>
      <c r="DQ572" t="s">
        <v>1809</v>
      </c>
      <c r="DR572" t="s">
        <v>1809</v>
      </c>
      <c r="DS572" t="s">
        <v>1809</v>
      </c>
      <c r="DT572" t="s">
        <v>1809</v>
      </c>
      <c r="DU572" t="s">
        <v>1809</v>
      </c>
      <c r="DV572" t="s">
        <v>1809</v>
      </c>
      <c r="DW572">
        <v>0</v>
      </c>
      <c r="DX572">
        <v>0</v>
      </c>
      <c r="DY572">
        <v>0</v>
      </c>
      <c r="DZ572" t="s">
        <v>1809</v>
      </c>
      <c r="EA572">
        <v>1</v>
      </c>
      <c r="EB572">
        <v>0</v>
      </c>
      <c r="EC572">
        <v>0</v>
      </c>
      <c r="ED572">
        <v>0</v>
      </c>
      <c r="EE572">
        <v>0</v>
      </c>
      <c r="EF572">
        <v>0</v>
      </c>
      <c r="EG572">
        <v>1</v>
      </c>
      <c r="EH572">
        <v>0</v>
      </c>
      <c r="EI572">
        <v>1</v>
      </c>
      <c r="EJ572">
        <v>1</v>
      </c>
      <c r="EK572">
        <v>0</v>
      </c>
      <c r="EL572">
        <v>1</v>
      </c>
      <c r="EM572">
        <v>0</v>
      </c>
      <c r="EN572">
        <v>1</v>
      </c>
      <c r="EO572">
        <v>0</v>
      </c>
      <c r="EP572">
        <v>0</v>
      </c>
      <c r="EQ572">
        <v>0</v>
      </c>
      <c r="ER572">
        <v>1</v>
      </c>
      <c r="ES572">
        <v>1</v>
      </c>
      <c r="ET572">
        <v>1</v>
      </c>
      <c r="EU572">
        <v>1</v>
      </c>
      <c r="EV572">
        <v>0</v>
      </c>
      <c r="EW572">
        <v>0</v>
      </c>
    </row>
    <row r="573" spans="1:153" x14ac:dyDescent="0.35">
      <c r="A573" t="s">
        <v>1415</v>
      </c>
      <c r="B573" s="1">
        <v>41640</v>
      </c>
      <c r="C573" s="1">
        <v>41771</v>
      </c>
      <c r="D573">
        <v>1</v>
      </c>
      <c r="E573">
        <v>0</v>
      </c>
      <c r="F573">
        <v>0</v>
      </c>
      <c r="G573">
        <v>0</v>
      </c>
      <c r="H573">
        <v>1</v>
      </c>
      <c r="I573">
        <v>0</v>
      </c>
      <c r="J573">
        <v>1</v>
      </c>
      <c r="K573">
        <v>7</v>
      </c>
      <c r="L573">
        <v>1</v>
      </c>
      <c r="M573">
        <v>1</v>
      </c>
      <c r="N573">
        <v>1</v>
      </c>
      <c r="O573">
        <v>1</v>
      </c>
      <c r="P573">
        <v>1</v>
      </c>
      <c r="Q573">
        <v>0</v>
      </c>
      <c r="R573">
        <v>0</v>
      </c>
      <c r="S573">
        <v>0</v>
      </c>
      <c r="T573">
        <v>0</v>
      </c>
      <c r="U573">
        <v>0</v>
      </c>
      <c r="V573">
        <v>0</v>
      </c>
      <c r="W573">
        <v>0</v>
      </c>
      <c r="X573">
        <v>1</v>
      </c>
      <c r="Y573">
        <v>1</v>
      </c>
      <c r="Z573">
        <v>1</v>
      </c>
      <c r="AA573">
        <v>0</v>
      </c>
      <c r="AB573">
        <v>0</v>
      </c>
      <c r="AC573">
        <v>0</v>
      </c>
      <c r="AD573">
        <v>0</v>
      </c>
      <c r="AE573">
        <v>1</v>
      </c>
      <c r="AF573">
        <v>1</v>
      </c>
      <c r="AG573">
        <v>0</v>
      </c>
      <c r="AH573">
        <v>1</v>
      </c>
      <c r="AI573">
        <v>1</v>
      </c>
      <c r="AJ573">
        <v>1</v>
      </c>
      <c r="AK573">
        <v>0</v>
      </c>
      <c r="AL573">
        <v>0</v>
      </c>
      <c r="AM573">
        <v>0</v>
      </c>
      <c r="AN573">
        <v>0</v>
      </c>
      <c r="AO573">
        <v>0</v>
      </c>
      <c r="AP573" t="s">
        <v>1809</v>
      </c>
      <c r="AQ573" t="s">
        <v>1809</v>
      </c>
      <c r="AR573" t="s">
        <v>1809</v>
      </c>
      <c r="AS573" t="s">
        <v>1809</v>
      </c>
      <c r="AT573" t="s">
        <v>1809</v>
      </c>
      <c r="AU573" t="s">
        <v>1809</v>
      </c>
      <c r="AV573" t="s">
        <v>1809</v>
      </c>
      <c r="AW573" t="s">
        <v>1809</v>
      </c>
      <c r="AX573" t="s">
        <v>1809</v>
      </c>
      <c r="AY573" t="s">
        <v>1809</v>
      </c>
      <c r="AZ573">
        <v>0</v>
      </c>
      <c r="BA573" t="s">
        <v>1809</v>
      </c>
      <c r="BB573" t="s">
        <v>1809</v>
      </c>
      <c r="BC573" t="s">
        <v>1809</v>
      </c>
      <c r="BD573" t="s">
        <v>1809</v>
      </c>
      <c r="BE573" t="s">
        <v>1809</v>
      </c>
      <c r="BF573" t="s">
        <v>1809</v>
      </c>
      <c r="BG573" t="s">
        <v>1809</v>
      </c>
      <c r="BH573" t="s">
        <v>1809</v>
      </c>
      <c r="BI573" t="s">
        <v>1809</v>
      </c>
      <c r="BJ573" t="s">
        <v>1809</v>
      </c>
      <c r="BK573" t="s">
        <v>1809</v>
      </c>
      <c r="BL573" t="s">
        <v>1809</v>
      </c>
      <c r="BM573" t="s">
        <v>1809</v>
      </c>
      <c r="BN573" t="s">
        <v>1809</v>
      </c>
      <c r="BO573" t="s">
        <v>1809</v>
      </c>
      <c r="BP573" t="s">
        <v>1809</v>
      </c>
      <c r="BQ573" t="s">
        <v>1809</v>
      </c>
      <c r="BR573" t="s">
        <v>1809</v>
      </c>
      <c r="BS573" t="s">
        <v>1809</v>
      </c>
      <c r="BT573" t="s">
        <v>1809</v>
      </c>
      <c r="BU573" t="s">
        <v>1809</v>
      </c>
      <c r="BV573">
        <v>0</v>
      </c>
      <c r="BW573" t="s">
        <v>1809</v>
      </c>
      <c r="BX573" t="s">
        <v>1809</v>
      </c>
      <c r="BY573" t="s">
        <v>1809</v>
      </c>
      <c r="BZ573" t="s">
        <v>1809</v>
      </c>
      <c r="CA573" t="s">
        <v>1809</v>
      </c>
      <c r="CB573" t="s">
        <v>1809</v>
      </c>
      <c r="CC573" t="s">
        <v>1809</v>
      </c>
      <c r="CD573" t="s">
        <v>1809</v>
      </c>
      <c r="CE573" t="s">
        <v>1809</v>
      </c>
      <c r="CF573" t="s">
        <v>1809</v>
      </c>
      <c r="CG573" t="s">
        <v>1809</v>
      </c>
      <c r="CH573">
        <v>0</v>
      </c>
      <c r="CI573" t="s">
        <v>1809</v>
      </c>
      <c r="CJ573" t="s">
        <v>1809</v>
      </c>
      <c r="CK573" t="s">
        <v>1809</v>
      </c>
      <c r="CL573" t="s">
        <v>1809</v>
      </c>
      <c r="CM573" t="s">
        <v>1809</v>
      </c>
      <c r="CN573" t="s">
        <v>1809</v>
      </c>
      <c r="CO573" t="s">
        <v>1809</v>
      </c>
      <c r="CP573" t="s">
        <v>1809</v>
      </c>
      <c r="CQ573" t="s">
        <v>1809</v>
      </c>
      <c r="CR573" t="s">
        <v>1809</v>
      </c>
      <c r="CS573" t="s">
        <v>1809</v>
      </c>
      <c r="CT573" t="s">
        <v>1809</v>
      </c>
      <c r="CU573" t="s">
        <v>1809</v>
      </c>
      <c r="CV573" t="s">
        <v>1809</v>
      </c>
      <c r="CW573" t="s">
        <v>1809</v>
      </c>
      <c r="CX573" t="s">
        <v>1809</v>
      </c>
      <c r="CY573" t="s">
        <v>1809</v>
      </c>
      <c r="CZ573" t="s">
        <v>1809</v>
      </c>
      <c r="DA573" t="s">
        <v>1809</v>
      </c>
      <c r="DB573" t="s">
        <v>1809</v>
      </c>
      <c r="DC573" t="s">
        <v>1809</v>
      </c>
      <c r="DD573" t="s">
        <v>1809</v>
      </c>
      <c r="DE573" t="s">
        <v>1809</v>
      </c>
      <c r="DF573" t="s">
        <v>1809</v>
      </c>
      <c r="DG573" t="s">
        <v>1809</v>
      </c>
      <c r="DH573" t="s">
        <v>1809</v>
      </c>
      <c r="DI573" t="s">
        <v>1809</v>
      </c>
      <c r="DJ573" t="s">
        <v>1809</v>
      </c>
      <c r="DK573" t="s">
        <v>1809</v>
      </c>
      <c r="DL573" t="s">
        <v>1809</v>
      </c>
      <c r="DM573" t="s">
        <v>1809</v>
      </c>
      <c r="DN573" t="s">
        <v>1809</v>
      </c>
      <c r="DO573" t="s">
        <v>1809</v>
      </c>
      <c r="DP573" t="s">
        <v>1809</v>
      </c>
      <c r="DQ573" t="s">
        <v>1809</v>
      </c>
      <c r="DR573" t="s">
        <v>1809</v>
      </c>
      <c r="DS573" t="s">
        <v>1809</v>
      </c>
      <c r="DT573" t="s">
        <v>1809</v>
      </c>
      <c r="DU573" t="s">
        <v>1809</v>
      </c>
      <c r="DV573" t="s">
        <v>1809</v>
      </c>
      <c r="DW573">
        <v>0</v>
      </c>
      <c r="DX573">
        <v>0</v>
      </c>
      <c r="DY573">
        <v>0</v>
      </c>
      <c r="DZ573" t="s">
        <v>1809</v>
      </c>
      <c r="EA573">
        <v>1</v>
      </c>
      <c r="EB573">
        <v>0</v>
      </c>
      <c r="EC573">
        <v>0</v>
      </c>
      <c r="ED573">
        <v>0</v>
      </c>
      <c r="EE573">
        <v>0</v>
      </c>
      <c r="EF573">
        <v>0</v>
      </c>
      <c r="EG573">
        <v>1</v>
      </c>
      <c r="EH573">
        <v>0</v>
      </c>
      <c r="EI573">
        <v>1</v>
      </c>
      <c r="EJ573">
        <v>0</v>
      </c>
      <c r="EK573">
        <v>0</v>
      </c>
      <c r="EL573">
        <v>0</v>
      </c>
      <c r="EM573" t="s">
        <v>1809</v>
      </c>
      <c r="EN573" t="s">
        <v>1809</v>
      </c>
      <c r="EO573" t="s">
        <v>1809</v>
      </c>
      <c r="EP573" t="s">
        <v>1809</v>
      </c>
      <c r="EQ573" t="s">
        <v>1809</v>
      </c>
      <c r="ER573">
        <v>1</v>
      </c>
      <c r="ES573">
        <v>1</v>
      </c>
      <c r="ET573">
        <v>0</v>
      </c>
      <c r="EU573">
        <v>0</v>
      </c>
      <c r="EV573">
        <v>0</v>
      </c>
      <c r="EW573">
        <v>0</v>
      </c>
    </row>
    <row r="574" spans="1:153" x14ac:dyDescent="0.35">
      <c r="A574" t="s">
        <v>1415</v>
      </c>
      <c r="B574" s="1">
        <v>41772</v>
      </c>
      <c r="C574" s="1">
        <v>41820</v>
      </c>
      <c r="D574">
        <v>1</v>
      </c>
      <c r="E574">
        <v>0</v>
      </c>
      <c r="F574">
        <v>0</v>
      </c>
      <c r="G574">
        <v>0</v>
      </c>
      <c r="H574">
        <v>1</v>
      </c>
      <c r="I574">
        <v>0</v>
      </c>
      <c r="J574">
        <v>1</v>
      </c>
      <c r="K574">
        <v>7</v>
      </c>
      <c r="L574">
        <v>1</v>
      </c>
      <c r="M574">
        <v>1</v>
      </c>
      <c r="N574">
        <v>1</v>
      </c>
      <c r="O574">
        <v>1</v>
      </c>
      <c r="P574">
        <v>1</v>
      </c>
      <c r="Q574">
        <v>0</v>
      </c>
      <c r="R574">
        <v>0</v>
      </c>
      <c r="S574">
        <v>0</v>
      </c>
      <c r="T574">
        <v>0</v>
      </c>
      <c r="U574">
        <v>0</v>
      </c>
      <c r="V574">
        <v>0</v>
      </c>
      <c r="W574">
        <v>0</v>
      </c>
      <c r="X574">
        <v>1</v>
      </c>
      <c r="Y574">
        <v>1</v>
      </c>
      <c r="Z574">
        <v>1</v>
      </c>
      <c r="AA574">
        <v>0</v>
      </c>
      <c r="AB574">
        <v>0</v>
      </c>
      <c r="AC574">
        <v>0</v>
      </c>
      <c r="AD574">
        <v>0</v>
      </c>
      <c r="AE574">
        <v>1</v>
      </c>
      <c r="AF574">
        <v>1</v>
      </c>
      <c r="AG574">
        <v>0</v>
      </c>
      <c r="AH574">
        <v>1</v>
      </c>
      <c r="AI574">
        <v>1</v>
      </c>
      <c r="AJ574">
        <v>1</v>
      </c>
      <c r="AK574">
        <v>0</v>
      </c>
      <c r="AL574">
        <v>0</v>
      </c>
      <c r="AM574">
        <v>0</v>
      </c>
      <c r="AN574">
        <v>0</v>
      </c>
      <c r="AO574">
        <v>0</v>
      </c>
      <c r="AP574" t="s">
        <v>1809</v>
      </c>
      <c r="AQ574" t="s">
        <v>1809</v>
      </c>
      <c r="AR574" t="s">
        <v>1809</v>
      </c>
      <c r="AS574" t="s">
        <v>1809</v>
      </c>
      <c r="AT574" t="s">
        <v>1809</v>
      </c>
      <c r="AU574" t="s">
        <v>1809</v>
      </c>
      <c r="AV574" t="s">
        <v>1809</v>
      </c>
      <c r="AW574" t="s">
        <v>1809</v>
      </c>
      <c r="AX574" t="s">
        <v>1809</v>
      </c>
      <c r="AY574" t="s">
        <v>1809</v>
      </c>
      <c r="AZ574">
        <v>0</v>
      </c>
      <c r="BA574" t="s">
        <v>1809</v>
      </c>
      <c r="BB574" t="s">
        <v>1809</v>
      </c>
      <c r="BC574" t="s">
        <v>1809</v>
      </c>
      <c r="BD574" t="s">
        <v>1809</v>
      </c>
      <c r="BE574" t="s">
        <v>1809</v>
      </c>
      <c r="BF574" t="s">
        <v>1809</v>
      </c>
      <c r="BG574" t="s">
        <v>1809</v>
      </c>
      <c r="BH574" t="s">
        <v>1809</v>
      </c>
      <c r="BI574" t="s">
        <v>1809</v>
      </c>
      <c r="BJ574" t="s">
        <v>1809</v>
      </c>
      <c r="BK574" t="s">
        <v>1809</v>
      </c>
      <c r="BL574" t="s">
        <v>1809</v>
      </c>
      <c r="BM574" t="s">
        <v>1809</v>
      </c>
      <c r="BN574" t="s">
        <v>1809</v>
      </c>
      <c r="BO574" t="s">
        <v>1809</v>
      </c>
      <c r="BP574" t="s">
        <v>1809</v>
      </c>
      <c r="BQ574" t="s">
        <v>1809</v>
      </c>
      <c r="BR574" t="s">
        <v>1809</v>
      </c>
      <c r="BS574" t="s">
        <v>1809</v>
      </c>
      <c r="BT574" t="s">
        <v>1809</v>
      </c>
      <c r="BU574" t="s">
        <v>1809</v>
      </c>
      <c r="BV574">
        <v>0</v>
      </c>
      <c r="BW574" t="s">
        <v>1809</v>
      </c>
      <c r="BX574" t="s">
        <v>1809</v>
      </c>
      <c r="BY574" t="s">
        <v>1809</v>
      </c>
      <c r="BZ574" t="s">
        <v>1809</v>
      </c>
      <c r="CA574" t="s">
        <v>1809</v>
      </c>
      <c r="CB574" t="s">
        <v>1809</v>
      </c>
      <c r="CC574" t="s">
        <v>1809</v>
      </c>
      <c r="CD574" t="s">
        <v>1809</v>
      </c>
      <c r="CE574" t="s">
        <v>1809</v>
      </c>
      <c r="CF574" t="s">
        <v>1809</v>
      </c>
      <c r="CG574" t="s">
        <v>1809</v>
      </c>
      <c r="CH574">
        <v>0</v>
      </c>
      <c r="CI574" t="s">
        <v>1809</v>
      </c>
      <c r="CJ574" t="s">
        <v>1809</v>
      </c>
      <c r="CK574" t="s">
        <v>1809</v>
      </c>
      <c r="CL574" t="s">
        <v>1809</v>
      </c>
      <c r="CM574" t="s">
        <v>1809</v>
      </c>
      <c r="CN574" t="s">
        <v>1809</v>
      </c>
      <c r="CO574" t="s">
        <v>1809</v>
      </c>
      <c r="CP574" t="s">
        <v>1809</v>
      </c>
      <c r="CQ574" t="s">
        <v>1809</v>
      </c>
      <c r="CR574" t="s">
        <v>1809</v>
      </c>
      <c r="CS574" t="s">
        <v>1809</v>
      </c>
      <c r="CT574" t="s">
        <v>1809</v>
      </c>
      <c r="CU574" t="s">
        <v>1809</v>
      </c>
      <c r="CV574" t="s">
        <v>1809</v>
      </c>
      <c r="CW574" t="s">
        <v>1809</v>
      </c>
      <c r="CX574" t="s">
        <v>1809</v>
      </c>
      <c r="CY574" t="s">
        <v>1809</v>
      </c>
      <c r="CZ574" t="s">
        <v>1809</v>
      </c>
      <c r="DA574" t="s">
        <v>1809</v>
      </c>
      <c r="DB574" t="s">
        <v>1809</v>
      </c>
      <c r="DC574" t="s">
        <v>1809</v>
      </c>
      <c r="DD574" t="s">
        <v>1809</v>
      </c>
      <c r="DE574" t="s">
        <v>1809</v>
      </c>
      <c r="DF574" t="s">
        <v>1809</v>
      </c>
      <c r="DG574" t="s">
        <v>1809</v>
      </c>
      <c r="DH574" t="s">
        <v>1809</v>
      </c>
      <c r="DI574" t="s">
        <v>1809</v>
      </c>
      <c r="DJ574" t="s">
        <v>1809</v>
      </c>
      <c r="DK574" t="s">
        <v>1809</v>
      </c>
      <c r="DL574" t="s">
        <v>1809</v>
      </c>
      <c r="DM574" t="s">
        <v>1809</v>
      </c>
      <c r="DN574" t="s">
        <v>1809</v>
      </c>
      <c r="DO574" t="s">
        <v>1809</v>
      </c>
      <c r="DP574" t="s">
        <v>1809</v>
      </c>
      <c r="DQ574" t="s">
        <v>1809</v>
      </c>
      <c r="DR574" t="s">
        <v>1809</v>
      </c>
      <c r="DS574" t="s">
        <v>1809</v>
      </c>
      <c r="DT574" t="s">
        <v>1809</v>
      </c>
      <c r="DU574" t="s">
        <v>1809</v>
      </c>
      <c r="DV574" t="s">
        <v>1809</v>
      </c>
      <c r="DW574">
        <v>0</v>
      </c>
      <c r="DX574">
        <v>0</v>
      </c>
      <c r="DY574">
        <v>0</v>
      </c>
      <c r="DZ574" t="s">
        <v>1809</v>
      </c>
      <c r="EA574">
        <v>1</v>
      </c>
      <c r="EB574">
        <v>0</v>
      </c>
      <c r="EC574">
        <v>0</v>
      </c>
      <c r="ED574">
        <v>0</v>
      </c>
      <c r="EE574">
        <v>0</v>
      </c>
      <c r="EF574">
        <v>0</v>
      </c>
      <c r="EG574">
        <v>1</v>
      </c>
      <c r="EH574">
        <v>0</v>
      </c>
      <c r="EI574">
        <v>1</v>
      </c>
      <c r="EJ574">
        <v>0</v>
      </c>
      <c r="EK574">
        <v>1</v>
      </c>
      <c r="EL574">
        <v>0</v>
      </c>
      <c r="EM574" t="s">
        <v>1809</v>
      </c>
      <c r="EN574" t="s">
        <v>1809</v>
      </c>
      <c r="EO574" t="s">
        <v>1809</v>
      </c>
      <c r="EP574" t="s">
        <v>1809</v>
      </c>
      <c r="EQ574" t="s">
        <v>1809</v>
      </c>
      <c r="ER574">
        <v>1</v>
      </c>
      <c r="ES574">
        <v>1</v>
      </c>
      <c r="ET574">
        <v>0</v>
      </c>
      <c r="EU574">
        <v>0</v>
      </c>
      <c r="EV574">
        <v>0</v>
      </c>
      <c r="EW574">
        <v>0</v>
      </c>
    </row>
    <row r="575" spans="1:153" x14ac:dyDescent="0.35">
      <c r="A575" t="s">
        <v>1415</v>
      </c>
      <c r="B575" s="1">
        <v>41821</v>
      </c>
      <c r="C575" s="1">
        <v>42135</v>
      </c>
      <c r="D575">
        <v>1</v>
      </c>
      <c r="E575">
        <v>0</v>
      </c>
      <c r="F575">
        <v>0</v>
      </c>
      <c r="G575">
        <v>0</v>
      </c>
      <c r="H575">
        <v>1</v>
      </c>
      <c r="I575">
        <v>0</v>
      </c>
      <c r="J575">
        <v>1</v>
      </c>
      <c r="K575">
        <v>7</v>
      </c>
      <c r="L575">
        <v>1</v>
      </c>
      <c r="M575">
        <v>1</v>
      </c>
      <c r="N575">
        <v>1</v>
      </c>
      <c r="O575">
        <v>1</v>
      </c>
      <c r="P575">
        <v>1</v>
      </c>
      <c r="Q575">
        <v>0</v>
      </c>
      <c r="R575">
        <v>0</v>
      </c>
      <c r="S575">
        <v>0</v>
      </c>
      <c r="T575">
        <v>0</v>
      </c>
      <c r="U575">
        <v>0</v>
      </c>
      <c r="V575">
        <v>0</v>
      </c>
      <c r="W575">
        <v>0</v>
      </c>
      <c r="X575">
        <v>1</v>
      </c>
      <c r="Y575">
        <v>1</v>
      </c>
      <c r="Z575">
        <v>1</v>
      </c>
      <c r="AA575">
        <v>0</v>
      </c>
      <c r="AB575">
        <v>0</v>
      </c>
      <c r="AC575">
        <v>0</v>
      </c>
      <c r="AD575">
        <v>0</v>
      </c>
      <c r="AE575">
        <v>1</v>
      </c>
      <c r="AF575">
        <v>1</v>
      </c>
      <c r="AG575">
        <v>0</v>
      </c>
      <c r="AH575">
        <v>1</v>
      </c>
      <c r="AI575">
        <v>1</v>
      </c>
      <c r="AJ575">
        <v>1</v>
      </c>
      <c r="AK575">
        <v>0</v>
      </c>
      <c r="AL575">
        <v>0</v>
      </c>
      <c r="AM575">
        <v>0</v>
      </c>
      <c r="AN575">
        <v>0</v>
      </c>
      <c r="AO575">
        <v>0</v>
      </c>
      <c r="AP575" t="s">
        <v>1809</v>
      </c>
      <c r="AQ575" t="s">
        <v>1809</v>
      </c>
      <c r="AR575" t="s">
        <v>1809</v>
      </c>
      <c r="AS575" t="s">
        <v>1809</v>
      </c>
      <c r="AT575" t="s">
        <v>1809</v>
      </c>
      <c r="AU575" t="s">
        <v>1809</v>
      </c>
      <c r="AV575" t="s">
        <v>1809</v>
      </c>
      <c r="AW575" t="s">
        <v>1809</v>
      </c>
      <c r="AX575" t="s">
        <v>1809</v>
      </c>
      <c r="AY575" t="s">
        <v>1809</v>
      </c>
      <c r="AZ575">
        <v>0</v>
      </c>
      <c r="BA575" t="s">
        <v>1809</v>
      </c>
      <c r="BB575" t="s">
        <v>1809</v>
      </c>
      <c r="BC575" t="s">
        <v>1809</v>
      </c>
      <c r="BD575" t="s">
        <v>1809</v>
      </c>
      <c r="BE575" t="s">
        <v>1809</v>
      </c>
      <c r="BF575" t="s">
        <v>1809</v>
      </c>
      <c r="BG575" t="s">
        <v>1809</v>
      </c>
      <c r="BH575" t="s">
        <v>1809</v>
      </c>
      <c r="BI575" t="s">
        <v>1809</v>
      </c>
      <c r="BJ575" t="s">
        <v>1809</v>
      </c>
      <c r="BK575" t="s">
        <v>1809</v>
      </c>
      <c r="BL575" t="s">
        <v>1809</v>
      </c>
      <c r="BM575" t="s">
        <v>1809</v>
      </c>
      <c r="BN575" t="s">
        <v>1809</v>
      </c>
      <c r="BO575" t="s">
        <v>1809</v>
      </c>
      <c r="BP575" t="s">
        <v>1809</v>
      </c>
      <c r="BQ575" t="s">
        <v>1809</v>
      </c>
      <c r="BR575" t="s">
        <v>1809</v>
      </c>
      <c r="BS575" t="s">
        <v>1809</v>
      </c>
      <c r="BT575" t="s">
        <v>1809</v>
      </c>
      <c r="BU575" t="s">
        <v>1809</v>
      </c>
      <c r="BV575">
        <v>0</v>
      </c>
      <c r="BW575" t="s">
        <v>1809</v>
      </c>
      <c r="BX575" t="s">
        <v>1809</v>
      </c>
      <c r="BY575" t="s">
        <v>1809</v>
      </c>
      <c r="BZ575" t="s">
        <v>1809</v>
      </c>
      <c r="CA575" t="s">
        <v>1809</v>
      </c>
      <c r="CB575" t="s">
        <v>1809</v>
      </c>
      <c r="CC575" t="s">
        <v>1809</v>
      </c>
      <c r="CD575" t="s">
        <v>1809</v>
      </c>
      <c r="CE575" t="s">
        <v>1809</v>
      </c>
      <c r="CF575" t="s">
        <v>1809</v>
      </c>
      <c r="CG575" t="s">
        <v>1809</v>
      </c>
      <c r="CH575">
        <v>0</v>
      </c>
      <c r="CI575" t="s">
        <v>1809</v>
      </c>
      <c r="CJ575" t="s">
        <v>1809</v>
      </c>
      <c r="CK575" t="s">
        <v>1809</v>
      </c>
      <c r="CL575" t="s">
        <v>1809</v>
      </c>
      <c r="CM575" t="s">
        <v>1809</v>
      </c>
      <c r="CN575" t="s">
        <v>1809</v>
      </c>
      <c r="CO575" t="s">
        <v>1809</v>
      </c>
      <c r="CP575" t="s">
        <v>1809</v>
      </c>
      <c r="CQ575" t="s">
        <v>1809</v>
      </c>
      <c r="CR575" t="s">
        <v>1809</v>
      </c>
      <c r="CS575" t="s">
        <v>1809</v>
      </c>
      <c r="CT575" t="s">
        <v>1809</v>
      </c>
      <c r="CU575" t="s">
        <v>1809</v>
      </c>
      <c r="CV575" t="s">
        <v>1809</v>
      </c>
      <c r="CW575" t="s">
        <v>1809</v>
      </c>
      <c r="CX575" t="s">
        <v>1809</v>
      </c>
      <c r="CY575" t="s">
        <v>1809</v>
      </c>
      <c r="CZ575" t="s">
        <v>1809</v>
      </c>
      <c r="DA575" t="s">
        <v>1809</v>
      </c>
      <c r="DB575" t="s">
        <v>1809</v>
      </c>
      <c r="DC575" t="s">
        <v>1809</v>
      </c>
      <c r="DD575" t="s">
        <v>1809</v>
      </c>
      <c r="DE575" t="s">
        <v>1809</v>
      </c>
      <c r="DF575" t="s">
        <v>1809</v>
      </c>
      <c r="DG575" t="s">
        <v>1809</v>
      </c>
      <c r="DH575" t="s">
        <v>1809</v>
      </c>
      <c r="DI575" t="s">
        <v>1809</v>
      </c>
      <c r="DJ575" t="s">
        <v>1809</v>
      </c>
      <c r="DK575" t="s">
        <v>1809</v>
      </c>
      <c r="DL575" t="s">
        <v>1809</v>
      </c>
      <c r="DM575" t="s">
        <v>1809</v>
      </c>
      <c r="DN575" t="s">
        <v>1809</v>
      </c>
      <c r="DO575" t="s">
        <v>1809</v>
      </c>
      <c r="DP575" t="s">
        <v>1809</v>
      </c>
      <c r="DQ575" t="s">
        <v>1809</v>
      </c>
      <c r="DR575" t="s">
        <v>1809</v>
      </c>
      <c r="DS575" t="s">
        <v>1809</v>
      </c>
      <c r="DT575" t="s">
        <v>1809</v>
      </c>
      <c r="DU575" t="s">
        <v>1809</v>
      </c>
      <c r="DV575" t="s">
        <v>1809</v>
      </c>
      <c r="DW575">
        <v>0</v>
      </c>
      <c r="DX575">
        <v>0</v>
      </c>
      <c r="DY575">
        <v>0</v>
      </c>
      <c r="DZ575" t="s">
        <v>1809</v>
      </c>
      <c r="EA575">
        <v>1</v>
      </c>
      <c r="EB575">
        <v>0</v>
      </c>
      <c r="EC575">
        <v>0</v>
      </c>
      <c r="ED575">
        <v>0</v>
      </c>
      <c r="EE575">
        <v>0</v>
      </c>
      <c r="EF575">
        <v>0</v>
      </c>
      <c r="EG575">
        <v>1</v>
      </c>
      <c r="EH575">
        <v>0</v>
      </c>
      <c r="EI575">
        <v>1</v>
      </c>
      <c r="EJ575">
        <v>0</v>
      </c>
      <c r="EK575">
        <v>1</v>
      </c>
      <c r="EL575">
        <v>0</v>
      </c>
      <c r="EM575" t="s">
        <v>1809</v>
      </c>
      <c r="EN575" t="s">
        <v>1809</v>
      </c>
      <c r="EO575" t="s">
        <v>1809</v>
      </c>
      <c r="EP575" t="s">
        <v>1809</v>
      </c>
      <c r="EQ575" t="s">
        <v>1809</v>
      </c>
      <c r="ER575">
        <v>1</v>
      </c>
      <c r="ES575">
        <v>1</v>
      </c>
      <c r="ET575">
        <v>0</v>
      </c>
      <c r="EU575">
        <v>0</v>
      </c>
      <c r="EV575">
        <v>0</v>
      </c>
      <c r="EW575">
        <v>0</v>
      </c>
    </row>
    <row r="576" spans="1:153" x14ac:dyDescent="0.35">
      <c r="A576" t="s">
        <v>1415</v>
      </c>
      <c r="B576" s="1">
        <v>42136</v>
      </c>
      <c r="C576" s="1">
        <v>42185</v>
      </c>
      <c r="D576">
        <v>1</v>
      </c>
      <c r="E576">
        <v>0</v>
      </c>
      <c r="F576">
        <v>0</v>
      </c>
      <c r="G576">
        <v>0</v>
      </c>
      <c r="H576">
        <v>1</v>
      </c>
      <c r="I576">
        <v>0</v>
      </c>
      <c r="J576">
        <v>1</v>
      </c>
      <c r="K576">
        <v>7</v>
      </c>
      <c r="L576">
        <v>1</v>
      </c>
      <c r="M576">
        <v>1</v>
      </c>
      <c r="N576">
        <v>1</v>
      </c>
      <c r="O576">
        <v>1</v>
      </c>
      <c r="P576">
        <v>1</v>
      </c>
      <c r="Q576">
        <v>0</v>
      </c>
      <c r="R576">
        <v>0</v>
      </c>
      <c r="S576">
        <v>0</v>
      </c>
      <c r="T576">
        <v>0</v>
      </c>
      <c r="U576">
        <v>0</v>
      </c>
      <c r="V576">
        <v>0</v>
      </c>
      <c r="W576">
        <v>0</v>
      </c>
      <c r="X576">
        <v>1</v>
      </c>
      <c r="Y576">
        <v>1</v>
      </c>
      <c r="Z576">
        <v>1</v>
      </c>
      <c r="AA576">
        <v>0</v>
      </c>
      <c r="AB576">
        <v>0</v>
      </c>
      <c r="AC576">
        <v>0</v>
      </c>
      <c r="AD576">
        <v>0</v>
      </c>
      <c r="AE576">
        <v>1</v>
      </c>
      <c r="AF576">
        <v>1</v>
      </c>
      <c r="AG576">
        <v>0</v>
      </c>
      <c r="AH576">
        <v>1</v>
      </c>
      <c r="AI576">
        <v>1</v>
      </c>
      <c r="AJ576">
        <v>1</v>
      </c>
      <c r="AK576">
        <v>0</v>
      </c>
      <c r="AL576">
        <v>0</v>
      </c>
      <c r="AM576">
        <v>0</v>
      </c>
      <c r="AN576">
        <v>0</v>
      </c>
      <c r="AO576">
        <v>0</v>
      </c>
      <c r="AP576" t="s">
        <v>1809</v>
      </c>
      <c r="AQ576" t="s">
        <v>1809</v>
      </c>
      <c r="AR576" t="s">
        <v>1809</v>
      </c>
      <c r="AS576" t="s">
        <v>1809</v>
      </c>
      <c r="AT576" t="s">
        <v>1809</v>
      </c>
      <c r="AU576" t="s">
        <v>1809</v>
      </c>
      <c r="AV576" t="s">
        <v>1809</v>
      </c>
      <c r="AW576" t="s">
        <v>1809</v>
      </c>
      <c r="AX576" t="s">
        <v>1809</v>
      </c>
      <c r="AY576" t="s">
        <v>1809</v>
      </c>
      <c r="AZ576">
        <v>0</v>
      </c>
      <c r="BA576" t="s">
        <v>1809</v>
      </c>
      <c r="BB576" t="s">
        <v>1809</v>
      </c>
      <c r="BC576" t="s">
        <v>1809</v>
      </c>
      <c r="BD576" t="s">
        <v>1809</v>
      </c>
      <c r="BE576" t="s">
        <v>1809</v>
      </c>
      <c r="BF576" t="s">
        <v>1809</v>
      </c>
      <c r="BG576" t="s">
        <v>1809</v>
      </c>
      <c r="BH576" t="s">
        <v>1809</v>
      </c>
      <c r="BI576" t="s">
        <v>1809</v>
      </c>
      <c r="BJ576" t="s">
        <v>1809</v>
      </c>
      <c r="BK576" t="s">
        <v>1809</v>
      </c>
      <c r="BL576" t="s">
        <v>1809</v>
      </c>
      <c r="BM576" t="s">
        <v>1809</v>
      </c>
      <c r="BN576" t="s">
        <v>1809</v>
      </c>
      <c r="BO576" t="s">
        <v>1809</v>
      </c>
      <c r="BP576" t="s">
        <v>1809</v>
      </c>
      <c r="BQ576" t="s">
        <v>1809</v>
      </c>
      <c r="BR576" t="s">
        <v>1809</v>
      </c>
      <c r="BS576" t="s">
        <v>1809</v>
      </c>
      <c r="BT576" t="s">
        <v>1809</v>
      </c>
      <c r="BU576" t="s">
        <v>1809</v>
      </c>
      <c r="BV576">
        <v>0</v>
      </c>
      <c r="BW576" t="s">
        <v>1809</v>
      </c>
      <c r="BX576" t="s">
        <v>1809</v>
      </c>
      <c r="BY576" t="s">
        <v>1809</v>
      </c>
      <c r="BZ576" t="s">
        <v>1809</v>
      </c>
      <c r="CA576" t="s">
        <v>1809</v>
      </c>
      <c r="CB576" t="s">
        <v>1809</v>
      </c>
      <c r="CC576" t="s">
        <v>1809</v>
      </c>
      <c r="CD576" t="s">
        <v>1809</v>
      </c>
      <c r="CE576" t="s">
        <v>1809</v>
      </c>
      <c r="CF576" t="s">
        <v>1809</v>
      </c>
      <c r="CG576" t="s">
        <v>1809</v>
      </c>
      <c r="CH576">
        <v>0</v>
      </c>
      <c r="CI576" t="s">
        <v>1809</v>
      </c>
      <c r="CJ576" t="s">
        <v>1809</v>
      </c>
      <c r="CK576" t="s">
        <v>1809</v>
      </c>
      <c r="CL576" t="s">
        <v>1809</v>
      </c>
      <c r="CM576" t="s">
        <v>1809</v>
      </c>
      <c r="CN576" t="s">
        <v>1809</v>
      </c>
      <c r="CO576" t="s">
        <v>1809</v>
      </c>
      <c r="CP576" t="s">
        <v>1809</v>
      </c>
      <c r="CQ576" t="s">
        <v>1809</v>
      </c>
      <c r="CR576" t="s">
        <v>1809</v>
      </c>
      <c r="CS576" t="s">
        <v>1809</v>
      </c>
      <c r="CT576" t="s">
        <v>1809</v>
      </c>
      <c r="CU576" t="s">
        <v>1809</v>
      </c>
      <c r="CV576" t="s">
        <v>1809</v>
      </c>
      <c r="CW576" t="s">
        <v>1809</v>
      </c>
      <c r="CX576" t="s">
        <v>1809</v>
      </c>
      <c r="CY576" t="s">
        <v>1809</v>
      </c>
      <c r="CZ576" t="s">
        <v>1809</v>
      </c>
      <c r="DA576" t="s">
        <v>1809</v>
      </c>
      <c r="DB576" t="s">
        <v>1809</v>
      </c>
      <c r="DC576" t="s">
        <v>1809</v>
      </c>
      <c r="DD576" t="s">
        <v>1809</v>
      </c>
      <c r="DE576" t="s">
        <v>1809</v>
      </c>
      <c r="DF576" t="s">
        <v>1809</v>
      </c>
      <c r="DG576" t="s">
        <v>1809</v>
      </c>
      <c r="DH576" t="s">
        <v>1809</v>
      </c>
      <c r="DI576" t="s">
        <v>1809</v>
      </c>
      <c r="DJ576" t="s">
        <v>1809</v>
      </c>
      <c r="DK576" t="s">
        <v>1809</v>
      </c>
      <c r="DL576" t="s">
        <v>1809</v>
      </c>
      <c r="DM576" t="s">
        <v>1809</v>
      </c>
      <c r="DN576" t="s">
        <v>1809</v>
      </c>
      <c r="DO576" t="s">
        <v>1809</v>
      </c>
      <c r="DP576" t="s">
        <v>1809</v>
      </c>
      <c r="DQ576" t="s">
        <v>1809</v>
      </c>
      <c r="DR576" t="s">
        <v>1809</v>
      </c>
      <c r="DS576" t="s">
        <v>1809</v>
      </c>
      <c r="DT576" t="s">
        <v>1809</v>
      </c>
      <c r="DU576" t="s">
        <v>1809</v>
      </c>
      <c r="DV576" t="s">
        <v>1809</v>
      </c>
      <c r="DW576">
        <v>0</v>
      </c>
      <c r="DX576">
        <v>0</v>
      </c>
      <c r="DY576">
        <v>0</v>
      </c>
      <c r="DZ576" t="s">
        <v>1809</v>
      </c>
      <c r="EA576">
        <v>1</v>
      </c>
      <c r="EB576">
        <v>0</v>
      </c>
      <c r="EC576">
        <v>0</v>
      </c>
      <c r="ED576">
        <v>0</v>
      </c>
      <c r="EE576">
        <v>0</v>
      </c>
      <c r="EF576">
        <v>0</v>
      </c>
      <c r="EG576">
        <v>1</v>
      </c>
      <c r="EH576">
        <v>0</v>
      </c>
      <c r="EI576">
        <v>1</v>
      </c>
      <c r="EJ576">
        <v>0</v>
      </c>
      <c r="EK576">
        <v>1</v>
      </c>
      <c r="EL576">
        <v>0</v>
      </c>
      <c r="EM576" t="s">
        <v>1809</v>
      </c>
      <c r="EN576" t="s">
        <v>1809</v>
      </c>
      <c r="EO576" t="s">
        <v>1809</v>
      </c>
      <c r="EP576" t="s">
        <v>1809</v>
      </c>
      <c r="EQ576" t="s">
        <v>1809</v>
      </c>
      <c r="ER576">
        <v>1</v>
      </c>
      <c r="ES576">
        <v>0</v>
      </c>
      <c r="ET576">
        <v>0</v>
      </c>
      <c r="EU576">
        <v>1</v>
      </c>
      <c r="EV576">
        <v>0</v>
      </c>
      <c r="EW576">
        <v>0</v>
      </c>
    </row>
    <row r="577" spans="1:153" x14ac:dyDescent="0.35">
      <c r="A577" t="s">
        <v>1415</v>
      </c>
      <c r="B577" s="1">
        <v>42186</v>
      </c>
      <c r="C577" s="1">
        <v>42369</v>
      </c>
      <c r="D577">
        <v>1</v>
      </c>
      <c r="E577">
        <v>0</v>
      </c>
      <c r="F577">
        <v>0</v>
      </c>
      <c r="G577">
        <v>0</v>
      </c>
      <c r="H577">
        <v>1</v>
      </c>
      <c r="I577">
        <v>0</v>
      </c>
      <c r="J577">
        <v>1</v>
      </c>
      <c r="K577">
        <v>2</v>
      </c>
      <c r="L577">
        <v>1</v>
      </c>
      <c r="M577">
        <v>1</v>
      </c>
      <c r="N577">
        <v>1</v>
      </c>
      <c r="O577">
        <v>1</v>
      </c>
      <c r="P577">
        <v>1</v>
      </c>
      <c r="Q577">
        <v>0</v>
      </c>
      <c r="R577">
        <v>0</v>
      </c>
      <c r="S577">
        <v>0</v>
      </c>
      <c r="T577">
        <v>0</v>
      </c>
      <c r="U577">
        <v>0</v>
      </c>
      <c r="V577">
        <v>0</v>
      </c>
      <c r="W577">
        <v>0</v>
      </c>
      <c r="X577">
        <v>1</v>
      </c>
      <c r="Y577">
        <v>1</v>
      </c>
      <c r="Z577">
        <v>1</v>
      </c>
      <c r="AA577">
        <v>0</v>
      </c>
      <c r="AB577">
        <v>0</v>
      </c>
      <c r="AC577">
        <v>0</v>
      </c>
      <c r="AD577">
        <v>0</v>
      </c>
      <c r="AE577">
        <v>1</v>
      </c>
      <c r="AF577">
        <v>1</v>
      </c>
      <c r="AG577">
        <v>0</v>
      </c>
      <c r="AH577">
        <v>1</v>
      </c>
      <c r="AI577">
        <v>1</v>
      </c>
      <c r="AJ577">
        <v>1</v>
      </c>
      <c r="AK577">
        <v>0</v>
      </c>
      <c r="AL577">
        <v>0</v>
      </c>
      <c r="AM577">
        <v>0</v>
      </c>
      <c r="AN577">
        <v>0</v>
      </c>
      <c r="AO577">
        <v>0</v>
      </c>
      <c r="AP577" t="s">
        <v>1809</v>
      </c>
      <c r="AQ577" t="s">
        <v>1809</v>
      </c>
      <c r="AR577" t="s">
        <v>1809</v>
      </c>
      <c r="AS577" t="s">
        <v>1809</v>
      </c>
      <c r="AT577" t="s">
        <v>1809</v>
      </c>
      <c r="AU577" t="s">
        <v>1809</v>
      </c>
      <c r="AV577" t="s">
        <v>1809</v>
      </c>
      <c r="AW577" t="s">
        <v>1809</v>
      </c>
      <c r="AX577" t="s">
        <v>1809</v>
      </c>
      <c r="AY577" t="s">
        <v>1809</v>
      </c>
      <c r="AZ577">
        <v>0</v>
      </c>
      <c r="BA577" t="s">
        <v>1809</v>
      </c>
      <c r="BB577" t="s">
        <v>1809</v>
      </c>
      <c r="BC577" t="s">
        <v>1809</v>
      </c>
      <c r="BD577" t="s">
        <v>1809</v>
      </c>
      <c r="BE577" t="s">
        <v>1809</v>
      </c>
      <c r="BF577" t="s">
        <v>1809</v>
      </c>
      <c r="BG577" t="s">
        <v>1809</v>
      </c>
      <c r="BH577" t="s">
        <v>1809</v>
      </c>
      <c r="BI577" t="s">
        <v>1809</v>
      </c>
      <c r="BJ577" t="s">
        <v>1809</v>
      </c>
      <c r="BK577" t="s">
        <v>1809</v>
      </c>
      <c r="BL577" t="s">
        <v>1809</v>
      </c>
      <c r="BM577" t="s">
        <v>1809</v>
      </c>
      <c r="BN577" t="s">
        <v>1809</v>
      </c>
      <c r="BO577" t="s">
        <v>1809</v>
      </c>
      <c r="BP577" t="s">
        <v>1809</v>
      </c>
      <c r="BQ577" t="s">
        <v>1809</v>
      </c>
      <c r="BR577" t="s">
        <v>1809</v>
      </c>
      <c r="BS577" t="s">
        <v>1809</v>
      </c>
      <c r="BT577" t="s">
        <v>1809</v>
      </c>
      <c r="BU577" t="s">
        <v>1809</v>
      </c>
      <c r="BV577">
        <v>0</v>
      </c>
      <c r="BW577" t="s">
        <v>1809</v>
      </c>
      <c r="BX577" t="s">
        <v>1809</v>
      </c>
      <c r="BY577" t="s">
        <v>1809</v>
      </c>
      <c r="BZ577" t="s">
        <v>1809</v>
      </c>
      <c r="CA577" t="s">
        <v>1809</v>
      </c>
      <c r="CB577" t="s">
        <v>1809</v>
      </c>
      <c r="CC577" t="s">
        <v>1809</v>
      </c>
      <c r="CD577" t="s">
        <v>1809</v>
      </c>
      <c r="CE577" t="s">
        <v>1809</v>
      </c>
      <c r="CF577" t="s">
        <v>1809</v>
      </c>
      <c r="CG577" t="s">
        <v>1809</v>
      </c>
      <c r="CH577">
        <v>0</v>
      </c>
      <c r="CI577" t="s">
        <v>1809</v>
      </c>
      <c r="CJ577" t="s">
        <v>1809</v>
      </c>
      <c r="CK577" t="s">
        <v>1809</v>
      </c>
      <c r="CL577" t="s">
        <v>1809</v>
      </c>
      <c r="CM577" t="s">
        <v>1809</v>
      </c>
      <c r="CN577" t="s">
        <v>1809</v>
      </c>
      <c r="CO577" t="s">
        <v>1809</v>
      </c>
      <c r="CP577" t="s">
        <v>1809</v>
      </c>
      <c r="CQ577" t="s">
        <v>1809</v>
      </c>
      <c r="CR577" t="s">
        <v>1809</v>
      </c>
      <c r="CS577" t="s">
        <v>1809</v>
      </c>
      <c r="CT577" t="s">
        <v>1809</v>
      </c>
      <c r="CU577" t="s">
        <v>1809</v>
      </c>
      <c r="CV577" t="s">
        <v>1809</v>
      </c>
      <c r="CW577" t="s">
        <v>1809</v>
      </c>
      <c r="CX577" t="s">
        <v>1809</v>
      </c>
      <c r="CY577" t="s">
        <v>1809</v>
      </c>
      <c r="CZ577" t="s">
        <v>1809</v>
      </c>
      <c r="DA577" t="s">
        <v>1809</v>
      </c>
      <c r="DB577" t="s">
        <v>1809</v>
      </c>
      <c r="DC577" t="s">
        <v>1809</v>
      </c>
      <c r="DD577" t="s">
        <v>1809</v>
      </c>
      <c r="DE577" t="s">
        <v>1809</v>
      </c>
      <c r="DF577" t="s">
        <v>1809</v>
      </c>
      <c r="DG577" t="s">
        <v>1809</v>
      </c>
      <c r="DH577" t="s">
        <v>1809</v>
      </c>
      <c r="DI577" t="s">
        <v>1809</v>
      </c>
      <c r="DJ577" t="s">
        <v>1809</v>
      </c>
      <c r="DK577" t="s">
        <v>1809</v>
      </c>
      <c r="DL577" t="s">
        <v>1809</v>
      </c>
      <c r="DM577" t="s">
        <v>1809</v>
      </c>
      <c r="DN577" t="s">
        <v>1809</v>
      </c>
      <c r="DO577" t="s">
        <v>1809</v>
      </c>
      <c r="DP577" t="s">
        <v>1809</v>
      </c>
      <c r="DQ577" t="s">
        <v>1809</v>
      </c>
      <c r="DR577" t="s">
        <v>1809</v>
      </c>
      <c r="DS577" t="s">
        <v>1809</v>
      </c>
      <c r="DT577" t="s">
        <v>1809</v>
      </c>
      <c r="DU577" t="s">
        <v>1809</v>
      </c>
      <c r="DV577" t="s">
        <v>1809</v>
      </c>
      <c r="DW577">
        <v>0</v>
      </c>
      <c r="DX577">
        <v>0</v>
      </c>
      <c r="DY577">
        <v>0</v>
      </c>
      <c r="DZ577" t="s">
        <v>1809</v>
      </c>
      <c r="EA577">
        <v>1</v>
      </c>
      <c r="EB577">
        <v>0</v>
      </c>
      <c r="EC577">
        <v>0</v>
      </c>
      <c r="ED577">
        <v>0</v>
      </c>
      <c r="EE577">
        <v>0</v>
      </c>
      <c r="EF577">
        <v>0</v>
      </c>
      <c r="EG577">
        <v>1</v>
      </c>
      <c r="EH577">
        <v>0</v>
      </c>
      <c r="EI577">
        <v>1</v>
      </c>
      <c r="EJ577">
        <v>0</v>
      </c>
      <c r="EK577">
        <v>1</v>
      </c>
      <c r="EL577">
        <v>0</v>
      </c>
      <c r="EM577" t="s">
        <v>1809</v>
      </c>
      <c r="EN577" t="s">
        <v>1809</v>
      </c>
      <c r="EO577" t="s">
        <v>1809</v>
      </c>
      <c r="EP577" t="s">
        <v>1809</v>
      </c>
      <c r="EQ577" t="s">
        <v>1809</v>
      </c>
      <c r="ER577">
        <v>1</v>
      </c>
      <c r="ES577">
        <v>0</v>
      </c>
      <c r="ET577">
        <v>0</v>
      </c>
      <c r="EU577">
        <v>1</v>
      </c>
      <c r="EV577">
        <v>0</v>
      </c>
      <c r="EW577">
        <v>0</v>
      </c>
    </row>
    <row r="578" spans="1:153" x14ac:dyDescent="0.35">
      <c r="A578" t="s">
        <v>1415</v>
      </c>
      <c r="B578" s="1">
        <v>42370</v>
      </c>
      <c r="C578" s="1">
        <v>42499</v>
      </c>
      <c r="D578">
        <v>1</v>
      </c>
      <c r="E578">
        <v>0</v>
      </c>
      <c r="F578">
        <v>0</v>
      </c>
      <c r="G578">
        <v>0</v>
      </c>
      <c r="H578">
        <v>1</v>
      </c>
      <c r="I578">
        <v>0</v>
      </c>
      <c r="J578">
        <v>1</v>
      </c>
      <c r="K578">
        <v>2</v>
      </c>
      <c r="L578">
        <v>1</v>
      </c>
      <c r="M578">
        <v>1</v>
      </c>
      <c r="N578">
        <v>1</v>
      </c>
      <c r="O578">
        <v>1</v>
      </c>
      <c r="P578">
        <v>1</v>
      </c>
      <c r="Q578">
        <v>0</v>
      </c>
      <c r="R578">
        <v>0</v>
      </c>
      <c r="S578">
        <v>0</v>
      </c>
      <c r="T578">
        <v>0</v>
      </c>
      <c r="U578">
        <v>0</v>
      </c>
      <c r="V578">
        <v>0</v>
      </c>
      <c r="W578">
        <v>0</v>
      </c>
      <c r="X578">
        <v>1</v>
      </c>
      <c r="Y578">
        <v>1</v>
      </c>
      <c r="Z578">
        <v>1</v>
      </c>
      <c r="AA578">
        <v>0</v>
      </c>
      <c r="AB578">
        <v>0</v>
      </c>
      <c r="AC578">
        <v>0</v>
      </c>
      <c r="AD578">
        <v>0</v>
      </c>
      <c r="AE578">
        <v>1</v>
      </c>
      <c r="AF578">
        <v>1</v>
      </c>
      <c r="AG578">
        <v>0</v>
      </c>
      <c r="AH578">
        <v>1</v>
      </c>
      <c r="AI578">
        <v>1</v>
      </c>
      <c r="AJ578">
        <v>1</v>
      </c>
      <c r="AK578">
        <v>0</v>
      </c>
      <c r="AL578">
        <v>0</v>
      </c>
      <c r="AM578">
        <v>0</v>
      </c>
      <c r="AN578">
        <v>0</v>
      </c>
      <c r="AO578">
        <v>0</v>
      </c>
      <c r="AP578" t="s">
        <v>1809</v>
      </c>
      <c r="AQ578" t="s">
        <v>1809</v>
      </c>
      <c r="AR578" t="s">
        <v>1809</v>
      </c>
      <c r="AS578" t="s">
        <v>1809</v>
      </c>
      <c r="AT578" t="s">
        <v>1809</v>
      </c>
      <c r="AU578" t="s">
        <v>1809</v>
      </c>
      <c r="AV578" t="s">
        <v>1809</v>
      </c>
      <c r="AW578" t="s">
        <v>1809</v>
      </c>
      <c r="AX578" t="s">
        <v>1809</v>
      </c>
      <c r="AY578" t="s">
        <v>1809</v>
      </c>
      <c r="AZ578">
        <v>0</v>
      </c>
      <c r="BA578" t="s">
        <v>1809</v>
      </c>
      <c r="BB578" t="s">
        <v>1809</v>
      </c>
      <c r="BC578" t="s">
        <v>1809</v>
      </c>
      <c r="BD578" t="s">
        <v>1809</v>
      </c>
      <c r="BE578" t="s">
        <v>1809</v>
      </c>
      <c r="BF578" t="s">
        <v>1809</v>
      </c>
      <c r="BG578" t="s">
        <v>1809</v>
      </c>
      <c r="BH578" t="s">
        <v>1809</v>
      </c>
      <c r="BI578" t="s">
        <v>1809</v>
      </c>
      <c r="BJ578" t="s">
        <v>1809</v>
      </c>
      <c r="BK578" t="s">
        <v>1809</v>
      </c>
      <c r="BL578" t="s">
        <v>1809</v>
      </c>
      <c r="BM578" t="s">
        <v>1809</v>
      </c>
      <c r="BN578" t="s">
        <v>1809</v>
      </c>
      <c r="BO578" t="s">
        <v>1809</v>
      </c>
      <c r="BP578" t="s">
        <v>1809</v>
      </c>
      <c r="BQ578" t="s">
        <v>1809</v>
      </c>
      <c r="BR578" t="s">
        <v>1809</v>
      </c>
      <c r="BS578" t="s">
        <v>1809</v>
      </c>
      <c r="BT578" t="s">
        <v>1809</v>
      </c>
      <c r="BU578" t="s">
        <v>1809</v>
      </c>
      <c r="BV578">
        <v>0</v>
      </c>
      <c r="BW578" t="s">
        <v>1809</v>
      </c>
      <c r="BX578" t="s">
        <v>1809</v>
      </c>
      <c r="BY578" t="s">
        <v>1809</v>
      </c>
      <c r="BZ578" t="s">
        <v>1809</v>
      </c>
      <c r="CA578" t="s">
        <v>1809</v>
      </c>
      <c r="CB578" t="s">
        <v>1809</v>
      </c>
      <c r="CC578" t="s">
        <v>1809</v>
      </c>
      <c r="CD578" t="s">
        <v>1809</v>
      </c>
      <c r="CE578" t="s">
        <v>1809</v>
      </c>
      <c r="CF578" t="s">
        <v>1809</v>
      </c>
      <c r="CG578" t="s">
        <v>1809</v>
      </c>
      <c r="CH578">
        <v>0</v>
      </c>
      <c r="CI578" t="s">
        <v>1809</v>
      </c>
      <c r="CJ578" t="s">
        <v>1809</v>
      </c>
      <c r="CK578" t="s">
        <v>1809</v>
      </c>
      <c r="CL578" t="s">
        <v>1809</v>
      </c>
      <c r="CM578" t="s">
        <v>1809</v>
      </c>
      <c r="CN578" t="s">
        <v>1809</v>
      </c>
      <c r="CO578" t="s">
        <v>1809</v>
      </c>
      <c r="CP578" t="s">
        <v>1809</v>
      </c>
      <c r="CQ578" t="s">
        <v>1809</v>
      </c>
      <c r="CR578" t="s">
        <v>1809</v>
      </c>
      <c r="CS578" t="s">
        <v>1809</v>
      </c>
      <c r="CT578" t="s">
        <v>1809</v>
      </c>
      <c r="CU578" t="s">
        <v>1809</v>
      </c>
      <c r="CV578" t="s">
        <v>1809</v>
      </c>
      <c r="CW578" t="s">
        <v>1809</v>
      </c>
      <c r="CX578" t="s">
        <v>1809</v>
      </c>
      <c r="CY578" t="s">
        <v>1809</v>
      </c>
      <c r="CZ578" t="s">
        <v>1809</v>
      </c>
      <c r="DA578" t="s">
        <v>1809</v>
      </c>
      <c r="DB578" t="s">
        <v>1809</v>
      </c>
      <c r="DC578" t="s">
        <v>1809</v>
      </c>
      <c r="DD578" t="s">
        <v>1809</v>
      </c>
      <c r="DE578" t="s">
        <v>1809</v>
      </c>
      <c r="DF578" t="s">
        <v>1809</v>
      </c>
      <c r="DG578" t="s">
        <v>1809</v>
      </c>
      <c r="DH578" t="s">
        <v>1809</v>
      </c>
      <c r="DI578" t="s">
        <v>1809</v>
      </c>
      <c r="DJ578" t="s">
        <v>1809</v>
      </c>
      <c r="DK578" t="s">
        <v>1809</v>
      </c>
      <c r="DL578" t="s">
        <v>1809</v>
      </c>
      <c r="DM578" t="s">
        <v>1809</v>
      </c>
      <c r="DN578" t="s">
        <v>1809</v>
      </c>
      <c r="DO578" t="s">
        <v>1809</v>
      </c>
      <c r="DP578" t="s">
        <v>1809</v>
      </c>
      <c r="DQ578" t="s">
        <v>1809</v>
      </c>
      <c r="DR578" t="s">
        <v>1809</v>
      </c>
      <c r="DS578" t="s">
        <v>1809</v>
      </c>
      <c r="DT578" t="s">
        <v>1809</v>
      </c>
      <c r="DU578" t="s">
        <v>1809</v>
      </c>
      <c r="DV578" t="s">
        <v>1809</v>
      </c>
      <c r="DW578">
        <v>0</v>
      </c>
      <c r="DX578">
        <v>0</v>
      </c>
      <c r="DY578">
        <v>0</v>
      </c>
      <c r="DZ578" t="s">
        <v>1809</v>
      </c>
      <c r="EA578">
        <v>1</v>
      </c>
      <c r="EB578">
        <v>0</v>
      </c>
      <c r="EC578">
        <v>0</v>
      </c>
      <c r="ED578">
        <v>0</v>
      </c>
      <c r="EE578">
        <v>0</v>
      </c>
      <c r="EF578">
        <v>0</v>
      </c>
      <c r="EG578">
        <v>1</v>
      </c>
      <c r="EH578">
        <v>0</v>
      </c>
      <c r="EI578">
        <v>1</v>
      </c>
      <c r="EJ578">
        <v>0</v>
      </c>
      <c r="EK578">
        <v>1</v>
      </c>
      <c r="EL578">
        <v>0</v>
      </c>
      <c r="EM578" t="s">
        <v>1809</v>
      </c>
      <c r="EN578" t="s">
        <v>1809</v>
      </c>
      <c r="EO578" t="s">
        <v>1809</v>
      </c>
      <c r="EP578" t="s">
        <v>1809</v>
      </c>
      <c r="EQ578" t="s">
        <v>1809</v>
      </c>
      <c r="ER578">
        <v>1</v>
      </c>
      <c r="ES578">
        <v>0</v>
      </c>
      <c r="ET578">
        <v>0</v>
      </c>
      <c r="EU578">
        <v>1</v>
      </c>
      <c r="EV578">
        <v>0</v>
      </c>
      <c r="EW578">
        <v>0</v>
      </c>
    </row>
    <row r="579" spans="1:153" x14ac:dyDescent="0.35">
      <c r="A579" t="s">
        <v>1415</v>
      </c>
      <c r="B579" s="1">
        <v>42500</v>
      </c>
      <c r="C579" s="1">
        <v>42673</v>
      </c>
      <c r="D579">
        <v>1</v>
      </c>
      <c r="E579">
        <v>0</v>
      </c>
      <c r="F579">
        <v>0</v>
      </c>
      <c r="G579">
        <v>0</v>
      </c>
      <c r="H579">
        <v>1</v>
      </c>
      <c r="I579">
        <v>0</v>
      </c>
      <c r="J579">
        <v>1</v>
      </c>
      <c r="K579">
        <v>2</v>
      </c>
      <c r="L579">
        <v>1</v>
      </c>
      <c r="M579">
        <v>1</v>
      </c>
      <c r="N579">
        <v>1</v>
      </c>
      <c r="O579">
        <v>1</v>
      </c>
      <c r="P579">
        <v>1</v>
      </c>
      <c r="Q579">
        <v>0</v>
      </c>
      <c r="R579">
        <v>0</v>
      </c>
      <c r="S579">
        <v>0</v>
      </c>
      <c r="T579">
        <v>0</v>
      </c>
      <c r="U579">
        <v>0</v>
      </c>
      <c r="V579">
        <v>0</v>
      </c>
      <c r="W579">
        <v>0</v>
      </c>
      <c r="X579">
        <v>1</v>
      </c>
      <c r="Y579">
        <v>1</v>
      </c>
      <c r="Z579">
        <v>1</v>
      </c>
      <c r="AA579">
        <v>0</v>
      </c>
      <c r="AB579">
        <v>0</v>
      </c>
      <c r="AC579">
        <v>0</v>
      </c>
      <c r="AD579">
        <v>0</v>
      </c>
      <c r="AE579">
        <v>1</v>
      </c>
      <c r="AF579">
        <v>1</v>
      </c>
      <c r="AG579">
        <v>0</v>
      </c>
      <c r="AH579">
        <v>1</v>
      </c>
      <c r="AI579">
        <v>1</v>
      </c>
      <c r="AJ579">
        <v>1</v>
      </c>
      <c r="AK579">
        <v>0</v>
      </c>
      <c r="AL579">
        <v>0</v>
      </c>
      <c r="AM579">
        <v>0</v>
      </c>
      <c r="AN579">
        <v>0</v>
      </c>
      <c r="AO579">
        <v>0</v>
      </c>
      <c r="AP579" t="s">
        <v>1809</v>
      </c>
      <c r="AQ579" t="s">
        <v>1809</v>
      </c>
      <c r="AR579" t="s">
        <v>1809</v>
      </c>
      <c r="AS579" t="s">
        <v>1809</v>
      </c>
      <c r="AT579" t="s">
        <v>1809</v>
      </c>
      <c r="AU579" t="s">
        <v>1809</v>
      </c>
      <c r="AV579" t="s">
        <v>1809</v>
      </c>
      <c r="AW579" t="s">
        <v>1809</v>
      </c>
      <c r="AX579" t="s">
        <v>1809</v>
      </c>
      <c r="AY579" t="s">
        <v>1809</v>
      </c>
      <c r="AZ579">
        <v>0</v>
      </c>
      <c r="BA579" t="s">
        <v>1809</v>
      </c>
      <c r="BB579" t="s">
        <v>1809</v>
      </c>
      <c r="BC579" t="s">
        <v>1809</v>
      </c>
      <c r="BD579" t="s">
        <v>1809</v>
      </c>
      <c r="BE579" t="s">
        <v>1809</v>
      </c>
      <c r="BF579" t="s">
        <v>1809</v>
      </c>
      <c r="BG579" t="s">
        <v>1809</v>
      </c>
      <c r="BH579" t="s">
        <v>1809</v>
      </c>
      <c r="BI579" t="s">
        <v>1809</v>
      </c>
      <c r="BJ579" t="s">
        <v>1809</v>
      </c>
      <c r="BK579" t="s">
        <v>1809</v>
      </c>
      <c r="BL579" t="s">
        <v>1809</v>
      </c>
      <c r="BM579" t="s">
        <v>1809</v>
      </c>
      <c r="BN579" t="s">
        <v>1809</v>
      </c>
      <c r="BO579" t="s">
        <v>1809</v>
      </c>
      <c r="BP579" t="s">
        <v>1809</v>
      </c>
      <c r="BQ579" t="s">
        <v>1809</v>
      </c>
      <c r="BR579" t="s">
        <v>1809</v>
      </c>
      <c r="BS579" t="s">
        <v>1809</v>
      </c>
      <c r="BT579" t="s">
        <v>1809</v>
      </c>
      <c r="BU579" t="s">
        <v>1809</v>
      </c>
      <c r="BV579">
        <v>0</v>
      </c>
      <c r="BW579" t="s">
        <v>1809</v>
      </c>
      <c r="BX579" t="s">
        <v>1809</v>
      </c>
      <c r="BY579" t="s">
        <v>1809</v>
      </c>
      <c r="BZ579" t="s">
        <v>1809</v>
      </c>
      <c r="CA579" t="s">
        <v>1809</v>
      </c>
      <c r="CB579" t="s">
        <v>1809</v>
      </c>
      <c r="CC579" t="s">
        <v>1809</v>
      </c>
      <c r="CD579" t="s">
        <v>1809</v>
      </c>
      <c r="CE579" t="s">
        <v>1809</v>
      </c>
      <c r="CF579" t="s">
        <v>1809</v>
      </c>
      <c r="CG579" t="s">
        <v>1809</v>
      </c>
      <c r="CH579">
        <v>0</v>
      </c>
      <c r="CI579" t="s">
        <v>1809</v>
      </c>
      <c r="CJ579" t="s">
        <v>1809</v>
      </c>
      <c r="CK579" t="s">
        <v>1809</v>
      </c>
      <c r="CL579" t="s">
        <v>1809</v>
      </c>
      <c r="CM579" t="s">
        <v>1809</v>
      </c>
      <c r="CN579" t="s">
        <v>1809</v>
      </c>
      <c r="CO579" t="s">
        <v>1809</v>
      </c>
      <c r="CP579" t="s">
        <v>1809</v>
      </c>
      <c r="CQ579" t="s">
        <v>1809</v>
      </c>
      <c r="CR579" t="s">
        <v>1809</v>
      </c>
      <c r="CS579" t="s">
        <v>1809</v>
      </c>
      <c r="CT579" t="s">
        <v>1809</v>
      </c>
      <c r="CU579" t="s">
        <v>1809</v>
      </c>
      <c r="CV579" t="s">
        <v>1809</v>
      </c>
      <c r="CW579" t="s">
        <v>1809</v>
      </c>
      <c r="CX579" t="s">
        <v>1809</v>
      </c>
      <c r="CY579" t="s">
        <v>1809</v>
      </c>
      <c r="CZ579" t="s">
        <v>1809</v>
      </c>
      <c r="DA579" t="s">
        <v>1809</v>
      </c>
      <c r="DB579" t="s">
        <v>1809</v>
      </c>
      <c r="DC579" t="s">
        <v>1809</v>
      </c>
      <c r="DD579" t="s">
        <v>1809</v>
      </c>
      <c r="DE579" t="s">
        <v>1809</v>
      </c>
      <c r="DF579" t="s">
        <v>1809</v>
      </c>
      <c r="DG579" t="s">
        <v>1809</v>
      </c>
      <c r="DH579" t="s">
        <v>1809</v>
      </c>
      <c r="DI579" t="s">
        <v>1809</v>
      </c>
      <c r="DJ579" t="s">
        <v>1809</v>
      </c>
      <c r="DK579" t="s">
        <v>1809</v>
      </c>
      <c r="DL579" t="s">
        <v>1809</v>
      </c>
      <c r="DM579" t="s">
        <v>1809</v>
      </c>
      <c r="DN579" t="s">
        <v>1809</v>
      </c>
      <c r="DO579" t="s">
        <v>1809</v>
      </c>
      <c r="DP579" t="s">
        <v>1809</v>
      </c>
      <c r="DQ579" t="s">
        <v>1809</v>
      </c>
      <c r="DR579" t="s">
        <v>1809</v>
      </c>
      <c r="DS579" t="s">
        <v>1809</v>
      </c>
      <c r="DT579" t="s">
        <v>1809</v>
      </c>
      <c r="DU579" t="s">
        <v>1809</v>
      </c>
      <c r="DV579" t="s">
        <v>1809</v>
      </c>
      <c r="DW579">
        <v>0</v>
      </c>
      <c r="DX579">
        <v>1</v>
      </c>
      <c r="DY579">
        <v>0</v>
      </c>
      <c r="DZ579" t="s">
        <v>1809</v>
      </c>
      <c r="EA579">
        <v>1</v>
      </c>
      <c r="EB579">
        <v>0</v>
      </c>
      <c r="EC579">
        <v>0</v>
      </c>
      <c r="ED579">
        <v>0</v>
      </c>
      <c r="EE579">
        <v>0</v>
      </c>
      <c r="EF579">
        <v>0</v>
      </c>
      <c r="EG579">
        <v>1</v>
      </c>
      <c r="EH579">
        <v>0</v>
      </c>
      <c r="EI579">
        <v>1</v>
      </c>
      <c r="EJ579">
        <v>0</v>
      </c>
      <c r="EK579">
        <v>1</v>
      </c>
      <c r="EL579">
        <v>0</v>
      </c>
      <c r="EM579" t="s">
        <v>1809</v>
      </c>
      <c r="EN579" t="s">
        <v>1809</v>
      </c>
      <c r="EO579" t="s">
        <v>1809</v>
      </c>
      <c r="EP579" t="s">
        <v>1809</v>
      </c>
      <c r="EQ579" t="s">
        <v>1809</v>
      </c>
      <c r="ER579">
        <v>1</v>
      </c>
      <c r="ES579">
        <v>0</v>
      </c>
      <c r="ET579">
        <v>0</v>
      </c>
      <c r="EU579">
        <v>1</v>
      </c>
      <c r="EV579">
        <v>0</v>
      </c>
      <c r="EW579">
        <v>0</v>
      </c>
    </row>
    <row r="580" spans="1:153" x14ac:dyDescent="0.35">
      <c r="A580" t="s">
        <v>1415</v>
      </c>
      <c r="B580" s="1">
        <v>42674</v>
      </c>
      <c r="C580" s="1">
        <v>42863</v>
      </c>
      <c r="D580">
        <v>1</v>
      </c>
      <c r="E580">
        <v>0</v>
      </c>
      <c r="F580">
        <v>0</v>
      </c>
      <c r="G580">
        <v>0</v>
      </c>
      <c r="H580">
        <v>1</v>
      </c>
      <c r="I580">
        <v>0</v>
      </c>
      <c r="J580">
        <v>1</v>
      </c>
      <c r="K580">
        <v>2</v>
      </c>
      <c r="L580">
        <v>1</v>
      </c>
      <c r="M580">
        <v>1</v>
      </c>
      <c r="N580">
        <v>1</v>
      </c>
      <c r="O580">
        <v>1</v>
      </c>
      <c r="P580">
        <v>1</v>
      </c>
      <c r="Q580">
        <v>0</v>
      </c>
      <c r="R580">
        <v>0</v>
      </c>
      <c r="S580">
        <v>0</v>
      </c>
      <c r="T580">
        <v>0</v>
      </c>
      <c r="U580">
        <v>0</v>
      </c>
      <c r="V580">
        <v>0</v>
      </c>
      <c r="W580">
        <v>0</v>
      </c>
      <c r="X580">
        <v>1</v>
      </c>
      <c r="Y580">
        <v>1</v>
      </c>
      <c r="Z580">
        <v>1</v>
      </c>
      <c r="AA580">
        <v>0</v>
      </c>
      <c r="AB580">
        <v>0</v>
      </c>
      <c r="AC580">
        <v>0</v>
      </c>
      <c r="AD580">
        <v>0</v>
      </c>
      <c r="AE580">
        <v>1</v>
      </c>
      <c r="AF580">
        <v>1</v>
      </c>
      <c r="AG580">
        <v>0</v>
      </c>
      <c r="AH580">
        <v>1</v>
      </c>
      <c r="AI580">
        <v>1</v>
      </c>
      <c r="AJ580">
        <v>1</v>
      </c>
      <c r="AK580">
        <v>0</v>
      </c>
      <c r="AL580">
        <v>0</v>
      </c>
      <c r="AM580">
        <v>0</v>
      </c>
      <c r="AN580">
        <v>0</v>
      </c>
      <c r="AO580">
        <v>0</v>
      </c>
      <c r="AP580" t="s">
        <v>1809</v>
      </c>
      <c r="AQ580" t="s">
        <v>1809</v>
      </c>
      <c r="AR580" t="s">
        <v>1809</v>
      </c>
      <c r="AS580" t="s">
        <v>1809</v>
      </c>
      <c r="AT580" t="s">
        <v>1809</v>
      </c>
      <c r="AU580" t="s">
        <v>1809</v>
      </c>
      <c r="AV580" t="s">
        <v>1809</v>
      </c>
      <c r="AW580" t="s">
        <v>1809</v>
      </c>
      <c r="AX580" t="s">
        <v>1809</v>
      </c>
      <c r="AY580" t="s">
        <v>1809</v>
      </c>
      <c r="AZ580">
        <v>0</v>
      </c>
      <c r="BA580" t="s">
        <v>1809</v>
      </c>
      <c r="BB580" t="s">
        <v>1809</v>
      </c>
      <c r="BC580" t="s">
        <v>1809</v>
      </c>
      <c r="BD580" t="s">
        <v>1809</v>
      </c>
      <c r="BE580" t="s">
        <v>1809</v>
      </c>
      <c r="BF580" t="s">
        <v>1809</v>
      </c>
      <c r="BG580" t="s">
        <v>1809</v>
      </c>
      <c r="BH580" t="s">
        <v>1809</v>
      </c>
      <c r="BI580" t="s">
        <v>1809</v>
      </c>
      <c r="BJ580" t="s">
        <v>1809</v>
      </c>
      <c r="BK580" t="s">
        <v>1809</v>
      </c>
      <c r="BL580" t="s">
        <v>1809</v>
      </c>
      <c r="BM580" t="s">
        <v>1809</v>
      </c>
      <c r="BN580" t="s">
        <v>1809</v>
      </c>
      <c r="BO580" t="s">
        <v>1809</v>
      </c>
      <c r="BP580" t="s">
        <v>1809</v>
      </c>
      <c r="BQ580" t="s">
        <v>1809</v>
      </c>
      <c r="BR580" t="s">
        <v>1809</v>
      </c>
      <c r="BS580" t="s">
        <v>1809</v>
      </c>
      <c r="BT580" t="s">
        <v>1809</v>
      </c>
      <c r="BU580" t="s">
        <v>1809</v>
      </c>
      <c r="BV580">
        <v>0</v>
      </c>
      <c r="BW580" t="s">
        <v>1809</v>
      </c>
      <c r="BX580" t="s">
        <v>1809</v>
      </c>
      <c r="BY580" t="s">
        <v>1809</v>
      </c>
      <c r="BZ580" t="s">
        <v>1809</v>
      </c>
      <c r="CA580" t="s">
        <v>1809</v>
      </c>
      <c r="CB580" t="s">
        <v>1809</v>
      </c>
      <c r="CC580" t="s">
        <v>1809</v>
      </c>
      <c r="CD580" t="s">
        <v>1809</v>
      </c>
      <c r="CE580" t="s">
        <v>1809</v>
      </c>
      <c r="CF580" t="s">
        <v>1809</v>
      </c>
      <c r="CG580" t="s">
        <v>1809</v>
      </c>
      <c r="CH580">
        <v>0</v>
      </c>
      <c r="CI580" t="s">
        <v>1809</v>
      </c>
      <c r="CJ580" t="s">
        <v>1809</v>
      </c>
      <c r="CK580" t="s">
        <v>1809</v>
      </c>
      <c r="CL580" t="s">
        <v>1809</v>
      </c>
      <c r="CM580" t="s">
        <v>1809</v>
      </c>
      <c r="CN580" t="s">
        <v>1809</v>
      </c>
      <c r="CO580" t="s">
        <v>1809</v>
      </c>
      <c r="CP580" t="s">
        <v>1809</v>
      </c>
      <c r="CQ580" t="s">
        <v>1809</v>
      </c>
      <c r="CR580" t="s">
        <v>1809</v>
      </c>
      <c r="CS580" t="s">
        <v>1809</v>
      </c>
      <c r="CT580" t="s">
        <v>1809</v>
      </c>
      <c r="CU580" t="s">
        <v>1809</v>
      </c>
      <c r="CV580" t="s">
        <v>1809</v>
      </c>
      <c r="CW580" t="s">
        <v>1809</v>
      </c>
      <c r="CX580" t="s">
        <v>1809</v>
      </c>
      <c r="CY580" t="s">
        <v>1809</v>
      </c>
      <c r="CZ580" t="s">
        <v>1809</v>
      </c>
      <c r="DA580" t="s">
        <v>1809</v>
      </c>
      <c r="DB580" t="s">
        <v>1809</v>
      </c>
      <c r="DC580" t="s">
        <v>1809</v>
      </c>
      <c r="DD580" t="s">
        <v>1809</v>
      </c>
      <c r="DE580" t="s">
        <v>1809</v>
      </c>
      <c r="DF580" t="s">
        <v>1809</v>
      </c>
      <c r="DG580" t="s">
        <v>1809</v>
      </c>
      <c r="DH580" t="s">
        <v>1809</v>
      </c>
      <c r="DI580" t="s">
        <v>1809</v>
      </c>
      <c r="DJ580" t="s">
        <v>1809</v>
      </c>
      <c r="DK580" t="s">
        <v>1809</v>
      </c>
      <c r="DL580" t="s">
        <v>1809</v>
      </c>
      <c r="DM580" t="s">
        <v>1809</v>
      </c>
      <c r="DN580" t="s">
        <v>1809</v>
      </c>
      <c r="DO580" t="s">
        <v>1809</v>
      </c>
      <c r="DP580" t="s">
        <v>1809</v>
      </c>
      <c r="DQ580" t="s">
        <v>1809</v>
      </c>
      <c r="DR580" t="s">
        <v>1809</v>
      </c>
      <c r="DS580" t="s">
        <v>1809</v>
      </c>
      <c r="DT580" t="s">
        <v>1809</v>
      </c>
      <c r="DU580" t="s">
        <v>1809</v>
      </c>
      <c r="DV580" t="s">
        <v>1809</v>
      </c>
      <c r="DW580">
        <v>0</v>
      </c>
      <c r="DX580">
        <v>1</v>
      </c>
      <c r="DY580">
        <v>0</v>
      </c>
      <c r="DZ580" t="s">
        <v>1809</v>
      </c>
      <c r="EA580">
        <v>1</v>
      </c>
      <c r="EB580">
        <v>0</v>
      </c>
      <c r="EC580">
        <v>0</v>
      </c>
      <c r="ED580">
        <v>0</v>
      </c>
      <c r="EE580">
        <v>0</v>
      </c>
      <c r="EF580">
        <v>0</v>
      </c>
      <c r="EG580">
        <v>1</v>
      </c>
      <c r="EH580">
        <v>0</v>
      </c>
      <c r="EI580">
        <v>1</v>
      </c>
      <c r="EJ580">
        <v>0</v>
      </c>
      <c r="EK580">
        <v>1</v>
      </c>
      <c r="EL580">
        <v>0</v>
      </c>
      <c r="EM580" t="s">
        <v>1809</v>
      </c>
      <c r="EN580" t="s">
        <v>1809</v>
      </c>
      <c r="EO580" t="s">
        <v>1809</v>
      </c>
      <c r="EP580" t="s">
        <v>1809</v>
      </c>
      <c r="EQ580" t="s">
        <v>1809</v>
      </c>
      <c r="ER580">
        <v>1</v>
      </c>
      <c r="ES580">
        <v>0</v>
      </c>
      <c r="ET580">
        <v>0</v>
      </c>
      <c r="EU580">
        <v>1</v>
      </c>
      <c r="EV580">
        <v>0</v>
      </c>
      <c r="EW580">
        <v>0</v>
      </c>
    </row>
    <row r="581" spans="1:153" x14ac:dyDescent="0.35">
      <c r="A581" t="s">
        <v>1415</v>
      </c>
      <c r="B581" s="1">
        <v>42864</v>
      </c>
      <c r="C581" s="1">
        <v>43227</v>
      </c>
      <c r="D581">
        <v>1</v>
      </c>
      <c r="E581">
        <v>0</v>
      </c>
      <c r="F581">
        <v>0</v>
      </c>
      <c r="G581">
        <v>0</v>
      </c>
      <c r="H581">
        <v>1</v>
      </c>
      <c r="I581">
        <v>0</v>
      </c>
      <c r="J581">
        <v>1</v>
      </c>
      <c r="K581">
        <v>2</v>
      </c>
      <c r="L581">
        <v>1</v>
      </c>
      <c r="M581">
        <v>1</v>
      </c>
      <c r="N581">
        <v>1</v>
      </c>
      <c r="O581">
        <v>1</v>
      </c>
      <c r="P581">
        <v>1</v>
      </c>
      <c r="Q581">
        <v>0</v>
      </c>
      <c r="R581">
        <v>0</v>
      </c>
      <c r="S581">
        <v>0</v>
      </c>
      <c r="T581">
        <v>0</v>
      </c>
      <c r="U581">
        <v>0</v>
      </c>
      <c r="V581">
        <v>0</v>
      </c>
      <c r="W581">
        <v>0</v>
      </c>
      <c r="X581">
        <v>1</v>
      </c>
      <c r="Y581">
        <v>1</v>
      </c>
      <c r="Z581">
        <v>1</v>
      </c>
      <c r="AA581">
        <v>0</v>
      </c>
      <c r="AB581">
        <v>0</v>
      </c>
      <c r="AC581">
        <v>0</v>
      </c>
      <c r="AD581">
        <v>0</v>
      </c>
      <c r="AE581">
        <v>1</v>
      </c>
      <c r="AF581">
        <v>1</v>
      </c>
      <c r="AG581">
        <v>0</v>
      </c>
      <c r="AH581">
        <v>1</v>
      </c>
      <c r="AI581">
        <v>1</v>
      </c>
      <c r="AJ581">
        <v>1</v>
      </c>
      <c r="AK581">
        <v>0</v>
      </c>
      <c r="AL581">
        <v>0</v>
      </c>
      <c r="AM581">
        <v>0</v>
      </c>
      <c r="AN581">
        <v>1</v>
      </c>
      <c r="AO581">
        <v>0</v>
      </c>
      <c r="AP581" t="s">
        <v>1809</v>
      </c>
      <c r="AQ581" t="s">
        <v>1809</v>
      </c>
      <c r="AR581" t="s">
        <v>1809</v>
      </c>
      <c r="AS581" t="s">
        <v>1809</v>
      </c>
      <c r="AT581" t="s">
        <v>1809</v>
      </c>
      <c r="AU581" t="s">
        <v>1809</v>
      </c>
      <c r="AV581" t="s">
        <v>1809</v>
      </c>
      <c r="AW581" t="s">
        <v>1809</v>
      </c>
      <c r="AX581" t="s">
        <v>1809</v>
      </c>
      <c r="AY581" t="s">
        <v>1809</v>
      </c>
      <c r="AZ581">
        <v>1</v>
      </c>
      <c r="BA581">
        <v>0</v>
      </c>
      <c r="BB581">
        <v>0</v>
      </c>
      <c r="BC581">
        <v>1</v>
      </c>
      <c r="BD581">
        <v>0</v>
      </c>
      <c r="BE581">
        <v>0</v>
      </c>
      <c r="BF581">
        <v>0</v>
      </c>
      <c r="BG581">
        <v>0</v>
      </c>
      <c r="BH581">
        <v>0</v>
      </c>
      <c r="BI581">
        <v>0</v>
      </c>
      <c r="BJ581">
        <v>0</v>
      </c>
      <c r="BK581">
        <v>0</v>
      </c>
      <c r="BL581">
        <v>0</v>
      </c>
      <c r="BM581">
        <v>0</v>
      </c>
      <c r="BN581">
        <v>0</v>
      </c>
      <c r="BO581">
        <v>0</v>
      </c>
      <c r="BP581">
        <v>0</v>
      </c>
      <c r="BQ581">
        <v>1</v>
      </c>
      <c r="BR581">
        <v>0</v>
      </c>
      <c r="BS581">
        <v>0</v>
      </c>
      <c r="BT581">
        <v>1</v>
      </c>
      <c r="BU581">
        <v>0</v>
      </c>
      <c r="BV581">
        <v>0</v>
      </c>
      <c r="BW581" t="s">
        <v>1809</v>
      </c>
      <c r="BX581" t="s">
        <v>1809</v>
      </c>
      <c r="BY581" t="s">
        <v>1809</v>
      </c>
      <c r="BZ581" t="s">
        <v>1809</v>
      </c>
      <c r="CA581" t="s">
        <v>1809</v>
      </c>
      <c r="CB581" t="s">
        <v>1809</v>
      </c>
      <c r="CC581" t="s">
        <v>1809</v>
      </c>
      <c r="CD581" t="s">
        <v>1809</v>
      </c>
      <c r="CE581" t="s">
        <v>1809</v>
      </c>
      <c r="CF581" t="s">
        <v>1809</v>
      </c>
      <c r="CG581" t="s">
        <v>1809</v>
      </c>
      <c r="CH581">
        <v>0</v>
      </c>
      <c r="CI581" t="s">
        <v>1809</v>
      </c>
      <c r="CJ581" t="s">
        <v>1809</v>
      </c>
      <c r="CK581" t="s">
        <v>1809</v>
      </c>
      <c r="CL581" t="s">
        <v>1809</v>
      </c>
      <c r="CM581" t="s">
        <v>1809</v>
      </c>
      <c r="CN581" t="s">
        <v>1809</v>
      </c>
      <c r="CO581" t="s">
        <v>1809</v>
      </c>
      <c r="CP581" t="s">
        <v>1809</v>
      </c>
      <c r="CQ581" t="s">
        <v>1809</v>
      </c>
      <c r="CR581" t="s">
        <v>1809</v>
      </c>
      <c r="CS581" t="s">
        <v>1809</v>
      </c>
      <c r="CT581" t="s">
        <v>1809</v>
      </c>
      <c r="CU581" t="s">
        <v>1809</v>
      </c>
      <c r="CV581" t="s">
        <v>1809</v>
      </c>
      <c r="CW581" t="s">
        <v>1809</v>
      </c>
      <c r="CX581" t="s">
        <v>1809</v>
      </c>
      <c r="CY581" t="s">
        <v>1809</v>
      </c>
      <c r="CZ581" t="s">
        <v>1809</v>
      </c>
      <c r="DA581" t="s">
        <v>1809</v>
      </c>
      <c r="DB581" t="s">
        <v>1809</v>
      </c>
      <c r="DC581" t="s">
        <v>1809</v>
      </c>
      <c r="DD581" t="s">
        <v>1809</v>
      </c>
      <c r="DE581" t="s">
        <v>1809</v>
      </c>
      <c r="DF581" t="s">
        <v>1809</v>
      </c>
      <c r="DG581" t="s">
        <v>1809</v>
      </c>
      <c r="DH581" t="s">
        <v>1809</v>
      </c>
      <c r="DI581" t="s">
        <v>1809</v>
      </c>
      <c r="DJ581" t="s">
        <v>1809</v>
      </c>
      <c r="DK581" t="s">
        <v>1809</v>
      </c>
      <c r="DL581" t="s">
        <v>1809</v>
      </c>
      <c r="DM581" t="s">
        <v>1809</v>
      </c>
      <c r="DN581" t="s">
        <v>1809</v>
      </c>
      <c r="DO581" t="s">
        <v>1809</v>
      </c>
      <c r="DP581" t="s">
        <v>1809</v>
      </c>
      <c r="DQ581" t="s">
        <v>1809</v>
      </c>
      <c r="DR581" t="s">
        <v>1809</v>
      </c>
      <c r="DS581" t="s">
        <v>1809</v>
      </c>
      <c r="DT581" t="s">
        <v>1809</v>
      </c>
      <c r="DU581" t="s">
        <v>1809</v>
      </c>
      <c r="DV581" t="s">
        <v>1809</v>
      </c>
      <c r="DW581">
        <v>0</v>
      </c>
      <c r="DX581">
        <v>1</v>
      </c>
      <c r="DY581">
        <v>0</v>
      </c>
      <c r="DZ581" t="s">
        <v>1809</v>
      </c>
      <c r="EA581">
        <v>1</v>
      </c>
      <c r="EB581">
        <v>0</v>
      </c>
      <c r="EC581">
        <v>0</v>
      </c>
      <c r="ED581">
        <v>0</v>
      </c>
      <c r="EE581">
        <v>0</v>
      </c>
      <c r="EF581">
        <v>0</v>
      </c>
      <c r="EG581">
        <v>1</v>
      </c>
      <c r="EH581">
        <v>0</v>
      </c>
      <c r="EI581">
        <v>1</v>
      </c>
      <c r="EJ581">
        <v>0</v>
      </c>
      <c r="EK581">
        <v>1</v>
      </c>
      <c r="EL581">
        <v>0</v>
      </c>
      <c r="EM581" t="s">
        <v>1809</v>
      </c>
      <c r="EN581" t="s">
        <v>1809</v>
      </c>
      <c r="EO581" t="s">
        <v>1809</v>
      </c>
      <c r="EP581" t="s">
        <v>1809</v>
      </c>
      <c r="EQ581" t="s">
        <v>1809</v>
      </c>
      <c r="ER581">
        <v>1</v>
      </c>
      <c r="ES581">
        <v>0</v>
      </c>
      <c r="ET581">
        <v>0</v>
      </c>
      <c r="EU581">
        <v>1</v>
      </c>
      <c r="EV581">
        <v>0</v>
      </c>
      <c r="EW581">
        <v>0</v>
      </c>
    </row>
    <row r="582" spans="1:153" x14ac:dyDescent="0.35">
      <c r="A582" t="s">
        <v>1415</v>
      </c>
      <c r="B582" s="1">
        <v>43228</v>
      </c>
      <c r="C582" s="1">
        <v>43598</v>
      </c>
      <c r="D582">
        <v>1</v>
      </c>
      <c r="E582">
        <v>0</v>
      </c>
      <c r="F582">
        <v>0</v>
      </c>
      <c r="G582">
        <v>0</v>
      </c>
      <c r="H582">
        <v>1</v>
      </c>
      <c r="I582">
        <v>0</v>
      </c>
      <c r="J582">
        <v>1</v>
      </c>
      <c r="K582">
        <v>2</v>
      </c>
      <c r="L582">
        <v>1</v>
      </c>
      <c r="M582">
        <v>1</v>
      </c>
      <c r="N582">
        <v>1</v>
      </c>
      <c r="O582">
        <v>1</v>
      </c>
      <c r="P582">
        <v>1</v>
      </c>
      <c r="Q582">
        <v>0</v>
      </c>
      <c r="R582">
        <v>0</v>
      </c>
      <c r="S582">
        <v>0</v>
      </c>
      <c r="T582">
        <v>1</v>
      </c>
      <c r="U582">
        <v>0</v>
      </c>
      <c r="V582">
        <v>0</v>
      </c>
      <c r="W582">
        <v>0</v>
      </c>
      <c r="X582">
        <v>0</v>
      </c>
      <c r="Y582">
        <v>1</v>
      </c>
      <c r="Z582">
        <v>1</v>
      </c>
      <c r="AA582">
        <v>0</v>
      </c>
      <c r="AB582">
        <v>0</v>
      </c>
      <c r="AC582">
        <v>0</v>
      </c>
      <c r="AD582">
        <v>0</v>
      </c>
      <c r="AE582">
        <v>1</v>
      </c>
      <c r="AF582">
        <v>1</v>
      </c>
      <c r="AG582">
        <v>0</v>
      </c>
      <c r="AH582">
        <v>1</v>
      </c>
      <c r="AI582">
        <v>1</v>
      </c>
      <c r="AJ582">
        <v>1</v>
      </c>
      <c r="AK582">
        <v>0</v>
      </c>
      <c r="AL582">
        <v>0</v>
      </c>
      <c r="AM582">
        <v>0</v>
      </c>
      <c r="AN582">
        <v>1</v>
      </c>
      <c r="AO582">
        <v>0</v>
      </c>
      <c r="AP582" t="s">
        <v>1809</v>
      </c>
      <c r="AQ582" t="s">
        <v>1809</v>
      </c>
      <c r="AR582" t="s">
        <v>1809</v>
      </c>
      <c r="AS582" t="s">
        <v>1809</v>
      </c>
      <c r="AT582" t="s">
        <v>1809</v>
      </c>
      <c r="AU582" t="s">
        <v>1809</v>
      </c>
      <c r="AV582" t="s">
        <v>1809</v>
      </c>
      <c r="AW582" t="s">
        <v>1809</v>
      </c>
      <c r="AX582" t="s">
        <v>1809</v>
      </c>
      <c r="AY582" t="s">
        <v>1809</v>
      </c>
      <c r="AZ582">
        <v>1</v>
      </c>
      <c r="BA582">
        <v>0</v>
      </c>
      <c r="BB582">
        <v>0</v>
      </c>
      <c r="BC582">
        <v>1</v>
      </c>
      <c r="BD582">
        <v>0</v>
      </c>
      <c r="BE582">
        <v>0</v>
      </c>
      <c r="BF582">
        <v>0</v>
      </c>
      <c r="BG582">
        <v>0</v>
      </c>
      <c r="BH582">
        <v>0</v>
      </c>
      <c r="BI582">
        <v>0</v>
      </c>
      <c r="BJ582">
        <v>0</v>
      </c>
      <c r="BK582">
        <v>0</v>
      </c>
      <c r="BL582">
        <v>0</v>
      </c>
      <c r="BM582">
        <v>0</v>
      </c>
      <c r="BN582">
        <v>0</v>
      </c>
      <c r="BO582">
        <v>0</v>
      </c>
      <c r="BP582">
        <v>0</v>
      </c>
      <c r="BQ582">
        <v>1</v>
      </c>
      <c r="BR582">
        <v>0</v>
      </c>
      <c r="BS582">
        <v>0</v>
      </c>
      <c r="BT582">
        <v>0</v>
      </c>
      <c r="BU582">
        <v>1</v>
      </c>
      <c r="BV582">
        <v>0</v>
      </c>
      <c r="BW582" t="s">
        <v>1809</v>
      </c>
      <c r="BX582" t="s">
        <v>1809</v>
      </c>
      <c r="BY582" t="s">
        <v>1809</v>
      </c>
      <c r="BZ582" t="s">
        <v>1809</v>
      </c>
      <c r="CA582" t="s">
        <v>1809</v>
      </c>
      <c r="CB582" t="s">
        <v>1809</v>
      </c>
      <c r="CC582" t="s">
        <v>1809</v>
      </c>
      <c r="CD582" t="s">
        <v>1809</v>
      </c>
      <c r="CE582" t="s">
        <v>1809</v>
      </c>
      <c r="CF582" t="s">
        <v>1809</v>
      </c>
      <c r="CG582" t="s">
        <v>1809</v>
      </c>
      <c r="CH582">
        <v>0</v>
      </c>
      <c r="CI582" t="s">
        <v>1809</v>
      </c>
      <c r="CJ582" t="s">
        <v>1809</v>
      </c>
      <c r="CK582" t="s">
        <v>1809</v>
      </c>
      <c r="CL582" t="s">
        <v>1809</v>
      </c>
      <c r="CM582" t="s">
        <v>1809</v>
      </c>
      <c r="CN582" t="s">
        <v>1809</v>
      </c>
      <c r="CO582" t="s">
        <v>1809</v>
      </c>
      <c r="CP582" t="s">
        <v>1809</v>
      </c>
      <c r="CQ582" t="s">
        <v>1809</v>
      </c>
      <c r="CR582" t="s">
        <v>1809</v>
      </c>
      <c r="CS582" t="s">
        <v>1809</v>
      </c>
      <c r="CT582" t="s">
        <v>1809</v>
      </c>
      <c r="CU582" t="s">
        <v>1809</v>
      </c>
      <c r="CV582" t="s">
        <v>1809</v>
      </c>
      <c r="CW582" t="s">
        <v>1809</v>
      </c>
      <c r="CX582" t="s">
        <v>1809</v>
      </c>
      <c r="CY582" t="s">
        <v>1809</v>
      </c>
      <c r="CZ582" t="s">
        <v>1809</v>
      </c>
      <c r="DA582" t="s">
        <v>1809</v>
      </c>
      <c r="DB582" t="s">
        <v>1809</v>
      </c>
      <c r="DC582" t="s">
        <v>1809</v>
      </c>
      <c r="DD582" t="s">
        <v>1809</v>
      </c>
      <c r="DE582" t="s">
        <v>1809</v>
      </c>
      <c r="DF582" t="s">
        <v>1809</v>
      </c>
      <c r="DG582" t="s">
        <v>1809</v>
      </c>
      <c r="DH582" t="s">
        <v>1809</v>
      </c>
      <c r="DI582" t="s">
        <v>1809</v>
      </c>
      <c r="DJ582" t="s">
        <v>1809</v>
      </c>
      <c r="DK582" t="s">
        <v>1809</v>
      </c>
      <c r="DL582" t="s">
        <v>1809</v>
      </c>
      <c r="DM582" t="s">
        <v>1809</v>
      </c>
      <c r="DN582" t="s">
        <v>1809</v>
      </c>
      <c r="DO582" t="s">
        <v>1809</v>
      </c>
      <c r="DP582" t="s">
        <v>1809</v>
      </c>
      <c r="DQ582" t="s">
        <v>1809</v>
      </c>
      <c r="DR582" t="s">
        <v>1809</v>
      </c>
      <c r="DS582" t="s">
        <v>1809</v>
      </c>
      <c r="DT582" t="s">
        <v>1809</v>
      </c>
      <c r="DU582" t="s">
        <v>1809</v>
      </c>
      <c r="DV582" t="s">
        <v>1809</v>
      </c>
      <c r="DW582">
        <v>0</v>
      </c>
      <c r="DX582">
        <v>1</v>
      </c>
      <c r="DY582">
        <v>0</v>
      </c>
      <c r="DZ582" t="s">
        <v>1809</v>
      </c>
      <c r="EA582">
        <v>1</v>
      </c>
      <c r="EB582">
        <v>0</v>
      </c>
      <c r="EC582">
        <v>0</v>
      </c>
      <c r="ED582">
        <v>0</v>
      </c>
      <c r="EE582">
        <v>0</v>
      </c>
      <c r="EF582">
        <v>0</v>
      </c>
      <c r="EG582">
        <v>1</v>
      </c>
      <c r="EH582">
        <v>0</v>
      </c>
      <c r="EI582">
        <v>1</v>
      </c>
      <c r="EJ582">
        <v>0</v>
      </c>
      <c r="EK582">
        <v>1</v>
      </c>
      <c r="EL582">
        <v>0</v>
      </c>
      <c r="EM582" t="s">
        <v>1809</v>
      </c>
      <c r="EN582" t="s">
        <v>1809</v>
      </c>
      <c r="EO582" t="s">
        <v>1809</v>
      </c>
      <c r="EP582" t="s">
        <v>1809</v>
      </c>
      <c r="EQ582" t="s">
        <v>1809</v>
      </c>
      <c r="ER582">
        <v>1</v>
      </c>
      <c r="ES582">
        <v>0</v>
      </c>
      <c r="ET582">
        <v>0</v>
      </c>
      <c r="EU582">
        <v>1</v>
      </c>
      <c r="EV582">
        <v>0</v>
      </c>
      <c r="EW582">
        <v>0</v>
      </c>
    </row>
    <row r="583" spans="1:153" x14ac:dyDescent="0.35">
      <c r="A583" t="s">
        <v>1415</v>
      </c>
      <c r="B583" s="1">
        <v>43599</v>
      </c>
      <c r="C583" s="1">
        <v>43646</v>
      </c>
      <c r="D583">
        <v>1</v>
      </c>
      <c r="E583">
        <v>0</v>
      </c>
      <c r="F583">
        <v>0</v>
      </c>
      <c r="G583">
        <v>0</v>
      </c>
      <c r="H583">
        <v>1</v>
      </c>
      <c r="I583">
        <v>0</v>
      </c>
      <c r="J583">
        <v>1</v>
      </c>
      <c r="K583">
        <v>2</v>
      </c>
      <c r="L583">
        <v>1</v>
      </c>
      <c r="M583">
        <v>1</v>
      </c>
      <c r="N583">
        <v>1</v>
      </c>
      <c r="O583">
        <v>1</v>
      </c>
      <c r="P583">
        <v>1</v>
      </c>
      <c r="Q583">
        <v>0</v>
      </c>
      <c r="R583">
        <v>0</v>
      </c>
      <c r="S583">
        <v>0</v>
      </c>
      <c r="T583">
        <v>1</v>
      </c>
      <c r="U583">
        <v>0</v>
      </c>
      <c r="V583">
        <v>0</v>
      </c>
      <c r="W583">
        <v>0</v>
      </c>
      <c r="X583">
        <v>0</v>
      </c>
      <c r="Y583">
        <v>1</v>
      </c>
      <c r="Z583">
        <v>1</v>
      </c>
      <c r="AA583">
        <v>0</v>
      </c>
      <c r="AB583">
        <v>0</v>
      </c>
      <c r="AC583">
        <v>0</v>
      </c>
      <c r="AD583">
        <v>0</v>
      </c>
      <c r="AE583">
        <v>1</v>
      </c>
      <c r="AF583">
        <v>1</v>
      </c>
      <c r="AG583">
        <v>0</v>
      </c>
      <c r="AH583">
        <v>1</v>
      </c>
      <c r="AI583">
        <v>1</v>
      </c>
      <c r="AJ583">
        <v>1</v>
      </c>
      <c r="AK583">
        <v>0</v>
      </c>
      <c r="AL583">
        <v>0</v>
      </c>
      <c r="AM583">
        <v>0</v>
      </c>
      <c r="AN583">
        <v>1</v>
      </c>
      <c r="AO583">
        <v>0</v>
      </c>
      <c r="AP583" t="s">
        <v>1809</v>
      </c>
      <c r="AQ583" t="s">
        <v>1809</v>
      </c>
      <c r="AR583" t="s">
        <v>1809</v>
      </c>
      <c r="AS583" t="s">
        <v>1809</v>
      </c>
      <c r="AT583" t="s">
        <v>1809</v>
      </c>
      <c r="AU583" t="s">
        <v>1809</v>
      </c>
      <c r="AV583" t="s">
        <v>1809</v>
      </c>
      <c r="AW583" t="s">
        <v>1809</v>
      </c>
      <c r="AX583" t="s">
        <v>1809</v>
      </c>
      <c r="AY583" t="s">
        <v>1809</v>
      </c>
      <c r="AZ583">
        <v>1</v>
      </c>
      <c r="BA583">
        <v>0</v>
      </c>
      <c r="BB583">
        <v>0</v>
      </c>
      <c r="BC583">
        <v>1</v>
      </c>
      <c r="BD583">
        <v>0</v>
      </c>
      <c r="BE583">
        <v>0</v>
      </c>
      <c r="BF583">
        <v>0</v>
      </c>
      <c r="BG583">
        <v>0</v>
      </c>
      <c r="BH583">
        <v>0</v>
      </c>
      <c r="BI583">
        <v>0</v>
      </c>
      <c r="BJ583">
        <v>0</v>
      </c>
      <c r="BK583">
        <v>0</v>
      </c>
      <c r="BL583">
        <v>0</v>
      </c>
      <c r="BM583">
        <v>0</v>
      </c>
      <c r="BN583">
        <v>0</v>
      </c>
      <c r="BO583">
        <v>0</v>
      </c>
      <c r="BP583">
        <v>0</v>
      </c>
      <c r="BQ583">
        <v>1</v>
      </c>
      <c r="BR583">
        <v>0</v>
      </c>
      <c r="BS583">
        <v>0</v>
      </c>
      <c r="BT583">
        <v>0</v>
      </c>
      <c r="BU583">
        <v>1</v>
      </c>
      <c r="BV583">
        <v>0</v>
      </c>
      <c r="BW583" t="s">
        <v>1809</v>
      </c>
      <c r="BX583" t="s">
        <v>1809</v>
      </c>
      <c r="BY583" t="s">
        <v>1809</v>
      </c>
      <c r="BZ583" t="s">
        <v>1809</v>
      </c>
      <c r="CA583" t="s">
        <v>1809</v>
      </c>
      <c r="CB583" t="s">
        <v>1809</v>
      </c>
      <c r="CC583" t="s">
        <v>1809</v>
      </c>
      <c r="CD583" t="s">
        <v>1809</v>
      </c>
      <c r="CE583" t="s">
        <v>1809</v>
      </c>
      <c r="CF583" t="s">
        <v>1809</v>
      </c>
      <c r="CG583" t="s">
        <v>1809</v>
      </c>
      <c r="CH583">
        <v>0</v>
      </c>
      <c r="CI583" t="s">
        <v>1809</v>
      </c>
      <c r="CJ583" t="s">
        <v>1809</v>
      </c>
      <c r="CK583" t="s">
        <v>1809</v>
      </c>
      <c r="CL583" t="s">
        <v>1809</v>
      </c>
      <c r="CM583" t="s">
        <v>1809</v>
      </c>
      <c r="CN583" t="s">
        <v>1809</v>
      </c>
      <c r="CO583" t="s">
        <v>1809</v>
      </c>
      <c r="CP583" t="s">
        <v>1809</v>
      </c>
      <c r="CQ583" t="s">
        <v>1809</v>
      </c>
      <c r="CR583" t="s">
        <v>1809</v>
      </c>
      <c r="CS583" t="s">
        <v>1809</v>
      </c>
      <c r="CT583" t="s">
        <v>1809</v>
      </c>
      <c r="CU583" t="s">
        <v>1809</v>
      </c>
      <c r="CV583" t="s">
        <v>1809</v>
      </c>
      <c r="CW583" t="s">
        <v>1809</v>
      </c>
      <c r="CX583" t="s">
        <v>1809</v>
      </c>
      <c r="CY583" t="s">
        <v>1809</v>
      </c>
      <c r="CZ583" t="s">
        <v>1809</v>
      </c>
      <c r="DA583" t="s">
        <v>1809</v>
      </c>
      <c r="DB583" t="s">
        <v>1809</v>
      </c>
      <c r="DC583" t="s">
        <v>1809</v>
      </c>
      <c r="DD583" t="s">
        <v>1809</v>
      </c>
      <c r="DE583" t="s">
        <v>1809</v>
      </c>
      <c r="DF583" t="s">
        <v>1809</v>
      </c>
      <c r="DG583" t="s">
        <v>1809</v>
      </c>
      <c r="DH583" t="s">
        <v>1809</v>
      </c>
      <c r="DI583" t="s">
        <v>1809</v>
      </c>
      <c r="DJ583" t="s">
        <v>1809</v>
      </c>
      <c r="DK583" t="s">
        <v>1809</v>
      </c>
      <c r="DL583" t="s">
        <v>1809</v>
      </c>
      <c r="DM583" t="s">
        <v>1809</v>
      </c>
      <c r="DN583" t="s">
        <v>1809</v>
      </c>
      <c r="DO583" t="s">
        <v>1809</v>
      </c>
      <c r="DP583" t="s">
        <v>1809</v>
      </c>
      <c r="DQ583" t="s">
        <v>1809</v>
      </c>
      <c r="DR583" t="s">
        <v>1809</v>
      </c>
      <c r="DS583" t="s">
        <v>1809</v>
      </c>
      <c r="DT583" t="s">
        <v>1809</v>
      </c>
      <c r="DU583" t="s">
        <v>1809</v>
      </c>
      <c r="DV583" t="s">
        <v>1809</v>
      </c>
      <c r="DW583">
        <v>0</v>
      </c>
      <c r="DX583">
        <v>1</v>
      </c>
      <c r="DY583">
        <v>0</v>
      </c>
      <c r="DZ583" t="s">
        <v>1809</v>
      </c>
      <c r="EA583">
        <v>1</v>
      </c>
      <c r="EB583">
        <v>0</v>
      </c>
      <c r="EC583">
        <v>0</v>
      </c>
      <c r="ED583">
        <v>0</v>
      </c>
      <c r="EE583">
        <v>0</v>
      </c>
      <c r="EF583">
        <v>0</v>
      </c>
      <c r="EG583">
        <v>1</v>
      </c>
      <c r="EH583">
        <v>0</v>
      </c>
      <c r="EI583">
        <v>1</v>
      </c>
      <c r="EJ583">
        <v>0</v>
      </c>
      <c r="EK583">
        <v>1</v>
      </c>
      <c r="EL583">
        <v>0</v>
      </c>
      <c r="EM583" t="s">
        <v>1809</v>
      </c>
      <c r="EN583" t="s">
        <v>1809</v>
      </c>
      <c r="EO583" t="s">
        <v>1809</v>
      </c>
      <c r="EP583" t="s">
        <v>1809</v>
      </c>
      <c r="EQ583" t="s">
        <v>1809</v>
      </c>
      <c r="ER583">
        <v>1</v>
      </c>
      <c r="ES583">
        <v>0</v>
      </c>
      <c r="ET583">
        <v>0</v>
      </c>
      <c r="EU583">
        <v>1</v>
      </c>
      <c r="EV583">
        <v>0</v>
      </c>
      <c r="EW583">
        <v>0</v>
      </c>
    </row>
    <row r="584" spans="1:153" x14ac:dyDescent="0.35">
      <c r="A584" t="s">
        <v>1415</v>
      </c>
      <c r="B584" s="1">
        <v>43647</v>
      </c>
      <c r="C584" s="1">
        <v>43830</v>
      </c>
      <c r="D584">
        <v>1</v>
      </c>
      <c r="E584">
        <v>0</v>
      </c>
      <c r="F584">
        <v>0</v>
      </c>
      <c r="G584">
        <v>0</v>
      </c>
      <c r="H584">
        <v>1</v>
      </c>
      <c r="I584">
        <v>0</v>
      </c>
      <c r="J584">
        <v>1</v>
      </c>
      <c r="K584">
        <v>2</v>
      </c>
      <c r="L584">
        <v>1</v>
      </c>
      <c r="M584">
        <v>1</v>
      </c>
      <c r="N584">
        <v>1</v>
      </c>
      <c r="O584">
        <v>1</v>
      </c>
      <c r="P584">
        <v>1</v>
      </c>
      <c r="Q584">
        <v>0</v>
      </c>
      <c r="R584">
        <v>0</v>
      </c>
      <c r="S584">
        <v>0</v>
      </c>
      <c r="T584">
        <v>1</v>
      </c>
      <c r="U584">
        <v>0</v>
      </c>
      <c r="V584">
        <v>0</v>
      </c>
      <c r="W584">
        <v>0</v>
      </c>
      <c r="X584">
        <v>0</v>
      </c>
      <c r="Y584">
        <v>1</v>
      </c>
      <c r="Z584">
        <v>1</v>
      </c>
      <c r="AA584">
        <v>0</v>
      </c>
      <c r="AB584">
        <v>0</v>
      </c>
      <c r="AC584">
        <v>0</v>
      </c>
      <c r="AD584">
        <v>0</v>
      </c>
      <c r="AE584">
        <v>1</v>
      </c>
      <c r="AF584">
        <v>1</v>
      </c>
      <c r="AG584">
        <v>0</v>
      </c>
      <c r="AH584">
        <v>1</v>
      </c>
      <c r="AI584">
        <v>1</v>
      </c>
      <c r="AJ584">
        <v>1</v>
      </c>
      <c r="AK584">
        <v>0</v>
      </c>
      <c r="AL584">
        <v>0</v>
      </c>
      <c r="AM584">
        <v>0</v>
      </c>
      <c r="AN584">
        <v>1</v>
      </c>
      <c r="AO584">
        <v>0</v>
      </c>
      <c r="AP584" t="s">
        <v>1809</v>
      </c>
      <c r="AQ584" t="s">
        <v>1809</v>
      </c>
      <c r="AR584" t="s">
        <v>1809</v>
      </c>
      <c r="AS584" t="s">
        <v>1809</v>
      </c>
      <c r="AT584" t="s">
        <v>1809</v>
      </c>
      <c r="AU584" t="s">
        <v>1809</v>
      </c>
      <c r="AV584" t="s">
        <v>1809</v>
      </c>
      <c r="AW584" t="s">
        <v>1809</v>
      </c>
      <c r="AX584" t="s">
        <v>1809</v>
      </c>
      <c r="AY584" t="s">
        <v>1809</v>
      </c>
      <c r="AZ584">
        <v>1</v>
      </c>
      <c r="BA584">
        <v>0</v>
      </c>
      <c r="BB584">
        <v>0</v>
      </c>
      <c r="BC584">
        <v>1</v>
      </c>
      <c r="BD584">
        <v>0</v>
      </c>
      <c r="BE584">
        <v>0</v>
      </c>
      <c r="BF584">
        <v>0</v>
      </c>
      <c r="BG584">
        <v>0</v>
      </c>
      <c r="BH584">
        <v>0</v>
      </c>
      <c r="BI584">
        <v>0</v>
      </c>
      <c r="BJ584">
        <v>0</v>
      </c>
      <c r="BK584">
        <v>0</v>
      </c>
      <c r="BL584">
        <v>0</v>
      </c>
      <c r="BM584">
        <v>0</v>
      </c>
      <c r="BN584">
        <v>0</v>
      </c>
      <c r="BO584">
        <v>0</v>
      </c>
      <c r="BP584">
        <v>0</v>
      </c>
      <c r="BQ584">
        <v>1</v>
      </c>
      <c r="BR584">
        <v>0</v>
      </c>
      <c r="BS584">
        <v>0</v>
      </c>
      <c r="BT584">
        <v>0</v>
      </c>
      <c r="BU584">
        <v>1</v>
      </c>
      <c r="BV584">
        <v>0</v>
      </c>
      <c r="BW584" t="s">
        <v>1809</v>
      </c>
      <c r="BX584" t="s">
        <v>1809</v>
      </c>
      <c r="BY584" t="s">
        <v>1809</v>
      </c>
      <c r="BZ584" t="s">
        <v>1809</v>
      </c>
      <c r="CA584" t="s">
        <v>1809</v>
      </c>
      <c r="CB584" t="s">
        <v>1809</v>
      </c>
      <c r="CC584" t="s">
        <v>1809</v>
      </c>
      <c r="CD584" t="s">
        <v>1809</v>
      </c>
      <c r="CE584" t="s">
        <v>1809</v>
      </c>
      <c r="CF584" t="s">
        <v>1809</v>
      </c>
      <c r="CG584" t="s">
        <v>1809</v>
      </c>
      <c r="CH584">
        <v>0</v>
      </c>
      <c r="CI584" t="s">
        <v>1809</v>
      </c>
      <c r="CJ584" t="s">
        <v>1809</v>
      </c>
      <c r="CK584" t="s">
        <v>1809</v>
      </c>
      <c r="CL584" t="s">
        <v>1809</v>
      </c>
      <c r="CM584" t="s">
        <v>1809</v>
      </c>
      <c r="CN584" t="s">
        <v>1809</v>
      </c>
      <c r="CO584" t="s">
        <v>1809</v>
      </c>
      <c r="CP584" t="s">
        <v>1809</v>
      </c>
      <c r="CQ584" t="s">
        <v>1809</v>
      </c>
      <c r="CR584" t="s">
        <v>1809</v>
      </c>
      <c r="CS584" t="s">
        <v>1809</v>
      </c>
      <c r="CT584" t="s">
        <v>1809</v>
      </c>
      <c r="CU584" t="s">
        <v>1809</v>
      </c>
      <c r="CV584" t="s">
        <v>1809</v>
      </c>
      <c r="CW584" t="s">
        <v>1809</v>
      </c>
      <c r="CX584" t="s">
        <v>1809</v>
      </c>
      <c r="CY584" t="s">
        <v>1809</v>
      </c>
      <c r="CZ584" t="s">
        <v>1809</v>
      </c>
      <c r="DA584" t="s">
        <v>1809</v>
      </c>
      <c r="DB584" t="s">
        <v>1809</v>
      </c>
      <c r="DC584" t="s">
        <v>1809</v>
      </c>
      <c r="DD584" t="s">
        <v>1809</v>
      </c>
      <c r="DE584" t="s">
        <v>1809</v>
      </c>
      <c r="DF584" t="s">
        <v>1809</v>
      </c>
      <c r="DG584" t="s">
        <v>1809</v>
      </c>
      <c r="DH584" t="s">
        <v>1809</v>
      </c>
      <c r="DI584" t="s">
        <v>1809</v>
      </c>
      <c r="DJ584" t="s">
        <v>1809</v>
      </c>
      <c r="DK584" t="s">
        <v>1809</v>
      </c>
      <c r="DL584" t="s">
        <v>1809</v>
      </c>
      <c r="DM584" t="s">
        <v>1809</v>
      </c>
      <c r="DN584" t="s">
        <v>1809</v>
      </c>
      <c r="DO584" t="s">
        <v>1809</v>
      </c>
      <c r="DP584" t="s">
        <v>1809</v>
      </c>
      <c r="DQ584" t="s">
        <v>1809</v>
      </c>
      <c r="DR584" t="s">
        <v>1809</v>
      </c>
      <c r="DS584" t="s">
        <v>1809</v>
      </c>
      <c r="DT584" t="s">
        <v>1809</v>
      </c>
      <c r="DU584" t="s">
        <v>1809</v>
      </c>
      <c r="DV584" t="s">
        <v>1809</v>
      </c>
      <c r="DW584">
        <v>0</v>
      </c>
      <c r="DX584">
        <v>1</v>
      </c>
      <c r="DY584">
        <v>0</v>
      </c>
      <c r="DZ584" t="s">
        <v>1809</v>
      </c>
      <c r="EA584">
        <v>1</v>
      </c>
      <c r="EB584">
        <v>0</v>
      </c>
      <c r="EC584">
        <v>0</v>
      </c>
      <c r="ED584">
        <v>0</v>
      </c>
      <c r="EE584">
        <v>0</v>
      </c>
      <c r="EF584">
        <v>0</v>
      </c>
      <c r="EG584">
        <v>1</v>
      </c>
      <c r="EH584">
        <v>0</v>
      </c>
      <c r="EI584">
        <v>1</v>
      </c>
      <c r="EJ584">
        <v>0</v>
      </c>
      <c r="EK584">
        <v>1</v>
      </c>
      <c r="EL584">
        <v>0</v>
      </c>
      <c r="EM584" t="s">
        <v>1809</v>
      </c>
      <c r="EN584" t="s">
        <v>1809</v>
      </c>
      <c r="EO584" t="s">
        <v>1809</v>
      </c>
      <c r="EP584" t="s">
        <v>1809</v>
      </c>
      <c r="EQ584" t="s">
        <v>1809</v>
      </c>
      <c r="ER584">
        <v>1</v>
      </c>
      <c r="ES584">
        <v>0</v>
      </c>
      <c r="ET584">
        <v>0</v>
      </c>
      <c r="EU584">
        <v>1</v>
      </c>
      <c r="EV584">
        <v>0</v>
      </c>
      <c r="EW584">
        <v>0</v>
      </c>
    </row>
    <row r="585" spans="1:153" x14ac:dyDescent="0.35">
      <c r="A585" t="s">
        <v>1433</v>
      </c>
      <c r="B585" s="1">
        <v>41640</v>
      </c>
      <c r="C585" s="1">
        <v>42143</v>
      </c>
      <c r="D585">
        <v>1</v>
      </c>
      <c r="E585">
        <v>0</v>
      </c>
      <c r="F585">
        <v>1</v>
      </c>
      <c r="G585">
        <v>0</v>
      </c>
      <c r="H585">
        <v>0</v>
      </c>
      <c r="I585">
        <v>0</v>
      </c>
      <c r="J585">
        <v>1</v>
      </c>
      <c r="K585">
        <v>4</v>
      </c>
      <c r="L585">
        <v>0</v>
      </c>
      <c r="M585">
        <v>1</v>
      </c>
      <c r="N585">
        <v>1</v>
      </c>
      <c r="O585">
        <v>1</v>
      </c>
      <c r="P585">
        <v>0</v>
      </c>
      <c r="Q585">
        <v>0</v>
      </c>
      <c r="R585">
        <v>0</v>
      </c>
      <c r="S585">
        <v>0</v>
      </c>
      <c r="T585">
        <v>1</v>
      </c>
      <c r="U585">
        <v>1</v>
      </c>
      <c r="V585">
        <v>1</v>
      </c>
      <c r="W585">
        <v>0</v>
      </c>
      <c r="X585">
        <v>0</v>
      </c>
      <c r="Y585">
        <v>1</v>
      </c>
      <c r="Z585">
        <v>1</v>
      </c>
      <c r="AA585">
        <v>0</v>
      </c>
      <c r="AB585">
        <v>0</v>
      </c>
      <c r="AC585">
        <v>0</v>
      </c>
      <c r="AD585">
        <v>0</v>
      </c>
      <c r="AE585">
        <v>0</v>
      </c>
      <c r="AF585">
        <v>1</v>
      </c>
      <c r="AG585">
        <v>0</v>
      </c>
      <c r="AH585">
        <v>0</v>
      </c>
      <c r="AI585">
        <v>0</v>
      </c>
      <c r="AJ585">
        <v>1</v>
      </c>
      <c r="AK585">
        <v>0</v>
      </c>
      <c r="AL585">
        <v>0</v>
      </c>
      <c r="AM585">
        <v>0</v>
      </c>
      <c r="AN585">
        <v>1</v>
      </c>
      <c r="AO585">
        <v>0</v>
      </c>
      <c r="AP585" t="s">
        <v>1809</v>
      </c>
      <c r="AQ585" t="s">
        <v>1809</v>
      </c>
      <c r="AR585" t="s">
        <v>1809</v>
      </c>
      <c r="AS585" t="s">
        <v>1809</v>
      </c>
      <c r="AT585" t="s">
        <v>1809</v>
      </c>
      <c r="AU585" t="s">
        <v>1809</v>
      </c>
      <c r="AV585" t="s">
        <v>1809</v>
      </c>
      <c r="AW585" t="s">
        <v>1809</v>
      </c>
      <c r="AX585" t="s">
        <v>1809</v>
      </c>
      <c r="AY585" t="s">
        <v>1809</v>
      </c>
      <c r="AZ585">
        <v>1</v>
      </c>
      <c r="BA585">
        <v>0</v>
      </c>
      <c r="BB585">
        <v>0</v>
      </c>
      <c r="BC585">
        <v>1</v>
      </c>
      <c r="BD585">
        <v>0</v>
      </c>
      <c r="BE585">
        <v>0</v>
      </c>
      <c r="BF585">
        <v>0</v>
      </c>
      <c r="BG585">
        <v>0</v>
      </c>
      <c r="BH585">
        <v>0</v>
      </c>
      <c r="BI585">
        <v>0</v>
      </c>
      <c r="BJ585">
        <v>0</v>
      </c>
      <c r="BK585">
        <v>0</v>
      </c>
      <c r="BL585">
        <v>0</v>
      </c>
      <c r="BM585">
        <v>0</v>
      </c>
      <c r="BN585">
        <v>0</v>
      </c>
      <c r="BO585">
        <v>1</v>
      </c>
      <c r="BP585">
        <v>0</v>
      </c>
      <c r="BQ585">
        <v>0</v>
      </c>
      <c r="BR585">
        <v>0</v>
      </c>
      <c r="BS585">
        <v>0</v>
      </c>
      <c r="BT585">
        <v>0</v>
      </c>
      <c r="BU585">
        <v>1</v>
      </c>
      <c r="BV585">
        <v>0</v>
      </c>
      <c r="BW585" t="s">
        <v>1809</v>
      </c>
      <c r="BX585" t="s">
        <v>1809</v>
      </c>
      <c r="BY585" t="s">
        <v>1809</v>
      </c>
      <c r="BZ585" t="s">
        <v>1809</v>
      </c>
      <c r="CA585" t="s">
        <v>1809</v>
      </c>
      <c r="CB585" t="s">
        <v>1809</v>
      </c>
      <c r="CC585" t="s">
        <v>1809</v>
      </c>
      <c r="CD585" t="s">
        <v>1809</v>
      </c>
      <c r="CE585" t="s">
        <v>1809</v>
      </c>
      <c r="CF585" t="s">
        <v>1809</v>
      </c>
      <c r="CG585" t="s">
        <v>1809</v>
      </c>
      <c r="CH585">
        <v>1</v>
      </c>
      <c r="CI585">
        <v>1</v>
      </c>
      <c r="CJ585">
        <v>1</v>
      </c>
      <c r="CK585">
        <v>1</v>
      </c>
      <c r="CL585">
        <v>0</v>
      </c>
      <c r="CM585">
        <v>1</v>
      </c>
      <c r="CN585">
        <v>1</v>
      </c>
      <c r="CO585">
        <v>0</v>
      </c>
      <c r="CP585">
        <v>0</v>
      </c>
      <c r="CQ585">
        <v>0</v>
      </c>
      <c r="CR585">
        <v>0</v>
      </c>
      <c r="CS585">
        <v>1</v>
      </c>
      <c r="CT585">
        <v>1</v>
      </c>
      <c r="CU585">
        <v>0</v>
      </c>
      <c r="CV585">
        <v>1</v>
      </c>
      <c r="CW585">
        <v>1</v>
      </c>
      <c r="CX585">
        <v>0</v>
      </c>
      <c r="CY585">
        <v>0</v>
      </c>
      <c r="CZ585">
        <v>0</v>
      </c>
      <c r="DA585">
        <v>0</v>
      </c>
      <c r="DB585">
        <v>1</v>
      </c>
      <c r="DC585">
        <v>1</v>
      </c>
      <c r="DD585">
        <v>0</v>
      </c>
      <c r="DE585">
        <v>1</v>
      </c>
      <c r="DF585">
        <v>1</v>
      </c>
      <c r="DG585">
        <v>0</v>
      </c>
      <c r="DH585">
        <v>0</v>
      </c>
      <c r="DI585">
        <v>0</v>
      </c>
      <c r="DJ585">
        <v>1</v>
      </c>
      <c r="DK585">
        <v>1</v>
      </c>
      <c r="DL585">
        <v>0</v>
      </c>
      <c r="DM585">
        <v>0</v>
      </c>
      <c r="DN585">
        <v>0</v>
      </c>
      <c r="DO585">
        <v>0</v>
      </c>
      <c r="DP585">
        <v>0</v>
      </c>
      <c r="DQ585">
        <v>0</v>
      </c>
      <c r="DR585">
        <v>1</v>
      </c>
      <c r="DS585">
        <v>0</v>
      </c>
      <c r="DT585">
        <v>0</v>
      </c>
      <c r="DU585">
        <v>0</v>
      </c>
      <c r="DV585">
        <v>1</v>
      </c>
      <c r="DW585">
        <v>0</v>
      </c>
      <c r="DX585">
        <v>0</v>
      </c>
      <c r="DY585">
        <v>0</v>
      </c>
      <c r="DZ585" t="s">
        <v>1809</v>
      </c>
      <c r="EA585">
        <v>1</v>
      </c>
      <c r="EB585">
        <v>0</v>
      </c>
      <c r="EC585">
        <v>0</v>
      </c>
      <c r="ED585">
        <v>0</v>
      </c>
      <c r="EE585">
        <v>0</v>
      </c>
      <c r="EF585">
        <v>0</v>
      </c>
      <c r="EG585">
        <v>1</v>
      </c>
      <c r="EH585">
        <v>0</v>
      </c>
      <c r="EI585">
        <v>1</v>
      </c>
      <c r="EJ585">
        <v>0</v>
      </c>
      <c r="EK585">
        <v>0</v>
      </c>
      <c r="EL585">
        <v>1</v>
      </c>
      <c r="EM585">
        <v>1</v>
      </c>
      <c r="EN585">
        <v>1</v>
      </c>
      <c r="EO585">
        <v>0</v>
      </c>
      <c r="EP585">
        <v>0</v>
      </c>
      <c r="EQ585">
        <v>0</v>
      </c>
      <c r="ER585">
        <v>0</v>
      </c>
      <c r="ES585" t="s">
        <v>1809</v>
      </c>
      <c r="ET585" t="s">
        <v>1809</v>
      </c>
      <c r="EU585" t="s">
        <v>1809</v>
      </c>
      <c r="EV585" t="s">
        <v>1809</v>
      </c>
      <c r="EW585" t="s">
        <v>1809</v>
      </c>
    </row>
    <row r="586" spans="1:153" x14ac:dyDescent="0.35">
      <c r="A586" t="s">
        <v>1433</v>
      </c>
      <c r="B586" s="1">
        <v>42144</v>
      </c>
      <c r="C586" s="1">
        <v>42216</v>
      </c>
      <c r="D586">
        <v>1</v>
      </c>
      <c r="E586">
        <v>0</v>
      </c>
      <c r="F586">
        <v>1</v>
      </c>
      <c r="G586">
        <v>0</v>
      </c>
      <c r="H586">
        <v>0</v>
      </c>
      <c r="I586">
        <v>0</v>
      </c>
      <c r="J586">
        <v>1</v>
      </c>
      <c r="K586">
        <v>4</v>
      </c>
      <c r="L586">
        <v>0</v>
      </c>
      <c r="M586">
        <v>1</v>
      </c>
      <c r="N586">
        <v>1</v>
      </c>
      <c r="O586">
        <v>1</v>
      </c>
      <c r="P586">
        <v>0</v>
      </c>
      <c r="Q586">
        <v>0</v>
      </c>
      <c r="R586">
        <v>0</v>
      </c>
      <c r="S586">
        <v>0</v>
      </c>
      <c r="T586">
        <v>1</v>
      </c>
      <c r="U586">
        <v>1</v>
      </c>
      <c r="V586">
        <v>1</v>
      </c>
      <c r="W586">
        <v>0</v>
      </c>
      <c r="X586">
        <v>0</v>
      </c>
      <c r="Y586">
        <v>1</v>
      </c>
      <c r="Z586">
        <v>1</v>
      </c>
      <c r="AA586">
        <v>0</v>
      </c>
      <c r="AB586">
        <v>0</v>
      </c>
      <c r="AC586">
        <v>0</v>
      </c>
      <c r="AD586">
        <v>0</v>
      </c>
      <c r="AE586">
        <v>0</v>
      </c>
      <c r="AF586">
        <v>1</v>
      </c>
      <c r="AG586">
        <v>0</v>
      </c>
      <c r="AH586">
        <v>0</v>
      </c>
      <c r="AI586">
        <v>0</v>
      </c>
      <c r="AJ586">
        <v>1</v>
      </c>
      <c r="AK586">
        <v>0</v>
      </c>
      <c r="AL586">
        <v>0</v>
      </c>
      <c r="AM586">
        <v>0</v>
      </c>
      <c r="AN586">
        <v>1</v>
      </c>
      <c r="AO586">
        <v>0</v>
      </c>
      <c r="AP586" t="s">
        <v>1809</v>
      </c>
      <c r="AQ586" t="s">
        <v>1809</v>
      </c>
      <c r="AR586" t="s">
        <v>1809</v>
      </c>
      <c r="AS586" t="s">
        <v>1809</v>
      </c>
      <c r="AT586" t="s">
        <v>1809</v>
      </c>
      <c r="AU586" t="s">
        <v>1809</v>
      </c>
      <c r="AV586" t="s">
        <v>1809</v>
      </c>
      <c r="AW586" t="s">
        <v>1809</v>
      </c>
      <c r="AX586" t="s">
        <v>1809</v>
      </c>
      <c r="AY586" t="s">
        <v>1809</v>
      </c>
      <c r="AZ586">
        <v>1</v>
      </c>
      <c r="BA586">
        <v>0</v>
      </c>
      <c r="BB586">
        <v>0</v>
      </c>
      <c r="BC586">
        <v>1</v>
      </c>
      <c r="BD586">
        <v>0</v>
      </c>
      <c r="BE586">
        <v>0</v>
      </c>
      <c r="BF586">
        <v>0</v>
      </c>
      <c r="BG586">
        <v>0</v>
      </c>
      <c r="BH586">
        <v>0</v>
      </c>
      <c r="BI586">
        <v>0</v>
      </c>
      <c r="BJ586">
        <v>0</v>
      </c>
      <c r="BK586">
        <v>0</v>
      </c>
      <c r="BL586">
        <v>0</v>
      </c>
      <c r="BM586">
        <v>0</v>
      </c>
      <c r="BN586">
        <v>0</v>
      </c>
      <c r="BO586">
        <v>1</v>
      </c>
      <c r="BP586">
        <v>0</v>
      </c>
      <c r="BQ586">
        <v>0</v>
      </c>
      <c r="BR586">
        <v>0</v>
      </c>
      <c r="BS586">
        <v>0</v>
      </c>
      <c r="BT586">
        <v>0</v>
      </c>
      <c r="BU586">
        <v>1</v>
      </c>
      <c r="BV586">
        <v>0</v>
      </c>
      <c r="BW586" t="s">
        <v>1809</v>
      </c>
      <c r="BX586" t="s">
        <v>1809</v>
      </c>
      <c r="BY586" t="s">
        <v>1809</v>
      </c>
      <c r="BZ586" t="s">
        <v>1809</v>
      </c>
      <c r="CA586" t="s">
        <v>1809</v>
      </c>
      <c r="CB586" t="s">
        <v>1809</v>
      </c>
      <c r="CC586" t="s">
        <v>1809</v>
      </c>
      <c r="CD586" t="s">
        <v>1809</v>
      </c>
      <c r="CE586" t="s">
        <v>1809</v>
      </c>
      <c r="CF586" t="s">
        <v>1809</v>
      </c>
      <c r="CG586" t="s">
        <v>1809</v>
      </c>
      <c r="CH586">
        <v>1</v>
      </c>
      <c r="CI586">
        <v>1</v>
      </c>
      <c r="CJ586">
        <v>1</v>
      </c>
      <c r="CK586">
        <v>1</v>
      </c>
      <c r="CL586">
        <v>0</v>
      </c>
      <c r="CM586">
        <v>1</v>
      </c>
      <c r="CN586">
        <v>1</v>
      </c>
      <c r="CO586">
        <v>0</v>
      </c>
      <c r="CP586">
        <v>0</v>
      </c>
      <c r="CQ586">
        <v>0</v>
      </c>
      <c r="CR586">
        <v>0</v>
      </c>
      <c r="CS586">
        <v>1</v>
      </c>
      <c r="CT586">
        <v>1</v>
      </c>
      <c r="CU586">
        <v>0</v>
      </c>
      <c r="CV586">
        <v>1</v>
      </c>
      <c r="CW586">
        <v>1</v>
      </c>
      <c r="CX586">
        <v>0</v>
      </c>
      <c r="CY586">
        <v>0</v>
      </c>
      <c r="CZ586">
        <v>0</v>
      </c>
      <c r="DA586">
        <v>0</v>
      </c>
      <c r="DB586">
        <v>1</v>
      </c>
      <c r="DC586">
        <v>1</v>
      </c>
      <c r="DD586">
        <v>0</v>
      </c>
      <c r="DE586">
        <v>1</v>
      </c>
      <c r="DF586">
        <v>1</v>
      </c>
      <c r="DG586">
        <v>0</v>
      </c>
      <c r="DH586">
        <v>0</v>
      </c>
      <c r="DI586">
        <v>0</v>
      </c>
      <c r="DJ586">
        <v>1</v>
      </c>
      <c r="DK586">
        <v>1</v>
      </c>
      <c r="DL586">
        <v>0</v>
      </c>
      <c r="DM586">
        <v>0</v>
      </c>
      <c r="DN586">
        <v>0</v>
      </c>
      <c r="DO586">
        <v>0</v>
      </c>
      <c r="DP586">
        <v>0</v>
      </c>
      <c r="DQ586">
        <v>0</v>
      </c>
      <c r="DR586">
        <v>1</v>
      </c>
      <c r="DS586">
        <v>0</v>
      </c>
      <c r="DT586">
        <v>0</v>
      </c>
      <c r="DU586">
        <v>0</v>
      </c>
      <c r="DV586">
        <v>1</v>
      </c>
      <c r="DW586">
        <v>0</v>
      </c>
      <c r="DX586">
        <v>0</v>
      </c>
      <c r="DY586">
        <v>0</v>
      </c>
      <c r="DZ586" t="s">
        <v>1809</v>
      </c>
      <c r="EA586">
        <v>1</v>
      </c>
      <c r="EB586">
        <v>0</v>
      </c>
      <c r="EC586">
        <v>0</v>
      </c>
      <c r="ED586">
        <v>0</v>
      </c>
      <c r="EE586">
        <v>0</v>
      </c>
      <c r="EF586">
        <v>0</v>
      </c>
      <c r="EG586">
        <v>1</v>
      </c>
      <c r="EH586">
        <v>0</v>
      </c>
      <c r="EI586">
        <v>1</v>
      </c>
      <c r="EJ586">
        <v>0</v>
      </c>
      <c r="EK586">
        <v>0</v>
      </c>
      <c r="EL586">
        <v>1</v>
      </c>
      <c r="EM586">
        <v>1</v>
      </c>
      <c r="EN586">
        <v>1</v>
      </c>
      <c r="EO586">
        <v>0</v>
      </c>
      <c r="EP586">
        <v>0</v>
      </c>
      <c r="EQ586">
        <v>0</v>
      </c>
      <c r="ER586">
        <v>0</v>
      </c>
      <c r="ES586" t="s">
        <v>1809</v>
      </c>
      <c r="ET586" t="s">
        <v>1809</v>
      </c>
      <c r="EU586" t="s">
        <v>1809</v>
      </c>
      <c r="EV586" t="s">
        <v>1809</v>
      </c>
      <c r="EW586" t="s">
        <v>1809</v>
      </c>
    </row>
    <row r="587" spans="1:153" x14ac:dyDescent="0.35">
      <c r="A587" t="s">
        <v>1433</v>
      </c>
      <c r="B587" s="1">
        <v>42217</v>
      </c>
      <c r="C587" s="1">
        <v>42551</v>
      </c>
      <c r="D587">
        <v>1</v>
      </c>
      <c r="E587">
        <v>0</v>
      </c>
      <c r="F587">
        <v>1</v>
      </c>
      <c r="G587">
        <v>0</v>
      </c>
      <c r="H587">
        <v>0</v>
      </c>
      <c r="I587">
        <v>0</v>
      </c>
      <c r="J587">
        <v>1</v>
      </c>
      <c r="K587">
        <v>4</v>
      </c>
      <c r="L587">
        <v>0</v>
      </c>
      <c r="M587">
        <v>1</v>
      </c>
      <c r="N587">
        <v>1</v>
      </c>
      <c r="O587">
        <v>1</v>
      </c>
      <c r="P587">
        <v>0</v>
      </c>
      <c r="Q587">
        <v>0</v>
      </c>
      <c r="R587">
        <v>0</v>
      </c>
      <c r="S587">
        <v>0</v>
      </c>
      <c r="T587">
        <v>1</v>
      </c>
      <c r="U587">
        <v>1</v>
      </c>
      <c r="V587">
        <v>1</v>
      </c>
      <c r="W587">
        <v>0</v>
      </c>
      <c r="X587">
        <v>0</v>
      </c>
      <c r="Y587">
        <v>1</v>
      </c>
      <c r="Z587">
        <v>1</v>
      </c>
      <c r="AA587">
        <v>0</v>
      </c>
      <c r="AB587">
        <v>0</v>
      </c>
      <c r="AC587">
        <v>0</v>
      </c>
      <c r="AD587">
        <v>0</v>
      </c>
      <c r="AE587">
        <v>0</v>
      </c>
      <c r="AF587">
        <v>1</v>
      </c>
      <c r="AG587">
        <v>0</v>
      </c>
      <c r="AH587">
        <v>0</v>
      </c>
      <c r="AI587">
        <v>0</v>
      </c>
      <c r="AJ587">
        <v>1</v>
      </c>
      <c r="AK587">
        <v>0</v>
      </c>
      <c r="AL587">
        <v>0</v>
      </c>
      <c r="AM587">
        <v>0</v>
      </c>
      <c r="AN587">
        <v>1</v>
      </c>
      <c r="AO587">
        <v>0</v>
      </c>
      <c r="AP587" t="s">
        <v>1809</v>
      </c>
      <c r="AQ587" t="s">
        <v>1809</v>
      </c>
      <c r="AR587" t="s">
        <v>1809</v>
      </c>
      <c r="AS587" t="s">
        <v>1809</v>
      </c>
      <c r="AT587" t="s">
        <v>1809</v>
      </c>
      <c r="AU587" t="s">
        <v>1809</v>
      </c>
      <c r="AV587" t="s">
        <v>1809</v>
      </c>
      <c r="AW587" t="s">
        <v>1809</v>
      </c>
      <c r="AX587" t="s">
        <v>1809</v>
      </c>
      <c r="AY587" t="s">
        <v>1809</v>
      </c>
      <c r="AZ587">
        <v>1</v>
      </c>
      <c r="BA587">
        <v>1</v>
      </c>
      <c r="BB587">
        <v>1</v>
      </c>
      <c r="BC587">
        <v>1</v>
      </c>
      <c r="BD587">
        <v>0</v>
      </c>
      <c r="BE587">
        <v>0</v>
      </c>
      <c r="BF587">
        <v>0</v>
      </c>
      <c r="BG587">
        <v>0</v>
      </c>
      <c r="BH587">
        <v>0</v>
      </c>
      <c r="BI587">
        <v>1</v>
      </c>
      <c r="BJ587">
        <v>1</v>
      </c>
      <c r="BK587">
        <v>0</v>
      </c>
      <c r="BL587">
        <v>0</v>
      </c>
      <c r="BM587">
        <v>0</v>
      </c>
      <c r="BN587">
        <v>0</v>
      </c>
      <c r="BO587">
        <v>1</v>
      </c>
      <c r="BP587">
        <v>0</v>
      </c>
      <c r="BQ587">
        <v>0</v>
      </c>
      <c r="BR587">
        <v>1</v>
      </c>
      <c r="BS587">
        <v>1</v>
      </c>
      <c r="BT587">
        <v>0</v>
      </c>
      <c r="BU587">
        <v>0</v>
      </c>
      <c r="BV587">
        <v>0</v>
      </c>
      <c r="BW587" t="s">
        <v>1809</v>
      </c>
      <c r="BX587" t="s">
        <v>1809</v>
      </c>
      <c r="BY587" t="s">
        <v>1809</v>
      </c>
      <c r="BZ587" t="s">
        <v>1809</v>
      </c>
      <c r="CA587" t="s">
        <v>1809</v>
      </c>
      <c r="CB587" t="s">
        <v>1809</v>
      </c>
      <c r="CC587" t="s">
        <v>1809</v>
      </c>
      <c r="CD587" t="s">
        <v>1809</v>
      </c>
      <c r="CE587" t="s">
        <v>1809</v>
      </c>
      <c r="CF587" t="s">
        <v>1809</v>
      </c>
      <c r="CG587" t="s">
        <v>1809</v>
      </c>
      <c r="CH587">
        <v>1</v>
      </c>
      <c r="CI587">
        <v>1</v>
      </c>
      <c r="CJ587">
        <v>1</v>
      </c>
      <c r="CK587">
        <v>1</v>
      </c>
      <c r="CL587">
        <v>0</v>
      </c>
      <c r="CM587">
        <v>1</v>
      </c>
      <c r="CN587">
        <v>1</v>
      </c>
      <c r="CO587">
        <v>0</v>
      </c>
      <c r="CP587">
        <v>0</v>
      </c>
      <c r="CQ587">
        <v>0</v>
      </c>
      <c r="CR587">
        <v>0</v>
      </c>
      <c r="CS587">
        <v>1</v>
      </c>
      <c r="CT587">
        <v>1</v>
      </c>
      <c r="CU587">
        <v>0</v>
      </c>
      <c r="CV587">
        <v>1</v>
      </c>
      <c r="CW587">
        <v>1</v>
      </c>
      <c r="CX587">
        <v>0</v>
      </c>
      <c r="CY587">
        <v>0</v>
      </c>
      <c r="CZ587">
        <v>0</v>
      </c>
      <c r="DA587">
        <v>0</v>
      </c>
      <c r="DB587">
        <v>1</v>
      </c>
      <c r="DC587">
        <v>1</v>
      </c>
      <c r="DD587">
        <v>0</v>
      </c>
      <c r="DE587">
        <v>1</v>
      </c>
      <c r="DF587">
        <v>1</v>
      </c>
      <c r="DG587">
        <v>0</v>
      </c>
      <c r="DH587">
        <v>0</v>
      </c>
      <c r="DI587">
        <v>0</v>
      </c>
      <c r="DJ587">
        <v>1</v>
      </c>
      <c r="DK587">
        <v>1</v>
      </c>
      <c r="DL587">
        <v>0</v>
      </c>
      <c r="DM587">
        <v>0</v>
      </c>
      <c r="DN587">
        <v>0</v>
      </c>
      <c r="DO587">
        <v>0</v>
      </c>
      <c r="DP587">
        <v>0</v>
      </c>
      <c r="DQ587">
        <v>0</v>
      </c>
      <c r="DR587">
        <v>1</v>
      </c>
      <c r="DS587">
        <v>1</v>
      </c>
      <c r="DT587">
        <v>1</v>
      </c>
      <c r="DU587">
        <v>0</v>
      </c>
      <c r="DV587">
        <v>0</v>
      </c>
      <c r="DW587">
        <v>0</v>
      </c>
      <c r="DX587">
        <v>0</v>
      </c>
      <c r="DY587">
        <v>0</v>
      </c>
      <c r="DZ587" t="s">
        <v>1809</v>
      </c>
      <c r="EA587">
        <v>1</v>
      </c>
      <c r="EB587">
        <v>0</v>
      </c>
      <c r="EC587">
        <v>0</v>
      </c>
      <c r="ED587">
        <v>0</v>
      </c>
      <c r="EE587">
        <v>0</v>
      </c>
      <c r="EF587">
        <v>0</v>
      </c>
      <c r="EG587">
        <v>1</v>
      </c>
      <c r="EH587">
        <v>0</v>
      </c>
      <c r="EI587">
        <v>1</v>
      </c>
      <c r="EJ587">
        <v>0</v>
      </c>
      <c r="EK587">
        <v>0</v>
      </c>
      <c r="EL587">
        <v>1</v>
      </c>
      <c r="EM587">
        <v>1</v>
      </c>
      <c r="EN587">
        <v>1</v>
      </c>
      <c r="EO587">
        <v>0</v>
      </c>
      <c r="EP587">
        <v>0</v>
      </c>
      <c r="EQ587">
        <v>0</v>
      </c>
      <c r="ER587">
        <v>0</v>
      </c>
      <c r="ES587" t="s">
        <v>1809</v>
      </c>
      <c r="ET587" t="s">
        <v>1809</v>
      </c>
      <c r="EU587" t="s">
        <v>1809</v>
      </c>
      <c r="EV587" t="s">
        <v>1809</v>
      </c>
      <c r="EW587" t="s">
        <v>1809</v>
      </c>
    </row>
    <row r="588" spans="1:153" x14ac:dyDescent="0.35">
      <c r="A588" t="s">
        <v>1433</v>
      </c>
      <c r="B588" s="1">
        <v>42552</v>
      </c>
      <c r="C588" s="1">
        <v>42916</v>
      </c>
      <c r="D588">
        <v>1</v>
      </c>
      <c r="E588">
        <v>0</v>
      </c>
      <c r="F588">
        <v>1</v>
      </c>
      <c r="G588">
        <v>0</v>
      </c>
      <c r="H588">
        <v>0</v>
      </c>
      <c r="I588">
        <v>0</v>
      </c>
      <c r="J588">
        <v>1</v>
      </c>
      <c r="K588">
        <v>1</v>
      </c>
      <c r="L588">
        <v>0</v>
      </c>
      <c r="M588">
        <v>1</v>
      </c>
      <c r="N588">
        <v>1</v>
      </c>
      <c r="O588">
        <v>1</v>
      </c>
      <c r="P588">
        <v>0</v>
      </c>
      <c r="Q588">
        <v>0</v>
      </c>
      <c r="R588">
        <v>0</v>
      </c>
      <c r="S588">
        <v>0</v>
      </c>
      <c r="T588">
        <v>1</v>
      </c>
      <c r="U588">
        <v>1</v>
      </c>
      <c r="V588">
        <v>1</v>
      </c>
      <c r="W588">
        <v>0</v>
      </c>
      <c r="X588">
        <v>0</v>
      </c>
      <c r="Y588">
        <v>1</v>
      </c>
      <c r="Z588">
        <v>1</v>
      </c>
      <c r="AA588">
        <v>0</v>
      </c>
      <c r="AB588">
        <v>0</v>
      </c>
      <c r="AC588">
        <v>0</v>
      </c>
      <c r="AD588">
        <v>0</v>
      </c>
      <c r="AE588">
        <v>0</v>
      </c>
      <c r="AF588">
        <v>1</v>
      </c>
      <c r="AG588">
        <v>0</v>
      </c>
      <c r="AH588">
        <v>0</v>
      </c>
      <c r="AI588">
        <v>0</v>
      </c>
      <c r="AJ588">
        <v>1</v>
      </c>
      <c r="AK588">
        <v>0</v>
      </c>
      <c r="AL588">
        <v>0</v>
      </c>
      <c r="AM588">
        <v>0</v>
      </c>
      <c r="AN588">
        <v>1</v>
      </c>
      <c r="AO588">
        <v>0</v>
      </c>
      <c r="AP588" t="s">
        <v>1809</v>
      </c>
      <c r="AQ588" t="s">
        <v>1809</v>
      </c>
      <c r="AR588" t="s">
        <v>1809</v>
      </c>
      <c r="AS588" t="s">
        <v>1809</v>
      </c>
      <c r="AT588" t="s">
        <v>1809</v>
      </c>
      <c r="AU588" t="s">
        <v>1809</v>
      </c>
      <c r="AV588" t="s">
        <v>1809</v>
      </c>
      <c r="AW588" t="s">
        <v>1809</v>
      </c>
      <c r="AX588" t="s">
        <v>1809</v>
      </c>
      <c r="AY588" t="s">
        <v>1809</v>
      </c>
      <c r="AZ588">
        <v>1</v>
      </c>
      <c r="BA588">
        <v>1</v>
      </c>
      <c r="BB588">
        <v>1</v>
      </c>
      <c r="BC588">
        <v>1</v>
      </c>
      <c r="BD588">
        <v>0</v>
      </c>
      <c r="BE588">
        <v>0</v>
      </c>
      <c r="BF588">
        <v>0</v>
      </c>
      <c r="BG588">
        <v>0</v>
      </c>
      <c r="BH588">
        <v>0</v>
      </c>
      <c r="BI588">
        <v>1</v>
      </c>
      <c r="BJ588">
        <v>1</v>
      </c>
      <c r="BK588">
        <v>0</v>
      </c>
      <c r="BL588">
        <v>0</v>
      </c>
      <c r="BM588">
        <v>0</v>
      </c>
      <c r="BN588">
        <v>0</v>
      </c>
      <c r="BO588">
        <v>1</v>
      </c>
      <c r="BP588">
        <v>0</v>
      </c>
      <c r="BQ588">
        <v>0</v>
      </c>
      <c r="BR588">
        <v>1</v>
      </c>
      <c r="BS588">
        <v>1</v>
      </c>
      <c r="BT588">
        <v>0</v>
      </c>
      <c r="BU588">
        <v>0</v>
      </c>
      <c r="BV588">
        <v>0</v>
      </c>
      <c r="BW588" t="s">
        <v>1809</v>
      </c>
      <c r="BX588" t="s">
        <v>1809</v>
      </c>
      <c r="BY588" t="s">
        <v>1809</v>
      </c>
      <c r="BZ588" t="s">
        <v>1809</v>
      </c>
      <c r="CA588" t="s">
        <v>1809</v>
      </c>
      <c r="CB588" t="s">
        <v>1809</v>
      </c>
      <c r="CC588" t="s">
        <v>1809</v>
      </c>
      <c r="CD588" t="s">
        <v>1809</v>
      </c>
      <c r="CE588" t="s">
        <v>1809</v>
      </c>
      <c r="CF588" t="s">
        <v>1809</v>
      </c>
      <c r="CG588" t="s">
        <v>1809</v>
      </c>
      <c r="CH588">
        <v>1</v>
      </c>
      <c r="CI588">
        <v>1</v>
      </c>
      <c r="CJ588">
        <v>1</v>
      </c>
      <c r="CK588">
        <v>1</v>
      </c>
      <c r="CL588">
        <v>0</v>
      </c>
      <c r="CM588">
        <v>1</v>
      </c>
      <c r="CN588">
        <v>1</v>
      </c>
      <c r="CO588">
        <v>0</v>
      </c>
      <c r="CP588">
        <v>0</v>
      </c>
      <c r="CQ588">
        <v>0</v>
      </c>
      <c r="CR588">
        <v>0</v>
      </c>
      <c r="CS588">
        <v>1</v>
      </c>
      <c r="CT588">
        <v>1</v>
      </c>
      <c r="CU588">
        <v>0</v>
      </c>
      <c r="CV588">
        <v>1</v>
      </c>
      <c r="CW588">
        <v>1</v>
      </c>
      <c r="CX588">
        <v>0</v>
      </c>
      <c r="CY588">
        <v>0</v>
      </c>
      <c r="CZ588">
        <v>0</v>
      </c>
      <c r="DA588">
        <v>0</v>
      </c>
      <c r="DB588">
        <v>1</v>
      </c>
      <c r="DC588">
        <v>1</v>
      </c>
      <c r="DD588">
        <v>0</v>
      </c>
      <c r="DE588">
        <v>1</v>
      </c>
      <c r="DF588">
        <v>1</v>
      </c>
      <c r="DG588">
        <v>0</v>
      </c>
      <c r="DH588">
        <v>0</v>
      </c>
      <c r="DI588">
        <v>0</v>
      </c>
      <c r="DJ588">
        <v>1</v>
      </c>
      <c r="DK588">
        <v>1</v>
      </c>
      <c r="DL588">
        <v>0</v>
      </c>
      <c r="DM588">
        <v>0</v>
      </c>
      <c r="DN588">
        <v>0</v>
      </c>
      <c r="DO588">
        <v>0</v>
      </c>
      <c r="DP588">
        <v>0</v>
      </c>
      <c r="DQ588">
        <v>0</v>
      </c>
      <c r="DR588">
        <v>1</v>
      </c>
      <c r="DS588">
        <v>1</v>
      </c>
      <c r="DT588">
        <v>1</v>
      </c>
      <c r="DU588">
        <v>0</v>
      </c>
      <c r="DV588">
        <v>0</v>
      </c>
      <c r="DW588">
        <v>0</v>
      </c>
      <c r="DX588">
        <v>0</v>
      </c>
      <c r="DY588">
        <v>0</v>
      </c>
      <c r="DZ588" t="s">
        <v>1809</v>
      </c>
      <c r="EA588">
        <v>1</v>
      </c>
      <c r="EB588">
        <v>0</v>
      </c>
      <c r="EC588">
        <v>0</v>
      </c>
      <c r="ED588">
        <v>0</v>
      </c>
      <c r="EE588">
        <v>0</v>
      </c>
      <c r="EF588">
        <v>0</v>
      </c>
      <c r="EG588">
        <v>1</v>
      </c>
      <c r="EH588">
        <v>0</v>
      </c>
      <c r="EI588">
        <v>1</v>
      </c>
      <c r="EJ588">
        <v>0</v>
      </c>
      <c r="EK588">
        <v>0</v>
      </c>
      <c r="EL588">
        <v>1</v>
      </c>
      <c r="EM588">
        <v>1</v>
      </c>
      <c r="EN588">
        <v>1</v>
      </c>
      <c r="EO588">
        <v>0</v>
      </c>
      <c r="EP588">
        <v>0</v>
      </c>
      <c r="EQ588">
        <v>0</v>
      </c>
      <c r="ER588">
        <v>0</v>
      </c>
      <c r="ES588" t="s">
        <v>1809</v>
      </c>
      <c r="ET588" t="s">
        <v>1809</v>
      </c>
      <c r="EU588" t="s">
        <v>1809</v>
      </c>
      <c r="EV588" t="s">
        <v>1809</v>
      </c>
      <c r="EW588" t="s">
        <v>1809</v>
      </c>
    </row>
    <row r="589" spans="1:153" x14ac:dyDescent="0.35">
      <c r="A589" t="s">
        <v>1433</v>
      </c>
      <c r="B589" s="1">
        <v>42917</v>
      </c>
      <c r="C589" s="1">
        <v>43281</v>
      </c>
      <c r="D589">
        <v>1</v>
      </c>
      <c r="E589">
        <v>0</v>
      </c>
      <c r="F589">
        <v>1</v>
      </c>
      <c r="G589">
        <v>0</v>
      </c>
      <c r="H589">
        <v>0</v>
      </c>
      <c r="I589">
        <v>0</v>
      </c>
      <c r="J589">
        <v>1</v>
      </c>
      <c r="K589">
        <v>1</v>
      </c>
      <c r="L589">
        <v>0</v>
      </c>
      <c r="M589">
        <v>1</v>
      </c>
      <c r="N589">
        <v>1</v>
      </c>
      <c r="O589">
        <v>1</v>
      </c>
      <c r="P589">
        <v>0</v>
      </c>
      <c r="Q589">
        <v>0</v>
      </c>
      <c r="R589">
        <v>0</v>
      </c>
      <c r="S589">
        <v>0</v>
      </c>
      <c r="T589">
        <v>1</v>
      </c>
      <c r="U589">
        <v>1</v>
      </c>
      <c r="V589">
        <v>1</v>
      </c>
      <c r="W589">
        <v>0</v>
      </c>
      <c r="X589">
        <v>0</v>
      </c>
      <c r="Y589">
        <v>1</v>
      </c>
      <c r="Z589">
        <v>1</v>
      </c>
      <c r="AA589">
        <v>0</v>
      </c>
      <c r="AB589">
        <v>0</v>
      </c>
      <c r="AC589">
        <v>0</v>
      </c>
      <c r="AD589">
        <v>0</v>
      </c>
      <c r="AE589">
        <v>0</v>
      </c>
      <c r="AF589">
        <v>1</v>
      </c>
      <c r="AG589">
        <v>0</v>
      </c>
      <c r="AH589">
        <v>0</v>
      </c>
      <c r="AI589">
        <v>0</v>
      </c>
      <c r="AJ589">
        <v>1</v>
      </c>
      <c r="AK589">
        <v>0</v>
      </c>
      <c r="AL589">
        <v>0</v>
      </c>
      <c r="AM589">
        <v>0</v>
      </c>
      <c r="AN589">
        <v>1</v>
      </c>
      <c r="AO589">
        <v>0</v>
      </c>
      <c r="AP589" t="s">
        <v>1809</v>
      </c>
      <c r="AQ589" t="s">
        <v>1809</v>
      </c>
      <c r="AR589" t="s">
        <v>1809</v>
      </c>
      <c r="AS589" t="s">
        <v>1809</v>
      </c>
      <c r="AT589" t="s">
        <v>1809</v>
      </c>
      <c r="AU589" t="s">
        <v>1809</v>
      </c>
      <c r="AV589" t="s">
        <v>1809</v>
      </c>
      <c r="AW589" t="s">
        <v>1809</v>
      </c>
      <c r="AX589" t="s">
        <v>1809</v>
      </c>
      <c r="AY589" t="s">
        <v>1809</v>
      </c>
      <c r="AZ589">
        <v>1</v>
      </c>
      <c r="BA589">
        <v>1</v>
      </c>
      <c r="BB589">
        <v>1</v>
      </c>
      <c r="BC589">
        <v>1</v>
      </c>
      <c r="BD589">
        <v>0</v>
      </c>
      <c r="BE589">
        <v>0</v>
      </c>
      <c r="BF589">
        <v>0</v>
      </c>
      <c r="BG589">
        <v>0</v>
      </c>
      <c r="BH589">
        <v>0</v>
      </c>
      <c r="BI589">
        <v>1</v>
      </c>
      <c r="BJ589">
        <v>1</v>
      </c>
      <c r="BK589">
        <v>0</v>
      </c>
      <c r="BL589">
        <v>0</v>
      </c>
      <c r="BM589">
        <v>0</v>
      </c>
      <c r="BN589">
        <v>0</v>
      </c>
      <c r="BO589">
        <v>1</v>
      </c>
      <c r="BP589">
        <v>0</v>
      </c>
      <c r="BQ589">
        <v>0</v>
      </c>
      <c r="BR589">
        <v>1</v>
      </c>
      <c r="BS589">
        <v>1</v>
      </c>
      <c r="BT589">
        <v>0</v>
      </c>
      <c r="BU589">
        <v>0</v>
      </c>
      <c r="BV589">
        <v>1</v>
      </c>
      <c r="BW589">
        <v>1</v>
      </c>
      <c r="BX589">
        <v>0</v>
      </c>
      <c r="BY589">
        <v>0</v>
      </c>
      <c r="BZ589">
        <v>0</v>
      </c>
      <c r="CA589">
        <v>0</v>
      </c>
      <c r="CB589">
        <v>0</v>
      </c>
      <c r="CC589">
        <v>0</v>
      </c>
      <c r="CD589">
        <v>1</v>
      </c>
      <c r="CE589">
        <v>1</v>
      </c>
      <c r="CF589">
        <v>0</v>
      </c>
      <c r="CG589">
        <v>0</v>
      </c>
      <c r="CH589">
        <v>1</v>
      </c>
      <c r="CI589">
        <v>1</v>
      </c>
      <c r="CJ589">
        <v>1</v>
      </c>
      <c r="CK589">
        <v>1</v>
      </c>
      <c r="CL589">
        <v>0</v>
      </c>
      <c r="CM589">
        <v>1</v>
      </c>
      <c r="CN589">
        <v>1</v>
      </c>
      <c r="CO589">
        <v>0</v>
      </c>
      <c r="CP589">
        <v>0</v>
      </c>
      <c r="CQ589">
        <v>0</v>
      </c>
      <c r="CR589">
        <v>0</v>
      </c>
      <c r="CS589">
        <v>1</v>
      </c>
      <c r="CT589">
        <v>1</v>
      </c>
      <c r="CU589">
        <v>0</v>
      </c>
      <c r="CV589">
        <v>1</v>
      </c>
      <c r="CW589">
        <v>1</v>
      </c>
      <c r="CX589">
        <v>0</v>
      </c>
      <c r="CY589">
        <v>0</v>
      </c>
      <c r="CZ589">
        <v>0</v>
      </c>
      <c r="DA589">
        <v>0</v>
      </c>
      <c r="DB589">
        <v>1</v>
      </c>
      <c r="DC589">
        <v>1</v>
      </c>
      <c r="DD589">
        <v>0</v>
      </c>
      <c r="DE589">
        <v>1</v>
      </c>
      <c r="DF589">
        <v>1</v>
      </c>
      <c r="DG589">
        <v>0</v>
      </c>
      <c r="DH589">
        <v>0</v>
      </c>
      <c r="DI589">
        <v>0</v>
      </c>
      <c r="DJ589">
        <v>1</v>
      </c>
      <c r="DK589">
        <v>1</v>
      </c>
      <c r="DL589">
        <v>0</v>
      </c>
      <c r="DM589">
        <v>0</v>
      </c>
      <c r="DN589">
        <v>0</v>
      </c>
      <c r="DO589">
        <v>0</v>
      </c>
      <c r="DP589">
        <v>0</v>
      </c>
      <c r="DQ589">
        <v>0</v>
      </c>
      <c r="DR589">
        <v>1</v>
      </c>
      <c r="DS589">
        <v>1</v>
      </c>
      <c r="DT589">
        <v>1</v>
      </c>
      <c r="DU589">
        <v>0</v>
      </c>
      <c r="DV589">
        <v>0</v>
      </c>
      <c r="DW589">
        <v>1</v>
      </c>
      <c r="DX589">
        <v>0</v>
      </c>
      <c r="DY589">
        <v>1</v>
      </c>
      <c r="DZ589">
        <v>1</v>
      </c>
      <c r="EA589">
        <v>1</v>
      </c>
      <c r="EB589">
        <v>0</v>
      </c>
      <c r="EC589">
        <v>0</v>
      </c>
      <c r="ED589">
        <v>0</v>
      </c>
      <c r="EE589">
        <v>0</v>
      </c>
      <c r="EF589">
        <v>0</v>
      </c>
      <c r="EG589">
        <v>1</v>
      </c>
      <c r="EH589">
        <v>0</v>
      </c>
      <c r="EI589">
        <v>1</v>
      </c>
      <c r="EJ589">
        <v>0</v>
      </c>
      <c r="EK589">
        <v>0</v>
      </c>
      <c r="EL589">
        <v>1</v>
      </c>
      <c r="EM589">
        <v>1</v>
      </c>
      <c r="EN589">
        <v>1</v>
      </c>
      <c r="EO589">
        <v>0</v>
      </c>
      <c r="EP589">
        <v>0</v>
      </c>
      <c r="EQ589">
        <v>0</v>
      </c>
      <c r="ER589">
        <v>0</v>
      </c>
      <c r="ES589" t="s">
        <v>1809</v>
      </c>
      <c r="ET589" t="s">
        <v>1809</v>
      </c>
      <c r="EU589" t="s">
        <v>1809</v>
      </c>
      <c r="EV589" t="s">
        <v>1809</v>
      </c>
      <c r="EW589" t="s">
        <v>1809</v>
      </c>
    </row>
    <row r="590" spans="1:153" x14ac:dyDescent="0.35">
      <c r="A590" t="s">
        <v>1433</v>
      </c>
      <c r="B590" s="1">
        <v>43282</v>
      </c>
      <c r="C590" s="1">
        <v>43646</v>
      </c>
      <c r="D590">
        <v>1</v>
      </c>
      <c r="E590">
        <v>0</v>
      </c>
      <c r="F590">
        <v>1</v>
      </c>
      <c r="G590">
        <v>0</v>
      </c>
      <c r="H590">
        <v>0</v>
      </c>
      <c r="I590">
        <v>0</v>
      </c>
      <c r="J590">
        <v>1</v>
      </c>
      <c r="K590">
        <v>1</v>
      </c>
      <c r="L590">
        <v>0</v>
      </c>
      <c r="M590">
        <v>1</v>
      </c>
      <c r="N590">
        <v>1</v>
      </c>
      <c r="O590">
        <v>1</v>
      </c>
      <c r="P590">
        <v>0</v>
      </c>
      <c r="Q590">
        <v>0</v>
      </c>
      <c r="R590">
        <v>0</v>
      </c>
      <c r="S590">
        <v>0</v>
      </c>
      <c r="T590">
        <v>1</v>
      </c>
      <c r="U590">
        <v>1</v>
      </c>
      <c r="V590">
        <v>1</v>
      </c>
      <c r="W590">
        <v>0</v>
      </c>
      <c r="X590">
        <v>0</v>
      </c>
      <c r="Y590">
        <v>1</v>
      </c>
      <c r="Z590">
        <v>1</v>
      </c>
      <c r="AA590">
        <v>0</v>
      </c>
      <c r="AB590">
        <v>0</v>
      </c>
      <c r="AC590">
        <v>0</v>
      </c>
      <c r="AD590">
        <v>0</v>
      </c>
      <c r="AE590">
        <v>0</v>
      </c>
      <c r="AF590">
        <v>1</v>
      </c>
      <c r="AG590">
        <v>0</v>
      </c>
      <c r="AH590">
        <v>0</v>
      </c>
      <c r="AI590">
        <v>0</v>
      </c>
      <c r="AJ590">
        <v>1</v>
      </c>
      <c r="AK590">
        <v>0</v>
      </c>
      <c r="AL590">
        <v>0</v>
      </c>
      <c r="AM590">
        <v>0</v>
      </c>
      <c r="AN590">
        <v>1</v>
      </c>
      <c r="AO590">
        <v>0</v>
      </c>
      <c r="AP590" t="s">
        <v>1809</v>
      </c>
      <c r="AQ590" t="s">
        <v>1809</v>
      </c>
      <c r="AR590" t="s">
        <v>1809</v>
      </c>
      <c r="AS590" t="s">
        <v>1809</v>
      </c>
      <c r="AT590" t="s">
        <v>1809</v>
      </c>
      <c r="AU590" t="s">
        <v>1809</v>
      </c>
      <c r="AV590" t="s">
        <v>1809</v>
      </c>
      <c r="AW590" t="s">
        <v>1809</v>
      </c>
      <c r="AX590" t="s">
        <v>1809</v>
      </c>
      <c r="AY590" t="s">
        <v>1809</v>
      </c>
      <c r="AZ590">
        <v>1</v>
      </c>
      <c r="BA590">
        <v>1</v>
      </c>
      <c r="BB590">
        <v>1</v>
      </c>
      <c r="BC590">
        <v>1</v>
      </c>
      <c r="BD590">
        <v>0</v>
      </c>
      <c r="BE590">
        <v>0</v>
      </c>
      <c r="BF590">
        <v>0</v>
      </c>
      <c r="BG590">
        <v>0</v>
      </c>
      <c r="BH590">
        <v>0</v>
      </c>
      <c r="BI590">
        <v>1</v>
      </c>
      <c r="BJ590">
        <v>1</v>
      </c>
      <c r="BK590">
        <v>0</v>
      </c>
      <c r="BL590">
        <v>0</v>
      </c>
      <c r="BM590">
        <v>0</v>
      </c>
      <c r="BN590">
        <v>0</v>
      </c>
      <c r="BO590">
        <v>1</v>
      </c>
      <c r="BP590">
        <v>0</v>
      </c>
      <c r="BQ590">
        <v>0</v>
      </c>
      <c r="BR590">
        <v>1</v>
      </c>
      <c r="BS590">
        <v>1</v>
      </c>
      <c r="BT590">
        <v>0</v>
      </c>
      <c r="BU590">
        <v>0</v>
      </c>
      <c r="BV590">
        <v>1</v>
      </c>
      <c r="BW590">
        <v>1</v>
      </c>
      <c r="BX590">
        <v>0</v>
      </c>
      <c r="BY590">
        <v>0</v>
      </c>
      <c r="BZ590">
        <v>0</v>
      </c>
      <c r="CA590">
        <v>0</v>
      </c>
      <c r="CB590">
        <v>0</v>
      </c>
      <c r="CC590">
        <v>0</v>
      </c>
      <c r="CD590">
        <v>1</v>
      </c>
      <c r="CE590">
        <v>1</v>
      </c>
      <c r="CF590">
        <v>0</v>
      </c>
      <c r="CG590">
        <v>0</v>
      </c>
      <c r="CH590">
        <v>1</v>
      </c>
      <c r="CI590">
        <v>1</v>
      </c>
      <c r="CJ590">
        <v>1</v>
      </c>
      <c r="CK590">
        <v>1</v>
      </c>
      <c r="CL590">
        <v>0</v>
      </c>
      <c r="CM590">
        <v>1</v>
      </c>
      <c r="CN590">
        <v>1</v>
      </c>
      <c r="CO590">
        <v>0</v>
      </c>
      <c r="CP590">
        <v>0</v>
      </c>
      <c r="CQ590">
        <v>0</v>
      </c>
      <c r="CR590">
        <v>0</v>
      </c>
      <c r="CS590">
        <v>1</v>
      </c>
      <c r="CT590">
        <v>1</v>
      </c>
      <c r="CU590">
        <v>0</v>
      </c>
      <c r="CV590">
        <v>1</v>
      </c>
      <c r="CW590">
        <v>1</v>
      </c>
      <c r="CX590">
        <v>0</v>
      </c>
      <c r="CY590">
        <v>0</v>
      </c>
      <c r="CZ590">
        <v>0</v>
      </c>
      <c r="DA590">
        <v>0</v>
      </c>
      <c r="DB590">
        <v>1</v>
      </c>
      <c r="DC590">
        <v>1</v>
      </c>
      <c r="DD590">
        <v>0</v>
      </c>
      <c r="DE590">
        <v>1</v>
      </c>
      <c r="DF590">
        <v>1</v>
      </c>
      <c r="DG590">
        <v>0</v>
      </c>
      <c r="DH590">
        <v>0</v>
      </c>
      <c r="DI590">
        <v>0</v>
      </c>
      <c r="DJ590">
        <v>1</v>
      </c>
      <c r="DK590">
        <v>1</v>
      </c>
      <c r="DL590">
        <v>0</v>
      </c>
      <c r="DM590">
        <v>0</v>
      </c>
      <c r="DN590">
        <v>0</v>
      </c>
      <c r="DO590">
        <v>0</v>
      </c>
      <c r="DP590">
        <v>0</v>
      </c>
      <c r="DQ590">
        <v>0</v>
      </c>
      <c r="DR590">
        <v>1</v>
      </c>
      <c r="DS590">
        <v>1</v>
      </c>
      <c r="DT590">
        <v>1</v>
      </c>
      <c r="DU590">
        <v>0</v>
      </c>
      <c r="DV590">
        <v>0</v>
      </c>
      <c r="DW590">
        <v>1</v>
      </c>
      <c r="DX590">
        <v>0</v>
      </c>
      <c r="DY590">
        <v>1</v>
      </c>
      <c r="DZ590">
        <v>1</v>
      </c>
      <c r="EA590">
        <v>1</v>
      </c>
      <c r="EB590">
        <v>0</v>
      </c>
      <c r="EC590">
        <v>0</v>
      </c>
      <c r="ED590">
        <v>0</v>
      </c>
      <c r="EE590">
        <v>0</v>
      </c>
      <c r="EF590">
        <v>0</v>
      </c>
      <c r="EG590">
        <v>1</v>
      </c>
      <c r="EH590">
        <v>0</v>
      </c>
      <c r="EI590">
        <v>1</v>
      </c>
      <c r="EJ590">
        <v>0</v>
      </c>
      <c r="EK590">
        <v>0</v>
      </c>
      <c r="EL590">
        <v>1</v>
      </c>
      <c r="EM590">
        <v>1</v>
      </c>
      <c r="EN590">
        <v>1</v>
      </c>
      <c r="EO590">
        <v>0</v>
      </c>
      <c r="EP590">
        <v>0</v>
      </c>
      <c r="EQ590">
        <v>0</v>
      </c>
      <c r="ER590">
        <v>0</v>
      </c>
      <c r="ES590" t="s">
        <v>1809</v>
      </c>
      <c r="ET590" t="s">
        <v>1809</v>
      </c>
      <c r="EU590" t="s">
        <v>1809</v>
      </c>
      <c r="EV590" t="s">
        <v>1809</v>
      </c>
      <c r="EW590" t="s">
        <v>1809</v>
      </c>
    </row>
    <row r="591" spans="1:153" x14ac:dyDescent="0.35">
      <c r="A591" t="s">
        <v>1433</v>
      </c>
      <c r="B591" s="1">
        <v>43647</v>
      </c>
      <c r="C591" s="1">
        <v>43830</v>
      </c>
      <c r="D591">
        <v>1</v>
      </c>
      <c r="E591">
        <v>0</v>
      </c>
      <c r="F591">
        <v>1</v>
      </c>
      <c r="G591">
        <v>0</v>
      </c>
      <c r="H591">
        <v>0</v>
      </c>
      <c r="I591">
        <v>0</v>
      </c>
      <c r="J591">
        <v>1</v>
      </c>
      <c r="K591">
        <v>1</v>
      </c>
      <c r="L591">
        <v>0</v>
      </c>
      <c r="M591">
        <v>1</v>
      </c>
      <c r="N591">
        <v>1</v>
      </c>
      <c r="O591">
        <v>1</v>
      </c>
      <c r="P591">
        <v>0</v>
      </c>
      <c r="Q591">
        <v>0</v>
      </c>
      <c r="R591">
        <v>0</v>
      </c>
      <c r="S591">
        <v>0</v>
      </c>
      <c r="T591">
        <v>1</v>
      </c>
      <c r="U591">
        <v>1</v>
      </c>
      <c r="V591">
        <v>1</v>
      </c>
      <c r="W591">
        <v>0</v>
      </c>
      <c r="X591">
        <v>0</v>
      </c>
      <c r="Y591">
        <v>1</v>
      </c>
      <c r="Z591">
        <v>1</v>
      </c>
      <c r="AA591">
        <v>0</v>
      </c>
      <c r="AB591">
        <v>0</v>
      </c>
      <c r="AC591">
        <v>0</v>
      </c>
      <c r="AD591">
        <v>0</v>
      </c>
      <c r="AE591">
        <v>0</v>
      </c>
      <c r="AF591">
        <v>1</v>
      </c>
      <c r="AG591">
        <v>0</v>
      </c>
      <c r="AH591">
        <v>0</v>
      </c>
      <c r="AI591">
        <v>0</v>
      </c>
      <c r="AJ591">
        <v>1</v>
      </c>
      <c r="AK591">
        <v>0</v>
      </c>
      <c r="AL591">
        <v>0</v>
      </c>
      <c r="AM591">
        <v>0</v>
      </c>
      <c r="AN591">
        <v>1</v>
      </c>
      <c r="AO591">
        <v>0</v>
      </c>
      <c r="AP591" t="s">
        <v>1809</v>
      </c>
      <c r="AQ591" t="s">
        <v>1809</v>
      </c>
      <c r="AR591" t="s">
        <v>1809</v>
      </c>
      <c r="AS591" t="s">
        <v>1809</v>
      </c>
      <c r="AT591" t="s">
        <v>1809</v>
      </c>
      <c r="AU591" t="s">
        <v>1809</v>
      </c>
      <c r="AV591" t="s">
        <v>1809</v>
      </c>
      <c r="AW591" t="s">
        <v>1809</v>
      </c>
      <c r="AX591" t="s">
        <v>1809</v>
      </c>
      <c r="AY591" t="s">
        <v>1809</v>
      </c>
      <c r="AZ591">
        <v>1</v>
      </c>
      <c r="BA591">
        <v>1</v>
      </c>
      <c r="BB591">
        <v>1</v>
      </c>
      <c r="BC591">
        <v>1</v>
      </c>
      <c r="BD591">
        <v>0</v>
      </c>
      <c r="BE591">
        <v>0</v>
      </c>
      <c r="BF591">
        <v>0</v>
      </c>
      <c r="BG591">
        <v>0</v>
      </c>
      <c r="BH591">
        <v>0</v>
      </c>
      <c r="BI591">
        <v>1</v>
      </c>
      <c r="BJ591">
        <v>1</v>
      </c>
      <c r="BK591">
        <v>0</v>
      </c>
      <c r="BL591">
        <v>0</v>
      </c>
      <c r="BM591">
        <v>0</v>
      </c>
      <c r="BN591">
        <v>0</v>
      </c>
      <c r="BO591">
        <v>1</v>
      </c>
      <c r="BP591">
        <v>0</v>
      </c>
      <c r="BQ591">
        <v>0</v>
      </c>
      <c r="BR591">
        <v>1</v>
      </c>
      <c r="BS591">
        <v>1</v>
      </c>
      <c r="BT591">
        <v>0</v>
      </c>
      <c r="BU591">
        <v>0</v>
      </c>
      <c r="BV591">
        <v>1</v>
      </c>
      <c r="BW591">
        <v>1</v>
      </c>
      <c r="BX591">
        <v>0</v>
      </c>
      <c r="BY591">
        <v>0</v>
      </c>
      <c r="BZ591">
        <v>0</v>
      </c>
      <c r="CA591">
        <v>0</v>
      </c>
      <c r="CB591">
        <v>0</v>
      </c>
      <c r="CC591">
        <v>0</v>
      </c>
      <c r="CD591">
        <v>1</v>
      </c>
      <c r="CE591">
        <v>1</v>
      </c>
      <c r="CF591">
        <v>0</v>
      </c>
      <c r="CG591">
        <v>0</v>
      </c>
      <c r="CH591">
        <v>1</v>
      </c>
      <c r="CI591">
        <v>1</v>
      </c>
      <c r="CJ591">
        <v>1</v>
      </c>
      <c r="CK591">
        <v>1</v>
      </c>
      <c r="CL591">
        <v>0</v>
      </c>
      <c r="CM591">
        <v>1</v>
      </c>
      <c r="CN591">
        <v>1</v>
      </c>
      <c r="CO591">
        <v>0</v>
      </c>
      <c r="CP591">
        <v>0</v>
      </c>
      <c r="CQ591">
        <v>0</v>
      </c>
      <c r="CR591">
        <v>0</v>
      </c>
      <c r="CS591">
        <v>1</v>
      </c>
      <c r="CT591">
        <v>1</v>
      </c>
      <c r="CU591">
        <v>0</v>
      </c>
      <c r="CV591">
        <v>1</v>
      </c>
      <c r="CW591">
        <v>1</v>
      </c>
      <c r="CX591">
        <v>0</v>
      </c>
      <c r="CY591">
        <v>0</v>
      </c>
      <c r="CZ591">
        <v>0</v>
      </c>
      <c r="DA591">
        <v>0</v>
      </c>
      <c r="DB591">
        <v>1</v>
      </c>
      <c r="DC591">
        <v>1</v>
      </c>
      <c r="DD591">
        <v>0</v>
      </c>
      <c r="DE591">
        <v>1</v>
      </c>
      <c r="DF591">
        <v>1</v>
      </c>
      <c r="DG591">
        <v>0</v>
      </c>
      <c r="DH591">
        <v>0</v>
      </c>
      <c r="DI591">
        <v>0</v>
      </c>
      <c r="DJ591">
        <v>1</v>
      </c>
      <c r="DK591">
        <v>1</v>
      </c>
      <c r="DL591">
        <v>0</v>
      </c>
      <c r="DM591">
        <v>0</v>
      </c>
      <c r="DN591">
        <v>0</v>
      </c>
      <c r="DO591">
        <v>0</v>
      </c>
      <c r="DP591">
        <v>0</v>
      </c>
      <c r="DQ591">
        <v>0</v>
      </c>
      <c r="DR591">
        <v>1</v>
      </c>
      <c r="DS591">
        <v>1</v>
      </c>
      <c r="DT591">
        <v>1</v>
      </c>
      <c r="DU591">
        <v>0</v>
      </c>
      <c r="DV591">
        <v>0</v>
      </c>
      <c r="DW591">
        <v>1</v>
      </c>
      <c r="DX591">
        <v>0</v>
      </c>
      <c r="DY591">
        <v>1</v>
      </c>
      <c r="DZ591">
        <v>1</v>
      </c>
      <c r="EA591">
        <v>1</v>
      </c>
      <c r="EB591">
        <v>0</v>
      </c>
      <c r="EC591">
        <v>0</v>
      </c>
      <c r="ED591">
        <v>0</v>
      </c>
      <c r="EE591">
        <v>0</v>
      </c>
      <c r="EF591">
        <v>0</v>
      </c>
      <c r="EG591">
        <v>1</v>
      </c>
      <c r="EH591">
        <v>0</v>
      </c>
      <c r="EI591">
        <v>1</v>
      </c>
      <c r="EJ591">
        <v>0</v>
      </c>
      <c r="EK591">
        <v>0</v>
      </c>
      <c r="EL591">
        <v>1</v>
      </c>
      <c r="EM591">
        <v>1</v>
      </c>
      <c r="EN591">
        <v>1</v>
      </c>
      <c r="EO591">
        <v>0</v>
      </c>
      <c r="EP591">
        <v>0</v>
      </c>
      <c r="EQ591">
        <v>0</v>
      </c>
      <c r="ER591">
        <v>0</v>
      </c>
      <c r="ES591" t="s">
        <v>1809</v>
      </c>
      <c r="ET591" t="s">
        <v>1809</v>
      </c>
      <c r="EU591" t="s">
        <v>1809</v>
      </c>
      <c r="EV591" t="s">
        <v>1809</v>
      </c>
      <c r="EW591" t="s">
        <v>1809</v>
      </c>
    </row>
    <row r="592" spans="1:153" x14ac:dyDescent="0.35">
      <c r="A592" t="s">
        <v>1468</v>
      </c>
      <c r="B592" s="1">
        <v>41640</v>
      </c>
      <c r="C592" s="1">
        <v>41820</v>
      </c>
      <c r="D592">
        <v>1</v>
      </c>
      <c r="E592">
        <v>0</v>
      </c>
      <c r="F592">
        <v>0</v>
      </c>
      <c r="G592">
        <v>0</v>
      </c>
      <c r="H592">
        <v>1</v>
      </c>
      <c r="I592">
        <v>0</v>
      </c>
      <c r="J592">
        <v>1</v>
      </c>
      <c r="K592">
        <v>4</v>
      </c>
      <c r="L592">
        <v>0</v>
      </c>
      <c r="M592">
        <v>1</v>
      </c>
      <c r="N592">
        <v>1</v>
      </c>
      <c r="O592">
        <v>1</v>
      </c>
      <c r="P592">
        <v>0</v>
      </c>
      <c r="Q592">
        <v>0</v>
      </c>
      <c r="R592">
        <v>0</v>
      </c>
      <c r="S592">
        <v>0</v>
      </c>
      <c r="T592">
        <v>0</v>
      </c>
      <c r="U592">
        <v>1</v>
      </c>
      <c r="V592">
        <v>0</v>
      </c>
      <c r="W592">
        <v>1</v>
      </c>
      <c r="X592">
        <v>0</v>
      </c>
      <c r="Y592">
        <v>0</v>
      </c>
      <c r="Z592" t="s">
        <v>1809</v>
      </c>
      <c r="AA592" t="s">
        <v>1809</v>
      </c>
      <c r="AB592" t="s">
        <v>1809</v>
      </c>
      <c r="AC592" t="s">
        <v>1809</v>
      </c>
      <c r="AD592" t="s">
        <v>1809</v>
      </c>
      <c r="AE592" t="s">
        <v>1809</v>
      </c>
      <c r="AF592" t="s">
        <v>1809</v>
      </c>
      <c r="AG592" t="s">
        <v>1809</v>
      </c>
      <c r="AH592" t="s">
        <v>1809</v>
      </c>
      <c r="AI592" t="s">
        <v>1809</v>
      </c>
      <c r="AJ592" t="s">
        <v>1809</v>
      </c>
      <c r="AK592" t="s">
        <v>1809</v>
      </c>
      <c r="AL592" t="s">
        <v>1809</v>
      </c>
      <c r="AM592" t="s">
        <v>1809</v>
      </c>
      <c r="AN592">
        <v>0</v>
      </c>
      <c r="AO592">
        <v>0</v>
      </c>
      <c r="AP592" t="s">
        <v>1809</v>
      </c>
      <c r="AQ592" t="s">
        <v>1809</v>
      </c>
      <c r="AR592" t="s">
        <v>1809</v>
      </c>
      <c r="AS592" t="s">
        <v>1809</v>
      </c>
      <c r="AT592" t="s">
        <v>1809</v>
      </c>
      <c r="AU592" t="s">
        <v>1809</v>
      </c>
      <c r="AV592" t="s">
        <v>1809</v>
      </c>
      <c r="AW592" t="s">
        <v>1809</v>
      </c>
      <c r="AX592" t="s">
        <v>1809</v>
      </c>
      <c r="AY592" t="s">
        <v>1809</v>
      </c>
      <c r="AZ592">
        <v>0</v>
      </c>
      <c r="BA592" t="s">
        <v>1809</v>
      </c>
      <c r="BB592" t="s">
        <v>1809</v>
      </c>
      <c r="BC592" t="s">
        <v>1809</v>
      </c>
      <c r="BD592" t="s">
        <v>1809</v>
      </c>
      <c r="BE592" t="s">
        <v>1809</v>
      </c>
      <c r="BF592" t="s">
        <v>1809</v>
      </c>
      <c r="BG592" t="s">
        <v>1809</v>
      </c>
      <c r="BH592" t="s">
        <v>1809</v>
      </c>
      <c r="BI592" t="s">
        <v>1809</v>
      </c>
      <c r="BJ592" t="s">
        <v>1809</v>
      </c>
      <c r="BK592" t="s">
        <v>1809</v>
      </c>
      <c r="BL592" t="s">
        <v>1809</v>
      </c>
      <c r="BM592" t="s">
        <v>1809</v>
      </c>
      <c r="BN592" t="s">
        <v>1809</v>
      </c>
      <c r="BO592" t="s">
        <v>1809</v>
      </c>
      <c r="BP592" t="s">
        <v>1809</v>
      </c>
      <c r="BQ592" t="s">
        <v>1809</v>
      </c>
      <c r="BR592" t="s">
        <v>1809</v>
      </c>
      <c r="BS592" t="s">
        <v>1809</v>
      </c>
      <c r="BT592" t="s">
        <v>1809</v>
      </c>
      <c r="BU592" t="s">
        <v>1809</v>
      </c>
      <c r="BV592">
        <v>0</v>
      </c>
      <c r="BW592" t="s">
        <v>1809</v>
      </c>
      <c r="BX592" t="s">
        <v>1809</v>
      </c>
      <c r="BY592" t="s">
        <v>1809</v>
      </c>
      <c r="BZ592" t="s">
        <v>1809</v>
      </c>
      <c r="CA592" t="s">
        <v>1809</v>
      </c>
      <c r="CB592" t="s">
        <v>1809</v>
      </c>
      <c r="CC592" t="s">
        <v>1809</v>
      </c>
      <c r="CD592" t="s">
        <v>1809</v>
      </c>
      <c r="CE592" t="s">
        <v>1809</v>
      </c>
      <c r="CF592" t="s">
        <v>1809</v>
      </c>
      <c r="CG592" t="s">
        <v>1809</v>
      </c>
      <c r="CH592">
        <v>0</v>
      </c>
      <c r="CI592" t="s">
        <v>1809</v>
      </c>
      <c r="CJ592" t="s">
        <v>1809</v>
      </c>
      <c r="CK592" t="s">
        <v>1809</v>
      </c>
      <c r="CL592" t="s">
        <v>1809</v>
      </c>
      <c r="CM592" t="s">
        <v>1809</v>
      </c>
      <c r="CN592" t="s">
        <v>1809</v>
      </c>
      <c r="CO592" t="s">
        <v>1809</v>
      </c>
      <c r="CP592" t="s">
        <v>1809</v>
      </c>
      <c r="CQ592" t="s">
        <v>1809</v>
      </c>
      <c r="CR592" t="s">
        <v>1809</v>
      </c>
      <c r="CS592" t="s">
        <v>1809</v>
      </c>
      <c r="CT592" t="s">
        <v>1809</v>
      </c>
      <c r="CU592" t="s">
        <v>1809</v>
      </c>
      <c r="CV592" t="s">
        <v>1809</v>
      </c>
      <c r="CW592" t="s">
        <v>1809</v>
      </c>
      <c r="CX592" t="s">
        <v>1809</v>
      </c>
      <c r="CY592" t="s">
        <v>1809</v>
      </c>
      <c r="CZ592" t="s">
        <v>1809</v>
      </c>
      <c r="DA592" t="s">
        <v>1809</v>
      </c>
      <c r="DB592" t="s">
        <v>1809</v>
      </c>
      <c r="DC592" t="s">
        <v>1809</v>
      </c>
      <c r="DD592" t="s">
        <v>1809</v>
      </c>
      <c r="DE592" t="s">
        <v>1809</v>
      </c>
      <c r="DF592" t="s">
        <v>1809</v>
      </c>
      <c r="DG592" t="s">
        <v>1809</v>
      </c>
      <c r="DH592" t="s">
        <v>1809</v>
      </c>
      <c r="DI592" t="s">
        <v>1809</v>
      </c>
      <c r="DJ592" t="s">
        <v>1809</v>
      </c>
      <c r="DK592" t="s">
        <v>1809</v>
      </c>
      <c r="DL592" t="s">
        <v>1809</v>
      </c>
      <c r="DM592" t="s">
        <v>1809</v>
      </c>
      <c r="DN592" t="s">
        <v>1809</v>
      </c>
      <c r="DO592" t="s">
        <v>1809</v>
      </c>
      <c r="DP592" t="s">
        <v>1809</v>
      </c>
      <c r="DQ592" t="s">
        <v>1809</v>
      </c>
      <c r="DR592" t="s">
        <v>1809</v>
      </c>
      <c r="DS592" t="s">
        <v>1809</v>
      </c>
      <c r="DT592" t="s">
        <v>1809</v>
      </c>
      <c r="DU592" t="s">
        <v>1809</v>
      </c>
      <c r="DV592" t="s">
        <v>1809</v>
      </c>
      <c r="DW592">
        <v>0</v>
      </c>
      <c r="DX592">
        <v>0</v>
      </c>
      <c r="DY592">
        <v>0</v>
      </c>
      <c r="DZ592" t="s">
        <v>1809</v>
      </c>
      <c r="EA592">
        <v>1</v>
      </c>
      <c r="EB592">
        <v>0</v>
      </c>
      <c r="EC592">
        <v>0</v>
      </c>
      <c r="ED592">
        <v>0</v>
      </c>
      <c r="EE592">
        <v>0</v>
      </c>
      <c r="EF592">
        <v>1</v>
      </c>
      <c r="EG592">
        <v>0</v>
      </c>
      <c r="EH592">
        <v>0</v>
      </c>
      <c r="EI592">
        <v>1</v>
      </c>
      <c r="EJ592">
        <v>0</v>
      </c>
      <c r="EK592">
        <v>0</v>
      </c>
      <c r="EL592">
        <v>1</v>
      </c>
      <c r="EM592">
        <v>1</v>
      </c>
      <c r="EN592">
        <v>1</v>
      </c>
      <c r="EO592">
        <v>0</v>
      </c>
      <c r="EP592">
        <v>0</v>
      </c>
      <c r="EQ592">
        <v>0</v>
      </c>
      <c r="ER592">
        <v>1</v>
      </c>
      <c r="ES592">
        <v>1</v>
      </c>
      <c r="ET592">
        <v>0</v>
      </c>
      <c r="EU592">
        <v>0</v>
      </c>
      <c r="EV592">
        <v>0</v>
      </c>
      <c r="EW592">
        <v>0</v>
      </c>
    </row>
    <row r="593" spans="1:153" x14ac:dyDescent="0.35">
      <c r="A593" t="s">
        <v>1468</v>
      </c>
      <c r="B593" s="1">
        <v>41821</v>
      </c>
      <c r="C593" s="1">
        <v>41956</v>
      </c>
      <c r="D593">
        <v>1</v>
      </c>
      <c r="E593">
        <v>0</v>
      </c>
      <c r="F593">
        <v>0</v>
      </c>
      <c r="G593">
        <v>0</v>
      </c>
      <c r="H593">
        <v>1</v>
      </c>
      <c r="I593">
        <v>0</v>
      </c>
      <c r="J593">
        <v>1</v>
      </c>
      <c r="K593">
        <v>4</v>
      </c>
      <c r="L593">
        <v>0</v>
      </c>
      <c r="M593">
        <v>1</v>
      </c>
      <c r="N593">
        <v>1</v>
      </c>
      <c r="O593">
        <v>1</v>
      </c>
      <c r="P593">
        <v>0</v>
      </c>
      <c r="Q593">
        <v>0</v>
      </c>
      <c r="R593">
        <v>0</v>
      </c>
      <c r="S593">
        <v>0</v>
      </c>
      <c r="T593">
        <v>0</v>
      </c>
      <c r="U593">
        <v>1</v>
      </c>
      <c r="V593">
        <v>0</v>
      </c>
      <c r="W593">
        <v>1</v>
      </c>
      <c r="X593">
        <v>0</v>
      </c>
      <c r="Y593">
        <v>0</v>
      </c>
      <c r="Z593" t="s">
        <v>1809</v>
      </c>
      <c r="AA593" t="s">
        <v>1809</v>
      </c>
      <c r="AB593" t="s">
        <v>1809</v>
      </c>
      <c r="AC593" t="s">
        <v>1809</v>
      </c>
      <c r="AD593" t="s">
        <v>1809</v>
      </c>
      <c r="AE593" t="s">
        <v>1809</v>
      </c>
      <c r="AF593" t="s">
        <v>1809</v>
      </c>
      <c r="AG593" t="s">
        <v>1809</v>
      </c>
      <c r="AH593" t="s">
        <v>1809</v>
      </c>
      <c r="AI593" t="s">
        <v>1809</v>
      </c>
      <c r="AJ593" t="s">
        <v>1809</v>
      </c>
      <c r="AK593" t="s">
        <v>1809</v>
      </c>
      <c r="AL593" t="s">
        <v>1809</v>
      </c>
      <c r="AM593" t="s">
        <v>1809</v>
      </c>
      <c r="AN593">
        <v>0</v>
      </c>
      <c r="AO593">
        <v>0</v>
      </c>
      <c r="AP593" t="s">
        <v>1809</v>
      </c>
      <c r="AQ593" t="s">
        <v>1809</v>
      </c>
      <c r="AR593" t="s">
        <v>1809</v>
      </c>
      <c r="AS593" t="s">
        <v>1809</v>
      </c>
      <c r="AT593" t="s">
        <v>1809</v>
      </c>
      <c r="AU593" t="s">
        <v>1809</v>
      </c>
      <c r="AV593" t="s">
        <v>1809</v>
      </c>
      <c r="AW593" t="s">
        <v>1809</v>
      </c>
      <c r="AX593" t="s">
        <v>1809</v>
      </c>
      <c r="AY593" t="s">
        <v>1809</v>
      </c>
      <c r="AZ593">
        <v>0</v>
      </c>
      <c r="BA593" t="s">
        <v>1809</v>
      </c>
      <c r="BB593" t="s">
        <v>1809</v>
      </c>
      <c r="BC593" t="s">
        <v>1809</v>
      </c>
      <c r="BD593" t="s">
        <v>1809</v>
      </c>
      <c r="BE593" t="s">
        <v>1809</v>
      </c>
      <c r="BF593" t="s">
        <v>1809</v>
      </c>
      <c r="BG593" t="s">
        <v>1809</v>
      </c>
      <c r="BH593" t="s">
        <v>1809</v>
      </c>
      <c r="BI593" t="s">
        <v>1809</v>
      </c>
      <c r="BJ593" t="s">
        <v>1809</v>
      </c>
      <c r="BK593" t="s">
        <v>1809</v>
      </c>
      <c r="BL593" t="s">
        <v>1809</v>
      </c>
      <c r="BM593" t="s">
        <v>1809</v>
      </c>
      <c r="BN593" t="s">
        <v>1809</v>
      </c>
      <c r="BO593" t="s">
        <v>1809</v>
      </c>
      <c r="BP593" t="s">
        <v>1809</v>
      </c>
      <c r="BQ593" t="s">
        <v>1809</v>
      </c>
      <c r="BR593" t="s">
        <v>1809</v>
      </c>
      <c r="BS593" t="s">
        <v>1809</v>
      </c>
      <c r="BT593" t="s">
        <v>1809</v>
      </c>
      <c r="BU593" t="s">
        <v>1809</v>
      </c>
      <c r="BV593">
        <v>0</v>
      </c>
      <c r="BW593" t="s">
        <v>1809</v>
      </c>
      <c r="BX593" t="s">
        <v>1809</v>
      </c>
      <c r="BY593" t="s">
        <v>1809</v>
      </c>
      <c r="BZ593" t="s">
        <v>1809</v>
      </c>
      <c r="CA593" t="s">
        <v>1809</v>
      </c>
      <c r="CB593" t="s">
        <v>1809</v>
      </c>
      <c r="CC593" t="s">
        <v>1809</v>
      </c>
      <c r="CD593" t="s">
        <v>1809</v>
      </c>
      <c r="CE593" t="s">
        <v>1809</v>
      </c>
      <c r="CF593" t="s">
        <v>1809</v>
      </c>
      <c r="CG593" t="s">
        <v>1809</v>
      </c>
      <c r="CH593">
        <v>0</v>
      </c>
      <c r="CI593" t="s">
        <v>1809</v>
      </c>
      <c r="CJ593" t="s">
        <v>1809</v>
      </c>
      <c r="CK593" t="s">
        <v>1809</v>
      </c>
      <c r="CL593" t="s">
        <v>1809</v>
      </c>
      <c r="CM593" t="s">
        <v>1809</v>
      </c>
      <c r="CN593" t="s">
        <v>1809</v>
      </c>
      <c r="CO593" t="s">
        <v>1809</v>
      </c>
      <c r="CP593" t="s">
        <v>1809</v>
      </c>
      <c r="CQ593" t="s">
        <v>1809</v>
      </c>
      <c r="CR593" t="s">
        <v>1809</v>
      </c>
      <c r="CS593" t="s">
        <v>1809</v>
      </c>
      <c r="CT593" t="s">
        <v>1809</v>
      </c>
      <c r="CU593" t="s">
        <v>1809</v>
      </c>
      <c r="CV593" t="s">
        <v>1809</v>
      </c>
      <c r="CW593" t="s">
        <v>1809</v>
      </c>
      <c r="CX593" t="s">
        <v>1809</v>
      </c>
      <c r="CY593" t="s">
        <v>1809</v>
      </c>
      <c r="CZ593" t="s">
        <v>1809</v>
      </c>
      <c r="DA593" t="s">
        <v>1809</v>
      </c>
      <c r="DB593" t="s">
        <v>1809</v>
      </c>
      <c r="DC593" t="s">
        <v>1809</v>
      </c>
      <c r="DD593" t="s">
        <v>1809</v>
      </c>
      <c r="DE593" t="s">
        <v>1809</v>
      </c>
      <c r="DF593" t="s">
        <v>1809</v>
      </c>
      <c r="DG593" t="s">
        <v>1809</v>
      </c>
      <c r="DH593" t="s">
        <v>1809</v>
      </c>
      <c r="DI593" t="s">
        <v>1809</v>
      </c>
      <c r="DJ593" t="s">
        <v>1809</v>
      </c>
      <c r="DK593" t="s">
        <v>1809</v>
      </c>
      <c r="DL593" t="s">
        <v>1809</v>
      </c>
      <c r="DM593" t="s">
        <v>1809</v>
      </c>
      <c r="DN593" t="s">
        <v>1809</v>
      </c>
      <c r="DO593" t="s">
        <v>1809</v>
      </c>
      <c r="DP593" t="s">
        <v>1809</v>
      </c>
      <c r="DQ593" t="s">
        <v>1809</v>
      </c>
      <c r="DR593" t="s">
        <v>1809</v>
      </c>
      <c r="DS593" t="s">
        <v>1809</v>
      </c>
      <c r="DT593" t="s">
        <v>1809</v>
      </c>
      <c r="DU593" t="s">
        <v>1809</v>
      </c>
      <c r="DV593" t="s">
        <v>1809</v>
      </c>
      <c r="DW593">
        <v>0</v>
      </c>
      <c r="DX593">
        <v>0</v>
      </c>
      <c r="DY593">
        <v>0</v>
      </c>
      <c r="DZ593" t="s">
        <v>1809</v>
      </c>
      <c r="EA593">
        <v>1</v>
      </c>
      <c r="EB593">
        <v>0</v>
      </c>
      <c r="EC593">
        <v>0</v>
      </c>
      <c r="ED593">
        <v>0</v>
      </c>
      <c r="EE593">
        <v>0</v>
      </c>
      <c r="EF593">
        <v>1</v>
      </c>
      <c r="EG593">
        <v>0</v>
      </c>
      <c r="EH593">
        <v>0</v>
      </c>
      <c r="EI593">
        <v>1</v>
      </c>
      <c r="EJ593">
        <v>0</v>
      </c>
      <c r="EK593">
        <v>0</v>
      </c>
      <c r="EL593">
        <v>1</v>
      </c>
      <c r="EM593">
        <v>1</v>
      </c>
      <c r="EN593">
        <v>1</v>
      </c>
      <c r="EO593">
        <v>0</v>
      </c>
      <c r="EP593">
        <v>0</v>
      </c>
      <c r="EQ593">
        <v>0</v>
      </c>
      <c r="ER593">
        <v>1</v>
      </c>
      <c r="ES593">
        <v>1</v>
      </c>
      <c r="ET593">
        <v>0</v>
      </c>
      <c r="EU593">
        <v>0</v>
      </c>
      <c r="EV593">
        <v>0</v>
      </c>
      <c r="EW593">
        <v>0</v>
      </c>
    </row>
    <row r="594" spans="1:153" x14ac:dyDescent="0.35">
      <c r="A594" t="s">
        <v>1468</v>
      </c>
      <c r="B594" s="1">
        <v>41957</v>
      </c>
      <c r="C594" s="1">
        <v>41961</v>
      </c>
      <c r="D594">
        <v>1</v>
      </c>
      <c r="E594">
        <v>0</v>
      </c>
      <c r="F594">
        <v>0</v>
      </c>
      <c r="G594">
        <v>0</v>
      </c>
      <c r="H594">
        <v>1</v>
      </c>
      <c r="I594">
        <v>0</v>
      </c>
      <c r="J594">
        <v>1</v>
      </c>
      <c r="K594">
        <v>4</v>
      </c>
      <c r="L594">
        <v>0</v>
      </c>
      <c r="M594">
        <v>1</v>
      </c>
      <c r="N594">
        <v>1</v>
      </c>
      <c r="O594">
        <v>1</v>
      </c>
      <c r="P594">
        <v>0</v>
      </c>
      <c r="Q594">
        <v>0</v>
      </c>
      <c r="R594">
        <v>0</v>
      </c>
      <c r="S594">
        <v>0</v>
      </c>
      <c r="T594">
        <v>0</v>
      </c>
      <c r="U594">
        <v>1</v>
      </c>
      <c r="V594">
        <v>0</v>
      </c>
      <c r="W594">
        <v>1</v>
      </c>
      <c r="X594">
        <v>0</v>
      </c>
      <c r="Y594">
        <v>0</v>
      </c>
      <c r="Z594" t="s">
        <v>1809</v>
      </c>
      <c r="AA594" t="s">
        <v>1809</v>
      </c>
      <c r="AB594" t="s">
        <v>1809</v>
      </c>
      <c r="AC594" t="s">
        <v>1809</v>
      </c>
      <c r="AD594" t="s">
        <v>1809</v>
      </c>
      <c r="AE594" t="s">
        <v>1809</v>
      </c>
      <c r="AF594" t="s">
        <v>1809</v>
      </c>
      <c r="AG594" t="s">
        <v>1809</v>
      </c>
      <c r="AH594" t="s">
        <v>1809</v>
      </c>
      <c r="AI594" t="s">
        <v>1809</v>
      </c>
      <c r="AJ594" t="s">
        <v>1809</v>
      </c>
      <c r="AK594" t="s">
        <v>1809</v>
      </c>
      <c r="AL594" t="s">
        <v>1809</v>
      </c>
      <c r="AM594" t="s">
        <v>1809</v>
      </c>
      <c r="AN594">
        <v>0</v>
      </c>
      <c r="AO594">
        <v>0</v>
      </c>
      <c r="AP594" t="s">
        <v>1809</v>
      </c>
      <c r="AQ594" t="s">
        <v>1809</v>
      </c>
      <c r="AR594" t="s">
        <v>1809</v>
      </c>
      <c r="AS594" t="s">
        <v>1809</v>
      </c>
      <c r="AT594" t="s">
        <v>1809</v>
      </c>
      <c r="AU594" t="s">
        <v>1809</v>
      </c>
      <c r="AV594" t="s">
        <v>1809</v>
      </c>
      <c r="AW594" t="s">
        <v>1809</v>
      </c>
      <c r="AX594" t="s">
        <v>1809</v>
      </c>
      <c r="AY594" t="s">
        <v>1809</v>
      </c>
      <c r="AZ594">
        <v>0</v>
      </c>
      <c r="BA594" t="s">
        <v>1809</v>
      </c>
      <c r="BB594" t="s">
        <v>1809</v>
      </c>
      <c r="BC594" t="s">
        <v>1809</v>
      </c>
      <c r="BD594" t="s">
        <v>1809</v>
      </c>
      <c r="BE594" t="s">
        <v>1809</v>
      </c>
      <c r="BF594" t="s">
        <v>1809</v>
      </c>
      <c r="BG594" t="s">
        <v>1809</v>
      </c>
      <c r="BH594" t="s">
        <v>1809</v>
      </c>
      <c r="BI594" t="s">
        <v>1809</v>
      </c>
      <c r="BJ594" t="s">
        <v>1809</v>
      </c>
      <c r="BK594" t="s">
        <v>1809</v>
      </c>
      <c r="BL594" t="s">
        <v>1809</v>
      </c>
      <c r="BM594" t="s">
        <v>1809</v>
      </c>
      <c r="BN594" t="s">
        <v>1809</v>
      </c>
      <c r="BO594" t="s">
        <v>1809</v>
      </c>
      <c r="BP594" t="s">
        <v>1809</v>
      </c>
      <c r="BQ594" t="s">
        <v>1809</v>
      </c>
      <c r="BR594" t="s">
        <v>1809</v>
      </c>
      <c r="BS594" t="s">
        <v>1809</v>
      </c>
      <c r="BT594" t="s">
        <v>1809</v>
      </c>
      <c r="BU594" t="s">
        <v>1809</v>
      </c>
      <c r="BV594">
        <v>0</v>
      </c>
      <c r="BW594" t="s">
        <v>1809</v>
      </c>
      <c r="BX594" t="s">
        <v>1809</v>
      </c>
      <c r="BY594" t="s">
        <v>1809</v>
      </c>
      <c r="BZ594" t="s">
        <v>1809</v>
      </c>
      <c r="CA594" t="s">
        <v>1809</v>
      </c>
      <c r="CB594" t="s">
        <v>1809</v>
      </c>
      <c r="CC594" t="s">
        <v>1809</v>
      </c>
      <c r="CD594" t="s">
        <v>1809</v>
      </c>
      <c r="CE594" t="s">
        <v>1809</v>
      </c>
      <c r="CF594" t="s">
        <v>1809</v>
      </c>
      <c r="CG594" t="s">
        <v>1809</v>
      </c>
      <c r="CH594">
        <v>0</v>
      </c>
      <c r="CI594" t="s">
        <v>1809</v>
      </c>
      <c r="CJ594" t="s">
        <v>1809</v>
      </c>
      <c r="CK594" t="s">
        <v>1809</v>
      </c>
      <c r="CL594" t="s">
        <v>1809</v>
      </c>
      <c r="CM594" t="s">
        <v>1809</v>
      </c>
      <c r="CN594" t="s">
        <v>1809</v>
      </c>
      <c r="CO594" t="s">
        <v>1809</v>
      </c>
      <c r="CP594" t="s">
        <v>1809</v>
      </c>
      <c r="CQ594" t="s">
        <v>1809</v>
      </c>
      <c r="CR594" t="s">
        <v>1809</v>
      </c>
      <c r="CS594" t="s">
        <v>1809</v>
      </c>
      <c r="CT594" t="s">
        <v>1809</v>
      </c>
      <c r="CU594" t="s">
        <v>1809</v>
      </c>
      <c r="CV594" t="s">
        <v>1809</v>
      </c>
      <c r="CW594" t="s">
        <v>1809</v>
      </c>
      <c r="CX594" t="s">
        <v>1809</v>
      </c>
      <c r="CY594" t="s">
        <v>1809</v>
      </c>
      <c r="CZ594" t="s">
        <v>1809</v>
      </c>
      <c r="DA594" t="s">
        <v>1809</v>
      </c>
      <c r="DB594" t="s">
        <v>1809</v>
      </c>
      <c r="DC594" t="s">
        <v>1809</v>
      </c>
      <c r="DD594" t="s">
        <v>1809</v>
      </c>
      <c r="DE594" t="s">
        <v>1809</v>
      </c>
      <c r="DF594" t="s">
        <v>1809</v>
      </c>
      <c r="DG594" t="s">
        <v>1809</v>
      </c>
      <c r="DH594" t="s">
        <v>1809</v>
      </c>
      <c r="DI594" t="s">
        <v>1809</v>
      </c>
      <c r="DJ594" t="s">
        <v>1809</v>
      </c>
      <c r="DK594" t="s">
        <v>1809</v>
      </c>
      <c r="DL594" t="s">
        <v>1809</v>
      </c>
      <c r="DM594" t="s">
        <v>1809</v>
      </c>
      <c r="DN594" t="s">
        <v>1809</v>
      </c>
      <c r="DO594" t="s">
        <v>1809</v>
      </c>
      <c r="DP594" t="s">
        <v>1809</v>
      </c>
      <c r="DQ594" t="s">
        <v>1809</v>
      </c>
      <c r="DR594" t="s">
        <v>1809</v>
      </c>
      <c r="DS594" t="s">
        <v>1809</v>
      </c>
      <c r="DT594" t="s">
        <v>1809</v>
      </c>
      <c r="DU594" t="s">
        <v>1809</v>
      </c>
      <c r="DV594" t="s">
        <v>1809</v>
      </c>
      <c r="DW594">
        <v>0</v>
      </c>
      <c r="DX594">
        <v>0</v>
      </c>
      <c r="DY594">
        <v>0</v>
      </c>
      <c r="DZ594" t="s">
        <v>1809</v>
      </c>
      <c r="EA594">
        <v>1</v>
      </c>
      <c r="EB594">
        <v>0</v>
      </c>
      <c r="EC594">
        <v>0</v>
      </c>
      <c r="ED594">
        <v>0</v>
      </c>
      <c r="EE594">
        <v>0</v>
      </c>
      <c r="EF594">
        <v>1</v>
      </c>
      <c r="EG594">
        <v>0</v>
      </c>
      <c r="EH594">
        <v>0</v>
      </c>
      <c r="EI594">
        <v>1</v>
      </c>
      <c r="EJ594">
        <v>0</v>
      </c>
      <c r="EK594">
        <v>0</v>
      </c>
      <c r="EL594">
        <v>1</v>
      </c>
      <c r="EM594">
        <v>1</v>
      </c>
      <c r="EN594">
        <v>1</v>
      </c>
      <c r="EO594">
        <v>0</v>
      </c>
      <c r="EP594">
        <v>0</v>
      </c>
      <c r="EQ594">
        <v>0</v>
      </c>
      <c r="ER594">
        <v>1</v>
      </c>
      <c r="ES594">
        <v>1</v>
      </c>
      <c r="ET594">
        <v>0</v>
      </c>
      <c r="EU594">
        <v>0</v>
      </c>
      <c r="EV594">
        <v>0</v>
      </c>
      <c r="EW594">
        <v>0</v>
      </c>
    </row>
    <row r="595" spans="1:153" x14ac:dyDescent="0.35">
      <c r="A595" t="s">
        <v>1468</v>
      </c>
      <c r="B595" s="1">
        <v>41962</v>
      </c>
      <c r="C595" s="1">
        <v>42108</v>
      </c>
      <c r="D595">
        <v>1</v>
      </c>
      <c r="E595">
        <v>0</v>
      </c>
      <c r="F595">
        <v>0</v>
      </c>
      <c r="G595">
        <v>0</v>
      </c>
      <c r="H595">
        <v>1</v>
      </c>
      <c r="I595">
        <v>0</v>
      </c>
      <c r="J595">
        <v>1</v>
      </c>
      <c r="K595">
        <v>4</v>
      </c>
      <c r="L595">
        <v>0</v>
      </c>
      <c r="M595">
        <v>1</v>
      </c>
      <c r="N595">
        <v>1</v>
      </c>
      <c r="O595">
        <v>1</v>
      </c>
      <c r="P595">
        <v>0</v>
      </c>
      <c r="Q595">
        <v>0</v>
      </c>
      <c r="R595">
        <v>0</v>
      </c>
      <c r="S595">
        <v>0</v>
      </c>
      <c r="T595">
        <v>0</v>
      </c>
      <c r="U595">
        <v>1</v>
      </c>
      <c r="V595">
        <v>0</v>
      </c>
      <c r="W595">
        <v>1</v>
      </c>
      <c r="X595">
        <v>0</v>
      </c>
      <c r="Y595">
        <v>0</v>
      </c>
      <c r="Z595" t="s">
        <v>1809</v>
      </c>
      <c r="AA595" t="s">
        <v>1809</v>
      </c>
      <c r="AB595" t="s">
        <v>1809</v>
      </c>
      <c r="AC595" t="s">
        <v>1809</v>
      </c>
      <c r="AD595" t="s">
        <v>1809</v>
      </c>
      <c r="AE595" t="s">
        <v>1809</v>
      </c>
      <c r="AF595" t="s">
        <v>1809</v>
      </c>
      <c r="AG595" t="s">
        <v>1809</v>
      </c>
      <c r="AH595" t="s">
        <v>1809</v>
      </c>
      <c r="AI595" t="s">
        <v>1809</v>
      </c>
      <c r="AJ595" t="s">
        <v>1809</v>
      </c>
      <c r="AK595" t="s">
        <v>1809</v>
      </c>
      <c r="AL595" t="s">
        <v>1809</v>
      </c>
      <c r="AM595" t="s">
        <v>1809</v>
      </c>
      <c r="AN595">
        <v>0</v>
      </c>
      <c r="AO595">
        <v>0</v>
      </c>
      <c r="AP595" t="s">
        <v>1809</v>
      </c>
      <c r="AQ595" t="s">
        <v>1809</v>
      </c>
      <c r="AR595" t="s">
        <v>1809</v>
      </c>
      <c r="AS595" t="s">
        <v>1809</v>
      </c>
      <c r="AT595" t="s">
        <v>1809</v>
      </c>
      <c r="AU595" t="s">
        <v>1809</v>
      </c>
      <c r="AV595" t="s">
        <v>1809</v>
      </c>
      <c r="AW595" t="s">
        <v>1809</v>
      </c>
      <c r="AX595" t="s">
        <v>1809</v>
      </c>
      <c r="AY595" t="s">
        <v>1809</v>
      </c>
      <c r="AZ595">
        <v>0</v>
      </c>
      <c r="BA595" t="s">
        <v>1809</v>
      </c>
      <c r="BB595" t="s">
        <v>1809</v>
      </c>
      <c r="BC595" t="s">
        <v>1809</v>
      </c>
      <c r="BD595" t="s">
        <v>1809</v>
      </c>
      <c r="BE595" t="s">
        <v>1809</v>
      </c>
      <c r="BF595" t="s">
        <v>1809</v>
      </c>
      <c r="BG595" t="s">
        <v>1809</v>
      </c>
      <c r="BH595" t="s">
        <v>1809</v>
      </c>
      <c r="BI595" t="s">
        <v>1809</v>
      </c>
      <c r="BJ595" t="s">
        <v>1809</v>
      </c>
      <c r="BK595" t="s">
        <v>1809</v>
      </c>
      <c r="BL595" t="s">
        <v>1809</v>
      </c>
      <c r="BM595" t="s">
        <v>1809</v>
      </c>
      <c r="BN595" t="s">
        <v>1809</v>
      </c>
      <c r="BO595" t="s">
        <v>1809</v>
      </c>
      <c r="BP595" t="s">
        <v>1809</v>
      </c>
      <c r="BQ595" t="s">
        <v>1809</v>
      </c>
      <c r="BR595" t="s">
        <v>1809</v>
      </c>
      <c r="BS595" t="s">
        <v>1809</v>
      </c>
      <c r="BT595" t="s">
        <v>1809</v>
      </c>
      <c r="BU595" t="s">
        <v>1809</v>
      </c>
      <c r="BV595">
        <v>0</v>
      </c>
      <c r="BW595" t="s">
        <v>1809</v>
      </c>
      <c r="BX595" t="s">
        <v>1809</v>
      </c>
      <c r="BY595" t="s">
        <v>1809</v>
      </c>
      <c r="BZ595" t="s">
        <v>1809</v>
      </c>
      <c r="CA595" t="s">
        <v>1809</v>
      </c>
      <c r="CB595" t="s">
        <v>1809</v>
      </c>
      <c r="CC595" t="s">
        <v>1809</v>
      </c>
      <c r="CD595" t="s">
        <v>1809</v>
      </c>
      <c r="CE595" t="s">
        <v>1809</v>
      </c>
      <c r="CF595" t="s">
        <v>1809</v>
      </c>
      <c r="CG595" t="s">
        <v>1809</v>
      </c>
      <c r="CH595">
        <v>0</v>
      </c>
      <c r="CI595" t="s">
        <v>1809</v>
      </c>
      <c r="CJ595" t="s">
        <v>1809</v>
      </c>
      <c r="CK595" t="s">
        <v>1809</v>
      </c>
      <c r="CL595" t="s">
        <v>1809</v>
      </c>
      <c r="CM595" t="s">
        <v>1809</v>
      </c>
      <c r="CN595" t="s">
        <v>1809</v>
      </c>
      <c r="CO595" t="s">
        <v>1809</v>
      </c>
      <c r="CP595" t="s">
        <v>1809</v>
      </c>
      <c r="CQ595" t="s">
        <v>1809</v>
      </c>
      <c r="CR595" t="s">
        <v>1809</v>
      </c>
      <c r="CS595" t="s">
        <v>1809</v>
      </c>
      <c r="CT595" t="s">
        <v>1809</v>
      </c>
      <c r="CU595" t="s">
        <v>1809</v>
      </c>
      <c r="CV595" t="s">
        <v>1809</v>
      </c>
      <c r="CW595" t="s">
        <v>1809</v>
      </c>
      <c r="CX595" t="s">
        <v>1809</v>
      </c>
      <c r="CY595" t="s">
        <v>1809</v>
      </c>
      <c r="CZ595" t="s">
        <v>1809</v>
      </c>
      <c r="DA595" t="s">
        <v>1809</v>
      </c>
      <c r="DB595" t="s">
        <v>1809</v>
      </c>
      <c r="DC595" t="s">
        <v>1809</v>
      </c>
      <c r="DD595" t="s">
        <v>1809</v>
      </c>
      <c r="DE595" t="s">
        <v>1809</v>
      </c>
      <c r="DF595" t="s">
        <v>1809</v>
      </c>
      <c r="DG595" t="s">
        <v>1809</v>
      </c>
      <c r="DH595" t="s">
        <v>1809</v>
      </c>
      <c r="DI595" t="s">
        <v>1809</v>
      </c>
      <c r="DJ595" t="s">
        <v>1809</v>
      </c>
      <c r="DK595" t="s">
        <v>1809</v>
      </c>
      <c r="DL595" t="s">
        <v>1809</v>
      </c>
      <c r="DM595" t="s">
        <v>1809</v>
      </c>
      <c r="DN595" t="s">
        <v>1809</v>
      </c>
      <c r="DO595" t="s">
        <v>1809</v>
      </c>
      <c r="DP595" t="s">
        <v>1809</v>
      </c>
      <c r="DQ595" t="s">
        <v>1809</v>
      </c>
      <c r="DR595" t="s">
        <v>1809</v>
      </c>
      <c r="DS595" t="s">
        <v>1809</v>
      </c>
      <c r="DT595" t="s">
        <v>1809</v>
      </c>
      <c r="DU595" t="s">
        <v>1809</v>
      </c>
      <c r="DV595" t="s">
        <v>1809</v>
      </c>
      <c r="DW595">
        <v>0</v>
      </c>
      <c r="DX595">
        <v>0</v>
      </c>
      <c r="DY595">
        <v>0</v>
      </c>
      <c r="DZ595" t="s">
        <v>1809</v>
      </c>
      <c r="EA595">
        <v>1</v>
      </c>
      <c r="EB595">
        <v>0</v>
      </c>
      <c r="EC595">
        <v>0</v>
      </c>
      <c r="ED595">
        <v>0</v>
      </c>
      <c r="EE595">
        <v>0</v>
      </c>
      <c r="EF595">
        <v>1</v>
      </c>
      <c r="EG595">
        <v>0</v>
      </c>
      <c r="EH595">
        <v>0</v>
      </c>
      <c r="EI595">
        <v>1</v>
      </c>
      <c r="EJ595">
        <v>0</v>
      </c>
      <c r="EK595">
        <v>0</v>
      </c>
      <c r="EL595">
        <v>1</v>
      </c>
      <c r="EM595">
        <v>1</v>
      </c>
      <c r="EN595">
        <v>1</v>
      </c>
      <c r="EO595">
        <v>0</v>
      </c>
      <c r="EP595">
        <v>0</v>
      </c>
      <c r="EQ595">
        <v>0</v>
      </c>
      <c r="ER595">
        <v>1</v>
      </c>
      <c r="ES595">
        <v>1</v>
      </c>
      <c r="ET595">
        <v>0</v>
      </c>
      <c r="EU595">
        <v>0</v>
      </c>
      <c r="EV595">
        <v>0</v>
      </c>
      <c r="EW595">
        <v>0</v>
      </c>
    </row>
    <row r="596" spans="1:153" x14ac:dyDescent="0.35">
      <c r="A596" t="s">
        <v>1468</v>
      </c>
      <c r="B596" s="1">
        <v>42109</v>
      </c>
      <c r="C596" s="1">
        <v>42185</v>
      </c>
      <c r="D596">
        <v>1</v>
      </c>
      <c r="E596">
        <v>0</v>
      </c>
      <c r="F596">
        <v>0</v>
      </c>
      <c r="G596">
        <v>0</v>
      </c>
      <c r="H596">
        <v>1</v>
      </c>
      <c r="I596">
        <v>0</v>
      </c>
      <c r="J596">
        <v>1</v>
      </c>
      <c r="K596">
        <v>4</v>
      </c>
      <c r="L596">
        <v>0</v>
      </c>
      <c r="M596">
        <v>1</v>
      </c>
      <c r="N596">
        <v>1</v>
      </c>
      <c r="O596">
        <v>1</v>
      </c>
      <c r="P596">
        <v>0</v>
      </c>
      <c r="Q596">
        <v>0</v>
      </c>
      <c r="R596">
        <v>0</v>
      </c>
      <c r="S596">
        <v>0</v>
      </c>
      <c r="T596">
        <v>0</v>
      </c>
      <c r="U596">
        <v>1</v>
      </c>
      <c r="V596">
        <v>0</v>
      </c>
      <c r="W596">
        <v>1</v>
      </c>
      <c r="X596">
        <v>0</v>
      </c>
      <c r="Y596">
        <v>0</v>
      </c>
      <c r="Z596" t="s">
        <v>1809</v>
      </c>
      <c r="AA596" t="s">
        <v>1809</v>
      </c>
      <c r="AB596" t="s">
        <v>1809</v>
      </c>
      <c r="AC596" t="s">
        <v>1809</v>
      </c>
      <c r="AD596" t="s">
        <v>1809</v>
      </c>
      <c r="AE596" t="s">
        <v>1809</v>
      </c>
      <c r="AF596" t="s">
        <v>1809</v>
      </c>
      <c r="AG596" t="s">
        <v>1809</v>
      </c>
      <c r="AH596" t="s">
        <v>1809</v>
      </c>
      <c r="AI596" t="s">
        <v>1809</v>
      </c>
      <c r="AJ596" t="s">
        <v>1809</v>
      </c>
      <c r="AK596" t="s">
        <v>1809</v>
      </c>
      <c r="AL596" t="s">
        <v>1809</v>
      </c>
      <c r="AM596" t="s">
        <v>1809</v>
      </c>
      <c r="AN596">
        <v>0</v>
      </c>
      <c r="AO596">
        <v>0</v>
      </c>
      <c r="AP596" t="s">
        <v>1809</v>
      </c>
      <c r="AQ596" t="s">
        <v>1809</v>
      </c>
      <c r="AR596" t="s">
        <v>1809</v>
      </c>
      <c r="AS596" t="s">
        <v>1809</v>
      </c>
      <c r="AT596" t="s">
        <v>1809</v>
      </c>
      <c r="AU596" t="s">
        <v>1809</v>
      </c>
      <c r="AV596" t="s">
        <v>1809</v>
      </c>
      <c r="AW596" t="s">
        <v>1809</v>
      </c>
      <c r="AX596" t="s">
        <v>1809</v>
      </c>
      <c r="AY596" t="s">
        <v>1809</v>
      </c>
      <c r="AZ596">
        <v>0</v>
      </c>
      <c r="BA596" t="s">
        <v>1809</v>
      </c>
      <c r="BB596" t="s">
        <v>1809</v>
      </c>
      <c r="BC596" t="s">
        <v>1809</v>
      </c>
      <c r="BD596" t="s">
        <v>1809</v>
      </c>
      <c r="BE596" t="s">
        <v>1809</v>
      </c>
      <c r="BF596" t="s">
        <v>1809</v>
      </c>
      <c r="BG596" t="s">
        <v>1809</v>
      </c>
      <c r="BH596" t="s">
        <v>1809</v>
      </c>
      <c r="BI596" t="s">
        <v>1809</v>
      </c>
      <c r="BJ596" t="s">
        <v>1809</v>
      </c>
      <c r="BK596" t="s">
        <v>1809</v>
      </c>
      <c r="BL596" t="s">
        <v>1809</v>
      </c>
      <c r="BM596" t="s">
        <v>1809</v>
      </c>
      <c r="BN596" t="s">
        <v>1809</v>
      </c>
      <c r="BO596" t="s">
        <v>1809</v>
      </c>
      <c r="BP596" t="s">
        <v>1809</v>
      </c>
      <c r="BQ596" t="s">
        <v>1809</v>
      </c>
      <c r="BR596" t="s">
        <v>1809</v>
      </c>
      <c r="BS596" t="s">
        <v>1809</v>
      </c>
      <c r="BT596" t="s">
        <v>1809</v>
      </c>
      <c r="BU596" t="s">
        <v>1809</v>
      </c>
      <c r="BV596">
        <v>0</v>
      </c>
      <c r="BW596" t="s">
        <v>1809</v>
      </c>
      <c r="BX596" t="s">
        <v>1809</v>
      </c>
      <c r="BY596" t="s">
        <v>1809</v>
      </c>
      <c r="BZ596" t="s">
        <v>1809</v>
      </c>
      <c r="CA596" t="s">
        <v>1809</v>
      </c>
      <c r="CB596" t="s">
        <v>1809</v>
      </c>
      <c r="CC596" t="s">
        <v>1809</v>
      </c>
      <c r="CD596" t="s">
        <v>1809</v>
      </c>
      <c r="CE596" t="s">
        <v>1809</v>
      </c>
      <c r="CF596" t="s">
        <v>1809</v>
      </c>
      <c r="CG596" t="s">
        <v>1809</v>
      </c>
      <c r="CH596">
        <v>0</v>
      </c>
      <c r="CI596" t="s">
        <v>1809</v>
      </c>
      <c r="CJ596" t="s">
        <v>1809</v>
      </c>
      <c r="CK596" t="s">
        <v>1809</v>
      </c>
      <c r="CL596" t="s">
        <v>1809</v>
      </c>
      <c r="CM596" t="s">
        <v>1809</v>
      </c>
      <c r="CN596" t="s">
        <v>1809</v>
      </c>
      <c r="CO596" t="s">
        <v>1809</v>
      </c>
      <c r="CP596" t="s">
        <v>1809</v>
      </c>
      <c r="CQ596" t="s">
        <v>1809</v>
      </c>
      <c r="CR596" t="s">
        <v>1809</v>
      </c>
      <c r="CS596" t="s">
        <v>1809</v>
      </c>
      <c r="CT596" t="s">
        <v>1809</v>
      </c>
      <c r="CU596" t="s">
        <v>1809</v>
      </c>
      <c r="CV596" t="s">
        <v>1809</v>
      </c>
      <c r="CW596" t="s">
        <v>1809</v>
      </c>
      <c r="CX596" t="s">
        <v>1809</v>
      </c>
      <c r="CY596" t="s">
        <v>1809</v>
      </c>
      <c r="CZ596" t="s">
        <v>1809</v>
      </c>
      <c r="DA596" t="s">
        <v>1809</v>
      </c>
      <c r="DB596" t="s">
        <v>1809</v>
      </c>
      <c r="DC596" t="s">
        <v>1809</v>
      </c>
      <c r="DD596" t="s">
        <v>1809</v>
      </c>
      <c r="DE596" t="s">
        <v>1809</v>
      </c>
      <c r="DF596" t="s">
        <v>1809</v>
      </c>
      <c r="DG596" t="s">
        <v>1809</v>
      </c>
      <c r="DH596" t="s">
        <v>1809</v>
      </c>
      <c r="DI596" t="s">
        <v>1809</v>
      </c>
      <c r="DJ596" t="s">
        <v>1809</v>
      </c>
      <c r="DK596" t="s">
        <v>1809</v>
      </c>
      <c r="DL596" t="s">
        <v>1809</v>
      </c>
      <c r="DM596" t="s">
        <v>1809</v>
      </c>
      <c r="DN596" t="s">
        <v>1809</v>
      </c>
      <c r="DO596" t="s">
        <v>1809</v>
      </c>
      <c r="DP596" t="s">
        <v>1809</v>
      </c>
      <c r="DQ596" t="s">
        <v>1809</v>
      </c>
      <c r="DR596" t="s">
        <v>1809</v>
      </c>
      <c r="DS596" t="s">
        <v>1809</v>
      </c>
      <c r="DT596" t="s">
        <v>1809</v>
      </c>
      <c r="DU596" t="s">
        <v>1809</v>
      </c>
      <c r="DV596" t="s">
        <v>1809</v>
      </c>
      <c r="DW596">
        <v>0</v>
      </c>
      <c r="DX596">
        <v>0</v>
      </c>
      <c r="DY596">
        <v>0</v>
      </c>
      <c r="DZ596" t="s">
        <v>1809</v>
      </c>
      <c r="EA596">
        <v>1</v>
      </c>
      <c r="EB596">
        <v>0</v>
      </c>
      <c r="EC596">
        <v>0</v>
      </c>
      <c r="ED596">
        <v>0</v>
      </c>
      <c r="EE596">
        <v>0</v>
      </c>
      <c r="EF596">
        <v>1</v>
      </c>
      <c r="EG596">
        <v>0</v>
      </c>
      <c r="EH596">
        <v>0</v>
      </c>
      <c r="EI596">
        <v>1</v>
      </c>
      <c r="EJ596">
        <v>0</v>
      </c>
      <c r="EK596">
        <v>0</v>
      </c>
      <c r="EL596">
        <v>1</v>
      </c>
      <c r="EM596">
        <v>1</v>
      </c>
      <c r="EN596">
        <v>1</v>
      </c>
      <c r="EO596">
        <v>0</v>
      </c>
      <c r="EP596">
        <v>0</v>
      </c>
      <c r="EQ596">
        <v>0</v>
      </c>
      <c r="ER596">
        <v>1</v>
      </c>
      <c r="ES596">
        <v>1</v>
      </c>
      <c r="ET596">
        <v>0</v>
      </c>
      <c r="EU596">
        <v>0</v>
      </c>
      <c r="EV596">
        <v>0</v>
      </c>
      <c r="EW596">
        <v>0</v>
      </c>
    </row>
    <row r="597" spans="1:153" x14ac:dyDescent="0.35">
      <c r="A597" t="s">
        <v>1468</v>
      </c>
      <c r="B597" s="1">
        <v>42186</v>
      </c>
      <c r="C597" s="1">
        <v>42369</v>
      </c>
      <c r="D597">
        <v>1</v>
      </c>
      <c r="E597">
        <v>0</v>
      </c>
      <c r="F597">
        <v>0</v>
      </c>
      <c r="G597">
        <v>0</v>
      </c>
      <c r="H597">
        <v>1</v>
      </c>
      <c r="I597">
        <v>0</v>
      </c>
      <c r="J597">
        <v>1</v>
      </c>
      <c r="K597">
        <v>4</v>
      </c>
      <c r="L597">
        <v>0</v>
      </c>
      <c r="M597">
        <v>1</v>
      </c>
      <c r="N597">
        <v>1</v>
      </c>
      <c r="O597">
        <v>1</v>
      </c>
      <c r="P597">
        <v>0</v>
      </c>
      <c r="Q597">
        <v>0</v>
      </c>
      <c r="R597">
        <v>0</v>
      </c>
      <c r="S597">
        <v>0</v>
      </c>
      <c r="T597">
        <v>0</v>
      </c>
      <c r="U597">
        <v>1</v>
      </c>
      <c r="V597">
        <v>0</v>
      </c>
      <c r="W597">
        <v>1</v>
      </c>
      <c r="X597">
        <v>0</v>
      </c>
      <c r="Y597">
        <v>1</v>
      </c>
      <c r="Z597">
        <v>1</v>
      </c>
      <c r="AA597">
        <v>1</v>
      </c>
      <c r="AB597">
        <v>1</v>
      </c>
      <c r="AC597">
        <v>1</v>
      </c>
      <c r="AD597">
        <v>1</v>
      </c>
      <c r="AE597">
        <v>1</v>
      </c>
      <c r="AF597">
        <v>1</v>
      </c>
      <c r="AG597">
        <v>0</v>
      </c>
      <c r="AH597">
        <v>0</v>
      </c>
      <c r="AI597">
        <v>0</v>
      </c>
      <c r="AJ597">
        <v>0</v>
      </c>
      <c r="AK597">
        <v>0</v>
      </c>
      <c r="AL597">
        <v>1</v>
      </c>
      <c r="AM597">
        <v>0</v>
      </c>
      <c r="AN597">
        <v>1</v>
      </c>
      <c r="AO597">
        <v>0</v>
      </c>
      <c r="AP597" t="s">
        <v>1809</v>
      </c>
      <c r="AQ597" t="s">
        <v>1809</v>
      </c>
      <c r="AR597" t="s">
        <v>1809</v>
      </c>
      <c r="AS597" t="s">
        <v>1809</v>
      </c>
      <c r="AT597" t="s">
        <v>1809</v>
      </c>
      <c r="AU597" t="s">
        <v>1809</v>
      </c>
      <c r="AV597" t="s">
        <v>1809</v>
      </c>
      <c r="AW597" t="s">
        <v>1809</v>
      </c>
      <c r="AX597" t="s">
        <v>1809</v>
      </c>
      <c r="AY597" t="s">
        <v>1809</v>
      </c>
      <c r="AZ597">
        <v>1</v>
      </c>
      <c r="BA597">
        <v>0</v>
      </c>
      <c r="BB597">
        <v>0</v>
      </c>
      <c r="BC597">
        <v>1</v>
      </c>
      <c r="BD597">
        <v>0</v>
      </c>
      <c r="BE597">
        <v>0</v>
      </c>
      <c r="BF597">
        <v>0</v>
      </c>
      <c r="BG597">
        <v>0</v>
      </c>
      <c r="BH597">
        <v>0</v>
      </c>
      <c r="BI597">
        <v>0</v>
      </c>
      <c r="BJ597">
        <v>0</v>
      </c>
      <c r="BK597">
        <v>0</v>
      </c>
      <c r="BL597">
        <v>0</v>
      </c>
      <c r="BM597">
        <v>0</v>
      </c>
      <c r="BN597">
        <v>0</v>
      </c>
      <c r="BO597">
        <v>0</v>
      </c>
      <c r="BP597">
        <v>0</v>
      </c>
      <c r="BQ597">
        <v>1</v>
      </c>
      <c r="BR597">
        <v>0</v>
      </c>
      <c r="BS597">
        <v>1</v>
      </c>
      <c r="BT597">
        <v>0</v>
      </c>
      <c r="BU597">
        <v>0</v>
      </c>
      <c r="BV597">
        <v>1</v>
      </c>
      <c r="BW597">
        <v>1</v>
      </c>
      <c r="BX597">
        <v>0</v>
      </c>
      <c r="BY597">
        <v>0</v>
      </c>
      <c r="BZ597">
        <v>0</v>
      </c>
      <c r="CA597">
        <v>0</v>
      </c>
      <c r="CB597">
        <v>0</v>
      </c>
      <c r="CC597">
        <v>0</v>
      </c>
      <c r="CD597">
        <v>0</v>
      </c>
      <c r="CE597">
        <v>1</v>
      </c>
      <c r="CF597">
        <v>0</v>
      </c>
      <c r="CG597">
        <v>0</v>
      </c>
      <c r="CH597">
        <v>0</v>
      </c>
      <c r="CI597" t="s">
        <v>1809</v>
      </c>
      <c r="CJ597" t="s">
        <v>1809</v>
      </c>
      <c r="CK597" t="s">
        <v>1809</v>
      </c>
      <c r="CL597" t="s">
        <v>1809</v>
      </c>
      <c r="CM597" t="s">
        <v>1809</v>
      </c>
      <c r="CN597" t="s">
        <v>1809</v>
      </c>
      <c r="CO597" t="s">
        <v>1809</v>
      </c>
      <c r="CP597" t="s">
        <v>1809</v>
      </c>
      <c r="CQ597" t="s">
        <v>1809</v>
      </c>
      <c r="CR597" t="s">
        <v>1809</v>
      </c>
      <c r="CS597" t="s">
        <v>1809</v>
      </c>
      <c r="CT597" t="s">
        <v>1809</v>
      </c>
      <c r="CU597" t="s">
        <v>1809</v>
      </c>
      <c r="CV597" t="s">
        <v>1809</v>
      </c>
      <c r="CW597" t="s">
        <v>1809</v>
      </c>
      <c r="CX597" t="s">
        <v>1809</v>
      </c>
      <c r="CY597" t="s">
        <v>1809</v>
      </c>
      <c r="CZ597" t="s">
        <v>1809</v>
      </c>
      <c r="DA597" t="s">
        <v>1809</v>
      </c>
      <c r="DB597" t="s">
        <v>1809</v>
      </c>
      <c r="DC597" t="s">
        <v>1809</v>
      </c>
      <c r="DD597" t="s">
        <v>1809</v>
      </c>
      <c r="DE597" t="s">
        <v>1809</v>
      </c>
      <c r="DF597" t="s">
        <v>1809</v>
      </c>
      <c r="DG597" t="s">
        <v>1809</v>
      </c>
      <c r="DH597" t="s">
        <v>1809</v>
      </c>
      <c r="DI597" t="s">
        <v>1809</v>
      </c>
      <c r="DJ597" t="s">
        <v>1809</v>
      </c>
      <c r="DK597" t="s">
        <v>1809</v>
      </c>
      <c r="DL597" t="s">
        <v>1809</v>
      </c>
      <c r="DM597" t="s">
        <v>1809</v>
      </c>
      <c r="DN597" t="s">
        <v>1809</v>
      </c>
      <c r="DO597" t="s">
        <v>1809</v>
      </c>
      <c r="DP597" t="s">
        <v>1809</v>
      </c>
      <c r="DQ597" t="s">
        <v>1809</v>
      </c>
      <c r="DR597" t="s">
        <v>1809</v>
      </c>
      <c r="DS597" t="s">
        <v>1809</v>
      </c>
      <c r="DT597" t="s">
        <v>1809</v>
      </c>
      <c r="DU597" t="s">
        <v>1809</v>
      </c>
      <c r="DV597" t="s">
        <v>1809</v>
      </c>
      <c r="DW597">
        <v>0</v>
      </c>
      <c r="DX597">
        <v>0</v>
      </c>
      <c r="DY597">
        <v>0</v>
      </c>
      <c r="DZ597" t="s">
        <v>1809</v>
      </c>
      <c r="EA597">
        <v>1</v>
      </c>
      <c r="EB597">
        <v>0</v>
      </c>
      <c r="EC597">
        <v>0</v>
      </c>
      <c r="ED597">
        <v>0</v>
      </c>
      <c r="EE597">
        <v>0</v>
      </c>
      <c r="EF597">
        <v>1</v>
      </c>
      <c r="EG597">
        <v>0</v>
      </c>
      <c r="EH597">
        <v>0</v>
      </c>
      <c r="EI597">
        <v>1</v>
      </c>
      <c r="EJ597">
        <v>0</v>
      </c>
      <c r="EK597">
        <v>0</v>
      </c>
      <c r="EL597">
        <v>1</v>
      </c>
      <c r="EM597">
        <v>1</v>
      </c>
      <c r="EN597">
        <v>1</v>
      </c>
      <c r="EO597">
        <v>0</v>
      </c>
      <c r="EP597">
        <v>0</v>
      </c>
      <c r="EQ597">
        <v>0</v>
      </c>
      <c r="ER597">
        <v>1</v>
      </c>
      <c r="ES597">
        <v>1</v>
      </c>
      <c r="ET597">
        <v>0</v>
      </c>
      <c r="EU597">
        <v>0</v>
      </c>
      <c r="EV597">
        <v>0</v>
      </c>
      <c r="EW597">
        <v>0</v>
      </c>
    </row>
    <row r="598" spans="1:153" x14ac:dyDescent="0.35">
      <c r="A598" t="s">
        <v>1468</v>
      </c>
      <c r="B598" s="1">
        <v>42370</v>
      </c>
      <c r="C598" s="1">
        <v>42551</v>
      </c>
      <c r="D598">
        <v>1</v>
      </c>
      <c r="E598">
        <v>0</v>
      </c>
      <c r="F598">
        <v>0</v>
      </c>
      <c r="G598">
        <v>0</v>
      </c>
      <c r="H598">
        <v>1</v>
      </c>
      <c r="I598">
        <v>0</v>
      </c>
      <c r="J598">
        <v>1</v>
      </c>
      <c r="K598">
        <v>4</v>
      </c>
      <c r="L598">
        <v>0</v>
      </c>
      <c r="M598">
        <v>1</v>
      </c>
      <c r="N598">
        <v>1</v>
      </c>
      <c r="O598">
        <v>1</v>
      </c>
      <c r="P598">
        <v>0</v>
      </c>
      <c r="Q598">
        <v>0</v>
      </c>
      <c r="R598">
        <v>0</v>
      </c>
      <c r="S598">
        <v>0</v>
      </c>
      <c r="T598">
        <v>0</v>
      </c>
      <c r="U598">
        <v>1</v>
      </c>
      <c r="V598">
        <v>0</v>
      </c>
      <c r="W598">
        <v>1</v>
      </c>
      <c r="X598">
        <v>0</v>
      </c>
      <c r="Y598">
        <v>1</v>
      </c>
      <c r="Z598">
        <v>1</v>
      </c>
      <c r="AA598">
        <v>1</v>
      </c>
      <c r="AB598">
        <v>1</v>
      </c>
      <c r="AC598">
        <v>1</v>
      </c>
      <c r="AD598">
        <v>1</v>
      </c>
      <c r="AE598">
        <v>1</v>
      </c>
      <c r="AF598">
        <v>1</v>
      </c>
      <c r="AG598">
        <v>0</v>
      </c>
      <c r="AH598">
        <v>0</v>
      </c>
      <c r="AI598">
        <v>0</v>
      </c>
      <c r="AJ598">
        <v>0</v>
      </c>
      <c r="AK598">
        <v>0</v>
      </c>
      <c r="AL598">
        <v>1</v>
      </c>
      <c r="AM598">
        <v>0</v>
      </c>
      <c r="AN598">
        <v>1</v>
      </c>
      <c r="AO598">
        <v>0</v>
      </c>
      <c r="AP598" t="s">
        <v>1809</v>
      </c>
      <c r="AQ598" t="s">
        <v>1809</v>
      </c>
      <c r="AR598" t="s">
        <v>1809</v>
      </c>
      <c r="AS598" t="s">
        <v>1809</v>
      </c>
      <c r="AT598" t="s">
        <v>1809</v>
      </c>
      <c r="AU598" t="s">
        <v>1809</v>
      </c>
      <c r="AV598" t="s">
        <v>1809</v>
      </c>
      <c r="AW598" t="s">
        <v>1809</v>
      </c>
      <c r="AX598" t="s">
        <v>1809</v>
      </c>
      <c r="AY598" t="s">
        <v>1809</v>
      </c>
      <c r="AZ598">
        <v>1</v>
      </c>
      <c r="BA598">
        <v>0</v>
      </c>
      <c r="BB598">
        <v>0</v>
      </c>
      <c r="BC598">
        <v>1</v>
      </c>
      <c r="BD598">
        <v>0</v>
      </c>
      <c r="BE598">
        <v>0</v>
      </c>
      <c r="BF598">
        <v>0</v>
      </c>
      <c r="BG598">
        <v>0</v>
      </c>
      <c r="BH598">
        <v>0</v>
      </c>
      <c r="BI598">
        <v>0</v>
      </c>
      <c r="BJ598">
        <v>0</v>
      </c>
      <c r="BK598">
        <v>0</v>
      </c>
      <c r="BL598">
        <v>0</v>
      </c>
      <c r="BM598">
        <v>0</v>
      </c>
      <c r="BN598">
        <v>0</v>
      </c>
      <c r="BO598">
        <v>0</v>
      </c>
      <c r="BP598">
        <v>0</v>
      </c>
      <c r="BQ598">
        <v>1</v>
      </c>
      <c r="BR598">
        <v>0</v>
      </c>
      <c r="BS598">
        <v>1</v>
      </c>
      <c r="BT598">
        <v>0</v>
      </c>
      <c r="BU598">
        <v>0</v>
      </c>
      <c r="BV598">
        <v>1</v>
      </c>
      <c r="BW598">
        <v>1</v>
      </c>
      <c r="BX598">
        <v>0</v>
      </c>
      <c r="BY598">
        <v>0</v>
      </c>
      <c r="BZ598">
        <v>0</v>
      </c>
      <c r="CA598">
        <v>0</v>
      </c>
      <c r="CB598">
        <v>0</v>
      </c>
      <c r="CC598">
        <v>0</v>
      </c>
      <c r="CD598">
        <v>0</v>
      </c>
      <c r="CE598">
        <v>1</v>
      </c>
      <c r="CF598">
        <v>0</v>
      </c>
      <c r="CG598">
        <v>0</v>
      </c>
      <c r="CH598">
        <v>0</v>
      </c>
      <c r="CI598" t="s">
        <v>1809</v>
      </c>
      <c r="CJ598" t="s">
        <v>1809</v>
      </c>
      <c r="CK598" t="s">
        <v>1809</v>
      </c>
      <c r="CL598" t="s">
        <v>1809</v>
      </c>
      <c r="CM598" t="s">
        <v>1809</v>
      </c>
      <c r="CN598" t="s">
        <v>1809</v>
      </c>
      <c r="CO598" t="s">
        <v>1809</v>
      </c>
      <c r="CP598" t="s">
        <v>1809</v>
      </c>
      <c r="CQ598" t="s">
        <v>1809</v>
      </c>
      <c r="CR598" t="s">
        <v>1809</v>
      </c>
      <c r="CS598" t="s">
        <v>1809</v>
      </c>
      <c r="CT598" t="s">
        <v>1809</v>
      </c>
      <c r="CU598" t="s">
        <v>1809</v>
      </c>
      <c r="CV598" t="s">
        <v>1809</v>
      </c>
      <c r="CW598" t="s">
        <v>1809</v>
      </c>
      <c r="CX598" t="s">
        <v>1809</v>
      </c>
      <c r="CY598" t="s">
        <v>1809</v>
      </c>
      <c r="CZ598" t="s">
        <v>1809</v>
      </c>
      <c r="DA598" t="s">
        <v>1809</v>
      </c>
      <c r="DB598" t="s">
        <v>1809</v>
      </c>
      <c r="DC598" t="s">
        <v>1809</v>
      </c>
      <c r="DD598" t="s">
        <v>1809</v>
      </c>
      <c r="DE598" t="s">
        <v>1809</v>
      </c>
      <c r="DF598" t="s">
        <v>1809</v>
      </c>
      <c r="DG598" t="s">
        <v>1809</v>
      </c>
      <c r="DH598" t="s">
        <v>1809</v>
      </c>
      <c r="DI598" t="s">
        <v>1809</v>
      </c>
      <c r="DJ598" t="s">
        <v>1809</v>
      </c>
      <c r="DK598" t="s">
        <v>1809</v>
      </c>
      <c r="DL598" t="s">
        <v>1809</v>
      </c>
      <c r="DM598" t="s">
        <v>1809</v>
      </c>
      <c r="DN598" t="s">
        <v>1809</v>
      </c>
      <c r="DO598" t="s">
        <v>1809</v>
      </c>
      <c r="DP598" t="s">
        <v>1809</v>
      </c>
      <c r="DQ598" t="s">
        <v>1809</v>
      </c>
      <c r="DR598" t="s">
        <v>1809</v>
      </c>
      <c r="DS598" t="s">
        <v>1809</v>
      </c>
      <c r="DT598" t="s">
        <v>1809</v>
      </c>
      <c r="DU598" t="s">
        <v>1809</v>
      </c>
      <c r="DV598" t="s">
        <v>1809</v>
      </c>
      <c r="DW598">
        <v>0</v>
      </c>
      <c r="DX598">
        <v>0</v>
      </c>
      <c r="DY598">
        <v>0</v>
      </c>
      <c r="DZ598" t="s">
        <v>1809</v>
      </c>
      <c r="EA598">
        <v>1</v>
      </c>
      <c r="EB598">
        <v>0</v>
      </c>
      <c r="EC598">
        <v>0</v>
      </c>
      <c r="ED598">
        <v>0</v>
      </c>
      <c r="EE598">
        <v>0</v>
      </c>
      <c r="EF598">
        <v>1</v>
      </c>
      <c r="EG598">
        <v>0</v>
      </c>
      <c r="EH598">
        <v>0</v>
      </c>
      <c r="EI598">
        <v>1</v>
      </c>
      <c r="EJ598">
        <v>0</v>
      </c>
      <c r="EK598">
        <v>0</v>
      </c>
      <c r="EL598">
        <v>1</v>
      </c>
      <c r="EM598">
        <v>1</v>
      </c>
      <c r="EN598">
        <v>1</v>
      </c>
      <c r="EO598">
        <v>0</v>
      </c>
      <c r="EP598">
        <v>0</v>
      </c>
      <c r="EQ598">
        <v>0</v>
      </c>
      <c r="ER598">
        <v>1</v>
      </c>
      <c r="ES598">
        <v>1</v>
      </c>
      <c r="ET598">
        <v>0</v>
      </c>
      <c r="EU598">
        <v>0</v>
      </c>
      <c r="EV598">
        <v>0</v>
      </c>
      <c r="EW598">
        <v>0</v>
      </c>
    </row>
    <row r="599" spans="1:153" x14ac:dyDescent="0.35">
      <c r="A599" t="s">
        <v>1468</v>
      </c>
      <c r="B599" s="1">
        <v>42552</v>
      </c>
      <c r="C599" s="1">
        <v>42735</v>
      </c>
      <c r="D599">
        <v>1</v>
      </c>
      <c r="E599">
        <v>0</v>
      </c>
      <c r="F599">
        <v>0</v>
      </c>
      <c r="G599">
        <v>0</v>
      </c>
      <c r="H599">
        <v>1</v>
      </c>
      <c r="I599">
        <v>0</v>
      </c>
      <c r="J599">
        <v>1</v>
      </c>
      <c r="K599">
        <v>4</v>
      </c>
      <c r="L599">
        <v>0</v>
      </c>
      <c r="M599">
        <v>1</v>
      </c>
      <c r="N599">
        <v>1</v>
      </c>
      <c r="O599">
        <v>1</v>
      </c>
      <c r="P599">
        <v>0</v>
      </c>
      <c r="Q599">
        <v>0</v>
      </c>
      <c r="R599">
        <v>0</v>
      </c>
      <c r="S599">
        <v>0</v>
      </c>
      <c r="T599">
        <v>0</v>
      </c>
      <c r="U599">
        <v>1</v>
      </c>
      <c r="V599">
        <v>0</v>
      </c>
      <c r="W599">
        <v>1</v>
      </c>
      <c r="X599">
        <v>0</v>
      </c>
      <c r="Y599">
        <v>1</v>
      </c>
      <c r="Z599">
        <v>1</v>
      </c>
      <c r="AA599">
        <v>1</v>
      </c>
      <c r="AB599">
        <v>1</v>
      </c>
      <c r="AC599">
        <v>1</v>
      </c>
      <c r="AD599">
        <v>1</v>
      </c>
      <c r="AE599">
        <v>1</v>
      </c>
      <c r="AF599">
        <v>1</v>
      </c>
      <c r="AG599">
        <v>0</v>
      </c>
      <c r="AH599">
        <v>0</v>
      </c>
      <c r="AI599">
        <v>0</v>
      </c>
      <c r="AJ599">
        <v>0</v>
      </c>
      <c r="AK599">
        <v>0</v>
      </c>
      <c r="AL599">
        <v>1</v>
      </c>
      <c r="AM599">
        <v>0</v>
      </c>
      <c r="AN599">
        <v>1</v>
      </c>
      <c r="AO599">
        <v>0</v>
      </c>
      <c r="AP599" t="s">
        <v>1809</v>
      </c>
      <c r="AQ599" t="s">
        <v>1809</v>
      </c>
      <c r="AR599" t="s">
        <v>1809</v>
      </c>
      <c r="AS599" t="s">
        <v>1809</v>
      </c>
      <c r="AT599" t="s">
        <v>1809</v>
      </c>
      <c r="AU599" t="s">
        <v>1809</v>
      </c>
      <c r="AV599" t="s">
        <v>1809</v>
      </c>
      <c r="AW599" t="s">
        <v>1809</v>
      </c>
      <c r="AX599" t="s">
        <v>1809</v>
      </c>
      <c r="AY599" t="s">
        <v>1809</v>
      </c>
      <c r="AZ599">
        <v>1</v>
      </c>
      <c r="BA599">
        <v>0</v>
      </c>
      <c r="BB599">
        <v>0</v>
      </c>
      <c r="BC599">
        <v>1</v>
      </c>
      <c r="BD599">
        <v>0</v>
      </c>
      <c r="BE599">
        <v>0</v>
      </c>
      <c r="BF599">
        <v>0</v>
      </c>
      <c r="BG599">
        <v>0</v>
      </c>
      <c r="BH599">
        <v>0</v>
      </c>
      <c r="BI599">
        <v>0</v>
      </c>
      <c r="BJ599">
        <v>0</v>
      </c>
      <c r="BK599">
        <v>0</v>
      </c>
      <c r="BL599">
        <v>0</v>
      </c>
      <c r="BM599">
        <v>0</v>
      </c>
      <c r="BN599">
        <v>0</v>
      </c>
      <c r="BO599">
        <v>0</v>
      </c>
      <c r="BP599">
        <v>0</v>
      </c>
      <c r="BQ599">
        <v>1</v>
      </c>
      <c r="BR599">
        <v>1</v>
      </c>
      <c r="BS599">
        <v>0</v>
      </c>
      <c r="BT599">
        <v>1</v>
      </c>
      <c r="BU599">
        <v>0</v>
      </c>
      <c r="BV599">
        <v>0</v>
      </c>
      <c r="BW599" t="s">
        <v>1809</v>
      </c>
      <c r="BX599" t="s">
        <v>1809</v>
      </c>
      <c r="BY599" t="s">
        <v>1809</v>
      </c>
      <c r="BZ599" t="s">
        <v>1809</v>
      </c>
      <c r="CA599" t="s">
        <v>1809</v>
      </c>
      <c r="CB599" t="s">
        <v>1809</v>
      </c>
      <c r="CC599" t="s">
        <v>1809</v>
      </c>
      <c r="CD599" t="s">
        <v>1809</v>
      </c>
      <c r="CE599" t="s">
        <v>1809</v>
      </c>
      <c r="CF599" t="s">
        <v>1809</v>
      </c>
      <c r="CG599" t="s">
        <v>1809</v>
      </c>
      <c r="CH599">
        <v>0</v>
      </c>
      <c r="CI599" t="s">
        <v>1809</v>
      </c>
      <c r="CJ599" t="s">
        <v>1809</v>
      </c>
      <c r="CK599" t="s">
        <v>1809</v>
      </c>
      <c r="CL599" t="s">
        <v>1809</v>
      </c>
      <c r="CM599" t="s">
        <v>1809</v>
      </c>
      <c r="CN599" t="s">
        <v>1809</v>
      </c>
      <c r="CO599" t="s">
        <v>1809</v>
      </c>
      <c r="CP599" t="s">
        <v>1809</v>
      </c>
      <c r="CQ599" t="s">
        <v>1809</v>
      </c>
      <c r="CR599" t="s">
        <v>1809</v>
      </c>
      <c r="CS599" t="s">
        <v>1809</v>
      </c>
      <c r="CT599" t="s">
        <v>1809</v>
      </c>
      <c r="CU599" t="s">
        <v>1809</v>
      </c>
      <c r="CV599" t="s">
        <v>1809</v>
      </c>
      <c r="CW599" t="s">
        <v>1809</v>
      </c>
      <c r="CX599" t="s">
        <v>1809</v>
      </c>
      <c r="CY599" t="s">
        <v>1809</v>
      </c>
      <c r="CZ599" t="s">
        <v>1809</v>
      </c>
      <c r="DA599" t="s">
        <v>1809</v>
      </c>
      <c r="DB599" t="s">
        <v>1809</v>
      </c>
      <c r="DC599" t="s">
        <v>1809</v>
      </c>
      <c r="DD599" t="s">
        <v>1809</v>
      </c>
      <c r="DE599" t="s">
        <v>1809</v>
      </c>
      <c r="DF599" t="s">
        <v>1809</v>
      </c>
      <c r="DG599" t="s">
        <v>1809</v>
      </c>
      <c r="DH599" t="s">
        <v>1809</v>
      </c>
      <c r="DI599" t="s">
        <v>1809</v>
      </c>
      <c r="DJ599" t="s">
        <v>1809</v>
      </c>
      <c r="DK599" t="s">
        <v>1809</v>
      </c>
      <c r="DL599" t="s">
        <v>1809</v>
      </c>
      <c r="DM599" t="s">
        <v>1809</v>
      </c>
      <c r="DN599" t="s">
        <v>1809</v>
      </c>
      <c r="DO599" t="s">
        <v>1809</v>
      </c>
      <c r="DP599" t="s">
        <v>1809</v>
      </c>
      <c r="DQ599" t="s">
        <v>1809</v>
      </c>
      <c r="DR599" t="s">
        <v>1809</v>
      </c>
      <c r="DS599" t="s">
        <v>1809</v>
      </c>
      <c r="DT599" t="s">
        <v>1809</v>
      </c>
      <c r="DU599" t="s">
        <v>1809</v>
      </c>
      <c r="DV599" t="s">
        <v>1809</v>
      </c>
      <c r="DW599">
        <v>0</v>
      </c>
      <c r="DX599">
        <v>0</v>
      </c>
      <c r="DY599">
        <v>0</v>
      </c>
      <c r="DZ599" t="s">
        <v>1809</v>
      </c>
      <c r="EA599">
        <v>1</v>
      </c>
      <c r="EB599">
        <v>0</v>
      </c>
      <c r="EC599">
        <v>0</v>
      </c>
      <c r="ED599">
        <v>0</v>
      </c>
      <c r="EE599">
        <v>0</v>
      </c>
      <c r="EF599">
        <v>1</v>
      </c>
      <c r="EG599">
        <v>0</v>
      </c>
      <c r="EH599">
        <v>0</v>
      </c>
      <c r="EI599">
        <v>1</v>
      </c>
      <c r="EJ599">
        <v>0</v>
      </c>
      <c r="EK599">
        <v>0</v>
      </c>
      <c r="EL599">
        <v>1</v>
      </c>
      <c r="EM599">
        <v>1</v>
      </c>
      <c r="EN599">
        <v>1</v>
      </c>
      <c r="EO599">
        <v>0</v>
      </c>
      <c r="EP599">
        <v>0</v>
      </c>
      <c r="EQ599">
        <v>0</v>
      </c>
      <c r="ER599">
        <v>1</v>
      </c>
      <c r="ES599">
        <v>1</v>
      </c>
      <c r="ET599">
        <v>0</v>
      </c>
      <c r="EU599">
        <v>0</v>
      </c>
      <c r="EV599">
        <v>0</v>
      </c>
      <c r="EW599">
        <v>0</v>
      </c>
    </row>
    <row r="600" spans="1:153" x14ac:dyDescent="0.35">
      <c r="A600" t="s">
        <v>1468</v>
      </c>
      <c r="B600" s="1">
        <v>42736</v>
      </c>
      <c r="C600" s="1">
        <v>42759</v>
      </c>
      <c r="D600">
        <v>1</v>
      </c>
      <c r="E600">
        <v>0</v>
      </c>
      <c r="F600">
        <v>0</v>
      </c>
      <c r="G600">
        <v>0</v>
      </c>
      <c r="H600">
        <v>1</v>
      </c>
      <c r="I600">
        <v>0</v>
      </c>
      <c r="J600">
        <v>1</v>
      </c>
      <c r="K600">
        <v>2</v>
      </c>
      <c r="L600">
        <v>0</v>
      </c>
      <c r="M600">
        <v>1</v>
      </c>
      <c r="N600">
        <v>1</v>
      </c>
      <c r="O600">
        <v>1</v>
      </c>
      <c r="P600">
        <v>0</v>
      </c>
      <c r="Q600">
        <v>0</v>
      </c>
      <c r="R600">
        <v>0</v>
      </c>
      <c r="S600">
        <v>0</v>
      </c>
      <c r="T600">
        <v>0</v>
      </c>
      <c r="U600">
        <v>1</v>
      </c>
      <c r="V600">
        <v>0</v>
      </c>
      <c r="W600">
        <v>1</v>
      </c>
      <c r="X600">
        <v>0</v>
      </c>
      <c r="Y600">
        <v>1</v>
      </c>
      <c r="Z600">
        <v>1</v>
      </c>
      <c r="AA600">
        <v>1</v>
      </c>
      <c r="AB600">
        <v>1</v>
      </c>
      <c r="AC600">
        <v>1</v>
      </c>
      <c r="AD600">
        <v>1</v>
      </c>
      <c r="AE600">
        <v>1</v>
      </c>
      <c r="AF600">
        <v>1</v>
      </c>
      <c r="AG600">
        <v>0</v>
      </c>
      <c r="AH600">
        <v>0</v>
      </c>
      <c r="AI600">
        <v>0</v>
      </c>
      <c r="AJ600">
        <v>0</v>
      </c>
      <c r="AK600">
        <v>0</v>
      </c>
      <c r="AL600">
        <v>1</v>
      </c>
      <c r="AM600">
        <v>0</v>
      </c>
      <c r="AN600">
        <v>1</v>
      </c>
      <c r="AO600">
        <v>0</v>
      </c>
      <c r="AP600" t="s">
        <v>1809</v>
      </c>
      <c r="AQ600" t="s">
        <v>1809</v>
      </c>
      <c r="AR600" t="s">
        <v>1809</v>
      </c>
      <c r="AS600" t="s">
        <v>1809</v>
      </c>
      <c r="AT600" t="s">
        <v>1809</v>
      </c>
      <c r="AU600" t="s">
        <v>1809</v>
      </c>
      <c r="AV600" t="s">
        <v>1809</v>
      </c>
      <c r="AW600" t="s">
        <v>1809</v>
      </c>
      <c r="AX600" t="s">
        <v>1809</v>
      </c>
      <c r="AY600" t="s">
        <v>1809</v>
      </c>
      <c r="AZ600">
        <v>1</v>
      </c>
      <c r="BA600">
        <v>0</v>
      </c>
      <c r="BB600">
        <v>0</v>
      </c>
      <c r="BC600">
        <v>1</v>
      </c>
      <c r="BD600">
        <v>0</v>
      </c>
      <c r="BE600">
        <v>0</v>
      </c>
      <c r="BF600">
        <v>0</v>
      </c>
      <c r="BG600">
        <v>0</v>
      </c>
      <c r="BH600">
        <v>0</v>
      </c>
      <c r="BI600">
        <v>0</v>
      </c>
      <c r="BJ600">
        <v>0</v>
      </c>
      <c r="BK600">
        <v>0</v>
      </c>
      <c r="BL600">
        <v>0</v>
      </c>
      <c r="BM600">
        <v>0</v>
      </c>
      <c r="BN600">
        <v>0</v>
      </c>
      <c r="BO600">
        <v>0</v>
      </c>
      <c r="BP600">
        <v>0</v>
      </c>
      <c r="BQ600">
        <v>1</v>
      </c>
      <c r="BR600">
        <v>1</v>
      </c>
      <c r="BS600">
        <v>0</v>
      </c>
      <c r="BT600">
        <v>1</v>
      </c>
      <c r="BU600">
        <v>0</v>
      </c>
      <c r="BV600">
        <v>0</v>
      </c>
      <c r="BW600" t="s">
        <v>1809</v>
      </c>
      <c r="BX600" t="s">
        <v>1809</v>
      </c>
      <c r="BY600" t="s">
        <v>1809</v>
      </c>
      <c r="BZ600" t="s">
        <v>1809</v>
      </c>
      <c r="CA600" t="s">
        <v>1809</v>
      </c>
      <c r="CB600" t="s">
        <v>1809</v>
      </c>
      <c r="CC600" t="s">
        <v>1809</v>
      </c>
      <c r="CD600" t="s">
        <v>1809</v>
      </c>
      <c r="CE600" t="s">
        <v>1809</v>
      </c>
      <c r="CF600" t="s">
        <v>1809</v>
      </c>
      <c r="CG600" t="s">
        <v>1809</v>
      </c>
      <c r="CH600">
        <v>0</v>
      </c>
      <c r="CI600" t="s">
        <v>1809</v>
      </c>
      <c r="CJ600" t="s">
        <v>1809</v>
      </c>
      <c r="CK600" t="s">
        <v>1809</v>
      </c>
      <c r="CL600" t="s">
        <v>1809</v>
      </c>
      <c r="CM600" t="s">
        <v>1809</v>
      </c>
      <c r="CN600" t="s">
        <v>1809</v>
      </c>
      <c r="CO600" t="s">
        <v>1809</v>
      </c>
      <c r="CP600" t="s">
        <v>1809</v>
      </c>
      <c r="CQ600" t="s">
        <v>1809</v>
      </c>
      <c r="CR600" t="s">
        <v>1809</v>
      </c>
      <c r="CS600" t="s">
        <v>1809</v>
      </c>
      <c r="CT600" t="s">
        <v>1809</v>
      </c>
      <c r="CU600" t="s">
        <v>1809</v>
      </c>
      <c r="CV600" t="s">
        <v>1809</v>
      </c>
      <c r="CW600" t="s">
        <v>1809</v>
      </c>
      <c r="CX600" t="s">
        <v>1809</v>
      </c>
      <c r="CY600" t="s">
        <v>1809</v>
      </c>
      <c r="CZ600" t="s">
        <v>1809</v>
      </c>
      <c r="DA600" t="s">
        <v>1809</v>
      </c>
      <c r="DB600" t="s">
        <v>1809</v>
      </c>
      <c r="DC600" t="s">
        <v>1809</v>
      </c>
      <c r="DD600" t="s">
        <v>1809</v>
      </c>
      <c r="DE600" t="s">
        <v>1809</v>
      </c>
      <c r="DF600" t="s">
        <v>1809</v>
      </c>
      <c r="DG600" t="s">
        <v>1809</v>
      </c>
      <c r="DH600" t="s">
        <v>1809</v>
      </c>
      <c r="DI600" t="s">
        <v>1809</v>
      </c>
      <c r="DJ600" t="s">
        <v>1809</v>
      </c>
      <c r="DK600" t="s">
        <v>1809</v>
      </c>
      <c r="DL600" t="s">
        <v>1809</v>
      </c>
      <c r="DM600" t="s">
        <v>1809</v>
      </c>
      <c r="DN600" t="s">
        <v>1809</v>
      </c>
      <c r="DO600" t="s">
        <v>1809</v>
      </c>
      <c r="DP600" t="s">
        <v>1809</v>
      </c>
      <c r="DQ600" t="s">
        <v>1809</v>
      </c>
      <c r="DR600" t="s">
        <v>1809</v>
      </c>
      <c r="DS600" t="s">
        <v>1809</v>
      </c>
      <c r="DT600" t="s">
        <v>1809</v>
      </c>
      <c r="DU600" t="s">
        <v>1809</v>
      </c>
      <c r="DV600" t="s">
        <v>1809</v>
      </c>
      <c r="DW600">
        <v>0</v>
      </c>
      <c r="DX600">
        <v>0</v>
      </c>
      <c r="DY600">
        <v>0</v>
      </c>
      <c r="DZ600" t="s">
        <v>1809</v>
      </c>
      <c r="EA600">
        <v>1</v>
      </c>
      <c r="EB600">
        <v>0</v>
      </c>
      <c r="EC600">
        <v>0</v>
      </c>
      <c r="ED600">
        <v>0</v>
      </c>
      <c r="EE600">
        <v>0</v>
      </c>
      <c r="EF600">
        <v>1</v>
      </c>
      <c r="EG600">
        <v>0</v>
      </c>
      <c r="EH600">
        <v>0</v>
      </c>
      <c r="EI600">
        <v>1</v>
      </c>
      <c r="EJ600">
        <v>0</v>
      </c>
      <c r="EK600">
        <v>0</v>
      </c>
      <c r="EL600">
        <v>1</v>
      </c>
      <c r="EM600">
        <v>1</v>
      </c>
      <c r="EN600">
        <v>1</v>
      </c>
      <c r="EO600">
        <v>0</v>
      </c>
      <c r="EP600">
        <v>0</v>
      </c>
      <c r="EQ600">
        <v>0</v>
      </c>
      <c r="ER600">
        <v>1</v>
      </c>
      <c r="ES600">
        <v>1</v>
      </c>
      <c r="ET600">
        <v>0</v>
      </c>
      <c r="EU600">
        <v>0</v>
      </c>
      <c r="EV600">
        <v>0</v>
      </c>
      <c r="EW600">
        <v>0</v>
      </c>
    </row>
    <row r="601" spans="1:153" x14ac:dyDescent="0.35">
      <c r="A601" t="s">
        <v>1468</v>
      </c>
      <c r="B601" s="1">
        <v>42760</v>
      </c>
      <c r="C601" s="1">
        <v>42916</v>
      </c>
      <c r="D601">
        <v>1</v>
      </c>
      <c r="E601">
        <v>0</v>
      </c>
      <c r="F601">
        <v>0</v>
      </c>
      <c r="G601">
        <v>0</v>
      </c>
      <c r="H601">
        <v>1</v>
      </c>
      <c r="I601">
        <v>0</v>
      </c>
      <c r="J601">
        <v>1</v>
      </c>
      <c r="K601">
        <v>2</v>
      </c>
      <c r="L601">
        <v>0</v>
      </c>
      <c r="M601">
        <v>1</v>
      </c>
      <c r="N601">
        <v>1</v>
      </c>
      <c r="O601">
        <v>1</v>
      </c>
      <c r="P601">
        <v>0</v>
      </c>
      <c r="Q601">
        <v>0</v>
      </c>
      <c r="R601">
        <v>0</v>
      </c>
      <c r="S601">
        <v>0</v>
      </c>
      <c r="T601">
        <v>0</v>
      </c>
      <c r="U601">
        <v>1</v>
      </c>
      <c r="V601">
        <v>0</v>
      </c>
      <c r="W601">
        <v>1</v>
      </c>
      <c r="X601">
        <v>0</v>
      </c>
      <c r="Y601">
        <v>1</v>
      </c>
      <c r="Z601">
        <v>1</v>
      </c>
      <c r="AA601">
        <v>1</v>
      </c>
      <c r="AB601">
        <v>1</v>
      </c>
      <c r="AC601">
        <v>1</v>
      </c>
      <c r="AD601">
        <v>1</v>
      </c>
      <c r="AE601">
        <v>1</v>
      </c>
      <c r="AF601">
        <v>1</v>
      </c>
      <c r="AG601">
        <v>0</v>
      </c>
      <c r="AH601">
        <v>0</v>
      </c>
      <c r="AI601">
        <v>0</v>
      </c>
      <c r="AJ601">
        <v>0</v>
      </c>
      <c r="AK601">
        <v>0</v>
      </c>
      <c r="AL601">
        <v>1</v>
      </c>
      <c r="AM601">
        <v>0</v>
      </c>
      <c r="AN601">
        <v>1</v>
      </c>
      <c r="AO601">
        <v>0</v>
      </c>
      <c r="AP601" t="s">
        <v>1809</v>
      </c>
      <c r="AQ601" t="s">
        <v>1809</v>
      </c>
      <c r="AR601" t="s">
        <v>1809</v>
      </c>
      <c r="AS601" t="s">
        <v>1809</v>
      </c>
      <c r="AT601" t="s">
        <v>1809</v>
      </c>
      <c r="AU601" t="s">
        <v>1809</v>
      </c>
      <c r="AV601" t="s">
        <v>1809</v>
      </c>
      <c r="AW601" t="s">
        <v>1809</v>
      </c>
      <c r="AX601" t="s">
        <v>1809</v>
      </c>
      <c r="AY601" t="s">
        <v>1809</v>
      </c>
      <c r="AZ601">
        <v>1</v>
      </c>
      <c r="BA601">
        <v>0</v>
      </c>
      <c r="BB601">
        <v>0</v>
      </c>
      <c r="BC601">
        <v>1</v>
      </c>
      <c r="BD601">
        <v>0</v>
      </c>
      <c r="BE601">
        <v>0</v>
      </c>
      <c r="BF601">
        <v>0</v>
      </c>
      <c r="BG601">
        <v>0</v>
      </c>
      <c r="BH601">
        <v>0</v>
      </c>
      <c r="BI601">
        <v>0</v>
      </c>
      <c r="BJ601">
        <v>0</v>
      </c>
      <c r="BK601">
        <v>0</v>
      </c>
      <c r="BL601">
        <v>0</v>
      </c>
      <c r="BM601">
        <v>0</v>
      </c>
      <c r="BN601">
        <v>0</v>
      </c>
      <c r="BO601">
        <v>0</v>
      </c>
      <c r="BP601">
        <v>0</v>
      </c>
      <c r="BQ601">
        <v>1</v>
      </c>
      <c r="BR601">
        <v>1</v>
      </c>
      <c r="BS601">
        <v>0</v>
      </c>
      <c r="BT601">
        <v>1</v>
      </c>
      <c r="BU601">
        <v>0</v>
      </c>
      <c r="BV601">
        <v>0</v>
      </c>
      <c r="BW601" t="s">
        <v>1809</v>
      </c>
      <c r="BX601" t="s">
        <v>1809</v>
      </c>
      <c r="BY601" t="s">
        <v>1809</v>
      </c>
      <c r="BZ601" t="s">
        <v>1809</v>
      </c>
      <c r="CA601" t="s">
        <v>1809</v>
      </c>
      <c r="CB601" t="s">
        <v>1809</v>
      </c>
      <c r="CC601" t="s">
        <v>1809</v>
      </c>
      <c r="CD601" t="s">
        <v>1809</v>
      </c>
      <c r="CE601" t="s">
        <v>1809</v>
      </c>
      <c r="CF601" t="s">
        <v>1809</v>
      </c>
      <c r="CG601" t="s">
        <v>1809</v>
      </c>
      <c r="CH601">
        <v>0</v>
      </c>
      <c r="CI601" t="s">
        <v>1809</v>
      </c>
      <c r="CJ601" t="s">
        <v>1809</v>
      </c>
      <c r="CK601" t="s">
        <v>1809</v>
      </c>
      <c r="CL601" t="s">
        <v>1809</v>
      </c>
      <c r="CM601" t="s">
        <v>1809</v>
      </c>
      <c r="CN601" t="s">
        <v>1809</v>
      </c>
      <c r="CO601" t="s">
        <v>1809</v>
      </c>
      <c r="CP601" t="s">
        <v>1809</v>
      </c>
      <c r="CQ601" t="s">
        <v>1809</v>
      </c>
      <c r="CR601" t="s">
        <v>1809</v>
      </c>
      <c r="CS601" t="s">
        <v>1809</v>
      </c>
      <c r="CT601" t="s">
        <v>1809</v>
      </c>
      <c r="CU601" t="s">
        <v>1809</v>
      </c>
      <c r="CV601" t="s">
        <v>1809</v>
      </c>
      <c r="CW601" t="s">
        <v>1809</v>
      </c>
      <c r="CX601" t="s">
        <v>1809</v>
      </c>
      <c r="CY601" t="s">
        <v>1809</v>
      </c>
      <c r="CZ601" t="s">
        <v>1809</v>
      </c>
      <c r="DA601" t="s">
        <v>1809</v>
      </c>
      <c r="DB601" t="s">
        <v>1809</v>
      </c>
      <c r="DC601" t="s">
        <v>1809</v>
      </c>
      <c r="DD601" t="s">
        <v>1809</v>
      </c>
      <c r="DE601" t="s">
        <v>1809</v>
      </c>
      <c r="DF601" t="s">
        <v>1809</v>
      </c>
      <c r="DG601" t="s">
        <v>1809</v>
      </c>
      <c r="DH601" t="s">
        <v>1809</v>
      </c>
      <c r="DI601" t="s">
        <v>1809</v>
      </c>
      <c r="DJ601" t="s">
        <v>1809</v>
      </c>
      <c r="DK601" t="s">
        <v>1809</v>
      </c>
      <c r="DL601" t="s">
        <v>1809</v>
      </c>
      <c r="DM601" t="s">
        <v>1809</v>
      </c>
      <c r="DN601" t="s">
        <v>1809</v>
      </c>
      <c r="DO601" t="s">
        <v>1809</v>
      </c>
      <c r="DP601" t="s">
        <v>1809</v>
      </c>
      <c r="DQ601" t="s">
        <v>1809</v>
      </c>
      <c r="DR601" t="s">
        <v>1809</v>
      </c>
      <c r="DS601" t="s">
        <v>1809</v>
      </c>
      <c r="DT601" t="s">
        <v>1809</v>
      </c>
      <c r="DU601" t="s">
        <v>1809</v>
      </c>
      <c r="DV601" t="s">
        <v>1809</v>
      </c>
      <c r="DW601">
        <v>0</v>
      </c>
      <c r="DX601">
        <v>0</v>
      </c>
      <c r="DY601">
        <v>0</v>
      </c>
      <c r="DZ601" t="s">
        <v>1809</v>
      </c>
      <c r="EA601">
        <v>1</v>
      </c>
      <c r="EB601">
        <v>0</v>
      </c>
      <c r="EC601">
        <v>0</v>
      </c>
      <c r="ED601">
        <v>0</v>
      </c>
      <c r="EE601">
        <v>0</v>
      </c>
      <c r="EF601">
        <v>1</v>
      </c>
      <c r="EG601">
        <v>0</v>
      </c>
      <c r="EH601">
        <v>0</v>
      </c>
      <c r="EI601">
        <v>1</v>
      </c>
      <c r="EJ601">
        <v>0</v>
      </c>
      <c r="EK601">
        <v>0</v>
      </c>
      <c r="EL601">
        <v>1</v>
      </c>
      <c r="EM601">
        <v>1</v>
      </c>
      <c r="EN601">
        <v>1</v>
      </c>
      <c r="EO601">
        <v>0</v>
      </c>
      <c r="EP601">
        <v>0</v>
      </c>
      <c r="EQ601">
        <v>0</v>
      </c>
      <c r="ER601">
        <v>1</v>
      </c>
      <c r="ES601">
        <v>1</v>
      </c>
      <c r="ET601">
        <v>0</v>
      </c>
      <c r="EU601">
        <v>0</v>
      </c>
      <c r="EV601">
        <v>0</v>
      </c>
      <c r="EW601">
        <v>0</v>
      </c>
    </row>
    <row r="602" spans="1:153" x14ac:dyDescent="0.35">
      <c r="A602" t="s">
        <v>1468</v>
      </c>
      <c r="B602" s="1">
        <v>42917</v>
      </c>
      <c r="C602" s="1">
        <v>43011</v>
      </c>
      <c r="D602">
        <v>1</v>
      </c>
      <c r="E602">
        <v>0</v>
      </c>
      <c r="F602">
        <v>0</v>
      </c>
      <c r="G602">
        <v>0</v>
      </c>
      <c r="H602">
        <v>1</v>
      </c>
      <c r="I602">
        <v>0</v>
      </c>
      <c r="J602">
        <v>1</v>
      </c>
      <c r="K602">
        <v>2</v>
      </c>
      <c r="L602">
        <v>0</v>
      </c>
      <c r="M602">
        <v>1</v>
      </c>
      <c r="N602">
        <v>1</v>
      </c>
      <c r="O602">
        <v>1</v>
      </c>
      <c r="P602">
        <v>0</v>
      </c>
      <c r="Q602">
        <v>0</v>
      </c>
      <c r="R602">
        <v>0</v>
      </c>
      <c r="S602">
        <v>0</v>
      </c>
      <c r="T602">
        <v>0</v>
      </c>
      <c r="U602">
        <v>1</v>
      </c>
      <c r="V602">
        <v>0</v>
      </c>
      <c r="W602">
        <v>1</v>
      </c>
      <c r="X602">
        <v>0</v>
      </c>
      <c r="Y602">
        <v>1</v>
      </c>
      <c r="Z602">
        <v>1</v>
      </c>
      <c r="AA602">
        <v>1</v>
      </c>
      <c r="AB602">
        <v>1</v>
      </c>
      <c r="AC602">
        <v>1</v>
      </c>
      <c r="AD602">
        <v>1</v>
      </c>
      <c r="AE602">
        <v>1</v>
      </c>
      <c r="AF602">
        <v>1</v>
      </c>
      <c r="AG602">
        <v>0</v>
      </c>
      <c r="AH602">
        <v>0</v>
      </c>
      <c r="AI602">
        <v>0</v>
      </c>
      <c r="AJ602">
        <v>0</v>
      </c>
      <c r="AK602">
        <v>0</v>
      </c>
      <c r="AL602">
        <v>1</v>
      </c>
      <c r="AM602">
        <v>0</v>
      </c>
      <c r="AN602">
        <v>1</v>
      </c>
      <c r="AO602">
        <v>0</v>
      </c>
      <c r="AP602" t="s">
        <v>1809</v>
      </c>
      <c r="AQ602" t="s">
        <v>1809</v>
      </c>
      <c r="AR602" t="s">
        <v>1809</v>
      </c>
      <c r="AS602" t="s">
        <v>1809</v>
      </c>
      <c r="AT602" t="s">
        <v>1809</v>
      </c>
      <c r="AU602" t="s">
        <v>1809</v>
      </c>
      <c r="AV602" t="s">
        <v>1809</v>
      </c>
      <c r="AW602" t="s">
        <v>1809</v>
      </c>
      <c r="AX602" t="s">
        <v>1809</v>
      </c>
      <c r="AY602" t="s">
        <v>1809</v>
      </c>
      <c r="AZ602">
        <v>1</v>
      </c>
      <c r="BA602">
        <v>0</v>
      </c>
      <c r="BB602">
        <v>0</v>
      </c>
      <c r="BC602">
        <v>1</v>
      </c>
      <c r="BD602">
        <v>0</v>
      </c>
      <c r="BE602">
        <v>0</v>
      </c>
      <c r="BF602">
        <v>0</v>
      </c>
      <c r="BG602">
        <v>0</v>
      </c>
      <c r="BH602">
        <v>0</v>
      </c>
      <c r="BI602">
        <v>0</v>
      </c>
      <c r="BJ602">
        <v>0</v>
      </c>
      <c r="BK602">
        <v>0</v>
      </c>
      <c r="BL602">
        <v>0</v>
      </c>
      <c r="BM602">
        <v>0</v>
      </c>
      <c r="BN602">
        <v>0</v>
      </c>
      <c r="BO602">
        <v>0</v>
      </c>
      <c r="BP602">
        <v>0</v>
      </c>
      <c r="BQ602">
        <v>1</v>
      </c>
      <c r="BR602">
        <v>1</v>
      </c>
      <c r="BS602">
        <v>0</v>
      </c>
      <c r="BT602">
        <v>1</v>
      </c>
      <c r="BU602">
        <v>0</v>
      </c>
      <c r="BV602">
        <v>0</v>
      </c>
      <c r="BW602" t="s">
        <v>1809</v>
      </c>
      <c r="BX602" t="s">
        <v>1809</v>
      </c>
      <c r="BY602" t="s">
        <v>1809</v>
      </c>
      <c r="BZ602" t="s">
        <v>1809</v>
      </c>
      <c r="CA602" t="s">
        <v>1809</v>
      </c>
      <c r="CB602" t="s">
        <v>1809</v>
      </c>
      <c r="CC602" t="s">
        <v>1809</v>
      </c>
      <c r="CD602" t="s">
        <v>1809</v>
      </c>
      <c r="CE602" t="s">
        <v>1809</v>
      </c>
      <c r="CF602" t="s">
        <v>1809</v>
      </c>
      <c r="CG602" t="s">
        <v>1809</v>
      </c>
      <c r="CH602">
        <v>0</v>
      </c>
      <c r="CI602" t="s">
        <v>1809</v>
      </c>
      <c r="CJ602" t="s">
        <v>1809</v>
      </c>
      <c r="CK602" t="s">
        <v>1809</v>
      </c>
      <c r="CL602" t="s">
        <v>1809</v>
      </c>
      <c r="CM602" t="s">
        <v>1809</v>
      </c>
      <c r="CN602" t="s">
        <v>1809</v>
      </c>
      <c r="CO602" t="s">
        <v>1809</v>
      </c>
      <c r="CP602" t="s">
        <v>1809</v>
      </c>
      <c r="CQ602" t="s">
        <v>1809</v>
      </c>
      <c r="CR602" t="s">
        <v>1809</v>
      </c>
      <c r="CS602" t="s">
        <v>1809</v>
      </c>
      <c r="CT602" t="s">
        <v>1809</v>
      </c>
      <c r="CU602" t="s">
        <v>1809</v>
      </c>
      <c r="CV602" t="s">
        <v>1809</v>
      </c>
      <c r="CW602" t="s">
        <v>1809</v>
      </c>
      <c r="CX602" t="s">
        <v>1809</v>
      </c>
      <c r="CY602" t="s">
        <v>1809</v>
      </c>
      <c r="CZ602" t="s">
        <v>1809</v>
      </c>
      <c r="DA602" t="s">
        <v>1809</v>
      </c>
      <c r="DB602" t="s">
        <v>1809</v>
      </c>
      <c r="DC602" t="s">
        <v>1809</v>
      </c>
      <c r="DD602" t="s">
        <v>1809</v>
      </c>
      <c r="DE602" t="s">
        <v>1809</v>
      </c>
      <c r="DF602" t="s">
        <v>1809</v>
      </c>
      <c r="DG602" t="s">
        <v>1809</v>
      </c>
      <c r="DH602" t="s">
        <v>1809</v>
      </c>
      <c r="DI602" t="s">
        <v>1809</v>
      </c>
      <c r="DJ602" t="s">
        <v>1809</v>
      </c>
      <c r="DK602" t="s">
        <v>1809</v>
      </c>
      <c r="DL602" t="s">
        <v>1809</v>
      </c>
      <c r="DM602" t="s">
        <v>1809</v>
      </c>
      <c r="DN602" t="s">
        <v>1809</v>
      </c>
      <c r="DO602" t="s">
        <v>1809</v>
      </c>
      <c r="DP602" t="s">
        <v>1809</v>
      </c>
      <c r="DQ602" t="s">
        <v>1809</v>
      </c>
      <c r="DR602" t="s">
        <v>1809</v>
      </c>
      <c r="DS602" t="s">
        <v>1809</v>
      </c>
      <c r="DT602" t="s">
        <v>1809</v>
      </c>
      <c r="DU602" t="s">
        <v>1809</v>
      </c>
      <c r="DV602" t="s">
        <v>1809</v>
      </c>
      <c r="DW602">
        <v>0</v>
      </c>
      <c r="DX602">
        <v>0</v>
      </c>
      <c r="DY602">
        <v>0</v>
      </c>
      <c r="DZ602" t="s">
        <v>1809</v>
      </c>
      <c r="EA602">
        <v>1</v>
      </c>
      <c r="EB602">
        <v>0</v>
      </c>
      <c r="EC602">
        <v>0</v>
      </c>
      <c r="ED602">
        <v>0</v>
      </c>
      <c r="EE602">
        <v>0</v>
      </c>
      <c r="EF602">
        <v>1</v>
      </c>
      <c r="EG602">
        <v>0</v>
      </c>
      <c r="EH602">
        <v>0</v>
      </c>
      <c r="EI602">
        <v>1</v>
      </c>
      <c r="EJ602">
        <v>0</v>
      </c>
      <c r="EK602">
        <v>0</v>
      </c>
      <c r="EL602">
        <v>1</v>
      </c>
      <c r="EM602">
        <v>1</v>
      </c>
      <c r="EN602">
        <v>1</v>
      </c>
      <c r="EO602">
        <v>0</v>
      </c>
      <c r="EP602">
        <v>0</v>
      </c>
      <c r="EQ602">
        <v>0</v>
      </c>
      <c r="ER602">
        <v>1</v>
      </c>
      <c r="ES602">
        <v>1</v>
      </c>
      <c r="ET602">
        <v>0</v>
      </c>
      <c r="EU602">
        <v>0</v>
      </c>
      <c r="EV602">
        <v>0</v>
      </c>
      <c r="EW602">
        <v>0</v>
      </c>
    </row>
    <row r="603" spans="1:153" x14ac:dyDescent="0.35">
      <c r="A603" t="s">
        <v>1468</v>
      </c>
      <c r="B603" s="1">
        <v>43012</v>
      </c>
      <c r="C603" s="1">
        <v>43188</v>
      </c>
      <c r="D603">
        <v>1</v>
      </c>
      <c r="E603">
        <v>0</v>
      </c>
      <c r="F603">
        <v>0</v>
      </c>
      <c r="G603">
        <v>0</v>
      </c>
      <c r="H603">
        <v>1</v>
      </c>
      <c r="I603">
        <v>0</v>
      </c>
      <c r="J603">
        <v>1</v>
      </c>
      <c r="K603">
        <v>2</v>
      </c>
      <c r="L603">
        <v>0</v>
      </c>
      <c r="M603">
        <v>1</v>
      </c>
      <c r="N603">
        <v>1</v>
      </c>
      <c r="O603">
        <v>1</v>
      </c>
      <c r="P603">
        <v>0</v>
      </c>
      <c r="Q603">
        <v>0</v>
      </c>
      <c r="R603">
        <v>0</v>
      </c>
      <c r="S603">
        <v>0</v>
      </c>
      <c r="T603">
        <v>0</v>
      </c>
      <c r="U603">
        <v>1</v>
      </c>
      <c r="V603">
        <v>0</v>
      </c>
      <c r="W603">
        <v>1</v>
      </c>
      <c r="X603">
        <v>0</v>
      </c>
      <c r="Y603">
        <v>1</v>
      </c>
      <c r="Z603">
        <v>1</v>
      </c>
      <c r="AA603">
        <v>1</v>
      </c>
      <c r="AB603">
        <v>1</v>
      </c>
      <c r="AC603">
        <v>1</v>
      </c>
      <c r="AD603">
        <v>1</v>
      </c>
      <c r="AE603">
        <v>1</v>
      </c>
      <c r="AF603">
        <v>1</v>
      </c>
      <c r="AG603">
        <v>0</v>
      </c>
      <c r="AH603">
        <v>0</v>
      </c>
      <c r="AI603">
        <v>0</v>
      </c>
      <c r="AJ603">
        <v>0</v>
      </c>
      <c r="AK603">
        <v>0</v>
      </c>
      <c r="AL603">
        <v>1</v>
      </c>
      <c r="AM603">
        <v>0</v>
      </c>
      <c r="AN603">
        <v>1</v>
      </c>
      <c r="AO603">
        <v>0</v>
      </c>
      <c r="AP603" t="s">
        <v>1809</v>
      </c>
      <c r="AQ603" t="s">
        <v>1809</v>
      </c>
      <c r="AR603" t="s">
        <v>1809</v>
      </c>
      <c r="AS603" t="s">
        <v>1809</v>
      </c>
      <c r="AT603" t="s">
        <v>1809</v>
      </c>
      <c r="AU603" t="s">
        <v>1809</v>
      </c>
      <c r="AV603" t="s">
        <v>1809</v>
      </c>
      <c r="AW603" t="s">
        <v>1809</v>
      </c>
      <c r="AX603" t="s">
        <v>1809</v>
      </c>
      <c r="AY603" t="s">
        <v>1809</v>
      </c>
      <c r="AZ603">
        <v>1</v>
      </c>
      <c r="BA603">
        <v>0</v>
      </c>
      <c r="BB603">
        <v>0</v>
      </c>
      <c r="BC603">
        <v>1</v>
      </c>
      <c r="BD603">
        <v>0</v>
      </c>
      <c r="BE603">
        <v>0</v>
      </c>
      <c r="BF603">
        <v>0</v>
      </c>
      <c r="BG603">
        <v>0</v>
      </c>
      <c r="BH603">
        <v>0</v>
      </c>
      <c r="BI603">
        <v>0</v>
      </c>
      <c r="BJ603">
        <v>0</v>
      </c>
      <c r="BK603">
        <v>0</v>
      </c>
      <c r="BL603">
        <v>0</v>
      </c>
      <c r="BM603">
        <v>0</v>
      </c>
      <c r="BN603">
        <v>0</v>
      </c>
      <c r="BO603">
        <v>0</v>
      </c>
      <c r="BP603">
        <v>0</v>
      </c>
      <c r="BQ603">
        <v>1</v>
      </c>
      <c r="BR603">
        <v>1</v>
      </c>
      <c r="BS603">
        <v>0</v>
      </c>
      <c r="BT603">
        <v>1</v>
      </c>
      <c r="BU603">
        <v>0</v>
      </c>
      <c r="BV603">
        <v>0</v>
      </c>
      <c r="BW603" t="s">
        <v>1809</v>
      </c>
      <c r="BX603" t="s">
        <v>1809</v>
      </c>
      <c r="BY603" t="s">
        <v>1809</v>
      </c>
      <c r="BZ603" t="s">
        <v>1809</v>
      </c>
      <c r="CA603" t="s">
        <v>1809</v>
      </c>
      <c r="CB603" t="s">
        <v>1809</v>
      </c>
      <c r="CC603" t="s">
        <v>1809</v>
      </c>
      <c r="CD603" t="s">
        <v>1809</v>
      </c>
      <c r="CE603" t="s">
        <v>1809</v>
      </c>
      <c r="CF603" t="s">
        <v>1809</v>
      </c>
      <c r="CG603" t="s">
        <v>1809</v>
      </c>
      <c r="CH603">
        <v>0</v>
      </c>
      <c r="CI603" t="s">
        <v>1809</v>
      </c>
      <c r="CJ603" t="s">
        <v>1809</v>
      </c>
      <c r="CK603" t="s">
        <v>1809</v>
      </c>
      <c r="CL603" t="s">
        <v>1809</v>
      </c>
      <c r="CM603" t="s">
        <v>1809</v>
      </c>
      <c r="CN603" t="s">
        <v>1809</v>
      </c>
      <c r="CO603" t="s">
        <v>1809</v>
      </c>
      <c r="CP603" t="s">
        <v>1809</v>
      </c>
      <c r="CQ603" t="s">
        <v>1809</v>
      </c>
      <c r="CR603" t="s">
        <v>1809</v>
      </c>
      <c r="CS603" t="s">
        <v>1809</v>
      </c>
      <c r="CT603" t="s">
        <v>1809</v>
      </c>
      <c r="CU603" t="s">
        <v>1809</v>
      </c>
      <c r="CV603" t="s">
        <v>1809</v>
      </c>
      <c r="CW603" t="s">
        <v>1809</v>
      </c>
      <c r="CX603" t="s">
        <v>1809</v>
      </c>
      <c r="CY603" t="s">
        <v>1809</v>
      </c>
      <c r="CZ603" t="s">
        <v>1809</v>
      </c>
      <c r="DA603" t="s">
        <v>1809</v>
      </c>
      <c r="DB603" t="s">
        <v>1809</v>
      </c>
      <c r="DC603" t="s">
        <v>1809</v>
      </c>
      <c r="DD603" t="s">
        <v>1809</v>
      </c>
      <c r="DE603" t="s">
        <v>1809</v>
      </c>
      <c r="DF603" t="s">
        <v>1809</v>
      </c>
      <c r="DG603" t="s">
        <v>1809</v>
      </c>
      <c r="DH603" t="s">
        <v>1809</v>
      </c>
      <c r="DI603" t="s">
        <v>1809</v>
      </c>
      <c r="DJ603" t="s">
        <v>1809</v>
      </c>
      <c r="DK603" t="s">
        <v>1809</v>
      </c>
      <c r="DL603" t="s">
        <v>1809</v>
      </c>
      <c r="DM603" t="s">
        <v>1809</v>
      </c>
      <c r="DN603" t="s">
        <v>1809</v>
      </c>
      <c r="DO603" t="s">
        <v>1809</v>
      </c>
      <c r="DP603" t="s">
        <v>1809</v>
      </c>
      <c r="DQ603" t="s">
        <v>1809</v>
      </c>
      <c r="DR603" t="s">
        <v>1809</v>
      </c>
      <c r="DS603" t="s">
        <v>1809</v>
      </c>
      <c r="DT603" t="s">
        <v>1809</v>
      </c>
      <c r="DU603" t="s">
        <v>1809</v>
      </c>
      <c r="DV603" t="s">
        <v>1809</v>
      </c>
      <c r="DW603">
        <v>0</v>
      </c>
      <c r="DX603">
        <v>0</v>
      </c>
      <c r="DY603">
        <v>0</v>
      </c>
      <c r="DZ603" t="s">
        <v>1809</v>
      </c>
      <c r="EA603">
        <v>1</v>
      </c>
      <c r="EB603">
        <v>0</v>
      </c>
      <c r="EC603">
        <v>0</v>
      </c>
      <c r="ED603">
        <v>0</v>
      </c>
      <c r="EE603">
        <v>0</v>
      </c>
      <c r="EF603">
        <v>1</v>
      </c>
      <c r="EG603">
        <v>0</v>
      </c>
      <c r="EH603">
        <v>0</v>
      </c>
      <c r="EI603">
        <v>1</v>
      </c>
      <c r="EJ603">
        <v>0</v>
      </c>
      <c r="EK603">
        <v>0</v>
      </c>
      <c r="EL603">
        <v>1</v>
      </c>
      <c r="EM603">
        <v>1</v>
      </c>
      <c r="EN603">
        <v>1</v>
      </c>
      <c r="EO603">
        <v>0</v>
      </c>
      <c r="EP603">
        <v>0</v>
      </c>
      <c r="EQ603">
        <v>0</v>
      </c>
      <c r="ER603">
        <v>1</v>
      </c>
      <c r="ES603">
        <v>1</v>
      </c>
      <c r="ET603">
        <v>0</v>
      </c>
      <c r="EU603">
        <v>0</v>
      </c>
      <c r="EV603">
        <v>0</v>
      </c>
      <c r="EW603">
        <v>0</v>
      </c>
    </row>
    <row r="604" spans="1:153" x14ac:dyDescent="0.35">
      <c r="A604" t="s">
        <v>1468</v>
      </c>
      <c r="B604" s="1">
        <v>43189</v>
      </c>
      <c r="C604" s="1">
        <v>43281</v>
      </c>
      <c r="D604">
        <v>1</v>
      </c>
      <c r="E604">
        <v>0</v>
      </c>
      <c r="F604">
        <v>0</v>
      </c>
      <c r="G604">
        <v>0</v>
      </c>
      <c r="H604">
        <v>1</v>
      </c>
      <c r="I604">
        <v>0</v>
      </c>
      <c r="J604">
        <v>1</v>
      </c>
      <c r="K604">
        <v>2</v>
      </c>
      <c r="L604">
        <v>0</v>
      </c>
      <c r="M604">
        <v>1</v>
      </c>
      <c r="N604">
        <v>1</v>
      </c>
      <c r="O604">
        <v>1</v>
      </c>
      <c r="P604">
        <v>0</v>
      </c>
      <c r="Q604">
        <v>0</v>
      </c>
      <c r="R604">
        <v>0</v>
      </c>
      <c r="S604">
        <v>0</v>
      </c>
      <c r="T604">
        <v>0</v>
      </c>
      <c r="U604">
        <v>1</v>
      </c>
      <c r="V604">
        <v>0</v>
      </c>
      <c r="W604">
        <v>1</v>
      </c>
      <c r="X604">
        <v>0</v>
      </c>
      <c r="Y604">
        <v>1</v>
      </c>
      <c r="Z604">
        <v>1</v>
      </c>
      <c r="AA604">
        <v>1</v>
      </c>
      <c r="AB604">
        <v>1</v>
      </c>
      <c r="AC604">
        <v>1</v>
      </c>
      <c r="AD604">
        <v>1</v>
      </c>
      <c r="AE604">
        <v>1</v>
      </c>
      <c r="AF604">
        <v>1</v>
      </c>
      <c r="AG604">
        <v>0</v>
      </c>
      <c r="AH604">
        <v>0</v>
      </c>
      <c r="AI604">
        <v>0</v>
      </c>
      <c r="AJ604">
        <v>0</v>
      </c>
      <c r="AK604">
        <v>0</v>
      </c>
      <c r="AL604">
        <v>1</v>
      </c>
      <c r="AM604">
        <v>0</v>
      </c>
      <c r="AN604">
        <v>1</v>
      </c>
      <c r="AO604">
        <v>0</v>
      </c>
      <c r="AP604" t="s">
        <v>1809</v>
      </c>
      <c r="AQ604" t="s">
        <v>1809</v>
      </c>
      <c r="AR604" t="s">
        <v>1809</v>
      </c>
      <c r="AS604" t="s">
        <v>1809</v>
      </c>
      <c r="AT604" t="s">
        <v>1809</v>
      </c>
      <c r="AU604" t="s">
        <v>1809</v>
      </c>
      <c r="AV604" t="s">
        <v>1809</v>
      </c>
      <c r="AW604" t="s">
        <v>1809</v>
      </c>
      <c r="AX604" t="s">
        <v>1809</v>
      </c>
      <c r="AY604" t="s">
        <v>1809</v>
      </c>
      <c r="AZ604">
        <v>1</v>
      </c>
      <c r="BA604">
        <v>0</v>
      </c>
      <c r="BB604">
        <v>0</v>
      </c>
      <c r="BC604">
        <v>1</v>
      </c>
      <c r="BD604">
        <v>0</v>
      </c>
      <c r="BE604">
        <v>0</v>
      </c>
      <c r="BF604">
        <v>0</v>
      </c>
      <c r="BG604">
        <v>0</v>
      </c>
      <c r="BH604">
        <v>0</v>
      </c>
      <c r="BI604">
        <v>0</v>
      </c>
      <c r="BJ604">
        <v>0</v>
      </c>
      <c r="BK604">
        <v>0</v>
      </c>
      <c r="BL604">
        <v>0</v>
      </c>
      <c r="BM604">
        <v>0</v>
      </c>
      <c r="BN604">
        <v>0</v>
      </c>
      <c r="BO604">
        <v>0</v>
      </c>
      <c r="BP604">
        <v>0</v>
      </c>
      <c r="BQ604">
        <v>1</v>
      </c>
      <c r="BR604">
        <v>1</v>
      </c>
      <c r="BS604">
        <v>0</v>
      </c>
      <c r="BT604">
        <v>1</v>
      </c>
      <c r="BU604">
        <v>0</v>
      </c>
      <c r="BV604">
        <v>0</v>
      </c>
      <c r="BW604" t="s">
        <v>1809</v>
      </c>
      <c r="BX604" t="s">
        <v>1809</v>
      </c>
      <c r="BY604" t="s">
        <v>1809</v>
      </c>
      <c r="BZ604" t="s">
        <v>1809</v>
      </c>
      <c r="CA604" t="s">
        <v>1809</v>
      </c>
      <c r="CB604" t="s">
        <v>1809</v>
      </c>
      <c r="CC604" t="s">
        <v>1809</v>
      </c>
      <c r="CD604" t="s">
        <v>1809</v>
      </c>
      <c r="CE604" t="s">
        <v>1809</v>
      </c>
      <c r="CF604" t="s">
        <v>1809</v>
      </c>
      <c r="CG604" t="s">
        <v>1809</v>
      </c>
      <c r="CH604">
        <v>0</v>
      </c>
      <c r="CI604" t="s">
        <v>1809</v>
      </c>
      <c r="CJ604" t="s">
        <v>1809</v>
      </c>
      <c r="CK604" t="s">
        <v>1809</v>
      </c>
      <c r="CL604" t="s">
        <v>1809</v>
      </c>
      <c r="CM604" t="s">
        <v>1809</v>
      </c>
      <c r="CN604" t="s">
        <v>1809</v>
      </c>
      <c r="CO604" t="s">
        <v>1809</v>
      </c>
      <c r="CP604" t="s">
        <v>1809</v>
      </c>
      <c r="CQ604" t="s">
        <v>1809</v>
      </c>
      <c r="CR604" t="s">
        <v>1809</v>
      </c>
      <c r="CS604" t="s">
        <v>1809</v>
      </c>
      <c r="CT604" t="s">
        <v>1809</v>
      </c>
      <c r="CU604" t="s">
        <v>1809</v>
      </c>
      <c r="CV604" t="s">
        <v>1809</v>
      </c>
      <c r="CW604" t="s">
        <v>1809</v>
      </c>
      <c r="CX604" t="s">
        <v>1809</v>
      </c>
      <c r="CY604" t="s">
        <v>1809</v>
      </c>
      <c r="CZ604" t="s">
        <v>1809</v>
      </c>
      <c r="DA604" t="s">
        <v>1809</v>
      </c>
      <c r="DB604" t="s">
        <v>1809</v>
      </c>
      <c r="DC604" t="s">
        <v>1809</v>
      </c>
      <c r="DD604" t="s">
        <v>1809</v>
      </c>
      <c r="DE604" t="s">
        <v>1809</v>
      </c>
      <c r="DF604" t="s">
        <v>1809</v>
      </c>
      <c r="DG604" t="s">
        <v>1809</v>
      </c>
      <c r="DH604" t="s">
        <v>1809</v>
      </c>
      <c r="DI604" t="s">
        <v>1809</v>
      </c>
      <c r="DJ604" t="s">
        <v>1809</v>
      </c>
      <c r="DK604" t="s">
        <v>1809</v>
      </c>
      <c r="DL604" t="s">
        <v>1809</v>
      </c>
      <c r="DM604" t="s">
        <v>1809</v>
      </c>
      <c r="DN604" t="s">
        <v>1809</v>
      </c>
      <c r="DO604" t="s">
        <v>1809</v>
      </c>
      <c r="DP604" t="s">
        <v>1809</v>
      </c>
      <c r="DQ604" t="s">
        <v>1809</v>
      </c>
      <c r="DR604" t="s">
        <v>1809</v>
      </c>
      <c r="DS604" t="s">
        <v>1809</v>
      </c>
      <c r="DT604" t="s">
        <v>1809</v>
      </c>
      <c r="DU604" t="s">
        <v>1809</v>
      </c>
      <c r="DV604" t="s">
        <v>1809</v>
      </c>
      <c r="DW604">
        <v>0</v>
      </c>
      <c r="DX604">
        <v>0</v>
      </c>
      <c r="DY604">
        <v>0</v>
      </c>
      <c r="DZ604" t="s">
        <v>1809</v>
      </c>
      <c r="EA604">
        <v>1</v>
      </c>
      <c r="EB604">
        <v>0</v>
      </c>
      <c r="EC604">
        <v>0</v>
      </c>
      <c r="ED604">
        <v>0</v>
      </c>
      <c r="EE604">
        <v>0</v>
      </c>
      <c r="EF604">
        <v>1</v>
      </c>
      <c r="EG604">
        <v>0</v>
      </c>
      <c r="EH604">
        <v>0</v>
      </c>
      <c r="EI604">
        <v>1</v>
      </c>
      <c r="EJ604">
        <v>0</v>
      </c>
      <c r="EK604">
        <v>0</v>
      </c>
      <c r="EL604">
        <v>1</v>
      </c>
      <c r="EM604">
        <v>1</v>
      </c>
      <c r="EN604">
        <v>1</v>
      </c>
      <c r="EO604">
        <v>0</v>
      </c>
      <c r="EP604">
        <v>0</v>
      </c>
      <c r="EQ604">
        <v>0</v>
      </c>
      <c r="ER604">
        <v>1</v>
      </c>
      <c r="ES604">
        <v>1</v>
      </c>
      <c r="ET604">
        <v>0</v>
      </c>
      <c r="EU604">
        <v>0</v>
      </c>
      <c r="EV604">
        <v>0</v>
      </c>
      <c r="EW604">
        <v>0</v>
      </c>
    </row>
    <row r="605" spans="1:153" x14ac:dyDescent="0.35">
      <c r="A605" t="s">
        <v>1468</v>
      </c>
      <c r="B605" s="1">
        <v>43282</v>
      </c>
      <c r="C605" s="1">
        <v>43375</v>
      </c>
      <c r="D605">
        <v>1</v>
      </c>
      <c r="E605">
        <v>0</v>
      </c>
      <c r="F605">
        <v>0</v>
      </c>
      <c r="G605">
        <v>0</v>
      </c>
      <c r="H605">
        <v>1</v>
      </c>
      <c r="I605">
        <v>0</v>
      </c>
      <c r="J605">
        <v>1</v>
      </c>
      <c r="K605">
        <v>2</v>
      </c>
      <c r="L605">
        <v>0</v>
      </c>
      <c r="M605">
        <v>1</v>
      </c>
      <c r="N605">
        <v>1</v>
      </c>
      <c r="O605">
        <v>1</v>
      </c>
      <c r="P605">
        <v>1</v>
      </c>
      <c r="Q605">
        <v>0</v>
      </c>
      <c r="R605">
        <v>0</v>
      </c>
      <c r="S605">
        <v>0</v>
      </c>
      <c r="T605">
        <v>0</v>
      </c>
      <c r="U605">
        <v>1</v>
      </c>
      <c r="V605">
        <v>0</v>
      </c>
      <c r="W605">
        <v>1</v>
      </c>
      <c r="X605">
        <v>0</v>
      </c>
      <c r="Y605">
        <v>1</v>
      </c>
      <c r="Z605">
        <v>1</v>
      </c>
      <c r="AA605">
        <v>1</v>
      </c>
      <c r="AB605">
        <v>1</v>
      </c>
      <c r="AC605">
        <v>1</v>
      </c>
      <c r="AD605">
        <v>1</v>
      </c>
      <c r="AE605">
        <v>1</v>
      </c>
      <c r="AF605">
        <v>1</v>
      </c>
      <c r="AG605">
        <v>0</v>
      </c>
      <c r="AH605">
        <v>0</v>
      </c>
      <c r="AI605">
        <v>0</v>
      </c>
      <c r="AJ605">
        <v>0</v>
      </c>
      <c r="AK605">
        <v>0</v>
      </c>
      <c r="AL605">
        <v>1</v>
      </c>
      <c r="AM605">
        <v>0</v>
      </c>
      <c r="AN605">
        <v>1</v>
      </c>
      <c r="AO605">
        <v>0</v>
      </c>
      <c r="AP605" t="s">
        <v>1809</v>
      </c>
      <c r="AQ605" t="s">
        <v>1809</v>
      </c>
      <c r="AR605" t="s">
        <v>1809</v>
      </c>
      <c r="AS605" t="s">
        <v>1809</v>
      </c>
      <c r="AT605" t="s">
        <v>1809</v>
      </c>
      <c r="AU605" t="s">
        <v>1809</v>
      </c>
      <c r="AV605" t="s">
        <v>1809</v>
      </c>
      <c r="AW605" t="s">
        <v>1809</v>
      </c>
      <c r="AX605" t="s">
        <v>1809</v>
      </c>
      <c r="AY605" t="s">
        <v>1809</v>
      </c>
      <c r="AZ605">
        <v>1</v>
      </c>
      <c r="BA605">
        <v>0</v>
      </c>
      <c r="BB605">
        <v>0</v>
      </c>
      <c r="BC605">
        <v>1</v>
      </c>
      <c r="BD605">
        <v>0</v>
      </c>
      <c r="BE605">
        <v>0</v>
      </c>
      <c r="BF605">
        <v>0</v>
      </c>
      <c r="BG605">
        <v>0</v>
      </c>
      <c r="BH605">
        <v>0</v>
      </c>
      <c r="BI605">
        <v>0</v>
      </c>
      <c r="BJ605">
        <v>0</v>
      </c>
      <c r="BK605">
        <v>0</v>
      </c>
      <c r="BL605">
        <v>0</v>
      </c>
      <c r="BM605">
        <v>0</v>
      </c>
      <c r="BN605">
        <v>0</v>
      </c>
      <c r="BO605">
        <v>0</v>
      </c>
      <c r="BP605">
        <v>0</v>
      </c>
      <c r="BQ605">
        <v>1</v>
      </c>
      <c r="BR605">
        <v>1</v>
      </c>
      <c r="BS605">
        <v>0</v>
      </c>
      <c r="BT605">
        <v>1</v>
      </c>
      <c r="BU605">
        <v>0</v>
      </c>
      <c r="BV605">
        <v>0</v>
      </c>
      <c r="BW605" t="s">
        <v>1809</v>
      </c>
      <c r="BX605" t="s">
        <v>1809</v>
      </c>
      <c r="BY605" t="s">
        <v>1809</v>
      </c>
      <c r="BZ605" t="s">
        <v>1809</v>
      </c>
      <c r="CA605" t="s">
        <v>1809</v>
      </c>
      <c r="CB605" t="s">
        <v>1809</v>
      </c>
      <c r="CC605" t="s">
        <v>1809</v>
      </c>
      <c r="CD605" t="s">
        <v>1809</v>
      </c>
      <c r="CE605" t="s">
        <v>1809</v>
      </c>
      <c r="CF605" t="s">
        <v>1809</v>
      </c>
      <c r="CG605" t="s">
        <v>1809</v>
      </c>
      <c r="CH605">
        <v>0</v>
      </c>
      <c r="CI605" t="s">
        <v>1809</v>
      </c>
      <c r="CJ605" t="s">
        <v>1809</v>
      </c>
      <c r="CK605" t="s">
        <v>1809</v>
      </c>
      <c r="CL605" t="s">
        <v>1809</v>
      </c>
      <c r="CM605" t="s">
        <v>1809</v>
      </c>
      <c r="CN605" t="s">
        <v>1809</v>
      </c>
      <c r="CO605" t="s">
        <v>1809</v>
      </c>
      <c r="CP605" t="s">
        <v>1809</v>
      </c>
      <c r="CQ605" t="s">
        <v>1809</v>
      </c>
      <c r="CR605" t="s">
        <v>1809</v>
      </c>
      <c r="CS605" t="s">
        <v>1809</v>
      </c>
      <c r="CT605" t="s">
        <v>1809</v>
      </c>
      <c r="CU605" t="s">
        <v>1809</v>
      </c>
      <c r="CV605" t="s">
        <v>1809</v>
      </c>
      <c r="CW605" t="s">
        <v>1809</v>
      </c>
      <c r="CX605" t="s">
        <v>1809</v>
      </c>
      <c r="CY605" t="s">
        <v>1809</v>
      </c>
      <c r="CZ605" t="s">
        <v>1809</v>
      </c>
      <c r="DA605" t="s">
        <v>1809</v>
      </c>
      <c r="DB605" t="s">
        <v>1809</v>
      </c>
      <c r="DC605" t="s">
        <v>1809</v>
      </c>
      <c r="DD605" t="s">
        <v>1809</v>
      </c>
      <c r="DE605" t="s">
        <v>1809</v>
      </c>
      <c r="DF605" t="s">
        <v>1809</v>
      </c>
      <c r="DG605" t="s">
        <v>1809</v>
      </c>
      <c r="DH605" t="s">
        <v>1809</v>
      </c>
      <c r="DI605" t="s">
        <v>1809</v>
      </c>
      <c r="DJ605" t="s">
        <v>1809</v>
      </c>
      <c r="DK605" t="s">
        <v>1809</v>
      </c>
      <c r="DL605" t="s">
        <v>1809</v>
      </c>
      <c r="DM605" t="s">
        <v>1809</v>
      </c>
      <c r="DN605" t="s">
        <v>1809</v>
      </c>
      <c r="DO605" t="s">
        <v>1809</v>
      </c>
      <c r="DP605" t="s">
        <v>1809</v>
      </c>
      <c r="DQ605" t="s">
        <v>1809</v>
      </c>
      <c r="DR605" t="s">
        <v>1809</v>
      </c>
      <c r="DS605" t="s">
        <v>1809</v>
      </c>
      <c r="DT605" t="s">
        <v>1809</v>
      </c>
      <c r="DU605" t="s">
        <v>1809</v>
      </c>
      <c r="DV605" t="s">
        <v>1809</v>
      </c>
      <c r="DW605">
        <v>0</v>
      </c>
      <c r="DX605">
        <v>0</v>
      </c>
      <c r="DY605">
        <v>0</v>
      </c>
      <c r="DZ605" t="s">
        <v>1809</v>
      </c>
      <c r="EA605">
        <v>1</v>
      </c>
      <c r="EB605">
        <v>0</v>
      </c>
      <c r="EC605">
        <v>0</v>
      </c>
      <c r="ED605">
        <v>0</v>
      </c>
      <c r="EE605">
        <v>0</v>
      </c>
      <c r="EF605">
        <v>1</v>
      </c>
      <c r="EG605">
        <v>0</v>
      </c>
      <c r="EH605">
        <v>0</v>
      </c>
      <c r="EI605">
        <v>1</v>
      </c>
      <c r="EJ605">
        <v>0</v>
      </c>
      <c r="EK605">
        <v>0</v>
      </c>
      <c r="EL605">
        <v>1</v>
      </c>
      <c r="EM605">
        <v>1</v>
      </c>
      <c r="EN605">
        <v>1</v>
      </c>
      <c r="EO605">
        <v>0</v>
      </c>
      <c r="EP605">
        <v>0</v>
      </c>
      <c r="EQ605">
        <v>0</v>
      </c>
      <c r="ER605">
        <v>1</v>
      </c>
      <c r="ES605">
        <v>1</v>
      </c>
      <c r="ET605">
        <v>0</v>
      </c>
      <c r="EU605">
        <v>0</v>
      </c>
      <c r="EV605">
        <v>0</v>
      </c>
      <c r="EW605">
        <v>0</v>
      </c>
    </row>
    <row r="606" spans="1:153" x14ac:dyDescent="0.35">
      <c r="A606" t="s">
        <v>1468</v>
      </c>
      <c r="B606" s="1">
        <v>43376</v>
      </c>
      <c r="C606" s="1">
        <v>43646</v>
      </c>
      <c r="D606">
        <v>1</v>
      </c>
      <c r="E606">
        <v>0</v>
      </c>
      <c r="F606">
        <v>0</v>
      </c>
      <c r="G606">
        <v>0</v>
      </c>
      <c r="H606">
        <v>1</v>
      </c>
      <c r="I606">
        <v>0</v>
      </c>
      <c r="J606">
        <v>1</v>
      </c>
      <c r="K606">
        <v>2</v>
      </c>
      <c r="L606">
        <v>0</v>
      </c>
      <c r="M606">
        <v>1</v>
      </c>
      <c r="N606">
        <v>1</v>
      </c>
      <c r="O606">
        <v>1</v>
      </c>
      <c r="P606">
        <v>1</v>
      </c>
      <c r="Q606">
        <v>0</v>
      </c>
      <c r="R606">
        <v>0</v>
      </c>
      <c r="S606">
        <v>0</v>
      </c>
      <c r="T606">
        <v>0</v>
      </c>
      <c r="U606">
        <v>1</v>
      </c>
      <c r="V606">
        <v>0</v>
      </c>
      <c r="W606">
        <v>1</v>
      </c>
      <c r="X606">
        <v>0</v>
      </c>
      <c r="Y606">
        <v>1</v>
      </c>
      <c r="Z606">
        <v>1</v>
      </c>
      <c r="AA606">
        <v>1</v>
      </c>
      <c r="AB606">
        <v>1</v>
      </c>
      <c r="AC606">
        <v>1</v>
      </c>
      <c r="AD606">
        <v>1</v>
      </c>
      <c r="AE606">
        <v>1</v>
      </c>
      <c r="AF606">
        <v>1</v>
      </c>
      <c r="AG606">
        <v>0</v>
      </c>
      <c r="AH606">
        <v>0</v>
      </c>
      <c r="AI606">
        <v>0</v>
      </c>
      <c r="AJ606">
        <v>0</v>
      </c>
      <c r="AK606">
        <v>0</v>
      </c>
      <c r="AL606">
        <v>1</v>
      </c>
      <c r="AM606">
        <v>0</v>
      </c>
      <c r="AN606">
        <v>1</v>
      </c>
      <c r="AO606">
        <v>0</v>
      </c>
      <c r="AP606" t="s">
        <v>1809</v>
      </c>
      <c r="AQ606" t="s">
        <v>1809</v>
      </c>
      <c r="AR606" t="s">
        <v>1809</v>
      </c>
      <c r="AS606" t="s">
        <v>1809</v>
      </c>
      <c r="AT606" t="s">
        <v>1809</v>
      </c>
      <c r="AU606" t="s">
        <v>1809</v>
      </c>
      <c r="AV606" t="s">
        <v>1809</v>
      </c>
      <c r="AW606" t="s">
        <v>1809</v>
      </c>
      <c r="AX606" t="s">
        <v>1809</v>
      </c>
      <c r="AY606" t="s">
        <v>1809</v>
      </c>
      <c r="AZ606">
        <v>1</v>
      </c>
      <c r="BA606">
        <v>0</v>
      </c>
      <c r="BB606">
        <v>0</v>
      </c>
      <c r="BC606">
        <v>1</v>
      </c>
      <c r="BD606">
        <v>0</v>
      </c>
      <c r="BE606">
        <v>0</v>
      </c>
      <c r="BF606">
        <v>0</v>
      </c>
      <c r="BG606">
        <v>0</v>
      </c>
      <c r="BH606">
        <v>0</v>
      </c>
      <c r="BI606">
        <v>0</v>
      </c>
      <c r="BJ606">
        <v>0</v>
      </c>
      <c r="BK606">
        <v>0</v>
      </c>
      <c r="BL606">
        <v>0</v>
      </c>
      <c r="BM606">
        <v>0</v>
      </c>
      <c r="BN606">
        <v>0</v>
      </c>
      <c r="BO606">
        <v>0</v>
      </c>
      <c r="BP606">
        <v>0</v>
      </c>
      <c r="BQ606">
        <v>1</v>
      </c>
      <c r="BR606">
        <v>1</v>
      </c>
      <c r="BS606">
        <v>0</v>
      </c>
      <c r="BT606">
        <v>1</v>
      </c>
      <c r="BU606">
        <v>0</v>
      </c>
      <c r="BV606">
        <v>0</v>
      </c>
      <c r="BW606" t="s">
        <v>1809</v>
      </c>
      <c r="BX606" t="s">
        <v>1809</v>
      </c>
      <c r="BY606" t="s">
        <v>1809</v>
      </c>
      <c r="BZ606" t="s">
        <v>1809</v>
      </c>
      <c r="CA606" t="s">
        <v>1809</v>
      </c>
      <c r="CB606" t="s">
        <v>1809</v>
      </c>
      <c r="CC606" t="s">
        <v>1809</v>
      </c>
      <c r="CD606" t="s">
        <v>1809</v>
      </c>
      <c r="CE606" t="s">
        <v>1809</v>
      </c>
      <c r="CF606" t="s">
        <v>1809</v>
      </c>
      <c r="CG606" t="s">
        <v>1809</v>
      </c>
      <c r="CH606">
        <v>0</v>
      </c>
      <c r="CI606" t="s">
        <v>1809</v>
      </c>
      <c r="CJ606" t="s">
        <v>1809</v>
      </c>
      <c r="CK606" t="s">
        <v>1809</v>
      </c>
      <c r="CL606" t="s">
        <v>1809</v>
      </c>
      <c r="CM606" t="s">
        <v>1809</v>
      </c>
      <c r="CN606" t="s">
        <v>1809</v>
      </c>
      <c r="CO606" t="s">
        <v>1809</v>
      </c>
      <c r="CP606" t="s">
        <v>1809</v>
      </c>
      <c r="CQ606" t="s">
        <v>1809</v>
      </c>
      <c r="CR606" t="s">
        <v>1809</v>
      </c>
      <c r="CS606" t="s">
        <v>1809</v>
      </c>
      <c r="CT606" t="s">
        <v>1809</v>
      </c>
      <c r="CU606" t="s">
        <v>1809</v>
      </c>
      <c r="CV606" t="s">
        <v>1809</v>
      </c>
      <c r="CW606" t="s">
        <v>1809</v>
      </c>
      <c r="CX606" t="s">
        <v>1809</v>
      </c>
      <c r="CY606" t="s">
        <v>1809</v>
      </c>
      <c r="CZ606" t="s">
        <v>1809</v>
      </c>
      <c r="DA606" t="s">
        <v>1809</v>
      </c>
      <c r="DB606" t="s">
        <v>1809</v>
      </c>
      <c r="DC606" t="s">
        <v>1809</v>
      </c>
      <c r="DD606" t="s">
        <v>1809</v>
      </c>
      <c r="DE606" t="s">
        <v>1809</v>
      </c>
      <c r="DF606" t="s">
        <v>1809</v>
      </c>
      <c r="DG606" t="s">
        <v>1809</v>
      </c>
      <c r="DH606" t="s">
        <v>1809</v>
      </c>
      <c r="DI606" t="s">
        <v>1809</v>
      </c>
      <c r="DJ606" t="s">
        <v>1809</v>
      </c>
      <c r="DK606" t="s">
        <v>1809</v>
      </c>
      <c r="DL606" t="s">
        <v>1809</v>
      </c>
      <c r="DM606" t="s">
        <v>1809</v>
      </c>
      <c r="DN606" t="s">
        <v>1809</v>
      </c>
      <c r="DO606" t="s">
        <v>1809</v>
      </c>
      <c r="DP606" t="s">
        <v>1809</v>
      </c>
      <c r="DQ606" t="s">
        <v>1809</v>
      </c>
      <c r="DR606" t="s">
        <v>1809</v>
      </c>
      <c r="DS606" t="s">
        <v>1809</v>
      </c>
      <c r="DT606" t="s">
        <v>1809</v>
      </c>
      <c r="DU606" t="s">
        <v>1809</v>
      </c>
      <c r="DV606" t="s">
        <v>1809</v>
      </c>
      <c r="DW606">
        <v>0</v>
      </c>
      <c r="DX606">
        <v>0</v>
      </c>
      <c r="DY606">
        <v>0</v>
      </c>
      <c r="DZ606" t="s">
        <v>1809</v>
      </c>
      <c r="EA606">
        <v>1</v>
      </c>
      <c r="EB606">
        <v>0</v>
      </c>
      <c r="EC606">
        <v>0</v>
      </c>
      <c r="ED606">
        <v>0</v>
      </c>
      <c r="EE606">
        <v>0</v>
      </c>
      <c r="EF606">
        <v>1</v>
      </c>
      <c r="EG606">
        <v>0</v>
      </c>
      <c r="EH606">
        <v>0</v>
      </c>
      <c r="EI606">
        <v>1</v>
      </c>
      <c r="EJ606">
        <v>0</v>
      </c>
      <c r="EK606">
        <v>0</v>
      </c>
      <c r="EL606">
        <v>1</v>
      </c>
      <c r="EM606">
        <v>1</v>
      </c>
      <c r="EN606">
        <v>1</v>
      </c>
      <c r="EO606">
        <v>0</v>
      </c>
      <c r="EP606">
        <v>0</v>
      </c>
      <c r="EQ606">
        <v>0</v>
      </c>
      <c r="ER606">
        <v>1</v>
      </c>
      <c r="ES606">
        <v>1</v>
      </c>
      <c r="ET606">
        <v>0</v>
      </c>
      <c r="EU606">
        <v>0</v>
      </c>
      <c r="EV606">
        <v>0</v>
      </c>
      <c r="EW606">
        <v>0</v>
      </c>
    </row>
    <row r="607" spans="1:153" x14ac:dyDescent="0.35">
      <c r="A607" t="s">
        <v>1468</v>
      </c>
      <c r="B607" s="1">
        <v>43647</v>
      </c>
      <c r="C607" s="1">
        <v>43830</v>
      </c>
      <c r="D607">
        <v>1</v>
      </c>
      <c r="E607">
        <v>0</v>
      </c>
      <c r="F607">
        <v>0</v>
      </c>
      <c r="G607">
        <v>0</v>
      </c>
      <c r="H607">
        <v>1</v>
      </c>
      <c r="I607">
        <v>0</v>
      </c>
      <c r="J607">
        <v>1</v>
      </c>
      <c r="K607">
        <v>2</v>
      </c>
      <c r="L607">
        <v>0</v>
      </c>
      <c r="M607">
        <v>1</v>
      </c>
      <c r="N607">
        <v>1</v>
      </c>
      <c r="O607">
        <v>1</v>
      </c>
      <c r="P607">
        <v>1</v>
      </c>
      <c r="Q607">
        <v>0</v>
      </c>
      <c r="R607">
        <v>0</v>
      </c>
      <c r="S607">
        <v>0</v>
      </c>
      <c r="T607">
        <v>0</v>
      </c>
      <c r="U607">
        <v>1</v>
      </c>
      <c r="V607">
        <v>0</v>
      </c>
      <c r="W607">
        <v>1</v>
      </c>
      <c r="X607">
        <v>0</v>
      </c>
      <c r="Y607">
        <v>1</v>
      </c>
      <c r="Z607">
        <v>1</v>
      </c>
      <c r="AA607">
        <v>1</v>
      </c>
      <c r="AB607">
        <v>1</v>
      </c>
      <c r="AC607">
        <v>1</v>
      </c>
      <c r="AD607">
        <v>1</v>
      </c>
      <c r="AE607">
        <v>1</v>
      </c>
      <c r="AF607">
        <v>1</v>
      </c>
      <c r="AG607">
        <v>0</v>
      </c>
      <c r="AH607">
        <v>0</v>
      </c>
      <c r="AI607">
        <v>0</v>
      </c>
      <c r="AJ607">
        <v>0</v>
      </c>
      <c r="AK607">
        <v>0</v>
      </c>
      <c r="AL607">
        <v>1</v>
      </c>
      <c r="AM607">
        <v>0</v>
      </c>
      <c r="AN607">
        <v>1</v>
      </c>
      <c r="AO607">
        <v>0</v>
      </c>
      <c r="AP607" t="s">
        <v>1809</v>
      </c>
      <c r="AQ607" t="s">
        <v>1809</v>
      </c>
      <c r="AR607" t="s">
        <v>1809</v>
      </c>
      <c r="AS607" t="s">
        <v>1809</v>
      </c>
      <c r="AT607" t="s">
        <v>1809</v>
      </c>
      <c r="AU607" t="s">
        <v>1809</v>
      </c>
      <c r="AV607" t="s">
        <v>1809</v>
      </c>
      <c r="AW607" t="s">
        <v>1809</v>
      </c>
      <c r="AX607" t="s">
        <v>1809</v>
      </c>
      <c r="AY607" t="s">
        <v>1809</v>
      </c>
      <c r="AZ607">
        <v>1</v>
      </c>
      <c r="BA607">
        <v>0</v>
      </c>
      <c r="BB607">
        <v>0</v>
      </c>
      <c r="BC607">
        <v>1</v>
      </c>
      <c r="BD607">
        <v>0</v>
      </c>
      <c r="BE607">
        <v>0</v>
      </c>
      <c r="BF607">
        <v>0</v>
      </c>
      <c r="BG607">
        <v>0</v>
      </c>
      <c r="BH607">
        <v>0</v>
      </c>
      <c r="BI607">
        <v>0</v>
      </c>
      <c r="BJ607">
        <v>0</v>
      </c>
      <c r="BK607">
        <v>0</v>
      </c>
      <c r="BL607">
        <v>0</v>
      </c>
      <c r="BM607">
        <v>0</v>
      </c>
      <c r="BN607">
        <v>0</v>
      </c>
      <c r="BO607">
        <v>0</v>
      </c>
      <c r="BP607">
        <v>0</v>
      </c>
      <c r="BQ607">
        <v>1</v>
      </c>
      <c r="BR607">
        <v>1</v>
      </c>
      <c r="BS607">
        <v>0</v>
      </c>
      <c r="BT607">
        <v>1</v>
      </c>
      <c r="BU607">
        <v>0</v>
      </c>
      <c r="BV607">
        <v>0</v>
      </c>
      <c r="BW607" t="s">
        <v>1809</v>
      </c>
      <c r="BX607" t="s">
        <v>1809</v>
      </c>
      <c r="BY607" t="s">
        <v>1809</v>
      </c>
      <c r="BZ607" t="s">
        <v>1809</v>
      </c>
      <c r="CA607" t="s">
        <v>1809</v>
      </c>
      <c r="CB607" t="s">
        <v>1809</v>
      </c>
      <c r="CC607" t="s">
        <v>1809</v>
      </c>
      <c r="CD607" t="s">
        <v>1809</v>
      </c>
      <c r="CE607" t="s">
        <v>1809</v>
      </c>
      <c r="CF607" t="s">
        <v>1809</v>
      </c>
      <c r="CG607" t="s">
        <v>1809</v>
      </c>
      <c r="CH607">
        <v>0</v>
      </c>
      <c r="CI607" t="s">
        <v>1809</v>
      </c>
      <c r="CJ607" t="s">
        <v>1809</v>
      </c>
      <c r="CK607" t="s">
        <v>1809</v>
      </c>
      <c r="CL607" t="s">
        <v>1809</v>
      </c>
      <c r="CM607" t="s">
        <v>1809</v>
      </c>
      <c r="CN607" t="s">
        <v>1809</v>
      </c>
      <c r="CO607" t="s">
        <v>1809</v>
      </c>
      <c r="CP607" t="s">
        <v>1809</v>
      </c>
      <c r="CQ607" t="s">
        <v>1809</v>
      </c>
      <c r="CR607" t="s">
        <v>1809</v>
      </c>
      <c r="CS607" t="s">
        <v>1809</v>
      </c>
      <c r="CT607" t="s">
        <v>1809</v>
      </c>
      <c r="CU607" t="s">
        <v>1809</v>
      </c>
      <c r="CV607" t="s">
        <v>1809</v>
      </c>
      <c r="CW607" t="s">
        <v>1809</v>
      </c>
      <c r="CX607" t="s">
        <v>1809</v>
      </c>
      <c r="CY607" t="s">
        <v>1809</v>
      </c>
      <c r="CZ607" t="s">
        <v>1809</v>
      </c>
      <c r="DA607" t="s">
        <v>1809</v>
      </c>
      <c r="DB607" t="s">
        <v>1809</v>
      </c>
      <c r="DC607" t="s">
        <v>1809</v>
      </c>
      <c r="DD607" t="s">
        <v>1809</v>
      </c>
      <c r="DE607" t="s">
        <v>1809</v>
      </c>
      <c r="DF607" t="s">
        <v>1809</v>
      </c>
      <c r="DG607" t="s">
        <v>1809</v>
      </c>
      <c r="DH607" t="s">
        <v>1809</v>
      </c>
      <c r="DI607" t="s">
        <v>1809</v>
      </c>
      <c r="DJ607" t="s">
        <v>1809</v>
      </c>
      <c r="DK607" t="s">
        <v>1809</v>
      </c>
      <c r="DL607" t="s">
        <v>1809</v>
      </c>
      <c r="DM607" t="s">
        <v>1809</v>
      </c>
      <c r="DN607" t="s">
        <v>1809</v>
      </c>
      <c r="DO607" t="s">
        <v>1809</v>
      </c>
      <c r="DP607" t="s">
        <v>1809</v>
      </c>
      <c r="DQ607" t="s">
        <v>1809</v>
      </c>
      <c r="DR607" t="s">
        <v>1809</v>
      </c>
      <c r="DS607" t="s">
        <v>1809</v>
      </c>
      <c r="DT607" t="s">
        <v>1809</v>
      </c>
      <c r="DU607" t="s">
        <v>1809</v>
      </c>
      <c r="DV607" t="s">
        <v>1809</v>
      </c>
      <c r="DW607">
        <v>0</v>
      </c>
      <c r="DX607">
        <v>0</v>
      </c>
      <c r="DY607">
        <v>0</v>
      </c>
      <c r="DZ607" t="s">
        <v>1809</v>
      </c>
      <c r="EA607">
        <v>1</v>
      </c>
      <c r="EB607">
        <v>0</v>
      </c>
      <c r="EC607">
        <v>0</v>
      </c>
      <c r="ED607">
        <v>0</v>
      </c>
      <c r="EE607">
        <v>0</v>
      </c>
      <c r="EF607">
        <v>1</v>
      </c>
      <c r="EG607">
        <v>0</v>
      </c>
      <c r="EH607">
        <v>0</v>
      </c>
      <c r="EI607">
        <v>1</v>
      </c>
      <c r="EJ607">
        <v>0</v>
      </c>
      <c r="EK607">
        <v>0</v>
      </c>
      <c r="EL607">
        <v>1</v>
      </c>
      <c r="EM607">
        <v>1</v>
      </c>
      <c r="EN607">
        <v>1</v>
      </c>
      <c r="EO607">
        <v>0</v>
      </c>
      <c r="EP607">
        <v>0</v>
      </c>
      <c r="EQ607">
        <v>0</v>
      </c>
      <c r="ER607">
        <v>1</v>
      </c>
      <c r="ES607">
        <v>1</v>
      </c>
      <c r="ET607">
        <v>0</v>
      </c>
      <c r="EU607">
        <v>0</v>
      </c>
      <c r="EV607">
        <v>0</v>
      </c>
      <c r="EW607">
        <v>0</v>
      </c>
    </row>
    <row r="608" spans="1:153" x14ac:dyDescent="0.35">
      <c r="A608" t="s">
        <v>1493</v>
      </c>
      <c r="B608" s="1">
        <v>41640</v>
      </c>
      <c r="C608" s="1">
        <v>41746</v>
      </c>
      <c r="D608">
        <v>1</v>
      </c>
      <c r="E608">
        <v>0</v>
      </c>
      <c r="F608">
        <v>1</v>
      </c>
      <c r="G608">
        <v>0</v>
      </c>
      <c r="H608">
        <v>0</v>
      </c>
      <c r="I608">
        <v>0</v>
      </c>
      <c r="J608">
        <v>1</v>
      </c>
      <c r="K608">
        <v>4</v>
      </c>
      <c r="L608">
        <v>0</v>
      </c>
      <c r="M608">
        <v>1</v>
      </c>
      <c r="N608">
        <v>1</v>
      </c>
      <c r="O608">
        <v>1</v>
      </c>
      <c r="P608">
        <v>1</v>
      </c>
      <c r="Q608">
        <v>0</v>
      </c>
      <c r="R608">
        <v>0</v>
      </c>
      <c r="S608">
        <v>0</v>
      </c>
      <c r="T608">
        <v>0</v>
      </c>
      <c r="U608">
        <v>0</v>
      </c>
      <c r="V608">
        <v>0</v>
      </c>
      <c r="W608">
        <v>0</v>
      </c>
      <c r="X608">
        <v>1</v>
      </c>
      <c r="Y608">
        <v>1</v>
      </c>
      <c r="Z608">
        <v>1</v>
      </c>
      <c r="AA608">
        <v>1</v>
      </c>
      <c r="AB608">
        <v>1</v>
      </c>
      <c r="AC608">
        <v>1</v>
      </c>
      <c r="AD608">
        <v>1</v>
      </c>
      <c r="AE608">
        <v>1</v>
      </c>
      <c r="AF608">
        <v>1</v>
      </c>
      <c r="AG608">
        <v>0</v>
      </c>
      <c r="AH608">
        <v>0</v>
      </c>
      <c r="AI608">
        <v>0</v>
      </c>
      <c r="AJ608">
        <v>0</v>
      </c>
      <c r="AK608">
        <v>0</v>
      </c>
      <c r="AL608">
        <v>1</v>
      </c>
      <c r="AM608">
        <v>0</v>
      </c>
      <c r="AN608">
        <v>0</v>
      </c>
      <c r="AO608">
        <v>0</v>
      </c>
      <c r="AP608" t="s">
        <v>1809</v>
      </c>
      <c r="AQ608" t="s">
        <v>1809</v>
      </c>
      <c r="AR608" t="s">
        <v>1809</v>
      </c>
      <c r="AS608" t="s">
        <v>1809</v>
      </c>
      <c r="AT608" t="s">
        <v>1809</v>
      </c>
      <c r="AU608" t="s">
        <v>1809</v>
      </c>
      <c r="AV608" t="s">
        <v>1809</v>
      </c>
      <c r="AW608" t="s">
        <v>1809</v>
      </c>
      <c r="AX608" t="s">
        <v>1809</v>
      </c>
      <c r="AY608" t="s">
        <v>1809</v>
      </c>
      <c r="AZ608">
        <v>0</v>
      </c>
      <c r="BA608" t="s">
        <v>1809</v>
      </c>
      <c r="BB608" t="s">
        <v>1809</v>
      </c>
      <c r="BC608" t="s">
        <v>1809</v>
      </c>
      <c r="BD608" t="s">
        <v>1809</v>
      </c>
      <c r="BE608" t="s">
        <v>1809</v>
      </c>
      <c r="BF608" t="s">
        <v>1809</v>
      </c>
      <c r="BG608" t="s">
        <v>1809</v>
      </c>
      <c r="BH608" t="s">
        <v>1809</v>
      </c>
      <c r="BI608" t="s">
        <v>1809</v>
      </c>
      <c r="BJ608" t="s">
        <v>1809</v>
      </c>
      <c r="BK608" t="s">
        <v>1809</v>
      </c>
      <c r="BL608" t="s">
        <v>1809</v>
      </c>
      <c r="BM608" t="s">
        <v>1809</v>
      </c>
      <c r="BN608" t="s">
        <v>1809</v>
      </c>
      <c r="BO608" t="s">
        <v>1809</v>
      </c>
      <c r="BP608" t="s">
        <v>1809</v>
      </c>
      <c r="BQ608" t="s">
        <v>1809</v>
      </c>
      <c r="BR608" t="s">
        <v>1809</v>
      </c>
      <c r="BS608" t="s">
        <v>1809</v>
      </c>
      <c r="BT608" t="s">
        <v>1809</v>
      </c>
      <c r="BU608" t="s">
        <v>1809</v>
      </c>
      <c r="BV608">
        <v>0</v>
      </c>
      <c r="BW608" t="s">
        <v>1809</v>
      </c>
      <c r="BX608" t="s">
        <v>1809</v>
      </c>
      <c r="BY608" t="s">
        <v>1809</v>
      </c>
      <c r="BZ608" t="s">
        <v>1809</v>
      </c>
      <c r="CA608" t="s">
        <v>1809</v>
      </c>
      <c r="CB608" t="s">
        <v>1809</v>
      </c>
      <c r="CC608" t="s">
        <v>1809</v>
      </c>
      <c r="CD608" t="s">
        <v>1809</v>
      </c>
      <c r="CE608" t="s">
        <v>1809</v>
      </c>
      <c r="CF608" t="s">
        <v>1809</v>
      </c>
      <c r="CG608" t="s">
        <v>1809</v>
      </c>
      <c r="CH608">
        <v>0</v>
      </c>
      <c r="CI608" t="s">
        <v>1809</v>
      </c>
      <c r="CJ608" t="s">
        <v>1809</v>
      </c>
      <c r="CK608" t="s">
        <v>1809</v>
      </c>
      <c r="CL608" t="s">
        <v>1809</v>
      </c>
      <c r="CM608" t="s">
        <v>1809</v>
      </c>
      <c r="CN608" t="s">
        <v>1809</v>
      </c>
      <c r="CO608" t="s">
        <v>1809</v>
      </c>
      <c r="CP608" t="s">
        <v>1809</v>
      </c>
      <c r="CQ608" t="s">
        <v>1809</v>
      </c>
      <c r="CR608" t="s">
        <v>1809</v>
      </c>
      <c r="CS608" t="s">
        <v>1809</v>
      </c>
      <c r="CT608" t="s">
        <v>1809</v>
      </c>
      <c r="CU608" t="s">
        <v>1809</v>
      </c>
      <c r="CV608" t="s">
        <v>1809</v>
      </c>
      <c r="CW608" t="s">
        <v>1809</v>
      </c>
      <c r="CX608" t="s">
        <v>1809</v>
      </c>
      <c r="CY608" t="s">
        <v>1809</v>
      </c>
      <c r="CZ608" t="s">
        <v>1809</v>
      </c>
      <c r="DA608" t="s">
        <v>1809</v>
      </c>
      <c r="DB608" t="s">
        <v>1809</v>
      </c>
      <c r="DC608" t="s">
        <v>1809</v>
      </c>
      <c r="DD608" t="s">
        <v>1809</v>
      </c>
      <c r="DE608" t="s">
        <v>1809</v>
      </c>
      <c r="DF608" t="s">
        <v>1809</v>
      </c>
      <c r="DG608" t="s">
        <v>1809</v>
      </c>
      <c r="DH608" t="s">
        <v>1809</v>
      </c>
      <c r="DI608" t="s">
        <v>1809</v>
      </c>
      <c r="DJ608" t="s">
        <v>1809</v>
      </c>
      <c r="DK608" t="s">
        <v>1809</v>
      </c>
      <c r="DL608" t="s">
        <v>1809</v>
      </c>
      <c r="DM608" t="s">
        <v>1809</v>
      </c>
      <c r="DN608" t="s">
        <v>1809</v>
      </c>
      <c r="DO608" t="s">
        <v>1809</v>
      </c>
      <c r="DP608" t="s">
        <v>1809</v>
      </c>
      <c r="DQ608" t="s">
        <v>1809</v>
      </c>
      <c r="DR608" t="s">
        <v>1809</v>
      </c>
      <c r="DS608" t="s">
        <v>1809</v>
      </c>
      <c r="DT608" t="s">
        <v>1809</v>
      </c>
      <c r="DU608" t="s">
        <v>1809</v>
      </c>
      <c r="DV608" t="s">
        <v>1809</v>
      </c>
      <c r="DW608">
        <v>0</v>
      </c>
      <c r="DX608">
        <v>0</v>
      </c>
      <c r="DY608">
        <v>0</v>
      </c>
      <c r="DZ608" t="s">
        <v>1809</v>
      </c>
      <c r="EA608">
        <v>1</v>
      </c>
      <c r="EB608">
        <v>0</v>
      </c>
      <c r="EC608">
        <v>0</v>
      </c>
      <c r="ED608">
        <v>0</v>
      </c>
      <c r="EE608">
        <v>0</v>
      </c>
      <c r="EF608">
        <v>1</v>
      </c>
      <c r="EG608">
        <v>0</v>
      </c>
      <c r="EH608">
        <v>0</v>
      </c>
      <c r="EI608">
        <v>1</v>
      </c>
      <c r="EJ608">
        <v>0</v>
      </c>
      <c r="EK608">
        <v>0</v>
      </c>
      <c r="EL608">
        <v>1</v>
      </c>
      <c r="EM608">
        <v>0</v>
      </c>
      <c r="EN608">
        <v>0</v>
      </c>
      <c r="EO608">
        <v>1</v>
      </c>
      <c r="EP608">
        <v>0</v>
      </c>
      <c r="EQ608">
        <v>0</v>
      </c>
      <c r="ER608">
        <v>1</v>
      </c>
      <c r="ES608">
        <v>1</v>
      </c>
      <c r="ET608">
        <v>0</v>
      </c>
      <c r="EU608">
        <v>0</v>
      </c>
      <c r="EV608">
        <v>0</v>
      </c>
      <c r="EW608">
        <v>0</v>
      </c>
    </row>
    <row r="609" spans="1:153" x14ac:dyDescent="0.35">
      <c r="A609" t="s">
        <v>1493</v>
      </c>
      <c r="B609" s="1">
        <v>41747</v>
      </c>
      <c r="C609" s="1">
        <v>42208</v>
      </c>
      <c r="D609">
        <v>1</v>
      </c>
      <c r="E609">
        <v>0</v>
      </c>
      <c r="F609">
        <v>1</v>
      </c>
      <c r="G609">
        <v>0</v>
      </c>
      <c r="H609">
        <v>0</v>
      </c>
      <c r="I609">
        <v>0</v>
      </c>
      <c r="J609">
        <v>1</v>
      </c>
      <c r="K609">
        <v>4</v>
      </c>
      <c r="L609">
        <v>0</v>
      </c>
      <c r="M609">
        <v>1</v>
      </c>
      <c r="N609">
        <v>1</v>
      </c>
      <c r="O609">
        <v>1</v>
      </c>
      <c r="P609">
        <v>1</v>
      </c>
      <c r="Q609">
        <v>0</v>
      </c>
      <c r="R609">
        <v>0</v>
      </c>
      <c r="S609">
        <v>0</v>
      </c>
      <c r="T609">
        <v>0</v>
      </c>
      <c r="U609">
        <v>0</v>
      </c>
      <c r="V609">
        <v>0</v>
      </c>
      <c r="W609">
        <v>0</v>
      </c>
      <c r="X609">
        <v>1</v>
      </c>
      <c r="Y609">
        <v>1</v>
      </c>
      <c r="Z609">
        <v>1</v>
      </c>
      <c r="AA609">
        <v>1</v>
      </c>
      <c r="AB609">
        <v>1</v>
      </c>
      <c r="AC609">
        <v>1</v>
      </c>
      <c r="AD609">
        <v>1</v>
      </c>
      <c r="AE609">
        <v>1</v>
      </c>
      <c r="AF609">
        <v>1</v>
      </c>
      <c r="AG609">
        <v>0</v>
      </c>
      <c r="AH609">
        <v>0</v>
      </c>
      <c r="AI609">
        <v>0</v>
      </c>
      <c r="AJ609">
        <v>0</v>
      </c>
      <c r="AK609">
        <v>0</v>
      </c>
      <c r="AL609">
        <v>1</v>
      </c>
      <c r="AM609">
        <v>0</v>
      </c>
      <c r="AN609">
        <v>0</v>
      </c>
      <c r="AO609">
        <v>0</v>
      </c>
      <c r="AP609" t="s">
        <v>1809</v>
      </c>
      <c r="AQ609" t="s">
        <v>1809</v>
      </c>
      <c r="AR609" t="s">
        <v>1809</v>
      </c>
      <c r="AS609" t="s">
        <v>1809</v>
      </c>
      <c r="AT609" t="s">
        <v>1809</v>
      </c>
      <c r="AU609" t="s">
        <v>1809</v>
      </c>
      <c r="AV609" t="s">
        <v>1809</v>
      </c>
      <c r="AW609" t="s">
        <v>1809</v>
      </c>
      <c r="AX609" t="s">
        <v>1809</v>
      </c>
      <c r="AY609" t="s">
        <v>1809</v>
      </c>
      <c r="AZ609">
        <v>0</v>
      </c>
      <c r="BA609" t="s">
        <v>1809</v>
      </c>
      <c r="BB609" t="s">
        <v>1809</v>
      </c>
      <c r="BC609" t="s">
        <v>1809</v>
      </c>
      <c r="BD609" t="s">
        <v>1809</v>
      </c>
      <c r="BE609" t="s">
        <v>1809</v>
      </c>
      <c r="BF609" t="s">
        <v>1809</v>
      </c>
      <c r="BG609" t="s">
        <v>1809</v>
      </c>
      <c r="BH609" t="s">
        <v>1809</v>
      </c>
      <c r="BI609" t="s">
        <v>1809</v>
      </c>
      <c r="BJ609" t="s">
        <v>1809</v>
      </c>
      <c r="BK609" t="s">
        <v>1809</v>
      </c>
      <c r="BL609" t="s">
        <v>1809</v>
      </c>
      <c r="BM609" t="s">
        <v>1809</v>
      </c>
      <c r="BN609" t="s">
        <v>1809</v>
      </c>
      <c r="BO609" t="s">
        <v>1809</v>
      </c>
      <c r="BP609" t="s">
        <v>1809</v>
      </c>
      <c r="BQ609" t="s">
        <v>1809</v>
      </c>
      <c r="BR609" t="s">
        <v>1809</v>
      </c>
      <c r="BS609" t="s">
        <v>1809</v>
      </c>
      <c r="BT609" t="s">
        <v>1809</v>
      </c>
      <c r="BU609" t="s">
        <v>1809</v>
      </c>
      <c r="BV609">
        <v>0</v>
      </c>
      <c r="BW609" t="s">
        <v>1809</v>
      </c>
      <c r="BX609" t="s">
        <v>1809</v>
      </c>
      <c r="BY609" t="s">
        <v>1809</v>
      </c>
      <c r="BZ609" t="s">
        <v>1809</v>
      </c>
      <c r="CA609" t="s">
        <v>1809</v>
      </c>
      <c r="CB609" t="s">
        <v>1809</v>
      </c>
      <c r="CC609" t="s">
        <v>1809</v>
      </c>
      <c r="CD609" t="s">
        <v>1809</v>
      </c>
      <c r="CE609" t="s">
        <v>1809</v>
      </c>
      <c r="CF609" t="s">
        <v>1809</v>
      </c>
      <c r="CG609" t="s">
        <v>1809</v>
      </c>
      <c r="CH609">
        <v>0</v>
      </c>
      <c r="CI609" t="s">
        <v>1809</v>
      </c>
      <c r="CJ609" t="s">
        <v>1809</v>
      </c>
      <c r="CK609" t="s">
        <v>1809</v>
      </c>
      <c r="CL609" t="s">
        <v>1809</v>
      </c>
      <c r="CM609" t="s">
        <v>1809</v>
      </c>
      <c r="CN609" t="s">
        <v>1809</v>
      </c>
      <c r="CO609" t="s">
        <v>1809</v>
      </c>
      <c r="CP609" t="s">
        <v>1809</v>
      </c>
      <c r="CQ609" t="s">
        <v>1809</v>
      </c>
      <c r="CR609" t="s">
        <v>1809</v>
      </c>
      <c r="CS609" t="s">
        <v>1809</v>
      </c>
      <c r="CT609" t="s">
        <v>1809</v>
      </c>
      <c r="CU609" t="s">
        <v>1809</v>
      </c>
      <c r="CV609" t="s">
        <v>1809</v>
      </c>
      <c r="CW609" t="s">
        <v>1809</v>
      </c>
      <c r="CX609" t="s">
        <v>1809</v>
      </c>
      <c r="CY609" t="s">
        <v>1809</v>
      </c>
      <c r="CZ609" t="s">
        <v>1809</v>
      </c>
      <c r="DA609" t="s">
        <v>1809</v>
      </c>
      <c r="DB609" t="s">
        <v>1809</v>
      </c>
      <c r="DC609" t="s">
        <v>1809</v>
      </c>
      <c r="DD609" t="s">
        <v>1809</v>
      </c>
      <c r="DE609" t="s">
        <v>1809</v>
      </c>
      <c r="DF609" t="s">
        <v>1809</v>
      </c>
      <c r="DG609" t="s">
        <v>1809</v>
      </c>
      <c r="DH609" t="s">
        <v>1809</v>
      </c>
      <c r="DI609" t="s">
        <v>1809</v>
      </c>
      <c r="DJ609" t="s">
        <v>1809</v>
      </c>
      <c r="DK609" t="s">
        <v>1809</v>
      </c>
      <c r="DL609" t="s">
        <v>1809</v>
      </c>
      <c r="DM609" t="s">
        <v>1809</v>
      </c>
      <c r="DN609" t="s">
        <v>1809</v>
      </c>
      <c r="DO609" t="s">
        <v>1809</v>
      </c>
      <c r="DP609" t="s">
        <v>1809</v>
      </c>
      <c r="DQ609" t="s">
        <v>1809</v>
      </c>
      <c r="DR609" t="s">
        <v>1809</v>
      </c>
      <c r="DS609" t="s">
        <v>1809</v>
      </c>
      <c r="DT609" t="s">
        <v>1809</v>
      </c>
      <c r="DU609" t="s">
        <v>1809</v>
      </c>
      <c r="DV609" t="s">
        <v>1809</v>
      </c>
      <c r="DW609">
        <v>0</v>
      </c>
      <c r="DX609">
        <v>0</v>
      </c>
      <c r="DY609">
        <v>0</v>
      </c>
      <c r="DZ609" t="s">
        <v>1809</v>
      </c>
      <c r="EA609">
        <v>1</v>
      </c>
      <c r="EB609">
        <v>0</v>
      </c>
      <c r="EC609">
        <v>0</v>
      </c>
      <c r="ED609">
        <v>0</v>
      </c>
      <c r="EE609">
        <v>0</v>
      </c>
      <c r="EF609">
        <v>1</v>
      </c>
      <c r="EG609">
        <v>0</v>
      </c>
      <c r="EH609">
        <v>0</v>
      </c>
      <c r="EI609">
        <v>1</v>
      </c>
      <c r="EJ609">
        <v>0</v>
      </c>
      <c r="EK609">
        <v>0</v>
      </c>
      <c r="EL609">
        <v>1</v>
      </c>
      <c r="EM609">
        <v>0</v>
      </c>
      <c r="EN609">
        <v>0</v>
      </c>
      <c r="EO609">
        <v>1</v>
      </c>
      <c r="EP609">
        <v>0</v>
      </c>
      <c r="EQ609">
        <v>0</v>
      </c>
      <c r="ER609">
        <v>1</v>
      </c>
      <c r="ES609">
        <v>1</v>
      </c>
      <c r="ET609">
        <v>0</v>
      </c>
      <c r="EU609">
        <v>0</v>
      </c>
      <c r="EV609">
        <v>0</v>
      </c>
      <c r="EW609">
        <v>0</v>
      </c>
    </row>
    <row r="610" spans="1:153" x14ac:dyDescent="0.35">
      <c r="A610" t="s">
        <v>1493</v>
      </c>
      <c r="B610" s="1">
        <v>42209</v>
      </c>
      <c r="C610" s="1">
        <v>42529</v>
      </c>
      <c r="D610">
        <v>1</v>
      </c>
      <c r="E610">
        <v>0</v>
      </c>
      <c r="F610">
        <v>1</v>
      </c>
      <c r="G610">
        <v>0</v>
      </c>
      <c r="H610">
        <v>0</v>
      </c>
      <c r="I610">
        <v>0</v>
      </c>
      <c r="J610">
        <v>1</v>
      </c>
      <c r="K610">
        <v>4</v>
      </c>
      <c r="L610">
        <v>0</v>
      </c>
      <c r="M610">
        <v>1</v>
      </c>
      <c r="N610">
        <v>1</v>
      </c>
      <c r="O610">
        <v>1</v>
      </c>
      <c r="P610">
        <v>1</v>
      </c>
      <c r="Q610">
        <v>0</v>
      </c>
      <c r="R610">
        <v>0</v>
      </c>
      <c r="S610">
        <v>0</v>
      </c>
      <c r="T610">
        <v>0</v>
      </c>
      <c r="U610">
        <v>0</v>
      </c>
      <c r="V610">
        <v>0</v>
      </c>
      <c r="W610">
        <v>0</v>
      </c>
      <c r="X610">
        <v>1</v>
      </c>
      <c r="Y610">
        <v>1</v>
      </c>
      <c r="Z610">
        <v>1</v>
      </c>
      <c r="AA610">
        <v>1</v>
      </c>
      <c r="AB610">
        <v>1</v>
      </c>
      <c r="AC610">
        <v>1</v>
      </c>
      <c r="AD610">
        <v>1</v>
      </c>
      <c r="AE610">
        <v>1</v>
      </c>
      <c r="AF610">
        <v>1</v>
      </c>
      <c r="AG610">
        <v>0</v>
      </c>
      <c r="AH610">
        <v>0</v>
      </c>
      <c r="AI610">
        <v>0</v>
      </c>
      <c r="AJ610">
        <v>0</v>
      </c>
      <c r="AK610">
        <v>0</v>
      </c>
      <c r="AL610">
        <v>1</v>
      </c>
      <c r="AM610">
        <v>0</v>
      </c>
      <c r="AN610">
        <v>0</v>
      </c>
      <c r="AO610">
        <v>0</v>
      </c>
      <c r="AP610" t="s">
        <v>1809</v>
      </c>
      <c r="AQ610" t="s">
        <v>1809</v>
      </c>
      <c r="AR610" t="s">
        <v>1809</v>
      </c>
      <c r="AS610" t="s">
        <v>1809</v>
      </c>
      <c r="AT610" t="s">
        <v>1809</v>
      </c>
      <c r="AU610" t="s">
        <v>1809</v>
      </c>
      <c r="AV610" t="s">
        <v>1809</v>
      </c>
      <c r="AW610" t="s">
        <v>1809</v>
      </c>
      <c r="AX610" t="s">
        <v>1809</v>
      </c>
      <c r="AY610" t="s">
        <v>1809</v>
      </c>
      <c r="AZ610">
        <v>0</v>
      </c>
      <c r="BA610" t="s">
        <v>1809</v>
      </c>
      <c r="BB610" t="s">
        <v>1809</v>
      </c>
      <c r="BC610" t="s">
        <v>1809</v>
      </c>
      <c r="BD610" t="s">
        <v>1809</v>
      </c>
      <c r="BE610" t="s">
        <v>1809</v>
      </c>
      <c r="BF610" t="s">
        <v>1809</v>
      </c>
      <c r="BG610" t="s">
        <v>1809</v>
      </c>
      <c r="BH610" t="s">
        <v>1809</v>
      </c>
      <c r="BI610" t="s">
        <v>1809</v>
      </c>
      <c r="BJ610" t="s">
        <v>1809</v>
      </c>
      <c r="BK610" t="s">
        <v>1809</v>
      </c>
      <c r="BL610" t="s">
        <v>1809</v>
      </c>
      <c r="BM610" t="s">
        <v>1809</v>
      </c>
      <c r="BN610" t="s">
        <v>1809</v>
      </c>
      <c r="BO610" t="s">
        <v>1809</v>
      </c>
      <c r="BP610" t="s">
        <v>1809</v>
      </c>
      <c r="BQ610" t="s">
        <v>1809</v>
      </c>
      <c r="BR610" t="s">
        <v>1809</v>
      </c>
      <c r="BS610" t="s">
        <v>1809</v>
      </c>
      <c r="BT610" t="s">
        <v>1809</v>
      </c>
      <c r="BU610" t="s">
        <v>1809</v>
      </c>
      <c r="BV610">
        <v>0</v>
      </c>
      <c r="BW610" t="s">
        <v>1809</v>
      </c>
      <c r="BX610" t="s">
        <v>1809</v>
      </c>
      <c r="BY610" t="s">
        <v>1809</v>
      </c>
      <c r="BZ610" t="s">
        <v>1809</v>
      </c>
      <c r="CA610" t="s">
        <v>1809</v>
      </c>
      <c r="CB610" t="s">
        <v>1809</v>
      </c>
      <c r="CC610" t="s">
        <v>1809</v>
      </c>
      <c r="CD610" t="s">
        <v>1809</v>
      </c>
      <c r="CE610" t="s">
        <v>1809</v>
      </c>
      <c r="CF610" t="s">
        <v>1809</v>
      </c>
      <c r="CG610" t="s">
        <v>1809</v>
      </c>
      <c r="CH610">
        <v>0</v>
      </c>
      <c r="CI610" t="s">
        <v>1809</v>
      </c>
      <c r="CJ610" t="s">
        <v>1809</v>
      </c>
      <c r="CK610" t="s">
        <v>1809</v>
      </c>
      <c r="CL610" t="s">
        <v>1809</v>
      </c>
      <c r="CM610" t="s">
        <v>1809</v>
      </c>
      <c r="CN610" t="s">
        <v>1809</v>
      </c>
      <c r="CO610" t="s">
        <v>1809</v>
      </c>
      <c r="CP610" t="s">
        <v>1809</v>
      </c>
      <c r="CQ610" t="s">
        <v>1809</v>
      </c>
      <c r="CR610" t="s">
        <v>1809</v>
      </c>
      <c r="CS610" t="s">
        <v>1809</v>
      </c>
      <c r="CT610" t="s">
        <v>1809</v>
      </c>
      <c r="CU610" t="s">
        <v>1809</v>
      </c>
      <c r="CV610" t="s">
        <v>1809</v>
      </c>
      <c r="CW610" t="s">
        <v>1809</v>
      </c>
      <c r="CX610" t="s">
        <v>1809</v>
      </c>
      <c r="CY610" t="s">
        <v>1809</v>
      </c>
      <c r="CZ610" t="s">
        <v>1809</v>
      </c>
      <c r="DA610" t="s">
        <v>1809</v>
      </c>
      <c r="DB610" t="s">
        <v>1809</v>
      </c>
      <c r="DC610" t="s">
        <v>1809</v>
      </c>
      <c r="DD610" t="s">
        <v>1809</v>
      </c>
      <c r="DE610" t="s">
        <v>1809</v>
      </c>
      <c r="DF610" t="s">
        <v>1809</v>
      </c>
      <c r="DG610" t="s">
        <v>1809</v>
      </c>
      <c r="DH610" t="s">
        <v>1809</v>
      </c>
      <c r="DI610" t="s">
        <v>1809</v>
      </c>
      <c r="DJ610" t="s">
        <v>1809</v>
      </c>
      <c r="DK610" t="s">
        <v>1809</v>
      </c>
      <c r="DL610" t="s">
        <v>1809</v>
      </c>
      <c r="DM610" t="s">
        <v>1809</v>
      </c>
      <c r="DN610" t="s">
        <v>1809</v>
      </c>
      <c r="DO610" t="s">
        <v>1809</v>
      </c>
      <c r="DP610" t="s">
        <v>1809</v>
      </c>
      <c r="DQ610" t="s">
        <v>1809</v>
      </c>
      <c r="DR610" t="s">
        <v>1809</v>
      </c>
      <c r="DS610" t="s">
        <v>1809</v>
      </c>
      <c r="DT610" t="s">
        <v>1809</v>
      </c>
      <c r="DU610" t="s">
        <v>1809</v>
      </c>
      <c r="DV610" t="s">
        <v>1809</v>
      </c>
      <c r="DW610">
        <v>0</v>
      </c>
      <c r="DX610">
        <v>0</v>
      </c>
      <c r="DY610">
        <v>0</v>
      </c>
      <c r="DZ610" t="s">
        <v>1809</v>
      </c>
      <c r="EA610">
        <v>1</v>
      </c>
      <c r="EB610">
        <v>0</v>
      </c>
      <c r="EC610">
        <v>0</v>
      </c>
      <c r="ED610">
        <v>0</v>
      </c>
      <c r="EE610">
        <v>0</v>
      </c>
      <c r="EF610">
        <v>1</v>
      </c>
      <c r="EG610">
        <v>0</v>
      </c>
      <c r="EH610">
        <v>0</v>
      </c>
      <c r="EI610">
        <v>1</v>
      </c>
      <c r="EJ610">
        <v>0</v>
      </c>
      <c r="EK610">
        <v>0</v>
      </c>
      <c r="EL610">
        <v>1</v>
      </c>
      <c r="EM610">
        <v>0</v>
      </c>
      <c r="EN610">
        <v>0</v>
      </c>
      <c r="EO610">
        <v>1</v>
      </c>
      <c r="EP610">
        <v>0</v>
      </c>
      <c r="EQ610">
        <v>0</v>
      </c>
      <c r="ER610">
        <v>1</v>
      </c>
      <c r="ES610">
        <v>1</v>
      </c>
      <c r="ET610">
        <v>0</v>
      </c>
      <c r="EU610">
        <v>0</v>
      </c>
      <c r="EV610">
        <v>0</v>
      </c>
      <c r="EW610">
        <v>0</v>
      </c>
    </row>
    <row r="611" spans="1:153" x14ac:dyDescent="0.35">
      <c r="A611" t="s">
        <v>1493</v>
      </c>
      <c r="B611" s="1">
        <v>42530</v>
      </c>
      <c r="C611" s="1">
        <v>42589</v>
      </c>
      <c r="D611">
        <v>1</v>
      </c>
      <c r="E611">
        <v>0</v>
      </c>
      <c r="F611">
        <v>1</v>
      </c>
      <c r="G611">
        <v>0</v>
      </c>
      <c r="H611">
        <v>0</v>
      </c>
      <c r="I611">
        <v>0</v>
      </c>
      <c r="J611">
        <v>1</v>
      </c>
      <c r="K611">
        <v>4</v>
      </c>
      <c r="L611">
        <v>0</v>
      </c>
      <c r="M611">
        <v>1</v>
      </c>
      <c r="N611">
        <v>1</v>
      </c>
      <c r="O611">
        <v>1</v>
      </c>
      <c r="P611">
        <v>1</v>
      </c>
      <c r="Q611">
        <v>0</v>
      </c>
      <c r="R611">
        <v>0</v>
      </c>
      <c r="S611">
        <v>0</v>
      </c>
      <c r="T611">
        <v>0</v>
      </c>
      <c r="U611">
        <v>0</v>
      </c>
      <c r="V611">
        <v>0</v>
      </c>
      <c r="W611">
        <v>0</v>
      </c>
      <c r="X611">
        <v>1</v>
      </c>
      <c r="Y611">
        <v>1</v>
      </c>
      <c r="Z611">
        <v>1</v>
      </c>
      <c r="AA611">
        <v>1</v>
      </c>
      <c r="AB611">
        <v>1</v>
      </c>
      <c r="AC611">
        <v>1</v>
      </c>
      <c r="AD611">
        <v>1</v>
      </c>
      <c r="AE611">
        <v>1</v>
      </c>
      <c r="AF611">
        <v>1</v>
      </c>
      <c r="AG611">
        <v>0</v>
      </c>
      <c r="AH611">
        <v>0</v>
      </c>
      <c r="AI611">
        <v>0</v>
      </c>
      <c r="AJ611">
        <v>0</v>
      </c>
      <c r="AK611">
        <v>0</v>
      </c>
      <c r="AL611">
        <v>1</v>
      </c>
      <c r="AM611">
        <v>0</v>
      </c>
      <c r="AN611">
        <v>0</v>
      </c>
      <c r="AO611">
        <v>0</v>
      </c>
      <c r="AP611" t="s">
        <v>1809</v>
      </c>
      <c r="AQ611" t="s">
        <v>1809</v>
      </c>
      <c r="AR611" t="s">
        <v>1809</v>
      </c>
      <c r="AS611" t="s">
        <v>1809</v>
      </c>
      <c r="AT611" t="s">
        <v>1809</v>
      </c>
      <c r="AU611" t="s">
        <v>1809</v>
      </c>
      <c r="AV611" t="s">
        <v>1809</v>
      </c>
      <c r="AW611" t="s">
        <v>1809</v>
      </c>
      <c r="AX611" t="s">
        <v>1809</v>
      </c>
      <c r="AY611" t="s">
        <v>1809</v>
      </c>
      <c r="AZ611">
        <v>0</v>
      </c>
      <c r="BA611" t="s">
        <v>1809</v>
      </c>
      <c r="BB611" t="s">
        <v>1809</v>
      </c>
      <c r="BC611" t="s">
        <v>1809</v>
      </c>
      <c r="BD611" t="s">
        <v>1809</v>
      </c>
      <c r="BE611" t="s">
        <v>1809</v>
      </c>
      <c r="BF611" t="s">
        <v>1809</v>
      </c>
      <c r="BG611" t="s">
        <v>1809</v>
      </c>
      <c r="BH611" t="s">
        <v>1809</v>
      </c>
      <c r="BI611" t="s">
        <v>1809</v>
      </c>
      <c r="BJ611" t="s">
        <v>1809</v>
      </c>
      <c r="BK611" t="s">
        <v>1809</v>
      </c>
      <c r="BL611" t="s">
        <v>1809</v>
      </c>
      <c r="BM611" t="s">
        <v>1809</v>
      </c>
      <c r="BN611" t="s">
        <v>1809</v>
      </c>
      <c r="BO611" t="s">
        <v>1809</v>
      </c>
      <c r="BP611" t="s">
        <v>1809</v>
      </c>
      <c r="BQ611" t="s">
        <v>1809</v>
      </c>
      <c r="BR611" t="s">
        <v>1809</v>
      </c>
      <c r="BS611" t="s">
        <v>1809</v>
      </c>
      <c r="BT611" t="s">
        <v>1809</v>
      </c>
      <c r="BU611" t="s">
        <v>1809</v>
      </c>
      <c r="BV611">
        <v>0</v>
      </c>
      <c r="BW611" t="s">
        <v>1809</v>
      </c>
      <c r="BX611" t="s">
        <v>1809</v>
      </c>
      <c r="BY611" t="s">
        <v>1809</v>
      </c>
      <c r="BZ611" t="s">
        <v>1809</v>
      </c>
      <c r="CA611" t="s">
        <v>1809</v>
      </c>
      <c r="CB611" t="s">
        <v>1809</v>
      </c>
      <c r="CC611" t="s">
        <v>1809</v>
      </c>
      <c r="CD611" t="s">
        <v>1809</v>
      </c>
      <c r="CE611" t="s">
        <v>1809</v>
      </c>
      <c r="CF611" t="s">
        <v>1809</v>
      </c>
      <c r="CG611" t="s">
        <v>1809</v>
      </c>
      <c r="CH611">
        <v>0</v>
      </c>
      <c r="CI611" t="s">
        <v>1809</v>
      </c>
      <c r="CJ611" t="s">
        <v>1809</v>
      </c>
      <c r="CK611" t="s">
        <v>1809</v>
      </c>
      <c r="CL611" t="s">
        <v>1809</v>
      </c>
      <c r="CM611" t="s">
        <v>1809</v>
      </c>
      <c r="CN611" t="s">
        <v>1809</v>
      </c>
      <c r="CO611" t="s">
        <v>1809</v>
      </c>
      <c r="CP611" t="s">
        <v>1809</v>
      </c>
      <c r="CQ611" t="s">
        <v>1809</v>
      </c>
      <c r="CR611" t="s">
        <v>1809</v>
      </c>
      <c r="CS611" t="s">
        <v>1809</v>
      </c>
      <c r="CT611" t="s">
        <v>1809</v>
      </c>
      <c r="CU611" t="s">
        <v>1809</v>
      </c>
      <c r="CV611" t="s">
        <v>1809</v>
      </c>
      <c r="CW611" t="s">
        <v>1809</v>
      </c>
      <c r="CX611" t="s">
        <v>1809</v>
      </c>
      <c r="CY611" t="s">
        <v>1809</v>
      </c>
      <c r="CZ611" t="s">
        <v>1809</v>
      </c>
      <c r="DA611" t="s">
        <v>1809</v>
      </c>
      <c r="DB611" t="s">
        <v>1809</v>
      </c>
      <c r="DC611" t="s">
        <v>1809</v>
      </c>
      <c r="DD611" t="s">
        <v>1809</v>
      </c>
      <c r="DE611" t="s">
        <v>1809</v>
      </c>
      <c r="DF611" t="s">
        <v>1809</v>
      </c>
      <c r="DG611" t="s">
        <v>1809</v>
      </c>
      <c r="DH611" t="s">
        <v>1809</v>
      </c>
      <c r="DI611" t="s">
        <v>1809</v>
      </c>
      <c r="DJ611" t="s">
        <v>1809</v>
      </c>
      <c r="DK611" t="s">
        <v>1809</v>
      </c>
      <c r="DL611" t="s">
        <v>1809</v>
      </c>
      <c r="DM611" t="s">
        <v>1809</v>
      </c>
      <c r="DN611" t="s">
        <v>1809</v>
      </c>
      <c r="DO611" t="s">
        <v>1809</v>
      </c>
      <c r="DP611" t="s">
        <v>1809</v>
      </c>
      <c r="DQ611" t="s">
        <v>1809</v>
      </c>
      <c r="DR611" t="s">
        <v>1809</v>
      </c>
      <c r="DS611" t="s">
        <v>1809</v>
      </c>
      <c r="DT611" t="s">
        <v>1809</v>
      </c>
      <c r="DU611" t="s">
        <v>1809</v>
      </c>
      <c r="DV611" t="s">
        <v>1809</v>
      </c>
      <c r="DW611">
        <v>0</v>
      </c>
      <c r="DX611">
        <v>0</v>
      </c>
      <c r="DY611">
        <v>0</v>
      </c>
      <c r="DZ611" t="s">
        <v>1809</v>
      </c>
      <c r="EA611">
        <v>1</v>
      </c>
      <c r="EB611">
        <v>0</v>
      </c>
      <c r="EC611">
        <v>0</v>
      </c>
      <c r="ED611">
        <v>0</v>
      </c>
      <c r="EE611">
        <v>0</v>
      </c>
      <c r="EF611">
        <v>1</v>
      </c>
      <c r="EG611">
        <v>0</v>
      </c>
      <c r="EH611">
        <v>0</v>
      </c>
      <c r="EI611">
        <v>1</v>
      </c>
      <c r="EJ611">
        <v>0</v>
      </c>
      <c r="EK611">
        <v>0</v>
      </c>
      <c r="EL611">
        <v>1</v>
      </c>
      <c r="EM611">
        <v>0</v>
      </c>
      <c r="EN611">
        <v>0</v>
      </c>
      <c r="EO611">
        <v>1</v>
      </c>
      <c r="EP611">
        <v>0</v>
      </c>
      <c r="EQ611">
        <v>0</v>
      </c>
      <c r="ER611">
        <v>1</v>
      </c>
      <c r="ES611">
        <v>1</v>
      </c>
      <c r="ET611">
        <v>0</v>
      </c>
      <c r="EU611">
        <v>0</v>
      </c>
      <c r="EV611">
        <v>0</v>
      </c>
      <c r="EW611">
        <v>0</v>
      </c>
    </row>
    <row r="612" spans="1:153" x14ac:dyDescent="0.35">
      <c r="A612" t="s">
        <v>1493</v>
      </c>
      <c r="B612" s="1">
        <v>42590</v>
      </c>
      <c r="C612" s="1">
        <v>42938</v>
      </c>
      <c r="D612">
        <v>1</v>
      </c>
      <c r="E612">
        <v>0</v>
      </c>
      <c r="F612">
        <v>1</v>
      </c>
      <c r="G612">
        <v>0</v>
      </c>
      <c r="H612">
        <v>0</v>
      </c>
      <c r="I612">
        <v>0</v>
      </c>
      <c r="J612">
        <v>1</v>
      </c>
      <c r="K612">
        <v>2</v>
      </c>
      <c r="L612">
        <v>0</v>
      </c>
      <c r="M612">
        <v>1</v>
      </c>
      <c r="N612">
        <v>1</v>
      </c>
      <c r="O612">
        <v>1</v>
      </c>
      <c r="P612">
        <v>1</v>
      </c>
      <c r="Q612">
        <v>0</v>
      </c>
      <c r="R612">
        <v>0</v>
      </c>
      <c r="S612">
        <v>0</v>
      </c>
      <c r="T612">
        <v>0</v>
      </c>
      <c r="U612">
        <v>0</v>
      </c>
      <c r="V612">
        <v>0</v>
      </c>
      <c r="W612">
        <v>0</v>
      </c>
      <c r="X612">
        <v>1</v>
      </c>
      <c r="Y612">
        <v>1</v>
      </c>
      <c r="Z612">
        <v>1</v>
      </c>
      <c r="AA612">
        <v>1</v>
      </c>
      <c r="AB612">
        <v>1</v>
      </c>
      <c r="AC612">
        <v>1</v>
      </c>
      <c r="AD612">
        <v>1</v>
      </c>
      <c r="AE612">
        <v>1</v>
      </c>
      <c r="AF612">
        <v>1</v>
      </c>
      <c r="AG612">
        <v>0</v>
      </c>
      <c r="AH612">
        <v>0</v>
      </c>
      <c r="AI612">
        <v>0</v>
      </c>
      <c r="AJ612">
        <v>0</v>
      </c>
      <c r="AK612">
        <v>0</v>
      </c>
      <c r="AL612">
        <v>1</v>
      </c>
      <c r="AM612">
        <v>0</v>
      </c>
      <c r="AN612">
        <v>0</v>
      </c>
      <c r="AO612">
        <v>0</v>
      </c>
      <c r="AP612" t="s">
        <v>1809</v>
      </c>
      <c r="AQ612" t="s">
        <v>1809</v>
      </c>
      <c r="AR612" t="s">
        <v>1809</v>
      </c>
      <c r="AS612" t="s">
        <v>1809</v>
      </c>
      <c r="AT612" t="s">
        <v>1809</v>
      </c>
      <c r="AU612" t="s">
        <v>1809</v>
      </c>
      <c r="AV612" t="s">
        <v>1809</v>
      </c>
      <c r="AW612" t="s">
        <v>1809</v>
      </c>
      <c r="AX612" t="s">
        <v>1809</v>
      </c>
      <c r="AY612" t="s">
        <v>1809</v>
      </c>
      <c r="AZ612">
        <v>0</v>
      </c>
      <c r="BA612" t="s">
        <v>1809</v>
      </c>
      <c r="BB612" t="s">
        <v>1809</v>
      </c>
      <c r="BC612" t="s">
        <v>1809</v>
      </c>
      <c r="BD612" t="s">
        <v>1809</v>
      </c>
      <c r="BE612" t="s">
        <v>1809</v>
      </c>
      <c r="BF612" t="s">
        <v>1809</v>
      </c>
      <c r="BG612" t="s">
        <v>1809</v>
      </c>
      <c r="BH612" t="s">
        <v>1809</v>
      </c>
      <c r="BI612" t="s">
        <v>1809</v>
      </c>
      <c r="BJ612" t="s">
        <v>1809</v>
      </c>
      <c r="BK612" t="s">
        <v>1809</v>
      </c>
      <c r="BL612" t="s">
        <v>1809</v>
      </c>
      <c r="BM612" t="s">
        <v>1809</v>
      </c>
      <c r="BN612" t="s">
        <v>1809</v>
      </c>
      <c r="BO612" t="s">
        <v>1809</v>
      </c>
      <c r="BP612" t="s">
        <v>1809</v>
      </c>
      <c r="BQ612" t="s">
        <v>1809</v>
      </c>
      <c r="BR612" t="s">
        <v>1809</v>
      </c>
      <c r="BS612" t="s">
        <v>1809</v>
      </c>
      <c r="BT612" t="s">
        <v>1809</v>
      </c>
      <c r="BU612" t="s">
        <v>1809</v>
      </c>
      <c r="BV612">
        <v>0</v>
      </c>
      <c r="BW612" t="s">
        <v>1809</v>
      </c>
      <c r="BX612" t="s">
        <v>1809</v>
      </c>
      <c r="BY612" t="s">
        <v>1809</v>
      </c>
      <c r="BZ612" t="s">
        <v>1809</v>
      </c>
      <c r="CA612" t="s">
        <v>1809</v>
      </c>
      <c r="CB612" t="s">
        <v>1809</v>
      </c>
      <c r="CC612" t="s">
        <v>1809</v>
      </c>
      <c r="CD612" t="s">
        <v>1809</v>
      </c>
      <c r="CE612" t="s">
        <v>1809</v>
      </c>
      <c r="CF612" t="s">
        <v>1809</v>
      </c>
      <c r="CG612" t="s">
        <v>1809</v>
      </c>
      <c r="CH612">
        <v>0</v>
      </c>
      <c r="CI612" t="s">
        <v>1809</v>
      </c>
      <c r="CJ612" t="s">
        <v>1809</v>
      </c>
      <c r="CK612" t="s">
        <v>1809</v>
      </c>
      <c r="CL612" t="s">
        <v>1809</v>
      </c>
      <c r="CM612" t="s">
        <v>1809</v>
      </c>
      <c r="CN612" t="s">
        <v>1809</v>
      </c>
      <c r="CO612" t="s">
        <v>1809</v>
      </c>
      <c r="CP612" t="s">
        <v>1809</v>
      </c>
      <c r="CQ612" t="s">
        <v>1809</v>
      </c>
      <c r="CR612" t="s">
        <v>1809</v>
      </c>
      <c r="CS612" t="s">
        <v>1809</v>
      </c>
      <c r="CT612" t="s">
        <v>1809</v>
      </c>
      <c r="CU612" t="s">
        <v>1809</v>
      </c>
      <c r="CV612" t="s">
        <v>1809</v>
      </c>
      <c r="CW612" t="s">
        <v>1809</v>
      </c>
      <c r="CX612" t="s">
        <v>1809</v>
      </c>
      <c r="CY612" t="s">
        <v>1809</v>
      </c>
      <c r="CZ612" t="s">
        <v>1809</v>
      </c>
      <c r="DA612" t="s">
        <v>1809</v>
      </c>
      <c r="DB612" t="s">
        <v>1809</v>
      </c>
      <c r="DC612" t="s">
        <v>1809</v>
      </c>
      <c r="DD612" t="s">
        <v>1809</v>
      </c>
      <c r="DE612" t="s">
        <v>1809</v>
      </c>
      <c r="DF612" t="s">
        <v>1809</v>
      </c>
      <c r="DG612" t="s">
        <v>1809</v>
      </c>
      <c r="DH612" t="s">
        <v>1809</v>
      </c>
      <c r="DI612" t="s">
        <v>1809</v>
      </c>
      <c r="DJ612" t="s">
        <v>1809</v>
      </c>
      <c r="DK612" t="s">
        <v>1809</v>
      </c>
      <c r="DL612" t="s">
        <v>1809</v>
      </c>
      <c r="DM612" t="s">
        <v>1809</v>
      </c>
      <c r="DN612" t="s">
        <v>1809</v>
      </c>
      <c r="DO612" t="s">
        <v>1809</v>
      </c>
      <c r="DP612" t="s">
        <v>1809</v>
      </c>
      <c r="DQ612" t="s">
        <v>1809</v>
      </c>
      <c r="DR612" t="s">
        <v>1809</v>
      </c>
      <c r="DS612" t="s">
        <v>1809</v>
      </c>
      <c r="DT612" t="s">
        <v>1809</v>
      </c>
      <c r="DU612" t="s">
        <v>1809</v>
      </c>
      <c r="DV612" t="s">
        <v>1809</v>
      </c>
      <c r="DW612">
        <v>0</v>
      </c>
      <c r="DX612">
        <v>0</v>
      </c>
      <c r="DY612">
        <v>0</v>
      </c>
      <c r="DZ612" t="s">
        <v>1809</v>
      </c>
      <c r="EA612">
        <v>1</v>
      </c>
      <c r="EB612">
        <v>0</v>
      </c>
      <c r="EC612">
        <v>0</v>
      </c>
      <c r="ED612">
        <v>0</v>
      </c>
      <c r="EE612">
        <v>0</v>
      </c>
      <c r="EF612">
        <v>1</v>
      </c>
      <c r="EG612">
        <v>0</v>
      </c>
      <c r="EH612">
        <v>0</v>
      </c>
      <c r="EI612">
        <v>1</v>
      </c>
      <c r="EJ612">
        <v>0</v>
      </c>
      <c r="EK612">
        <v>0</v>
      </c>
      <c r="EL612">
        <v>1</v>
      </c>
      <c r="EM612">
        <v>0</v>
      </c>
      <c r="EN612">
        <v>0</v>
      </c>
      <c r="EO612">
        <v>1</v>
      </c>
      <c r="EP612">
        <v>0</v>
      </c>
      <c r="EQ612">
        <v>0</v>
      </c>
      <c r="ER612">
        <v>1</v>
      </c>
      <c r="ES612">
        <v>1</v>
      </c>
      <c r="ET612">
        <v>0</v>
      </c>
      <c r="EU612">
        <v>0</v>
      </c>
      <c r="EV612">
        <v>0</v>
      </c>
      <c r="EW612">
        <v>0</v>
      </c>
    </row>
    <row r="613" spans="1:153" x14ac:dyDescent="0.35">
      <c r="A613" t="s">
        <v>1493</v>
      </c>
      <c r="B613" s="1">
        <v>42939</v>
      </c>
      <c r="C613" s="1">
        <v>43014</v>
      </c>
      <c r="D613">
        <v>1</v>
      </c>
      <c r="E613">
        <v>0</v>
      </c>
      <c r="F613">
        <v>1</v>
      </c>
      <c r="G613">
        <v>0</v>
      </c>
      <c r="H613">
        <v>0</v>
      </c>
      <c r="I613">
        <v>0</v>
      </c>
      <c r="J613">
        <v>1</v>
      </c>
      <c r="K613">
        <v>2</v>
      </c>
      <c r="L613">
        <v>0</v>
      </c>
      <c r="M613">
        <v>1</v>
      </c>
      <c r="N613">
        <v>1</v>
      </c>
      <c r="O613">
        <v>1</v>
      </c>
      <c r="P613">
        <v>1</v>
      </c>
      <c r="Q613">
        <v>0</v>
      </c>
      <c r="R613">
        <v>0</v>
      </c>
      <c r="S613">
        <v>0</v>
      </c>
      <c r="T613">
        <v>0</v>
      </c>
      <c r="U613">
        <v>0</v>
      </c>
      <c r="V613">
        <v>0</v>
      </c>
      <c r="W613">
        <v>0</v>
      </c>
      <c r="X613">
        <v>1</v>
      </c>
      <c r="Y613">
        <v>1</v>
      </c>
      <c r="Z613">
        <v>1</v>
      </c>
      <c r="AA613">
        <v>1</v>
      </c>
      <c r="AB613">
        <v>1</v>
      </c>
      <c r="AC613">
        <v>1</v>
      </c>
      <c r="AD613">
        <v>1</v>
      </c>
      <c r="AE613">
        <v>1</v>
      </c>
      <c r="AF613">
        <v>1</v>
      </c>
      <c r="AG613">
        <v>0</v>
      </c>
      <c r="AH613">
        <v>0</v>
      </c>
      <c r="AI613">
        <v>0</v>
      </c>
      <c r="AJ613">
        <v>0</v>
      </c>
      <c r="AK613">
        <v>0</v>
      </c>
      <c r="AL613">
        <v>1</v>
      </c>
      <c r="AM613">
        <v>0</v>
      </c>
      <c r="AN613">
        <v>0</v>
      </c>
      <c r="AO613">
        <v>0</v>
      </c>
      <c r="AP613" t="s">
        <v>1809</v>
      </c>
      <c r="AQ613" t="s">
        <v>1809</v>
      </c>
      <c r="AR613" t="s">
        <v>1809</v>
      </c>
      <c r="AS613" t="s">
        <v>1809</v>
      </c>
      <c r="AT613" t="s">
        <v>1809</v>
      </c>
      <c r="AU613" t="s">
        <v>1809</v>
      </c>
      <c r="AV613" t="s">
        <v>1809</v>
      </c>
      <c r="AW613" t="s">
        <v>1809</v>
      </c>
      <c r="AX613" t="s">
        <v>1809</v>
      </c>
      <c r="AY613" t="s">
        <v>1809</v>
      </c>
      <c r="AZ613">
        <v>0</v>
      </c>
      <c r="BA613" t="s">
        <v>1809</v>
      </c>
      <c r="BB613" t="s">
        <v>1809</v>
      </c>
      <c r="BC613" t="s">
        <v>1809</v>
      </c>
      <c r="BD613" t="s">
        <v>1809</v>
      </c>
      <c r="BE613" t="s">
        <v>1809</v>
      </c>
      <c r="BF613" t="s">
        <v>1809</v>
      </c>
      <c r="BG613" t="s">
        <v>1809</v>
      </c>
      <c r="BH613" t="s">
        <v>1809</v>
      </c>
      <c r="BI613" t="s">
        <v>1809</v>
      </c>
      <c r="BJ613" t="s">
        <v>1809</v>
      </c>
      <c r="BK613" t="s">
        <v>1809</v>
      </c>
      <c r="BL613" t="s">
        <v>1809</v>
      </c>
      <c r="BM613" t="s">
        <v>1809</v>
      </c>
      <c r="BN613" t="s">
        <v>1809</v>
      </c>
      <c r="BO613" t="s">
        <v>1809</v>
      </c>
      <c r="BP613" t="s">
        <v>1809</v>
      </c>
      <c r="BQ613" t="s">
        <v>1809</v>
      </c>
      <c r="BR613" t="s">
        <v>1809</v>
      </c>
      <c r="BS613" t="s">
        <v>1809</v>
      </c>
      <c r="BT613" t="s">
        <v>1809</v>
      </c>
      <c r="BU613" t="s">
        <v>1809</v>
      </c>
      <c r="BV613">
        <v>0</v>
      </c>
      <c r="BW613" t="s">
        <v>1809</v>
      </c>
      <c r="BX613" t="s">
        <v>1809</v>
      </c>
      <c r="BY613" t="s">
        <v>1809</v>
      </c>
      <c r="BZ613" t="s">
        <v>1809</v>
      </c>
      <c r="CA613" t="s">
        <v>1809</v>
      </c>
      <c r="CB613" t="s">
        <v>1809</v>
      </c>
      <c r="CC613" t="s">
        <v>1809</v>
      </c>
      <c r="CD613" t="s">
        <v>1809</v>
      </c>
      <c r="CE613" t="s">
        <v>1809</v>
      </c>
      <c r="CF613" t="s">
        <v>1809</v>
      </c>
      <c r="CG613" t="s">
        <v>1809</v>
      </c>
      <c r="CH613">
        <v>0</v>
      </c>
      <c r="CI613" t="s">
        <v>1809</v>
      </c>
      <c r="CJ613" t="s">
        <v>1809</v>
      </c>
      <c r="CK613" t="s">
        <v>1809</v>
      </c>
      <c r="CL613" t="s">
        <v>1809</v>
      </c>
      <c r="CM613" t="s">
        <v>1809</v>
      </c>
      <c r="CN613" t="s">
        <v>1809</v>
      </c>
      <c r="CO613" t="s">
        <v>1809</v>
      </c>
      <c r="CP613" t="s">
        <v>1809</v>
      </c>
      <c r="CQ613" t="s">
        <v>1809</v>
      </c>
      <c r="CR613" t="s">
        <v>1809</v>
      </c>
      <c r="CS613" t="s">
        <v>1809</v>
      </c>
      <c r="CT613" t="s">
        <v>1809</v>
      </c>
      <c r="CU613" t="s">
        <v>1809</v>
      </c>
      <c r="CV613" t="s">
        <v>1809</v>
      </c>
      <c r="CW613" t="s">
        <v>1809</v>
      </c>
      <c r="CX613" t="s">
        <v>1809</v>
      </c>
      <c r="CY613" t="s">
        <v>1809</v>
      </c>
      <c r="CZ613" t="s">
        <v>1809</v>
      </c>
      <c r="DA613" t="s">
        <v>1809</v>
      </c>
      <c r="DB613" t="s">
        <v>1809</v>
      </c>
      <c r="DC613" t="s">
        <v>1809</v>
      </c>
      <c r="DD613" t="s">
        <v>1809</v>
      </c>
      <c r="DE613" t="s">
        <v>1809</v>
      </c>
      <c r="DF613" t="s">
        <v>1809</v>
      </c>
      <c r="DG613" t="s">
        <v>1809</v>
      </c>
      <c r="DH613" t="s">
        <v>1809</v>
      </c>
      <c r="DI613" t="s">
        <v>1809</v>
      </c>
      <c r="DJ613" t="s">
        <v>1809</v>
      </c>
      <c r="DK613" t="s">
        <v>1809</v>
      </c>
      <c r="DL613" t="s">
        <v>1809</v>
      </c>
      <c r="DM613" t="s">
        <v>1809</v>
      </c>
      <c r="DN613" t="s">
        <v>1809</v>
      </c>
      <c r="DO613" t="s">
        <v>1809</v>
      </c>
      <c r="DP613" t="s">
        <v>1809</v>
      </c>
      <c r="DQ613" t="s">
        <v>1809</v>
      </c>
      <c r="DR613" t="s">
        <v>1809</v>
      </c>
      <c r="DS613" t="s">
        <v>1809</v>
      </c>
      <c r="DT613" t="s">
        <v>1809</v>
      </c>
      <c r="DU613" t="s">
        <v>1809</v>
      </c>
      <c r="DV613" t="s">
        <v>1809</v>
      </c>
      <c r="DW613">
        <v>0</v>
      </c>
      <c r="DX613">
        <v>0</v>
      </c>
      <c r="DY613">
        <v>0</v>
      </c>
      <c r="DZ613" t="s">
        <v>1809</v>
      </c>
      <c r="EA613">
        <v>1</v>
      </c>
      <c r="EB613">
        <v>0</v>
      </c>
      <c r="EC613">
        <v>0</v>
      </c>
      <c r="ED613">
        <v>0</v>
      </c>
      <c r="EE613">
        <v>0</v>
      </c>
      <c r="EF613">
        <v>1</v>
      </c>
      <c r="EG613">
        <v>0</v>
      </c>
      <c r="EH613">
        <v>0</v>
      </c>
      <c r="EI613">
        <v>1</v>
      </c>
      <c r="EJ613">
        <v>0</v>
      </c>
      <c r="EK613">
        <v>0</v>
      </c>
      <c r="EL613">
        <v>1</v>
      </c>
      <c r="EM613">
        <v>0</v>
      </c>
      <c r="EN613">
        <v>0</v>
      </c>
      <c r="EO613">
        <v>1</v>
      </c>
      <c r="EP613">
        <v>0</v>
      </c>
      <c r="EQ613">
        <v>0</v>
      </c>
      <c r="ER613">
        <v>1</v>
      </c>
      <c r="ES613">
        <v>1</v>
      </c>
      <c r="ET613">
        <v>0</v>
      </c>
      <c r="EU613">
        <v>0</v>
      </c>
      <c r="EV613">
        <v>0</v>
      </c>
      <c r="EW613">
        <v>0</v>
      </c>
    </row>
    <row r="614" spans="1:153" x14ac:dyDescent="0.35">
      <c r="A614" t="s">
        <v>1493</v>
      </c>
      <c r="B614" s="1">
        <v>43015</v>
      </c>
      <c r="C614" s="1">
        <v>43350</v>
      </c>
      <c r="D614">
        <v>1</v>
      </c>
      <c r="E614">
        <v>0</v>
      </c>
      <c r="F614">
        <v>1</v>
      </c>
      <c r="G614">
        <v>0</v>
      </c>
      <c r="H614">
        <v>0</v>
      </c>
      <c r="I614">
        <v>0</v>
      </c>
      <c r="J614">
        <v>1</v>
      </c>
      <c r="K614">
        <v>2</v>
      </c>
      <c r="L614">
        <v>0</v>
      </c>
      <c r="M614">
        <v>1</v>
      </c>
      <c r="N614">
        <v>1</v>
      </c>
      <c r="O614">
        <v>1</v>
      </c>
      <c r="P614">
        <v>1</v>
      </c>
      <c r="Q614">
        <v>0</v>
      </c>
      <c r="R614">
        <v>0</v>
      </c>
      <c r="S614">
        <v>0</v>
      </c>
      <c r="T614">
        <v>0</v>
      </c>
      <c r="U614">
        <v>0</v>
      </c>
      <c r="V614">
        <v>0</v>
      </c>
      <c r="W614">
        <v>0</v>
      </c>
      <c r="X614">
        <v>1</v>
      </c>
      <c r="Y614">
        <v>1</v>
      </c>
      <c r="Z614">
        <v>1</v>
      </c>
      <c r="AA614">
        <v>1</v>
      </c>
      <c r="AB614">
        <v>1</v>
      </c>
      <c r="AC614">
        <v>1</v>
      </c>
      <c r="AD614">
        <v>1</v>
      </c>
      <c r="AE614">
        <v>1</v>
      </c>
      <c r="AF614">
        <v>1</v>
      </c>
      <c r="AG614">
        <v>0</v>
      </c>
      <c r="AH614">
        <v>0</v>
      </c>
      <c r="AI614">
        <v>0</v>
      </c>
      <c r="AJ614">
        <v>0</v>
      </c>
      <c r="AK614">
        <v>0</v>
      </c>
      <c r="AL614">
        <v>1</v>
      </c>
      <c r="AM614">
        <v>0</v>
      </c>
      <c r="AN614">
        <v>0</v>
      </c>
      <c r="AO614">
        <v>0</v>
      </c>
      <c r="AP614" t="s">
        <v>1809</v>
      </c>
      <c r="AQ614" t="s">
        <v>1809</v>
      </c>
      <c r="AR614" t="s">
        <v>1809</v>
      </c>
      <c r="AS614" t="s">
        <v>1809</v>
      </c>
      <c r="AT614" t="s">
        <v>1809</v>
      </c>
      <c r="AU614" t="s">
        <v>1809</v>
      </c>
      <c r="AV614" t="s">
        <v>1809</v>
      </c>
      <c r="AW614" t="s">
        <v>1809</v>
      </c>
      <c r="AX614" t="s">
        <v>1809</v>
      </c>
      <c r="AY614" t="s">
        <v>1809</v>
      </c>
      <c r="AZ614">
        <v>0</v>
      </c>
      <c r="BA614" t="s">
        <v>1809</v>
      </c>
      <c r="BB614" t="s">
        <v>1809</v>
      </c>
      <c r="BC614" t="s">
        <v>1809</v>
      </c>
      <c r="BD614" t="s">
        <v>1809</v>
      </c>
      <c r="BE614" t="s">
        <v>1809</v>
      </c>
      <c r="BF614" t="s">
        <v>1809</v>
      </c>
      <c r="BG614" t="s">
        <v>1809</v>
      </c>
      <c r="BH614" t="s">
        <v>1809</v>
      </c>
      <c r="BI614" t="s">
        <v>1809</v>
      </c>
      <c r="BJ614" t="s">
        <v>1809</v>
      </c>
      <c r="BK614" t="s">
        <v>1809</v>
      </c>
      <c r="BL614" t="s">
        <v>1809</v>
      </c>
      <c r="BM614" t="s">
        <v>1809</v>
      </c>
      <c r="BN614" t="s">
        <v>1809</v>
      </c>
      <c r="BO614" t="s">
        <v>1809</v>
      </c>
      <c r="BP614" t="s">
        <v>1809</v>
      </c>
      <c r="BQ614" t="s">
        <v>1809</v>
      </c>
      <c r="BR614" t="s">
        <v>1809</v>
      </c>
      <c r="BS614" t="s">
        <v>1809</v>
      </c>
      <c r="BT614" t="s">
        <v>1809</v>
      </c>
      <c r="BU614" t="s">
        <v>1809</v>
      </c>
      <c r="BV614">
        <v>0</v>
      </c>
      <c r="BW614" t="s">
        <v>1809</v>
      </c>
      <c r="BX614" t="s">
        <v>1809</v>
      </c>
      <c r="BY614" t="s">
        <v>1809</v>
      </c>
      <c r="BZ614" t="s">
        <v>1809</v>
      </c>
      <c r="CA614" t="s">
        <v>1809</v>
      </c>
      <c r="CB614" t="s">
        <v>1809</v>
      </c>
      <c r="CC614" t="s">
        <v>1809</v>
      </c>
      <c r="CD614" t="s">
        <v>1809</v>
      </c>
      <c r="CE614" t="s">
        <v>1809</v>
      </c>
      <c r="CF614" t="s">
        <v>1809</v>
      </c>
      <c r="CG614" t="s">
        <v>1809</v>
      </c>
      <c r="CH614">
        <v>0</v>
      </c>
      <c r="CI614" t="s">
        <v>1809</v>
      </c>
      <c r="CJ614" t="s">
        <v>1809</v>
      </c>
      <c r="CK614" t="s">
        <v>1809</v>
      </c>
      <c r="CL614" t="s">
        <v>1809</v>
      </c>
      <c r="CM614" t="s">
        <v>1809</v>
      </c>
      <c r="CN614" t="s">
        <v>1809</v>
      </c>
      <c r="CO614" t="s">
        <v>1809</v>
      </c>
      <c r="CP614" t="s">
        <v>1809</v>
      </c>
      <c r="CQ614" t="s">
        <v>1809</v>
      </c>
      <c r="CR614" t="s">
        <v>1809</v>
      </c>
      <c r="CS614" t="s">
        <v>1809</v>
      </c>
      <c r="CT614" t="s">
        <v>1809</v>
      </c>
      <c r="CU614" t="s">
        <v>1809</v>
      </c>
      <c r="CV614" t="s">
        <v>1809</v>
      </c>
      <c r="CW614" t="s">
        <v>1809</v>
      </c>
      <c r="CX614" t="s">
        <v>1809</v>
      </c>
      <c r="CY614" t="s">
        <v>1809</v>
      </c>
      <c r="CZ614" t="s">
        <v>1809</v>
      </c>
      <c r="DA614" t="s">
        <v>1809</v>
      </c>
      <c r="DB614" t="s">
        <v>1809</v>
      </c>
      <c r="DC614" t="s">
        <v>1809</v>
      </c>
      <c r="DD614" t="s">
        <v>1809</v>
      </c>
      <c r="DE614" t="s">
        <v>1809</v>
      </c>
      <c r="DF614" t="s">
        <v>1809</v>
      </c>
      <c r="DG614" t="s">
        <v>1809</v>
      </c>
      <c r="DH614" t="s">
        <v>1809</v>
      </c>
      <c r="DI614" t="s">
        <v>1809</v>
      </c>
      <c r="DJ614" t="s">
        <v>1809</v>
      </c>
      <c r="DK614" t="s">
        <v>1809</v>
      </c>
      <c r="DL614" t="s">
        <v>1809</v>
      </c>
      <c r="DM614" t="s">
        <v>1809</v>
      </c>
      <c r="DN614" t="s">
        <v>1809</v>
      </c>
      <c r="DO614" t="s">
        <v>1809</v>
      </c>
      <c r="DP614" t="s">
        <v>1809</v>
      </c>
      <c r="DQ614" t="s">
        <v>1809</v>
      </c>
      <c r="DR614" t="s">
        <v>1809</v>
      </c>
      <c r="DS614" t="s">
        <v>1809</v>
      </c>
      <c r="DT614" t="s">
        <v>1809</v>
      </c>
      <c r="DU614" t="s">
        <v>1809</v>
      </c>
      <c r="DV614" t="s">
        <v>1809</v>
      </c>
      <c r="DW614">
        <v>0</v>
      </c>
      <c r="DX614">
        <v>0</v>
      </c>
      <c r="DY614">
        <v>0</v>
      </c>
      <c r="DZ614" t="s">
        <v>1809</v>
      </c>
      <c r="EA614">
        <v>1</v>
      </c>
      <c r="EB614">
        <v>0</v>
      </c>
      <c r="EC614">
        <v>0</v>
      </c>
      <c r="ED614">
        <v>0</v>
      </c>
      <c r="EE614">
        <v>0</v>
      </c>
      <c r="EF614">
        <v>1</v>
      </c>
      <c r="EG614">
        <v>0</v>
      </c>
      <c r="EH614">
        <v>0</v>
      </c>
      <c r="EI614">
        <v>1</v>
      </c>
      <c r="EJ614">
        <v>0</v>
      </c>
      <c r="EK614">
        <v>0</v>
      </c>
      <c r="EL614">
        <v>1</v>
      </c>
      <c r="EM614">
        <v>0</v>
      </c>
      <c r="EN614">
        <v>0</v>
      </c>
      <c r="EO614">
        <v>1</v>
      </c>
      <c r="EP614">
        <v>0</v>
      </c>
      <c r="EQ614">
        <v>0</v>
      </c>
      <c r="ER614">
        <v>1</v>
      </c>
      <c r="ES614">
        <v>1</v>
      </c>
      <c r="ET614">
        <v>0</v>
      </c>
      <c r="EU614">
        <v>0</v>
      </c>
      <c r="EV614">
        <v>0</v>
      </c>
      <c r="EW614">
        <v>0</v>
      </c>
    </row>
    <row r="615" spans="1:153" x14ac:dyDescent="0.35">
      <c r="A615" t="s">
        <v>1493</v>
      </c>
      <c r="B615" s="1">
        <v>43351</v>
      </c>
      <c r="C615" s="1">
        <v>43404</v>
      </c>
      <c r="D615">
        <v>1</v>
      </c>
      <c r="E615">
        <v>0</v>
      </c>
      <c r="F615">
        <v>1</v>
      </c>
      <c r="G615">
        <v>0</v>
      </c>
      <c r="H615">
        <v>0</v>
      </c>
      <c r="I615">
        <v>0</v>
      </c>
      <c r="J615">
        <v>1</v>
      </c>
      <c r="K615">
        <v>2</v>
      </c>
      <c r="L615">
        <v>0</v>
      </c>
      <c r="M615">
        <v>1</v>
      </c>
      <c r="N615">
        <v>1</v>
      </c>
      <c r="O615">
        <v>1</v>
      </c>
      <c r="P615">
        <v>1</v>
      </c>
      <c r="Q615">
        <v>0</v>
      </c>
      <c r="R615">
        <v>0</v>
      </c>
      <c r="S615">
        <v>0</v>
      </c>
      <c r="T615">
        <v>0</v>
      </c>
      <c r="U615">
        <v>0</v>
      </c>
      <c r="V615">
        <v>0</v>
      </c>
      <c r="W615">
        <v>0</v>
      </c>
      <c r="X615">
        <v>1</v>
      </c>
      <c r="Y615">
        <v>1</v>
      </c>
      <c r="Z615">
        <v>1</v>
      </c>
      <c r="AA615">
        <v>1</v>
      </c>
      <c r="AB615">
        <v>1</v>
      </c>
      <c r="AC615">
        <v>1</v>
      </c>
      <c r="AD615">
        <v>1</v>
      </c>
      <c r="AE615">
        <v>1</v>
      </c>
      <c r="AF615">
        <v>1</v>
      </c>
      <c r="AG615">
        <v>0</v>
      </c>
      <c r="AH615">
        <v>0</v>
      </c>
      <c r="AI615">
        <v>0</v>
      </c>
      <c r="AJ615">
        <v>0</v>
      </c>
      <c r="AK615">
        <v>0</v>
      </c>
      <c r="AL615">
        <v>1</v>
      </c>
      <c r="AM615">
        <v>0</v>
      </c>
      <c r="AN615">
        <v>0</v>
      </c>
      <c r="AO615">
        <v>0</v>
      </c>
      <c r="AP615" t="s">
        <v>1809</v>
      </c>
      <c r="AQ615" t="s">
        <v>1809</v>
      </c>
      <c r="AR615" t="s">
        <v>1809</v>
      </c>
      <c r="AS615" t="s">
        <v>1809</v>
      </c>
      <c r="AT615" t="s">
        <v>1809</v>
      </c>
      <c r="AU615" t="s">
        <v>1809</v>
      </c>
      <c r="AV615" t="s">
        <v>1809</v>
      </c>
      <c r="AW615" t="s">
        <v>1809</v>
      </c>
      <c r="AX615" t="s">
        <v>1809</v>
      </c>
      <c r="AY615" t="s">
        <v>1809</v>
      </c>
      <c r="AZ615">
        <v>0</v>
      </c>
      <c r="BA615" t="s">
        <v>1809</v>
      </c>
      <c r="BB615" t="s">
        <v>1809</v>
      </c>
      <c r="BC615" t="s">
        <v>1809</v>
      </c>
      <c r="BD615" t="s">
        <v>1809</v>
      </c>
      <c r="BE615" t="s">
        <v>1809</v>
      </c>
      <c r="BF615" t="s">
        <v>1809</v>
      </c>
      <c r="BG615" t="s">
        <v>1809</v>
      </c>
      <c r="BH615" t="s">
        <v>1809</v>
      </c>
      <c r="BI615" t="s">
        <v>1809</v>
      </c>
      <c r="BJ615" t="s">
        <v>1809</v>
      </c>
      <c r="BK615" t="s">
        <v>1809</v>
      </c>
      <c r="BL615" t="s">
        <v>1809</v>
      </c>
      <c r="BM615" t="s">
        <v>1809</v>
      </c>
      <c r="BN615" t="s">
        <v>1809</v>
      </c>
      <c r="BO615" t="s">
        <v>1809</v>
      </c>
      <c r="BP615" t="s">
        <v>1809</v>
      </c>
      <c r="BQ615" t="s">
        <v>1809</v>
      </c>
      <c r="BR615" t="s">
        <v>1809</v>
      </c>
      <c r="BS615" t="s">
        <v>1809</v>
      </c>
      <c r="BT615" t="s">
        <v>1809</v>
      </c>
      <c r="BU615" t="s">
        <v>1809</v>
      </c>
      <c r="BV615">
        <v>0</v>
      </c>
      <c r="BW615" t="s">
        <v>1809</v>
      </c>
      <c r="BX615" t="s">
        <v>1809</v>
      </c>
      <c r="BY615" t="s">
        <v>1809</v>
      </c>
      <c r="BZ615" t="s">
        <v>1809</v>
      </c>
      <c r="CA615" t="s">
        <v>1809</v>
      </c>
      <c r="CB615" t="s">
        <v>1809</v>
      </c>
      <c r="CC615" t="s">
        <v>1809</v>
      </c>
      <c r="CD615" t="s">
        <v>1809</v>
      </c>
      <c r="CE615" t="s">
        <v>1809</v>
      </c>
      <c r="CF615" t="s">
        <v>1809</v>
      </c>
      <c r="CG615" t="s">
        <v>1809</v>
      </c>
      <c r="CH615">
        <v>0</v>
      </c>
      <c r="CI615" t="s">
        <v>1809</v>
      </c>
      <c r="CJ615" t="s">
        <v>1809</v>
      </c>
      <c r="CK615" t="s">
        <v>1809</v>
      </c>
      <c r="CL615" t="s">
        <v>1809</v>
      </c>
      <c r="CM615" t="s">
        <v>1809</v>
      </c>
      <c r="CN615" t="s">
        <v>1809</v>
      </c>
      <c r="CO615" t="s">
        <v>1809</v>
      </c>
      <c r="CP615" t="s">
        <v>1809</v>
      </c>
      <c r="CQ615" t="s">
        <v>1809</v>
      </c>
      <c r="CR615" t="s">
        <v>1809</v>
      </c>
      <c r="CS615" t="s">
        <v>1809</v>
      </c>
      <c r="CT615" t="s">
        <v>1809</v>
      </c>
      <c r="CU615" t="s">
        <v>1809</v>
      </c>
      <c r="CV615" t="s">
        <v>1809</v>
      </c>
      <c r="CW615" t="s">
        <v>1809</v>
      </c>
      <c r="CX615" t="s">
        <v>1809</v>
      </c>
      <c r="CY615" t="s">
        <v>1809</v>
      </c>
      <c r="CZ615" t="s">
        <v>1809</v>
      </c>
      <c r="DA615" t="s">
        <v>1809</v>
      </c>
      <c r="DB615" t="s">
        <v>1809</v>
      </c>
      <c r="DC615" t="s">
        <v>1809</v>
      </c>
      <c r="DD615" t="s">
        <v>1809</v>
      </c>
      <c r="DE615" t="s">
        <v>1809</v>
      </c>
      <c r="DF615" t="s">
        <v>1809</v>
      </c>
      <c r="DG615" t="s">
        <v>1809</v>
      </c>
      <c r="DH615" t="s">
        <v>1809</v>
      </c>
      <c r="DI615" t="s">
        <v>1809</v>
      </c>
      <c r="DJ615" t="s">
        <v>1809</v>
      </c>
      <c r="DK615" t="s">
        <v>1809</v>
      </c>
      <c r="DL615" t="s">
        <v>1809</v>
      </c>
      <c r="DM615" t="s">
        <v>1809</v>
      </c>
      <c r="DN615" t="s">
        <v>1809</v>
      </c>
      <c r="DO615" t="s">
        <v>1809</v>
      </c>
      <c r="DP615" t="s">
        <v>1809</v>
      </c>
      <c r="DQ615" t="s">
        <v>1809</v>
      </c>
      <c r="DR615" t="s">
        <v>1809</v>
      </c>
      <c r="DS615" t="s">
        <v>1809</v>
      </c>
      <c r="DT615" t="s">
        <v>1809</v>
      </c>
      <c r="DU615" t="s">
        <v>1809</v>
      </c>
      <c r="DV615" t="s">
        <v>1809</v>
      </c>
      <c r="DW615">
        <v>0</v>
      </c>
      <c r="DX615">
        <v>0</v>
      </c>
      <c r="DY615">
        <v>0</v>
      </c>
      <c r="DZ615" t="s">
        <v>1809</v>
      </c>
      <c r="EA615">
        <v>1</v>
      </c>
      <c r="EB615">
        <v>0</v>
      </c>
      <c r="EC615">
        <v>0</v>
      </c>
      <c r="ED615">
        <v>0</v>
      </c>
      <c r="EE615">
        <v>0</v>
      </c>
      <c r="EF615">
        <v>1</v>
      </c>
      <c r="EG615">
        <v>0</v>
      </c>
      <c r="EH615">
        <v>0</v>
      </c>
      <c r="EI615">
        <v>1</v>
      </c>
      <c r="EJ615">
        <v>0</v>
      </c>
      <c r="EK615">
        <v>0</v>
      </c>
      <c r="EL615">
        <v>1</v>
      </c>
      <c r="EM615">
        <v>0</v>
      </c>
      <c r="EN615">
        <v>0</v>
      </c>
      <c r="EO615">
        <v>1</v>
      </c>
      <c r="EP615">
        <v>0</v>
      </c>
      <c r="EQ615">
        <v>0</v>
      </c>
      <c r="ER615">
        <v>1</v>
      </c>
      <c r="ES615">
        <v>1</v>
      </c>
      <c r="ET615">
        <v>0</v>
      </c>
      <c r="EU615">
        <v>0</v>
      </c>
      <c r="EV615">
        <v>0</v>
      </c>
      <c r="EW615">
        <v>0</v>
      </c>
    </row>
    <row r="616" spans="1:153" x14ac:dyDescent="0.35">
      <c r="A616" t="s">
        <v>1493</v>
      </c>
      <c r="B616" s="1">
        <v>43405</v>
      </c>
      <c r="C616" s="1">
        <v>43465</v>
      </c>
      <c r="D616">
        <v>1</v>
      </c>
      <c r="E616">
        <v>0</v>
      </c>
      <c r="F616">
        <v>1</v>
      </c>
      <c r="G616">
        <v>0</v>
      </c>
      <c r="H616">
        <v>0</v>
      </c>
      <c r="I616">
        <v>0</v>
      </c>
      <c r="J616">
        <v>1</v>
      </c>
      <c r="K616">
        <v>2</v>
      </c>
      <c r="L616">
        <v>0</v>
      </c>
      <c r="M616">
        <v>1</v>
      </c>
      <c r="N616">
        <v>1</v>
      </c>
      <c r="O616">
        <v>1</v>
      </c>
      <c r="P616">
        <v>1</v>
      </c>
      <c r="Q616">
        <v>0</v>
      </c>
      <c r="R616">
        <v>0</v>
      </c>
      <c r="S616">
        <v>0</v>
      </c>
      <c r="T616">
        <v>0</v>
      </c>
      <c r="U616">
        <v>0</v>
      </c>
      <c r="V616">
        <v>0</v>
      </c>
      <c r="W616">
        <v>0</v>
      </c>
      <c r="X616">
        <v>1</v>
      </c>
      <c r="Y616">
        <v>1</v>
      </c>
      <c r="Z616">
        <v>1</v>
      </c>
      <c r="AA616">
        <v>1</v>
      </c>
      <c r="AB616">
        <v>1</v>
      </c>
      <c r="AC616">
        <v>1</v>
      </c>
      <c r="AD616">
        <v>1</v>
      </c>
      <c r="AE616">
        <v>1</v>
      </c>
      <c r="AF616">
        <v>1</v>
      </c>
      <c r="AG616">
        <v>0</v>
      </c>
      <c r="AH616">
        <v>0</v>
      </c>
      <c r="AI616">
        <v>0</v>
      </c>
      <c r="AJ616">
        <v>0</v>
      </c>
      <c r="AK616">
        <v>0</v>
      </c>
      <c r="AL616">
        <v>1</v>
      </c>
      <c r="AM616">
        <v>0</v>
      </c>
      <c r="AN616">
        <v>1</v>
      </c>
      <c r="AO616">
        <v>0</v>
      </c>
      <c r="AP616" t="s">
        <v>1809</v>
      </c>
      <c r="AQ616" t="s">
        <v>1809</v>
      </c>
      <c r="AR616" t="s">
        <v>1809</v>
      </c>
      <c r="AS616" t="s">
        <v>1809</v>
      </c>
      <c r="AT616" t="s">
        <v>1809</v>
      </c>
      <c r="AU616" t="s">
        <v>1809</v>
      </c>
      <c r="AV616" t="s">
        <v>1809</v>
      </c>
      <c r="AW616" t="s">
        <v>1809</v>
      </c>
      <c r="AX616" t="s">
        <v>1809</v>
      </c>
      <c r="AY616" t="s">
        <v>1809</v>
      </c>
      <c r="AZ616">
        <v>1</v>
      </c>
      <c r="BA616">
        <v>1</v>
      </c>
      <c r="BB616">
        <v>1</v>
      </c>
      <c r="BC616">
        <v>1</v>
      </c>
      <c r="BD616">
        <v>0</v>
      </c>
      <c r="BE616">
        <v>0</v>
      </c>
      <c r="BF616">
        <v>0</v>
      </c>
      <c r="BG616">
        <v>1</v>
      </c>
      <c r="BH616">
        <v>1</v>
      </c>
      <c r="BI616">
        <v>0</v>
      </c>
      <c r="BJ616">
        <v>0</v>
      </c>
      <c r="BK616">
        <v>0</v>
      </c>
      <c r="BL616">
        <v>1</v>
      </c>
      <c r="BM616">
        <v>1</v>
      </c>
      <c r="BN616">
        <v>1</v>
      </c>
      <c r="BO616">
        <v>1</v>
      </c>
      <c r="BP616">
        <v>1</v>
      </c>
      <c r="BQ616">
        <v>0</v>
      </c>
      <c r="BR616">
        <v>0</v>
      </c>
      <c r="BS616">
        <v>0</v>
      </c>
      <c r="BT616">
        <v>0</v>
      </c>
      <c r="BU616">
        <v>1</v>
      </c>
      <c r="BV616">
        <v>0</v>
      </c>
      <c r="BW616" t="s">
        <v>1809</v>
      </c>
      <c r="BX616" t="s">
        <v>1809</v>
      </c>
      <c r="BY616" t="s">
        <v>1809</v>
      </c>
      <c r="BZ616" t="s">
        <v>1809</v>
      </c>
      <c r="CA616" t="s">
        <v>1809</v>
      </c>
      <c r="CB616" t="s">
        <v>1809</v>
      </c>
      <c r="CC616" t="s">
        <v>1809</v>
      </c>
      <c r="CD616" t="s">
        <v>1809</v>
      </c>
      <c r="CE616" t="s">
        <v>1809</v>
      </c>
      <c r="CF616" t="s">
        <v>1809</v>
      </c>
      <c r="CG616" t="s">
        <v>1809</v>
      </c>
      <c r="CH616">
        <v>0</v>
      </c>
      <c r="CI616" t="s">
        <v>1809</v>
      </c>
      <c r="CJ616" t="s">
        <v>1809</v>
      </c>
      <c r="CK616" t="s">
        <v>1809</v>
      </c>
      <c r="CL616" t="s">
        <v>1809</v>
      </c>
      <c r="CM616" t="s">
        <v>1809</v>
      </c>
      <c r="CN616" t="s">
        <v>1809</v>
      </c>
      <c r="CO616" t="s">
        <v>1809</v>
      </c>
      <c r="CP616" t="s">
        <v>1809</v>
      </c>
      <c r="CQ616" t="s">
        <v>1809</v>
      </c>
      <c r="CR616" t="s">
        <v>1809</v>
      </c>
      <c r="CS616" t="s">
        <v>1809</v>
      </c>
      <c r="CT616" t="s">
        <v>1809</v>
      </c>
      <c r="CU616" t="s">
        <v>1809</v>
      </c>
      <c r="CV616" t="s">
        <v>1809</v>
      </c>
      <c r="CW616" t="s">
        <v>1809</v>
      </c>
      <c r="CX616" t="s">
        <v>1809</v>
      </c>
      <c r="CY616" t="s">
        <v>1809</v>
      </c>
      <c r="CZ616" t="s">
        <v>1809</v>
      </c>
      <c r="DA616" t="s">
        <v>1809</v>
      </c>
      <c r="DB616" t="s">
        <v>1809</v>
      </c>
      <c r="DC616" t="s">
        <v>1809</v>
      </c>
      <c r="DD616" t="s">
        <v>1809</v>
      </c>
      <c r="DE616" t="s">
        <v>1809</v>
      </c>
      <c r="DF616" t="s">
        <v>1809</v>
      </c>
      <c r="DG616" t="s">
        <v>1809</v>
      </c>
      <c r="DH616" t="s">
        <v>1809</v>
      </c>
      <c r="DI616" t="s">
        <v>1809</v>
      </c>
      <c r="DJ616" t="s">
        <v>1809</v>
      </c>
      <c r="DK616" t="s">
        <v>1809</v>
      </c>
      <c r="DL616" t="s">
        <v>1809</v>
      </c>
      <c r="DM616" t="s">
        <v>1809</v>
      </c>
      <c r="DN616" t="s">
        <v>1809</v>
      </c>
      <c r="DO616" t="s">
        <v>1809</v>
      </c>
      <c r="DP616" t="s">
        <v>1809</v>
      </c>
      <c r="DQ616" t="s">
        <v>1809</v>
      </c>
      <c r="DR616" t="s">
        <v>1809</v>
      </c>
      <c r="DS616" t="s">
        <v>1809</v>
      </c>
      <c r="DT616" t="s">
        <v>1809</v>
      </c>
      <c r="DU616" t="s">
        <v>1809</v>
      </c>
      <c r="DV616" t="s">
        <v>1809</v>
      </c>
      <c r="DW616">
        <v>1</v>
      </c>
      <c r="DX616">
        <v>0</v>
      </c>
      <c r="DY616">
        <v>0</v>
      </c>
      <c r="DZ616" t="s">
        <v>1809</v>
      </c>
      <c r="EA616">
        <v>1</v>
      </c>
      <c r="EB616">
        <v>0</v>
      </c>
      <c r="EC616">
        <v>0</v>
      </c>
      <c r="ED616">
        <v>0</v>
      </c>
      <c r="EE616">
        <v>0</v>
      </c>
      <c r="EF616">
        <v>1</v>
      </c>
      <c r="EG616">
        <v>0</v>
      </c>
      <c r="EH616">
        <v>0</v>
      </c>
      <c r="EI616">
        <v>1</v>
      </c>
      <c r="EJ616">
        <v>0</v>
      </c>
      <c r="EK616">
        <v>0</v>
      </c>
      <c r="EL616">
        <v>1</v>
      </c>
      <c r="EM616">
        <v>0</v>
      </c>
      <c r="EN616">
        <v>0</v>
      </c>
      <c r="EO616">
        <v>1</v>
      </c>
      <c r="EP616">
        <v>0</v>
      </c>
      <c r="EQ616">
        <v>0</v>
      </c>
      <c r="ER616">
        <v>1</v>
      </c>
      <c r="ES616">
        <v>1</v>
      </c>
      <c r="ET616">
        <v>0</v>
      </c>
      <c r="EU616">
        <v>0</v>
      </c>
      <c r="EV616">
        <v>0</v>
      </c>
      <c r="EW616">
        <v>0</v>
      </c>
    </row>
    <row r="617" spans="1:153" x14ac:dyDescent="0.35">
      <c r="A617" t="s">
        <v>1493</v>
      </c>
      <c r="B617" s="1">
        <v>43466</v>
      </c>
      <c r="C617" s="1">
        <v>43490</v>
      </c>
      <c r="D617">
        <v>1</v>
      </c>
      <c r="E617">
        <v>0</v>
      </c>
      <c r="F617">
        <v>1</v>
      </c>
      <c r="G617">
        <v>0</v>
      </c>
      <c r="H617">
        <v>0</v>
      </c>
      <c r="I617">
        <v>0</v>
      </c>
      <c r="J617">
        <v>1</v>
      </c>
      <c r="K617">
        <v>2</v>
      </c>
      <c r="L617">
        <v>0</v>
      </c>
      <c r="M617">
        <v>1</v>
      </c>
      <c r="N617">
        <v>1</v>
      </c>
      <c r="O617">
        <v>1</v>
      </c>
      <c r="P617">
        <v>1</v>
      </c>
      <c r="Q617">
        <v>0</v>
      </c>
      <c r="R617">
        <v>0</v>
      </c>
      <c r="S617">
        <v>0</v>
      </c>
      <c r="T617">
        <v>0</v>
      </c>
      <c r="U617">
        <v>0</v>
      </c>
      <c r="V617">
        <v>0</v>
      </c>
      <c r="W617">
        <v>0</v>
      </c>
      <c r="X617">
        <v>1</v>
      </c>
      <c r="Y617">
        <v>1</v>
      </c>
      <c r="Z617">
        <v>1</v>
      </c>
      <c r="AA617">
        <v>1</v>
      </c>
      <c r="AB617">
        <v>1</v>
      </c>
      <c r="AC617">
        <v>1</v>
      </c>
      <c r="AD617">
        <v>1</v>
      </c>
      <c r="AE617">
        <v>1</v>
      </c>
      <c r="AF617">
        <v>1</v>
      </c>
      <c r="AG617">
        <v>0</v>
      </c>
      <c r="AH617">
        <v>0</v>
      </c>
      <c r="AI617">
        <v>0</v>
      </c>
      <c r="AJ617">
        <v>0</v>
      </c>
      <c r="AK617">
        <v>0</v>
      </c>
      <c r="AL617">
        <v>1</v>
      </c>
      <c r="AM617">
        <v>0</v>
      </c>
      <c r="AN617">
        <v>1</v>
      </c>
      <c r="AO617">
        <v>0</v>
      </c>
      <c r="AP617" t="s">
        <v>1809</v>
      </c>
      <c r="AQ617" t="s">
        <v>1809</v>
      </c>
      <c r="AR617" t="s">
        <v>1809</v>
      </c>
      <c r="AS617" t="s">
        <v>1809</v>
      </c>
      <c r="AT617" t="s">
        <v>1809</v>
      </c>
      <c r="AU617" t="s">
        <v>1809</v>
      </c>
      <c r="AV617" t="s">
        <v>1809</v>
      </c>
      <c r="AW617" t="s">
        <v>1809</v>
      </c>
      <c r="AX617" t="s">
        <v>1809</v>
      </c>
      <c r="AY617" t="s">
        <v>1809</v>
      </c>
      <c r="AZ617">
        <v>1</v>
      </c>
      <c r="BA617">
        <v>1</v>
      </c>
      <c r="BB617">
        <v>1</v>
      </c>
      <c r="BC617">
        <v>1</v>
      </c>
      <c r="BD617">
        <v>0</v>
      </c>
      <c r="BE617">
        <v>0</v>
      </c>
      <c r="BF617">
        <v>0</v>
      </c>
      <c r="BG617">
        <v>1</v>
      </c>
      <c r="BH617">
        <v>1</v>
      </c>
      <c r="BI617">
        <v>0</v>
      </c>
      <c r="BJ617">
        <v>0</v>
      </c>
      <c r="BK617">
        <v>0</v>
      </c>
      <c r="BL617">
        <v>1</v>
      </c>
      <c r="BM617">
        <v>1</v>
      </c>
      <c r="BN617">
        <v>1</v>
      </c>
      <c r="BO617">
        <v>1</v>
      </c>
      <c r="BP617">
        <v>1</v>
      </c>
      <c r="BQ617">
        <v>0</v>
      </c>
      <c r="BR617">
        <v>0</v>
      </c>
      <c r="BS617">
        <v>0</v>
      </c>
      <c r="BT617">
        <v>0</v>
      </c>
      <c r="BU617">
        <v>1</v>
      </c>
      <c r="BV617">
        <v>1</v>
      </c>
      <c r="BW617">
        <v>0</v>
      </c>
      <c r="BX617">
        <v>0</v>
      </c>
      <c r="BY617">
        <v>1</v>
      </c>
      <c r="BZ617">
        <v>1</v>
      </c>
      <c r="CA617">
        <v>1</v>
      </c>
      <c r="CB617">
        <v>1</v>
      </c>
      <c r="CC617">
        <v>1</v>
      </c>
      <c r="CD617">
        <v>0</v>
      </c>
      <c r="CE617">
        <v>0</v>
      </c>
      <c r="CF617">
        <v>0</v>
      </c>
      <c r="CG617">
        <v>1</v>
      </c>
      <c r="CH617">
        <v>0</v>
      </c>
      <c r="CI617" t="s">
        <v>1809</v>
      </c>
      <c r="CJ617" t="s">
        <v>1809</v>
      </c>
      <c r="CK617" t="s">
        <v>1809</v>
      </c>
      <c r="CL617" t="s">
        <v>1809</v>
      </c>
      <c r="CM617" t="s">
        <v>1809</v>
      </c>
      <c r="CN617" t="s">
        <v>1809</v>
      </c>
      <c r="CO617" t="s">
        <v>1809</v>
      </c>
      <c r="CP617" t="s">
        <v>1809</v>
      </c>
      <c r="CQ617" t="s">
        <v>1809</v>
      </c>
      <c r="CR617" t="s">
        <v>1809</v>
      </c>
      <c r="CS617" t="s">
        <v>1809</v>
      </c>
      <c r="CT617" t="s">
        <v>1809</v>
      </c>
      <c r="CU617" t="s">
        <v>1809</v>
      </c>
      <c r="CV617" t="s">
        <v>1809</v>
      </c>
      <c r="CW617" t="s">
        <v>1809</v>
      </c>
      <c r="CX617" t="s">
        <v>1809</v>
      </c>
      <c r="CY617" t="s">
        <v>1809</v>
      </c>
      <c r="CZ617" t="s">
        <v>1809</v>
      </c>
      <c r="DA617" t="s">
        <v>1809</v>
      </c>
      <c r="DB617" t="s">
        <v>1809</v>
      </c>
      <c r="DC617" t="s">
        <v>1809</v>
      </c>
      <c r="DD617" t="s">
        <v>1809</v>
      </c>
      <c r="DE617" t="s">
        <v>1809</v>
      </c>
      <c r="DF617" t="s">
        <v>1809</v>
      </c>
      <c r="DG617" t="s">
        <v>1809</v>
      </c>
      <c r="DH617" t="s">
        <v>1809</v>
      </c>
      <c r="DI617" t="s">
        <v>1809</v>
      </c>
      <c r="DJ617" t="s">
        <v>1809</v>
      </c>
      <c r="DK617" t="s">
        <v>1809</v>
      </c>
      <c r="DL617" t="s">
        <v>1809</v>
      </c>
      <c r="DM617" t="s">
        <v>1809</v>
      </c>
      <c r="DN617" t="s">
        <v>1809</v>
      </c>
      <c r="DO617" t="s">
        <v>1809</v>
      </c>
      <c r="DP617" t="s">
        <v>1809</v>
      </c>
      <c r="DQ617" t="s">
        <v>1809</v>
      </c>
      <c r="DR617" t="s">
        <v>1809</v>
      </c>
      <c r="DS617" t="s">
        <v>1809</v>
      </c>
      <c r="DT617" t="s">
        <v>1809</v>
      </c>
      <c r="DU617" t="s">
        <v>1809</v>
      </c>
      <c r="DV617" t="s">
        <v>1809</v>
      </c>
      <c r="DW617">
        <v>1</v>
      </c>
      <c r="DX617">
        <v>0</v>
      </c>
      <c r="DY617">
        <v>0</v>
      </c>
      <c r="DZ617" t="s">
        <v>1809</v>
      </c>
      <c r="EA617">
        <v>1</v>
      </c>
      <c r="EB617">
        <v>0</v>
      </c>
      <c r="EC617">
        <v>0</v>
      </c>
      <c r="ED617">
        <v>0</v>
      </c>
      <c r="EE617">
        <v>0</v>
      </c>
      <c r="EF617">
        <v>1</v>
      </c>
      <c r="EG617">
        <v>1</v>
      </c>
      <c r="EH617">
        <v>0</v>
      </c>
      <c r="EI617">
        <v>1</v>
      </c>
      <c r="EJ617">
        <v>0</v>
      </c>
      <c r="EK617">
        <v>0</v>
      </c>
      <c r="EL617">
        <v>1</v>
      </c>
      <c r="EM617">
        <v>0</v>
      </c>
      <c r="EN617">
        <v>0</v>
      </c>
      <c r="EO617">
        <v>1</v>
      </c>
      <c r="EP617">
        <v>0</v>
      </c>
      <c r="EQ617">
        <v>0</v>
      </c>
      <c r="ER617">
        <v>1</v>
      </c>
      <c r="ES617">
        <v>1</v>
      </c>
      <c r="ET617">
        <v>0</v>
      </c>
      <c r="EU617">
        <v>0</v>
      </c>
      <c r="EV617">
        <v>0</v>
      </c>
      <c r="EW617">
        <v>0</v>
      </c>
    </row>
    <row r="618" spans="1:153" x14ac:dyDescent="0.35">
      <c r="A618" t="s">
        <v>1493</v>
      </c>
      <c r="B618" s="1">
        <v>43491</v>
      </c>
      <c r="C618" s="1">
        <v>43673</v>
      </c>
      <c r="D618">
        <v>1</v>
      </c>
      <c r="E618">
        <v>0</v>
      </c>
      <c r="F618">
        <v>1</v>
      </c>
      <c r="G618">
        <v>0</v>
      </c>
      <c r="H618">
        <v>0</v>
      </c>
      <c r="I618">
        <v>0</v>
      </c>
      <c r="J618">
        <v>1</v>
      </c>
      <c r="K618">
        <v>2</v>
      </c>
      <c r="L618">
        <v>0</v>
      </c>
      <c r="M618">
        <v>1</v>
      </c>
      <c r="N618">
        <v>1</v>
      </c>
      <c r="O618">
        <v>1</v>
      </c>
      <c r="P618">
        <v>1</v>
      </c>
      <c r="Q618">
        <v>0</v>
      </c>
      <c r="R618">
        <v>0</v>
      </c>
      <c r="S618">
        <v>0</v>
      </c>
      <c r="T618">
        <v>0</v>
      </c>
      <c r="U618">
        <v>0</v>
      </c>
      <c r="V618">
        <v>0</v>
      </c>
      <c r="W618">
        <v>0</v>
      </c>
      <c r="X618">
        <v>1</v>
      </c>
      <c r="Y618">
        <v>1</v>
      </c>
      <c r="Z618">
        <v>1</v>
      </c>
      <c r="AA618">
        <v>1</v>
      </c>
      <c r="AB618">
        <v>1</v>
      </c>
      <c r="AC618">
        <v>1</v>
      </c>
      <c r="AD618">
        <v>1</v>
      </c>
      <c r="AE618">
        <v>1</v>
      </c>
      <c r="AF618">
        <v>1</v>
      </c>
      <c r="AG618">
        <v>0</v>
      </c>
      <c r="AH618">
        <v>0</v>
      </c>
      <c r="AI618">
        <v>0</v>
      </c>
      <c r="AJ618">
        <v>0</v>
      </c>
      <c r="AK618">
        <v>0</v>
      </c>
      <c r="AL618">
        <v>1</v>
      </c>
      <c r="AM618">
        <v>0</v>
      </c>
      <c r="AN618">
        <v>1</v>
      </c>
      <c r="AO618">
        <v>0</v>
      </c>
      <c r="AP618" t="s">
        <v>1809</v>
      </c>
      <c r="AQ618" t="s">
        <v>1809</v>
      </c>
      <c r="AR618" t="s">
        <v>1809</v>
      </c>
      <c r="AS618" t="s">
        <v>1809</v>
      </c>
      <c r="AT618" t="s">
        <v>1809</v>
      </c>
      <c r="AU618" t="s">
        <v>1809</v>
      </c>
      <c r="AV618" t="s">
        <v>1809</v>
      </c>
      <c r="AW618" t="s">
        <v>1809</v>
      </c>
      <c r="AX618" t="s">
        <v>1809</v>
      </c>
      <c r="AY618" t="s">
        <v>1809</v>
      </c>
      <c r="AZ618">
        <v>1</v>
      </c>
      <c r="BA618">
        <v>1</v>
      </c>
      <c r="BB618">
        <v>1</v>
      </c>
      <c r="BC618">
        <v>1</v>
      </c>
      <c r="BD618">
        <v>0</v>
      </c>
      <c r="BE618">
        <v>0</v>
      </c>
      <c r="BF618">
        <v>0</v>
      </c>
      <c r="BG618">
        <v>1</v>
      </c>
      <c r="BH618">
        <v>1</v>
      </c>
      <c r="BI618">
        <v>0</v>
      </c>
      <c r="BJ618">
        <v>0</v>
      </c>
      <c r="BK618">
        <v>0</v>
      </c>
      <c r="BL618">
        <v>1</v>
      </c>
      <c r="BM618">
        <v>1</v>
      </c>
      <c r="BN618">
        <v>1</v>
      </c>
      <c r="BO618">
        <v>1</v>
      </c>
      <c r="BP618">
        <v>1</v>
      </c>
      <c r="BQ618">
        <v>0</v>
      </c>
      <c r="BR618">
        <v>0</v>
      </c>
      <c r="BS618">
        <v>0</v>
      </c>
      <c r="BT618">
        <v>0</v>
      </c>
      <c r="BU618">
        <v>1</v>
      </c>
      <c r="BV618">
        <v>1</v>
      </c>
      <c r="BW618">
        <v>0</v>
      </c>
      <c r="BX618">
        <v>0</v>
      </c>
      <c r="BY618">
        <v>1</v>
      </c>
      <c r="BZ618">
        <v>1</v>
      </c>
      <c r="CA618">
        <v>1</v>
      </c>
      <c r="CB618">
        <v>1</v>
      </c>
      <c r="CC618">
        <v>1</v>
      </c>
      <c r="CD618">
        <v>0</v>
      </c>
      <c r="CE618">
        <v>0</v>
      </c>
      <c r="CF618">
        <v>0</v>
      </c>
      <c r="CG618">
        <v>1</v>
      </c>
      <c r="CH618">
        <v>0</v>
      </c>
      <c r="CI618" t="s">
        <v>1809</v>
      </c>
      <c r="CJ618" t="s">
        <v>1809</v>
      </c>
      <c r="CK618" t="s">
        <v>1809</v>
      </c>
      <c r="CL618" t="s">
        <v>1809</v>
      </c>
      <c r="CM618" t="s">
        <v>1809</v>
      </c>
      <c r="CN618" t="s">
        <v>1809</v>
      </c>
      <c r="CO618" t="s">
        <v>1809</v>
      </c>
      <c r="CP618" t="s">
        <v>1809</v>
      </c>
      <c r="CQ618" t="s">
        <v>1809</v>
      </c>
      <c r="CR618" t="s">
        <v>1809</v>
      </c>
      <c r="CS618" t="s">
        <v>1809</v>
      </c>
      <c r="CT618" t="s">
        <v>1809</v>
      </c>
      <c r="CU618" t="s">
        <v>1809</v>
      </c>
      <c r="CV618" t="s">
        <v>1809</v>
      </c>
      <c r="CW618" t="s">
        <v>1809</v>
      </c>
      <c r="CX618" t="s">
        <v>1809</v>
      </c>
      <c r="CY618" t="s">
        <v>1809</v>
      </c>
      <c r="CZ618" t="s">
        <v>1809</v>
      </c>
      <c r="DA618" t="s">
        <v>1809</v>
      </c>
      <c r="DB618" t="s">
        <v>1809</v>
      </c>
      <c r="DC618" t="s">
        <v>1809</v>
      </c>
      <c r="DD618" t="s">
        <v>1809</v>
      </c>
      <c r="DE618" t="s">
        <v>1809</v>
      </c>
      <c r="DF618" t="s">
        <v>1809</v>
      </c>
      <c r="DG618" t="s">
        <v>1809</v>
      </c>
      <c r="DH618" t="s">
        <v>1809</v>
      </c>
      <c r="DI618" t="s">
        <v>1809</v>
      </c>
      <c r="DJ618" t="s">
        <v>1809</v>
      </c>
      <c r="DK618" t="s">
        <v>1809</v>
      </c>
      <c r="DL618" t="s">
        <v>1809</v>
      </c>
      <c r="DM618" t="s">
        <v>1809</v>
      </c>
      <c r="DN618" t="s">
        <v>1809</v>
      </c>
      <c r="DO618" t="s">
        <v>1809</v>
      </c>
      <c r="DP618" t="s">
        <v>1809</v>
      </c>
      <c r="DQ618" t="s">
        <v>1809</v>
      </c>
      <c r="DR618" t="s">
        <v>1809</v>
      </c>
      <c r="DS618" t="s">
        <v>1809</v>
      </c>
      <c r="DT618" t="s">
        <v>1809</v>
      </c>
      <c r="DU618" t="s">
        <v>1809</v>
      </c>
      <c r="DV618" t="s">
        <v>1809</v>
      </c>
      <c r="DW618">
        <v>1</v>
      </c>
      <c r="DX618">
        <v>0</v>
      </c>
      <c r="DY618">
        <v>0</v>
      </c>
      <c r="DZ618" t="s">
        <v>1809</v>
      </c>
      <c r="EA618">
        <v>1</v>
      </c>
      <c r="EB618">
        <v>0</v>
      </c>
      <c r="EC618">
        <v>0</v>
      </c>
      <c r="ED618">
        <v>0</v>
      </c>
      <c r="EE618">
        <v>0</v>
      </c>
      <c r="EF618">
        <v>1</v>
      </c>
      <c r="EG618">
        <v>1</v>
      </c>
      <c r="EH618">
        <v>0</v>
      </c>
      <c r="EI618">
        <v>1</v>
      </c>
      <c r="EJ618">
        <v>0</v>
      </c>
      <c r="EK618">
        <v>0</v>
      </c>
      <c r="EL618">
        <v>1</v>
      </c>
      <c r="EM618">
        <v>0</v>
      </c>
      <c r="EN618">
        <v>0</v>
      </c>
      <c r="EO618">
        <v>1</v>
      </c>
      <c r="EP618">
        <v>0</v>
      </c>
      <c r="EQ618">
        <v>0</v>
      </c>
      <c r="ER618">
        <v>1</v>
      </c>
      <c r="ES618">
        <v>1</v>
      </c>
      <c r="ET618">
        <v>0</v>
      </c>
      <c r="EU618">
        <v>0</v>
      </c>
      <c r="EV618">
        <v>0</v>
      </c>
      <c r="EW618">
        <v>0</v>
      </c>
    </row>
    <row r="619" spans="1:153" x14ac:dyDescent="0.35">
      <c r="A619" t="s">
        <v>1493</v>
      </c>
      <c r="B619" s="1">
        <v>43674</v>
      </c>
      <c r="C619" s="1">
        <v>43830</v>
      </c>
      <c r="D619">
        <v>1</v>
      </c>
      <c r="E619">
        <v>0</v>
      </c>
      <c r="F619">
        <v>1</v>
      </c>
      <c r="G619">
        <v>0</v>
      </c>
      <c r="H619">
        <v>0</v>
      </c>
      <c r="I619">
        <v>0</v>
      </c>
      <c r="J619">
        <v>1</v>
      </c>
      <c r="K619">
        <v>2</v>
      </c>
      <c r="L619">
        <v>0</v>
      </c>
      <c r="M619">
        <v>1</v>
      </c>
      <c r="N619">
        <v>1</v>
      </c>
      <c r="O619">
        <v>1</v>
      </c>
      <c r="P619">
        <v>1</v>
      </c>
      <c r="Q619">
        <v>0</v>
      </c>
      <c r="R619">
        <v>0</v>
      </c>
      <c r="S619">
        <v>0</v>
      </c>
      <c r="T619">
        <v>0</v>
      </c>
      <c r="U619">
        <v>0</v>
      </c>
      <c r="V619">
        <v>0</v>
      </c>
      <c r="W619">
        <v>0</v>
      </c>
      <c r="X619">
        <v>1</v>
      </c>
      <c r="Y619">
        <v>1</v>
      </c>
      <c r="Z619">
        <v>1</v>
      </c>
      <c r="AA619">
        <v>1</v>
      </c>
      <c r="AB619">
        <v>1</v>
      </c>
      <c r="AC619">
        <v>1</v>
      </c>
      <c r="AD619">
        <v>1</v>
      </c>
      <c r="AE619">
        <v>1</v>
      </c>
      <c r="AF619">
        <v>1</v>
      </c>
      <c r="AG619">
        <v>0</v>
      </c>
      <c r="AH619">
        <v>0</v>
      </c>
      <c r="AI619">
        <v>0</v>
      </c>
      <c r="AJ619">
        <v>0</v>
      </c>
      <c r="AK619">
        <v>0</v>
      </c>
      <c r="AL619">
        <v>1</v>
      </c>
      <c r="AM619">
        <v>0</v>
      </c>
      <c r="AN619">
        <v>1</v>
      </c>
      <c r="AO619">
        <v>0</v>
      </c>
      <c r="AP619" t="s">
        <v>1809</v>
      </c>
      <c r="AQ619" t="s">
        <v>1809</v>
      </c>
      <c r="AR619" t="s">
        <v>1809</v>
      </c>
      <c r="AS619" t="s">
        <v>1809</v>
      </c>
      <c r="AT619" t="s">
        <v>1809</v>
      </c>
      <c r="AU619" t="s">
        <v>1809</v>
      </c>
      <c r="AV619" t="s">
        <v>1809</v>
      </c>
      <c r="AW619" t="s">
        <v>1809</v>
      </c>
      <c r="AX619" t="s">
        <v>1809</v>
      </c>
      <c r="AY619" t="s">
        <v>1809</v>
      </c>
      <c r="AZ619">
        <v>1</v>
      </c>
      <c r="BA619">
        <v>1</v>
      </c>
      <c r="BB619">
        <v>1</v>
      </c>
      <c r="BC619">
        <v>1</v>
      </c>
      <c r="BD619">
        <v>0</v>
      </c>
      <c r="BE619">
        <v>0</v>
      </c>
      <c r="BF619">
        <v>0</v>
      </c>
      <c r="BG619">
        <v>1</v>
      </c>
      <c r="BH619">
        <v>1</v>
      </c>
      <c r="BI619">
        <v>0</v>
      </c>
      <c r="BJ619">
        <v>0</v>
      </c>
      <c r="BK619">
        <v>0</v>
      </c>
      <c r="BL619">
        <v>1</v>
      </c>
      <c r="BM619">
        <v>1</v>
      </c>
      <c r="BN619">
        <v>1</v>
      </c>
      <c r="BO619">
        <v>1</v>
      </c>
      <c r="BP619">
        <v>1</v>
      </c>
      <c r="BQ619">
        <v>0</v>
      </c>
      <c r="BR619">
        <v>0</v>
      </c>
      <c r="BS619">
        <v>0</v>
      </c>
      <c r="BT619">
        <v>0</v>
      </c>
      <c r="BU619">
        <v>1</v>
      </c>
      <c r="BV619">
        <v>1</v>
      </c>
      <c r="BW619">
        <v>0</v>
      </c>
      <c r="BX619">
        <v>0</v>
      </c>
      <c r="BY619">
        <v>1</v>
      </c>
      <c r="BZ619">
        <v>1</v>
      </c>
      <c r="CA619">
        <v>1</v>
      </c>
      <c r="CB619">
        <v>1</v>
      </c>
      <c r="CC619">
        <v>1</v>
      </c>
      <c r="CD619">
        <v>0</v>
      </c>
      <c r="CE619">
        <v>0</v>
      </c>
      <c r="CF619">
        <v>0</v>
      </c>
      <c r="CG619">
        <v>1</v>
      </c>
      <c r="CH619">
        <v>0</v>
      </c>
      <c r="CI619" t="s">
        <v>1809</v>
      </c>
      <c r="CJ619" t="s">
        <v>1809</v>
      </c>
      <c r="CK619" t="s">
        <v>1809</v>
      </c>
      <c r="CL619" t="s">
        <v>1809</v>
      </c>
      <c r="CM619" t="s">
        <v>1809</v>
      </c>
      <c r="CN619" t="s">
        <v>1809</v>
      </c>
      <c r="CO619" t="s">
        <v>1809</v>
      </c>
      <c r="CP619" t="s">
        <v>1809</v>
      </c>
      <c r="CQ619" t="s">
        <v>1809</v>
      </c>
      <c r="CR619" t="s">
        <v>1809</v>
      </c>
      <c r="CS619" t="s">
        <v>1809</v>
      </c>
      <c r="CT619" t="s">
        <v>1809</v>
      </c>
      <c r="CU619" t="s">
        <v>1809</v>
      </c>
      <c r="CV619" t="s">
        <v>1809</v>
      </c>
      <c r="CW619" t="s">
        <v>1809</v>
      </c>
      <c r="CX619" t="s">
        <v>1809</v>
      </c>
      <c r="CY619" t="s">
        <v>1809</v>
      </c>
      <c r="CZ619" t="s">
        <v>1809</v>
      </c>
      <c r="DA619" t="s">
        <v>1809</v>
      </c>
      <c r="DB619" t="s">
        <v>1809</v>
      </c>
      <c r="DC619" t="s">
        <v>1809</v>
      </c>
      <c r="DD619" t="s">
        <v>1809</v>
      </c>
      <c r="DE619" t="s">
        <v>1809</v>
      </c>
      <c r="DF619" t="s">
        <v>1809</v>
      </c>
      <c r="DG619" t="s">
        <v>1809</v>
      </c>
      <c r="DH619" t="s">
        <v>1809</v>
      </c>
      <c r="DI619" t="s">
        <v>1809</v>
      </c>
      <c r="DJ619" t="s">
        <v>1809</v>
      </c>
      <c r="DK619" t="s">
        <v>1809</v>
      </c>
      <c r="DL619" t="s">
        <v>1809</v>
      </c>
      <c r="DM619" t="s">
        <v>1809</v>
      </c>
      <c r="DN619" t="s">
        <v>1809</v>
      </c>
      <c r="DO619" t="s">
        <v>1809</v>
      </c>
      <c r="DP619" t="s">
        <v>1809</v>
      </c>
      <c r="DQ619" t="s">
        <v>1809</v>
      </c>
      <c r="DR619" t="s">
        <v>1809</v>
      </c>
      <c r="DS619" t="s">
        <v>1809</v>
      </c>
      <c r="DT619" t="s">
        <v>1809</v>
      </c>
      <c r="DU619" t="s">
        <v>1809</v>
      </c>
      <c r="DV619" t="s">
        <v>1809</v>
      </c>
      <c r="DW619">
        <v>1</v>
      </c>
      <c r="DX619">
        <v>0</v>
      </c>
      <c r="DY619">
        <v>0</v>
      </c>
      <c r="DZ619" t="s">
        <v>1809</v>
      </c>
      <c r="EA619">
        <v>1</v>
      </c>
      <c r="EB619">
        <v>0</v>
      </c>
      <c r="EC619">
        <v>0</v>
      </c>
      <c r="ED619">
        <v>0</v>
      </c>
      <c r="EE619">
        <v>0</v>
      </c>
      <c r="EF619">
        <v>1</v>
      </c>
      <c r="EG619">
        <v>1</v>
      </c>
      <c r="EH619">
        <v>0</v>
      </c>
      <c r="EI619">
        <v>1</v>
      </c>
      <c r="EJ619">
        <v>0</v>
      </c>
      <c r="EK619">
        <v>0</v>
      </c>
      <c r="EL619">
        <v>1</v>
      </c>
      <c r="EM619">
        <v>0</v>
      </c>
      <c r="EN619">
        <v>1</v>
      </c>
      <c r="EO619">
        <v>1</v>
      </c>
      <c r="EP619">
        <v>0</v>
      </c>
      <c r="EQ619">
        <v>0</v>
      </c>
      <c r="ER619">
        <v>1</v>
      </c>
      <c r="ES619">
        <v>1</v>
      </c>
      <c r="ET619">
        <v>0</v>
      </c>
      <c r="EU619">
        <v>0</v>
      </c>
      <c r="EV619">
        <v>0</v>
      </c>
      <c r="EW619">
        <v>0</v>
      </c>
    </row>
    <row r="620" spans="1:153" x14ac:dyDescent="0.35">
      <c r="A620" t="s">
        <v>1536</v>
      </c>
      <c r="B620" s="1">
        <v>41640</v>
      </c>
      <c r="C620" s="1">
        <v>41788</v>
      </c>
      <c r="D620">
        <v>1</v>
      </c>
      <c r="E620">
        <v>0</v>
      </c>
      <c r="F620">
        <v>0</v>
      </c>
      <c r="G620">
        <v>0</v>
      </c>
      <c r="H620">
        <v>1</v>
      </c>
      <c r="I620">
        <v>0</v>
      </c>
      <c r="J620">
        <v>1</v>
      </c>
      <c r="K620">
        <v>1</v>
      </c>
      <c r="L620">
        <v>0</v>
      </c>
      <c r="M620">
        <v>1</v>
      </c>
      <c r="N620">
        <v>1</v>
      </c>
      <c r="O620">
        <v>1</v>
      </c>
      <c r="P620">
        <v>0</v>
      </c>
      <c r="Q620">
        <v>0</v>
      </c>
      <c r="R620">
        <v>0</v>
      </c>
      <c r="S620">
        <v>0</v>
      </c>
      <c r="T620">
        <v>1</v>
      </c>
      <c r="U620">
        <v>0</v>
      </c>
      <c r="V620">
        <v>0</v>
      </c>
      <c r="W620">
        <v>0</v>
      </c>
      <c r="X620">
        <v>0</v>
      </c>
      <c r="Y620">
        <v>1</v>
      </c>
      <c r="Z620">
        <v>1</v>
      </c>
      <c r="AA620">
        <v>0</v>
      </c>
      <c r="AB620">
        <v>0</v>
      </c>
      <c r="AC620">
        <v>0</v>
      </c>
      <c r="AD620">
        <v>0</v>
      </c>
      <c r="AE620">
        <v>1</v>
      </c>
      <c r="AF620">
        <v>1</v>
      </c>
      <c r="AG620">
        <v>0</v>
      </c>
      <c r="AH620">
        <v>0</v>
      </c>
      <c r="AI620">
        <v>0</v>
      </c>
      <c r="AJ620">
        <v>1</v>
      </c>
      <c r="AK620">
        <v>0</v>
      </c>
      <c r="AL620">
        <v>0</v>
      </c>
      <c r="AM620">
        <v>0</v>
      </c>
      <c r="AN620">
        <v>1</v>
      </c>
      <c r="AO620">
        <v>1</v>
      </c>
      <c r="AP620">
        <v>1</v>
      </c>
      <c r="AQ620">
        <v>0</v>
      </c>
      <c r="AR620">
        <v>0</v>
      </c>
      <c r="AS620">
        <v>0</v>
      </c>
      <c r="AT620">
        <v>1</v>
      </c>
      <c r="AU620">
        <v>0</v>
      </c>
      <c r="AV620">
        <v>0</v>
      </c>
      <c r="AW620">
        <v>0</v>
      </c>
      <c r="AX620">
        <v>0</v>
      </c>
      <c r="AY620">
        <v>1</v>
      </c>
      <c r="AZ620">
        <v>1</v>
      </c>
      <c r="BA620">
        <v>0</v>
      </c>
      <c r="BB620">
        <v>0</v>
      </c>
      <c r="BC620">
        <v>1</v>
      </c>
      <c r="BD620">
        <v>0</v>
      </c>
      <c r="BE620">
        <v>0</v>
      </c>
      <c r="BF620">
        <v>0</v>
      </c>
      <c r="BG620">
        <v>0</v>
      </c>
      <c r="BH620">
        <v>0</v>
      </c>
      <c r="BI620">
        <v>0</v>
      </c>
      <c r="BJ620">
        <v>0</v>
      </c>
      <c r="BK620">
        <v>0</v>
      </c>
      <c r="BL620">
        <v>0</v>
      </c>
      <c r="BM620">
        <v>0</v>
      </c>
      <c r="BN620">
        <v>0</v>
      </c>
      <c r="BO620">
        <v>1</v>
      </c>
      <c r="BP620">
        <v>0</v>
      </c>
      <c r="BQ620">
        <v>0</v>
      </c>
      <c r="BR620">
        <v>0</v>
      </c>
      <c r="BS620">
        <v>0</v>
      </c>
      <c r="BT620">
        <v>0</v>
      </c>
      <c r="BU620">
        <v>1</v>
      </c>
      <c r="BV620">
        <v>0</v>
      </c>
      <c r="BW620" t="s">
        <v>1809</v>
      </c>
      <c r="BX620" t="s">
        <v>1809</v>
      </c>
      <c r="BY620" t="s">
        <v>1809</v>
      </c>
      <c r="BZ620" t="s">
        <v>1809</v>
      </c>
      <c r="CA620" t="s">
        <v>1809</v>
      </c>
      <c r="CB620" t="s">
        <v>1809</v>
      </c>
      <c r="CC620" t="s">
        <v>1809</v>
      </c>
      <c r="CD620" t="s">
        <v>1809</v>
      </c>
      <c r="CE620" t="s">
        <v>1809</v>
      </c>
      <c r="CF620" t="s">
        <v>1809</v>
      </c>
      <c r="CG620" t="s">
        <v>1809</v>
      </c>
      <c r="CH620">
        <v>0</v>
      </c>
      <c r="CI620" t="s">
        <v>1809</v>
      </c>
      <c r="CJ620" t="s">
        <v>1809</v>
      </c>
      <c r="CK620" t="s">
        <v>1809</v>
      </c>
      <c r="CL620" t="s">
        <v>1809</v>
      </c>
      <c r="CM620" t="s">
        <v>1809</v>
      </c>
      <c r="CN620" t="s">
        <v>1809</v>
      </c>
      <c r="CO620" t="s">
        <v>1809</v>
      </c>
      <c r="CP620" t="s">
        <v>1809</v>
      </c>
      <c r="CQ620" t="s">
        <v>1809</v>
      </c>
      <c r="CR620" t="s">
        <v>1809</v>
      </c>
      <c r="CS620" t="s">
        <v>1809</v>
      </c>
      <c r="CT620" t="s">
        <v>1809</v>
      </c>
      <c r="CU620" t="s">
        <v>1809</v>
      </c>
      <c r="CV620" t="s">
        <v>1809</v>
      </c>
      <c r="CW620" t="s">
        <v>1809</v>
      </c>
      <c r="CX620" t="s">
        <v>1809</v>
      </c>
      <c r="CY620" t="s">
        <v>1809</v>
      </c>
      <c r="CZ620" t="s">
        <v>1809</v>
      </c>
      <c r="DA620" t="s">
        <v>1809</v>
      </c>
      <c r="DB620" t="s">
        <v>1809</v>
      </c>
      <c r="DC620" t="s">
        <v>1809</v>
      </c>
      <c r="DD620" t="s">
        <v>1809</v>
      </c>
      <c r="DE620" t="s">
        <v>1809</v>
      </c>
      <c r="DF620" t="s">
        <v>1809</v>
      </c>
      <c r="DG620" t="s">
        <v>1809</v>
      </c>
      <c r="DH620" t="s">
        <v>1809</v>
      </c>
      <c r="DI620" t="s">
        <v>1809</v>
      </c>
      <c r="DJ620" t="s">
        <v>1809</v>
      </c>
      <c r="DK620" t="s">
        <v>1809</v>
      </c>
      <c r="DL620" t="s">
        <v>1809</v>
      </c>
      <c r="DM620" t="s">
        <v>1809</v>
      </c>
      <c r="DN620" t="s">
        <v>1809</v>
      </c>
      <c r="DO620" t="s">
        <v>1809</v>
      </c>
      <c r="DP620" t="s">
        <v>1809</v>
      </c>
      <c r="DQ620" t="s">
        <v>1809</v>
      </c>
      <c r="DR620" t="s">
        <v>1809</v>
      </c>
      <c r="DS620" t="s">
        <v>1809</v>
      </c>
      <c r="DT620" t="s">
        <v>1809</v>
      </c>
      <c r="DU620" t="s">
        <v>1809</v>
      </c>
      <c r="DV620" t="s">
        <v>1809</v>
      </c>
      <c r="DW620">
        <v>0</v>
      </c>
      <c r="DX620">
        <v>0</v>
      </c>
      <c r="DY620">
        <v>1</v>
      </c>
      <c r="DZ620">
        <v>2</v>
      </c>
      <c r="EA620">
        <v>1</v>
      </c>
      <c r="EB620">
        <v>0</v>
      </c>
      <c r="EC620">
        <v>0</v>
      </c>
      <c r="ED620">
        <v>0</v>
      </c>
      <c r="EE620">
        <v>0</v>
      </c>
      <c r="EF620">
        <v>0</v>
      </c>
      <c r="EG620">
        <v>1</v>
      </c>
      <c r="EH620">
        <v>0</v>
      </c>
      <c r="EI620">
        <v>1</v>
      </c>
      <c r="EJ620">
        <v>0</v>
      </c>
      <c r="EK620">
        <v>0</v>
      </c>
      <c r="EL620">
        <v>0</v>
      </c>
      <c r="EM620" t="s">
        <v>1809</v>
      </c>
      <c r="EN620" t="s">
        <v>1809</v>
      </c>
      <c r="EO620" t="s">
        <v>1809</v>
      </c>
      <c r="EP620" t="s">
        <v>1809</v>
      </c>
      <c r="EQ620" t="s">
        <v>1809</v>
      </c>
      <c r="ER620">
        <v>1</v>
      </c>
      <c r="ES620">
        <v>1</v>
      </c>
      <c r="ET620">
        <v>0</v>
      </c>
      <c r="EU620">
        <v>0</v>
      </c>
      <c r="EV620">
        <v>0</v>
      </c>
      <c r="EW620">
        <v>0</v>
      </c>
    </row>
    <row r="621" spans="1:153" x14ac:dyDescent="0.35">
      <c r="A621" t="s">
        <v>1536</v>
      </c>
      <c r="B621" s="1">
        <v>41789</v>
      </c>
      <c r="C621" s="1">
        <v>41795</v>
      </c>
      <c r="D621">
        <v>1</v>
      </c>
      <c r="E621">
        <v>0</v>
      </c>
      <c r="F621">
        <v>0</v>
      </c>
      <c r="G621">
        <v>0</v>
      </c>
      <c r="H621">
        <v>1</v>
      </c>
      <c r="I621">
        <v>0</v>
      </c>
      <c r="J621">
        <v>1</v>
      </c>
      <c r="K621">
        <v>1</v>
      </c>
      <c r="L621">
        <v>0</v>
      </c>
      <c r="M621">
        <v>1</v>
      </c>
      <c r="N621">
        <v>1</v>
      </c>
      <c r="O621">
        <v>1</v>
      </c>
      <c r="P621">
        <v>0</v>
      </c>
      <c r="Q621">
        <v>0</v>
      </c>
      <c r="R621">
        <v>0</v>
      </c>
      <c r="S621">
        <v>0</v>
      </c>
      <c r="T621">
        <v>1</v>
      </c>
      <c r="U621">
        <v>0</v>
      </c>
      <c r="V621">
        <v>0</v>
      </c>
      <c r="W621">
        <v>0</v>
      </c>
      <c r="X621">
        <v>0</v>
      </c>
      <c r="Y621">
        <v>1</v>
      </c>
      <c r="Z621">
        <v>1</v>
      </c>
      <c r="AA621">
        <v>0</v>
      </c>
      <c r="AB621">
        <v>0</v>
      </c>
      <c r="AC621">
        <v>0</v>
      </c>
      <c r="AD621">
        <v>0</v>
      </c>
      <c r="AE621">
        <v>1</v>
      </c>
      <c r="AF621">
        <v>1</v>
      </c>
      <c r="AG621">
        <v>0</v>
      </c>
      <c r="AH621">
        <v>0</v>
      </c>
      <c r="AI621">
        <v>0</v>
      </c>
      <c r="AJ621">
        <v>1</v>
      </c>
      <c r="AK621">
        <v>0</v>
      </c>
      <c r="AL621">
        <v>0</v>
      </c>
      <c r="AM621">
        <v>0</v>
      </c>
      <c r="AN621">
        <v>1</v>
      </c>
      <c r="AO621">
        <v>1</v>
      </c>
      <c r="AP621">
        <v>1</v>
      </c>
      <c r="AQ621">
        <v>0</v>
      </c>
      <c r="AR621">
        <v>0</v>
      </c>
      <c r="AS621">
        <v>0</v>
      </c>
      <c r="AT621">
        <v>1</v>
      </c>
      <c r="AU621">
        <v>0</v>
      </c>
      <c r="AV621">
        <v>0</v>
      </c>
      <c r="AW621">
        <v>0</v>
      </c>
      <c r="AX621">
        <v>0</v>
      </c>
      <c r="AY621">
        <v>1</v>
      </c>
      <c r="AZ621">
        <v>1</v>
      </c>
      <c r="BA621">
        <v>0</v>
      </c>
      <c r="BB621">
        <v>0</v>
      </c>
      <c r="BC621">
        <v>1</v>
      </c>
      <c r="BD621">
        <v>0</v>
      </c>
      <c r="BE621">
        <v>0</v>
      </c>
      <c r="BF621">
        <v>0</v>
      </c>
      <c r="BG621">
        <v>0</v>
      </c>
      <c r="BH621">
        <v>0</v>
      </c>
      <c r="BI621">
        <v>0</v>
      </c>
      <c r="BJ621">
        <v>0</v>
      </c>
      <c r="BK621">
        <v>0</v>
      </c>
      <c r="BL621">
        <v>0</v>
      </c>
      <c r="BM621">
        <v>0</v>
      </c>
      <c r="BN621">
        <v>0</v>
      </c>
      <c r="BO621">
        <v>1</v>
      </c>
      <c r="BP621">
        <v>0</v>
      </c>
      <c r="BQ621">
        <v>0</v>
      </c>
      <c r="BR621">
        <v>0</v>
      </c>
      <c r="BS621">
        <v>0</v>
      </c>
      <c r="BT621">
        <v>0</v>
      </c>
      <c r="BU621">
        <v>1</v>
      </c>
      <c r="BV621">
        <v>0</v>
      </c>
      <c r="BW621" t="s">
        <v>1809</v>
      </c>
      <c r="BX621" t="s">
        <v>1809</v>
      </c>
      <c r="BY621" t="s">
        <v>1809</v>
      </c>
      <c r="BZ621" t="s">
        <v>1809</v>
      </c>
      <c r="CA621" t="s">
        <v>1809</v>
      </c>
      <c r="CB621" t="s">
        <v>1809</v>
      </c>
      <c r="CC621" t="s">
        <v>1809</v>
      </c>
      <c r="CD621" t="s">
        <v>1809</v>
      </c>
      <c r="CE621" t="s">
        <v>1809</v>
      </c>
      <c r="CF621" t="s">
        <v>1809</v>
      </c>
      <c r="CG621" t="s">
        <v>1809</v>
      </c>
      <c r="CH621">
        <v>0</v>
      </c>
      <c r="CI621" t="s">
        <v>1809</v>
      </c>
      <c r="CJ621" t="s">
        <v>1809</v>
      </c>
      <c r="CK621" t="s">
        <v>1809</v>
      </c>
      <c r="CL621" t="s">
        <v>1809</v>
      </c>
      <c r="CM621" t="s">
        <v>1809</v>
      </c>
      <c r="CN621" t="s">
        <v>1809</v>
      </c>
      <c r="CO621" t="s">
        <v>1809</v>
      </c>
      <c r="CP621" t="s">
        <v>1809</v>
      </c>
      <c r="CQ621" t="s">
        <v>1809</v>
      </c>
      <c r="CR621" t="s">
        <v>1809</v>
      </c>
      <c r="CS621" t="s">
        <v>1809</v>
      </c>
      <c r="CT621" t="s">
        <v>1809</v>
      </c>
      <c r="CU621" t="s">
        <v>1809</v>
      </c>
      <c r="CV621" t="s">
        <v>1809</v>
      </c>
      <c r="CW621" t="s">
        <v>1809</v>
      </c>
      <c r="CX621" t="s">
        <v>1809</v>
      </c>
      <c r="CY621" t="s">
        <v>1809</v>
      </c>
      <c r="CZ621" t="s">
        <v>1809</v>
      </c>
      <c r="DA621" t="s">
        <v>1809</v>
      </c>
      <c r="DB621" t="s">
        <v>1809</v>
      </c>
      <c r="DC621" t="s">
        <v>1809</v>
      </c>
      <c r="DD621" t="s">
        <v>1809</v>
      </c>
      <c r="DE621" t="s">
        <v>1809</v>
      </c>
      <c r="DF621" t="s">
        <v>1809</v>
      </c>
      <c r="DG621" t="s">
        <v>1809</v>
      </c>
      <c r="DH621" t="s">
        <v>1809</v>
      </c>
      <c r="DI621" t="s">
        <v>1809</v>
      </c>
      <c r="DJ621" t="s">
        <v>1809</v>
      </c>
      <c r="DK621" t="s">
        <v>1809</v>
      </c>
      <c r="DL621" t="s">
        <v>1809</v>
      </c>
      <c r="DM621" t="s">
        <v>1809</v>
      </c>
      <c r="DN621" t="s">
        <v>1809</v>
      </c>
      <c r="DO621" t="s">
        <v>1809</v>
      </c>
      <c r="DP621" t="s">
        <v>1809</v>
      </c>
      <c r="DQ621" t="s">
        <v>1809</v>
      </c>
      <c r="DR621" t="s">
        <v>1809</v>
      </c>
      <c r="DS621" t="s">
        <v>1809</v>
      </c>
      <c r="DT621" t="s">
        <v>1809</v>
      </c>
      <c r="DU621" t="s">
        <v>1809</v>
      </c>
      <c r="DV621" t="s">
        <v>1809</v>
      </c>
      <c r="DW621">
        <v>0</v>
      </c>
      <c r="DX621">
        <v>0</v>
      </c>
      <c r="DY621">
        <v>1</v>
      </c>
      <c r="DZ621">
        <v>2</v>
      </c>
      <c r="EA621">
        <v>1</v>
      </c>
      <c r="EB621">
        <v>0</v>
      </c>
      <c r="EC621">
        <v>0</v>
      </c>
      <c r="ED621">
        <v>0</v>
      </c>
      <c r="EE621">
        <v>0</v>
      </c>
      <c r="EF621">
        <v>0</v>
      </c>
      <c r="EG621">
        <v>1</v>
      </c>
      <c r="EH621">
        <v>0</v>
      </c>
      <c r="EI621">
        <v>1</v>
      </c>
      <c r="EJ621">
        <v>0</v>
      </c>
      <c r="EK621">
        <v>0</v>
      </c>
      <c r="EL621">
        <v>0</v>
      </c>
      <c r="EM621" t="s">
        <v>1809</v>
      </c>
      <c r="EN621" t="s">
        <v>1809</v>
      </c>
      <c r="EO621" t="s">
        <v>1809</v>
      </c>
      <c r="EP621" t="s">
        <v>1809</v>
      </c>
      <c r="EQ621" t="s">
        <v>1809</v>
      </c>
      <c r="ER621">
        <v>1</v>
      </c>
      <c r="ES621">
        <v>1</v>
      </c>
      <c r="ET621">
        <v>0</v>
      </c>
      <c r="EU621">
        <v>0</v>
      </c>
      <c r="EV621">
        <v>0</v>
      </c>
      <c r="EW621">
        <v>0</v>
      </c>
    </row>
    <row r="622" spans="1:153" x14ac:dyDescent="0.35">
      <c r="A622" t="s">
        <v>1536</v>
      </c>
      <c r="B622" s="1">
        <v>41796</v>
      </c>
      <c r="C622" s="1">
        <v>42140</v>
      </c>
      <c r="D622">
        <v>1</v>
      </c>
      <c r="E622">
        <v>0</v>
      </c>
      <c r="F622">
        <v>0</v>
      </c>
      <c r="G622">
        <v>0</v>
      </c>
      <c r="H622">
        <v>1</v>
      </c>
      <c r="I622">
        <v>0</v>
      </c>
      <c r="J622">
        <v>1</v>
      </c>
      <c r="K622">
        <v>1</v>
      </c>
      <c r="L622">
        <v>0</v>
      </c>
      <c r="M622">
        <v>1</v>
      </c>
      <c r="N622">
        <v>1</v>
      </c>
      <c r="O622">
        <v>1</v>
      </c>
      <c r="P622">
        <v>0</v>
      </c>
      <c r="Q622">
        <v>0</v>
      </c>
      <c r="R622">
        <v>0</v>
      </c>
      <c r="S622">
        <v>0</v>
      </c>
      <c r="T622">
        <v>1</v>
      </c>
      <c r="U622">
        <v>0</v>
      </c>
      <c r="V622">
        <v>0</v>
      </c>
      <c r="W622">
        <v>0</v>
      </c>
      <c r="X622">
        <v>0</v>
      </c>
      <c r="Y622">
        <v>1</v>
      </c>
      <c r="Z622">
        <v>1</v>
      </c>
      <c r="AA622">
        <v>0</v>
      </c>
      <c r="AB622">
        <v>0</v>
      </c>
      <c r="AC622">
        <v>0</v>
      </c>
      <c r="AD622">
        <v>0</v>
      </c>
      <c r="AE622">
        <v>1</v>
      </c>
      <c r="AF622">
        <v>1</v>
      </c>
      <c r="AG622">
        <v>0</v>
      </c>
      <c r="AH622">
        <v>0</v>
      </c>
      <c r="AI622">
        <v>0</v>
      </c>
      <c r="AJ622">
        <v>1</v>
      </c>
      <c r="AK622">
        <v>0</v>
      </c>
      <c r="AL622">
        <v>0</v>
      </c>
      <c r="AM622">
        <v>0</v>
      </c>
      <c r="AN622">
        <v>1</v>
      </c>
      <c r="AO622">
        <v>1</v>
      </c>
      <c r="AP622">
        <v>1</v>
      </c>
      <c r="AQ622">
        <v>0</v>
      </c>
      <c r="AR622">
        <v>0</v>
      </c>
      <c r="AS622">
        <v>0</v>
      </c>
      <c r="AT622">
        <v>1</v>
      </c>
      <c r="AU622">
        <v>0</v>
      </c>
      <c r="AV622">
        <v>0</v>
      </c>
      <c r="AW622">
        <v>0</v>
      </c>
      <c r="AX622">
        <v>0</v>
      </c>
      <c r="AY622">
        <v>1</v>
      </c>
      <c r="AZ622">
        <v>1</v>
      </c>
      <c r="BA622">
        <v>0</v>
      </c>
      <c r="BB622">
        <v>0</v>
      </c>
      <c r="BC622">
        <v>1</v>
      </c>
      <c r="BD622">
        <v>0</v>
      </c>
      <c r="BE622">
        <v>0</v>
      </c>
      <c r="BF622">
        <v>0</v>
      </c>
      <c r="BG622">
        <v>0</v>
      </c>
      <c r="BH622">
        <v>0</v>
      </c>
      <c r="BI622">
        <v>0</v>
      </c>
      <c r="BJ622">
        <v>0</v>
      </c>
      <c r="BK622">
        <v>0</v>
      </c>
      <c r="BL622">
        <v>0</v>
      </c>
      <c r="BM622">
        <v>0</v>
      </c>
      <c r="BN622">
        <v>0</v>
      </c>
      <c r="BO622">
        <v>1</v>
      </c>
      <c r="BP622">
        <v>0</v>
      </c>
      <c r="BQ622">
        <v>0</v>
      </c>
      <c r="BR622">
        <v>0</v>
      </c>
      <c r="BS622">
        <v>0</v>
      </c>
      <c r="BT622">
        <v>0</v>
      </c>
      <c r="BU622">
        <v>1</v>
      </c>
      <c r="BV622">
        <v>0</v>
      </c>
      <c r="BW622" t="s">
        <v>1809</v>
      </c>
      <c r="BX622" t="s">
        <v>1809</v>
      </c>
      <c r="BY622" t="s">
        <v>1809</v>
      </c>
      <c r="BZ622" t="s">
        <v>1809</v>
      </c>
      <c r="CA622" t="s">
        <v>1809</v>
      </c>
      <c r="CB622" t="s">
        <v>1809</v>
      </c>
      <c r="CC622" t="s">
        <v>1809</v>
      </c>
      <c r="CD622" t="s">
        <v>1809</v>
      </c>
      <c r="CE622" t="s">
        <v>1809</v>
      </c>
      <c r="CF622" t="s">
        <v>1809</v>
      </c>
      <c r="CG622" t="s">
        <v>1809</v>
      </c>
      <c r="CH622">
        <v>0</v>
      </c>
      <c r="CI622" t="s">
        <v>1809</v>
      </c>
      <c r="CJ622" t="s">
        <v>1809</v>
      </c>
      <c r="CK622" t="s">
        <v>1809</v>
      </c>
      <c r="CL622" t="s">
        <v>1809</v>
      </c>
      <c r="CM622" t="s">
        <v>1809</v>
      </c>
      <c r="CN622" t="s">
        <v>1809</v>
      </c>
      <c r="CO622" t="s">
        <v>1809</v>
      </c>
      <c r="CP622" t="s">
        <v>1809</v>
      </c>
      <c r="CQ622" t="s">
        <v>1809</v>
      </c>
      <c r="CR622" t="s">
        <v>1809</v>
      </c>
      <c r="CS622" t="s">
        <v>1809</v>
      </c>
      <c r="CT622" t="s">
        <v>1809</v>
      </c>
      <c r="CU622" t="s">
        <v>1809</v>
      </c>
      <c r="CV622" t="s">
        <v>1809</v>
      </c>
      <c r="CW622" t="s">
        <v>1809</v>
      </c>
      <c r="CX622" t="s">
        <v>1809</v>
      </c>
      <c r="CY622" t="s">
        <v>1809</v>
      </c>
      <c r="CZ622" t="s">
        <v>1809</v>
      </c>
      <c r="DA622" t="s">
        <v>1809</v>
      </c>
      <c r="DB622" t="s">
        <v>1809</v>
      </c>
      <c r="DC622" t="s">
        <v>1809</v>
      </c>
      <c r="DD622" t="s">
        <v>1809</v>
      </c>
      <c r="DE622" t="s">
        <v>1809</v>
      </c>
      <c r="DF622" t="s">
        <v>1809</v>
      </c>
      <c r="DG622" t="s">
        <v>1809</v>
      </c>
      <c r="DH622" t="s">
        <v>1809</v>
      </c>
      <c r="DI622" t="s">
        <v>1809</v>
      </c>
      <c r="DJ622" t="s">
        <v>1809</v>
      </c>
      <c r="DK622" t="s">
        <v>1809</v>
      </c>
      <c r="DL622" t="s">
        <v>1809</v>
      </c>
      <c r="DM622" t="s">
        <v>1809</v>
      </c>
      <c r="DN622" t="s">
        <v>1809</v>
      </c>
      <c r="DO622" t="s">
        <v>1809</v>
      </c>
      <c r="DP622" t="s">
        <v>1809</v>
      </c>
      <c r="DQ622" t="s">
        <v>1809</v>
      </c>
      <c r="DR622" t="s">
        <v>1809</v>
      </c>
      <c r="DS622" t="s">
        <v>1809</v>
      </c>
      <c r="DT622" t="s">
        <v>1809</v>
      </c>
      <c r="DU622" t="s">
        <v>1809</v>
      </c>
      <c r="DV622" t="s">
        <v>1809</v>
      </c>
      <c r="DW622">
        <v>0</v>
      </c>
      <c r="DX622">
        <v>0</v>
      </c>
      <c r="DY622">
        <v>1</v>
      </c>
      <c r="DZ622">
        <v>2</v>
      </c>
      <c r="EA622">
        <v>1</v>
      </c>
      <c r="EB622">
        <v>0</v>
      </c>
      <c r="EC622">
        <v>0</v>
      </c>
      <c r="ED622">
        <v>0</v>
      </c>
      <c r="EE622">
        <v>0</v>
      </c>
      <c r="EF622">
        <v>0</v>
      </c>
      <c r="EG622">
        <v>1</v>
      </c>
      <c r="EH622">
        <v>0</v>
      </c>
      <c r="EI622">
        <v>1</v>
      </c>
      <c r="EJ622">
        <v>0</v>
      </c>
      <c r="EK622">
        <v>0</v>
      </c>
      <c r="EL622">
        <v>0</v>
      </c>
      <c r="EM622" t="s">
        <v>1809</v>
      </c>
      <c r="EN622" t="s">
        <v>1809</v>
      </c>
      <c r="EO622" t="s">
        <v>1809</v>
      </c>
      <c r="EP622" t="s">
        <v>1809</v>
      </c>
      <c r="EQ622" t="s">
        <v>1809</v>
      </c>
      <c r="ER622">
        <v>1</v>
      </c>
      <c r="ES622">
        <v>1</v>
      </c>
      <c r="ET622">
        <v>0</v>
      </c>
      <c r="EU622">
        <v>0</v>
      </c>
      <c r="EV622">
        <v>0</v>
      </c>
      <c r="EW622">
        <v>0</v>
      </c>
    </row>
    <row r="623" spans="1:153" x14ac:dyDescent="0.35">
      <c r="A623" t="s">
        <v>1536</v>
      </c>
      <c r="B623" s="1">
        <v>42141</v>
      </c>
      <c r="C623" s="1">
        <v>42164</v>
      </c>
      <c r="D623">
        <v>1</v>
      </c>
      <c r="E623">
        <v>0</v>
      </c>
      <c r="F623">
        <v>0</v>
      </c>
      <c r="G623">
        <v>0</v>
      </c>
      <c r="H623">
        <v>1</v>
      </c>
      <c r="I623">
        <v>0</v>
      </c>
      <c r="J623">
        <v>1</v>
      </c>
      <c r="K623">
        <v>1</v>
      </c>
      <c r="L623">
        <v>0</v>
      </c>
      <c r="M623">
        <v>1</v>
      </c>
      <c r="N623">
        <v>1</v>
      </c>
      <c r="O623">
        <v>1</v>
      </c>
      <c r="P623">
        <v>0</v>
      </c>
      <c r="Q623">
        <v>0</v>
      </c>
      <c r="R623">
        <v>0</v>
      </c>
      <c r="S623">
        <v>0</v>
      </c>
      <c r="T623">
        <v>1</v>
      </c>
      <c r="U623">
        <v>0</v>
      </c>
      <c r="V623">
        <v>0</v>
      </c>
      <c r="W623">
        <v>0</v>
      </c>
      <c r="X623">
        <v>0</v>
      </c>
      <c r="Y623">
        <v>1</v>
      </c>
      <c r="Z623">
        <v>1</v>
      </c>
      <c r="AA623">
        <v>0</v>
      </c>
      <c r="AB623">
        <v>0</v>
      </c>
      <c r="AC623">
        <v>0</v>
      </c>
      <c r="AD623">
        <v>0</v>
      </c>
      <c r="AE623">
        <v>1</v>
      </c>
      <c r="AF623">
        <v>1</v>
      </c>
      <c r="AG623">
        <v>0</v>
      </c>
      <c r="AH623">
        <v>0</v>
      </c>
      <c r="AI623">
        <v>0</v>
      </c>
      <c r="AJ623">
        <v>1</v>
      </c>
      <c r="AK623">
        <v>0</v>
      </c>
      <c r="AL623">
        <v>0</v>
      </c>
      <c r="AM623">
        <v>0</v>
      </c>
      <c r="AN623">
        <v>1</v>
      </c>
      <c r="AO623">
        <v>1</v>
      </c>
      <c r="AP623">
        <v>1</v>
      </c>
      <c r="AQ623">
        <v>0</v>
      </c>
      <c r="AR623">
        <v>0</v>
      </c>
      <c r="AS623">
        <v>0</v>
      </c>
      <c r="AT623">
        <v>1</v>
      </c>
      <c r="AU623">
        <v>0</v>
      </c>
      <c r="AV623">
        <v>0</v>
      </c>
      <c r="AW623">
        <v>0</v>
      </c>
      <c r="AX623">
        <v>0</v>
      </c>
      <c r="AY623">
        <v>1</v>
      </c>
      <c r="AZ623">
        <v>1</v>
      </c>
      <c r="BA623">
        <v>0</v>
      </c>
      <c r="BB623">
        <v>0</v>
      </c>
      <c r="BC623">
        <v>1</v>
      </c>
      <c r="BD623">
        <v>0</v>
      </c>
      <c r="BE623">
        <v>0</v>
      </c>
      <c r="BF623">
        <v>0</v>
      </c>
      <c r="BG623">
        <v>0</v>
      </c>
      <c r="BH623">
        <v>0</v>
      </c>
      <c r="BI623">
        <v>0</v>
      </c>
      <c r="BJ623">
        <v>0</v>
      </c>
      <c r="BK623">
        <v>0</v>
      </c>
      <c r="BL623">
        <v>0</v>
      </c>
      <c r="BM623">
        <v>0</v>
      </c>
      <c r="BN623">
        <v>0</v>
      </c>
      <c r="BO623">
        <v>1</v>
      </c>
      <c r="BP623">
        <v>0</v>
      </c>
      <c r="BQ623">
        <v>0</v>
      </c>
      <c r="BR623">
        <v>0</v>
      </c>
      <c r="BS623">
        <v>0</v>
      </c>
      <c r="BT623">
        <v>0</v>
      </c>
      <c r="BU623">
        <v>1</v>
      </c>
      <c r="BV623">
        <v>0</v>
      </c>
      <c r="BW623" t="s">
        <v>1809</v>
      </c>
      <c r="BX623" t="s">
        <v>1809</v>
      </c>
      <c r="BY623" t="s">
        <v>1809</v>
      </c>
      <c r="BZ623" t="s">
        <v>1809</v>
      </c>
      <c r="CA623" t="s">
        <v>1809</v>
      </c>
      <c r="CB623" t="s">
        <v>1809</v>
      </c>
      <c r="CC623" t="s">
        <v>1809</v>
      </c>
      <c r="CD623" t="s">
        <v>1809</v>
      </c>
      <c r="CE623" t="s">
        <v>1809</v>
      </c>
      <c r="CF623" t="s">
        <v>1809</v>
      </c>
      <c r="CG623" t="s">
        <v>1809</v>
      </c>
      <c r="CH623">
        <v>0</v>
      </c>
      <c r="CI623" t="s">
        <v>1809</v>
      </c>
      <c r="CJ623" t="s">
        <v>1809</v>
      </c>
      <c r="CK623" t="s">
        <v>1809</v>
      </c>
      <c r="CL623" t="s">
        <v>1809</v>
      </c>
      <c r="CM623" t="s">
        <v>1809</v>
      </c>
      <c r="CN623" t="s">
        <v>1809</v>
      </c>
      <c r="CO623" t="s">
        <v>1809</v>
      </c>
      <c r="CP623" t="s">
        <v>1809</v>
      </c>
      <c r="CQ623" t="s">
        <v>1809</v>
      </c>
      <c r="CR623" t="s">
        <v>1809</v>
      </c>
      <c r="CS623" t="s">
        <v>1809</v>
      </c>
      <c r="CT623" t="s">
        <v>1809</v>
      </c>
      <c r="CU623" t="s">
        <v>1809</v>
      </c>
      <c r="CV623" t="s">
        <v>1809</v>
      </c>
      <c r="CW623" t="s">
        <v>1809</v>
      </c>
      <c r="CX623" t="s">
        <v>1809</v>
      </c>
      <c r="CY623" t="s">
        <v>1809</v>
      </c>
      <c r="CZ623" t="s">
        <v>1809</v>
      </c>
      <c r="DA623" t="s">
        <v>1809</v>
      </c>
      <c r="DB623" t="s">
        <v>1809</v>
      </c>
      <c r="DC623" t="s">
        <v>1809</v>
      </c>
      <c r="DD623" t="s">
        <v>1809</v>
      </c>
      <c r="DE623" t="s">
        <v>1809</v>
      </c>
      <c r="DF623" t="s">
        <v>1809</v>
      </c>
      <c r="DG623" t="s">
        <v>1809</v>
      </c>
      <c r="DH623" t="s">
        <v>1809</v>
      </c>
      <c r="DI623" t="s">
        <v>1809</v>
      </c>
      <c r="DJ623" t="s">
        <v>1809</v>
      </c>
      <c r="DK623" t="s">
        <v>1809</v>
      </c>
      <c r="DL623" t="s">
        <v>1809</v>
      </c>
      <c r="DM623" t="s">
        <v>1809</v>
      </c>
      <c r="DN623" t="s">
        <v>1809</v>
      </c>
      <c r="DO623" t="s">
        <v>1809</v>
      </c>
      <c r="DP623" t="s">
        <v>1809</v>
      </c>
      <c r="DQ623" t="s">
        <v>1809</v>
      </c>
      <c r="DR623" t="s">
        <v>1809</v>
      </c>
      <c r="DS623" t="s">
        <v>1809</v>
      </c>
      <c r="DT623" t="s">
        <v>1809</v>
      </c>
      <c r="DU623" t="s">
        <v>1809</v>
      </c>
      <c r="DV623" t="s">
        <v>1809</v>
      </c>
      <c r="DW623">
        <v>0</v>
      </c>
      <c r="DX623">
        <v>0</v>
      </c>
      <c r="DY623">
        <v>1</v>
      </c>
      <c r="DZ623">
        <v>2</v>
      </c>
      <c r="EA623">
        <v>1</v>
      </c>
      <c r="EB623">
        <v>0</v>
      </c>
      <c r="EC623">
        <v>0</v>
      </c>
      <c r="ED623">
        <v>0</v>
      </c>
      <c r="EE623">
        <v>0</v>
      </c>
      <c r="EF623">
        <v>0</v>
      </c>
      <c r="EG623">
        <v>1</v>
      </c>
      <c r="EH623">
        <v>0</v>
      </c>
      <c r="EI623">
        <v>1</v>
      </c>
      <c r="EJ623">
        <v>0</v>
      </c>
      <c r="EK623">
        <v>0</v>
      </c>
      <c r="EL623">
        <v>0</v>
      </c>
      <c r="EM623" t="s">
        <v>1809</v>
      </c>
      <c r="EN623" t="s">
        <v>1809</v>
      </c>
      <c r="EO623" t="s">
        <v>1809</v>
      </c>
      <c r="EP623" t="s">
        <v>1809</v>
      </c>
      <c r="EQ623" t="s">
        <v>1809</v>
      </c>
      <c r="ER623">
        <v>1</v>
      </c>
      <c r="ES623">
        <v>1</v>
      </c>
      <c r="ET623">
        <v>0</v>
      </c>
      <c r="EU623">
        <v>0</v>
      </c>
      <c r="EV623">
        <v>0</v>
      </c>
      <c r="EW623">
        <v>0</v>
      </c>
    </row>
    <row r="624" spans="1:153" x14ac:dyDescent="0.35">
      <c r="A624" t="s">
        <v>1536</v>
      </c>
      <c r="B624" s="1">
        <v>42165</v>
      </c>
      <c r="C624" s="1">
        <v>42530</v>
      </c>
      <c r="D624">
        <v>1</v>
      </c>
      <c r="E624">
        <v>0</v>
      </c>
      <c r="F624">
        <v>0</v>
      </c>
      <c r="G624">
        <v>0</v>
      </c>
      <c r="H624">
        <v>1</v>
      </c>
      <c r="I624">
        <v>0</v>
      </c>
      <c r="J624">
        <v>1</v>
      </c>
      <c r="K624">
        <v>1</v>
      </c>
      <c r="L624">
        <v>0</v>
      </c>
      <c r="M624">
        <v>1</v>
      </c>
      <c r="N624">
        <v>1</v>
      </c>
      <c r="O624">
        <v>1</v>
      </c>
      <c r="P624">
        <v>0</v>
      </c>
      <c r="Q624">
        <v>0</v>
      </c>
      <c r="R624">
        <v>0</v>
      </c>
      <c r="S624">
        <v>0</v>
      </c>
      <c r="T624">
        <v>1</v>
      </c>
      <c r="U624">
        <v>0</v>
      </c>
      <c r="V624">
        <v>0</v>
      </c>
      <c r="W624">
        <v>0</v>
      </c>
      <c r="X624">
        <v>0</v>
      </c>
      <c r="Y624">
        <v>1</v>
      </c>
      <c r="Z624">
        <v>1</v>
      </c>
      <c r="AA624">
        <v>0</v>
      </c>
      <c r="AB624">
        <v>0</v>
      </c>
      <c r="AC624">
        <v>0</v>
      </c>
      <c r="AD624">
        <v>0</v>
      </c>
      <c r="AE624">
        <v>1</v>
      </c>
      <c r="AF624">
        <v>1</v>
      </c>
      <c r="AG624">
        <v>0</v>
      </c>
      <c r="AH624">
        <v>0</v>
      </c>
      <c r="AI624">
        <v>0</v>
      </c>
      <c r="AJ624">
        <v>1</v>
      </c>
      <c r="AK624">
        <v>0</v>
      </c>
      <c r="AL624">
        <v>0</v>
      </c>
      <c r="AM624">
        <v>0</v>
      </c>
      <c r="AN624">
        <v>1</v>
      </c>
      <c r="AO624">
        <v>1</v>
      </c>
      <c r="AP624">
        <v>1</v>
      </c>
      <c r="AQ624">
        <v>0</v>
      </c>
      <c r="AR624">
        <v>0</v>
      </c>
      <c r="AS624">
        <v>0</v>
      </c>
      <c r="AT624">
        <v>1</v>
      </c>
      <c r="AU624">
        <v>0</v>
      </c>
      <c r="AV624">
        <v>0</v>
      </c>
      <c r="AW624">
        <v>0</v>
      </c>
      <c r="AX624">
        <v>0</v>
      </c>
      <c r="AY624">
        <v>1</v>
      </c>
      <c r="AZ624">
        <v>1</v>
      </c>
      <c r="BA624">
        <v>0</v>
      </c>
      <c r="BB624">
        <v>0</v>
      </c>
      <c r="BC624">
        <v>1</v>
      </c>
      <c r="BD624">
        <v>0</v>
      </c>
      <c r="BE624">
        <v>0</v>
      </c>
      <c r="BF624">
        <v>0</v>
      </c>
      <c r="BG624">
        <v>0</v>
      </c>
      <c r="BH624">
        <v>0</v>
      </c>
      <c r="BI624">
        <v>0</v>
      </c>
      <c r="BJ624">
        <v>0</v>
      </c>
      <c r="BK624">
        <v>0</v>
      </c>
      <c r="BL624">
        <v>0</v>
      </c>
      <c r="BM624">
        <v>0</v>
      </c>
      <c r="BN624">
        <v>0</v>
      </c>
      <c r="BO624">
        <v>1</v>
      </c>
      <c r="BP624">
        <v>0</v>
      </c>
      <c r="BQ624">
        <v>0</v>
      </c>
      <c r="BR624">
        <v>0</v>
      </c>
      <c r="BS624">
        <v>0</v>
      </c>
      <c r="BT624">
        <v>0</v>
      </c>
      <c r="BU624">
        <v>1</v>
      </c>
      <c r="BV624">
        <v>0</v>
      </c>
      <c r="BW624" t="s">
        <v>1809</v>
      </c>
      <c r="BX624" t="s">
        <v>1809</v>
      </c>
      <c r="BY624" t="s">
        <v>1809</v>
      </c>
      <c r="BZ624" t="s">
        <v>1809</v>
      </c>
      <c r="CA624" t="s">
        <v>1809</v>
      </c>
      <c r="CB624" t="s">
        <v>1809</v>
      </c>
      <c r="CC624" t="s">
        <v>1809</v>
      </c>
      <c r="CD624" t="s">
        <v>1809</v>
      </c>
      <c r="CE624" t="s">
        <v>1809</v>
      </c>
      <c r="CF624" t="s">
        <v>1809</v>
      </c>
      <c r="CG624" t="s">
        <v>1809</v>
      </c>
      <c r="CH624">
        <v>0</v>
      </c>
      <c r="CI624" t="s">
        <v>1809</v>
      </c>
      <c r="CJ624" t="s">
        <v>1809</v>
      </c>
      <c r="CK624" t="s">
        <v>1809</v>
      </c>
      <c r="CL624" t="s">
        <v>1809</v>
      </c>
      <c r="CM624" t="s">
        <v>1809</v>
      </c>
      <c r="CN624" t="s">
        <v>1809</v>
      </c>
      <c r="CO624" t="s">
        <v>1809</v>
      </c>
      <c r="CP624" t="s">
        <v>1809</v>
      </c>
      <c r="CQ624" t="s">
        <v>1809</v>
      </c>
      <c r="CR624" t="s">
        <v>1809</v>
      </c>
      <c r="CS624" t="s">
        <v>1809</v>
      </c>
      <c r="CT624" t="s">
        <v>1809</v>
      </c>
      <c r="CU624" t="s">
        <v>1809</v>
      </c>
      <c r="CV624" t="s">
        <v>1809</v>
      </c>
      <c r="CW624" t="s">
        <v>1809</v>
      </c>
      <c r="CX624" t="s">
        <v>1809</v>
      </c>
      <c r="CY624" t="s">
        <v>1809</v>
      </c>
      <c r="CZ624" t="s">
        <v>1809</v>
      </c>
      <c r="DA624" t="s">
        <v>1809</v>
      </c>
      <c r="DB624" t="s">
        <v>1809</v>
      </c>
      <c r="DC624" t="s">
        <v>1809</v>
      </c>
      <c r="DD624" t="s">
        <v>1809</v>
      </c>
      <c r="DE624" t="s">
        <v>1809</v>
      </c>
      <c r="DF624" t="s">
        <v>1809</v>
      </c>
      <c r="DG624" t="s">
        <v>1809</v>
      </c>
      <c r="DH624" t="s">
        <v>1809</v>
      </c>
      <c r="DI624" t="s">
        <v>1809</v>
      </c>
      <c r="DJ624" t="s">
        <v>1809</v>
      </c>
      <c r="DK624" t="s">
        <v>1809</v>
      </c>
      <c r="DL624" t="s">
        <v>1809</v>
      </c>
      <c r="DM624" t="s">
        <v>1809</v>
      </c>
      <c r="DN624" t="s">
        <v>1809</v>
      </c>
      <c r="DO624" t="s">
        <v>1809</v>
      </c>
      <c r="DP624" t="s">
        <v>1809</v>
      </c>
      <c r="DQ624" t="s">
        <v>1809</v>
      </c>
      <c r="DR624" t="s">
        <v>1809</v>
      </c>
      <c r="DS624" t="s">
        <v>1809</v>
      </c>
      <c r="DT624" t="s">
        <v>1809</v>
      </c>
      <c r="DU624" t="s">
        <v>1809</v>
      </c>
      <c r="DV624" t="s">
        <v>1809</v>
      </c>
      <c r="DW624">
        <v>0</v>
      </c>
      <c r="DX624">
        <v>0</v>
      </c>
      <c r="DY624">
        <v>1</v>
      </c>
      <c r="DZ624">
        <v>2</v>
      </c>
      <c r="EA624">
        <v>1</v>
      </c>
      <c r="EB624">
        <v>0</v>
      </c>
      <c r="EC624">
        <v>0</v>
      </c>
      <c r="ED624">
        <v>0</v>
      </c>
      <c r="EE624">
        <v>0</v>
      </c>
      <c r="EF624">
        <v>0</v>
      </c>
      <c r="EG624">
        <v>1</v>
      </c>
      <c r="EH624">
        <v>0</v>
      </c>
      <c r="EI624">
        <v>1</v>
      </c>
      <c r="EJ624">
        <v>0</v>
      </c>
      <c r="EK624">
        <v>0</v>
      </c>
      <c r="EL624">
        <v>0</v>
      </c>
      <c r="EM624" t="s">
        <v>1809</v>
      </c>
      <c r="EN624" t="s">
        <v>1809</v>
      </c>
      <c r="EO624" t="s">
        <v>1809</v>
      </c>
      <c r="EP624" t="s">
        <v>1809</v>
      </c>
      <c r="EQ624" t="s">
        <v>1809</v>
      </c>
      <c r="ER624">
        <v>1</v>
      </c>
      <c r="ES624">
        <v>1</v>
      </c>
      <c r="ET624">
        <v>0</v>
      </c>
      <c r="EU624">
        <v>0</v>
      </c>
      <c r="EV624">
        <v>0</v>
      </c>
      <c r="EW624">
        <v>0</v>
      </c>
    </row>
    <row r="625" spans="1:153" x14ac:dyDescent="0.35">
      <c r="A625" t="s">
        <v>1536</v>
      </c>
      <c r="B625" s="1">
        <v>42531</v>
      </c>
      <c r="C625" s="1">
        <v>42852</v>
      </c>
      <c r="D625">
        <v>1</v>
      </c>
      <c r="E625">
        <v>0</v>
      </c>
      <c r="F625">
        <v>0</v>
      </c>
      <c r="G625">
        <v>0</v>
      </c>
      <c r="H625">
        <v>1</v>
      </c>
      <c r="I625">
        <v>0</v>
      </c>
      <c r="J625">
        <v>1</v>
      </c>
      <c r="K625">
        <v>1</v>
      </c>
      <c r="L625">
        <v>0</v>
      </c>
      <c r="M625">
        <v>1</v>
      </c>
      <c r="N625">
        <v>1</v>
      </c>
      <c r="O625">
        <v>1</v>
      </c>
      <c r="P625">
        <v>0</v>
      </c>
      <c r="Q625">
        <v>0</v>
      </c>
      <c r="R625">
        <v>0</v>
      </c>
      <c r="S625">
        <v>0</v>
      </c>
      <c r="T625">
        <v>1</v>
      </c>
      <c r="U625">
        <v>0</v>
      </c>
      <c r="V625">
        <v>0</v>
      </c>
      <c r="W625">
        <v>0</v>
      </c>
      <c r="X625">
        <v>0</v>
      </c>
      <c r="Y625">
        <v>1</v>
      </c>
      <c r="Z625">
        <v>1</v>
      </c>
      <c r="AA625">
        <v>0</v>
      </c>
      <c r="AB625">
        <v>0</v>
      </c>
      <c r="AC625">
        <v>0</v>
      </c>
      <c r="AD625">
        <v>0</v>
      </c>
      <c r="AE625">
        <v>1</v>
      </c>
      <c r="AF625">
        <v>1</v>
      </c>
      <c r="AG625">
        <v>0</v>
      </c>
      <c r="AH625">
        <v>1</v>
      </c>
      <c r="AI625">
        <v>1</v>
      </c>
      <c r="AJ625">
        <v>0</v>
      </c>
      <c r="AK625">
        <v>0</v>
      </c>
      <c r="AL625">
        <v>0</v>
      </c>
      <c r="AM625">
        <v>0</v>
      </c>
      <c r="AN625">
        <v>1</v>
      </c>
      <c r="AO625">
        <v>1</v>
      </c>
      <c r="AP625">
        <v>1</v>
      </c>
      <c r="AQ625">
        <v>0</v>
      </c>
      <c r="AR625">
        <v>0</v>
      </c>
      <c r="AS625">
        <v>0</v>
      </c>
      <c r="AT625">
        <v>1</v>
      </c>
      <c r="AU625">
        <v>0</v>
      </c>
      <c r="AV625">
        <v>0</v>
      </c>
      <c r="AW625">
        <v>0</v>
      </c>
      <c r="AX625">
        <v>0</v>
      </c>
      <c r="AY625">
        <v>1</v>
      </c>
      <c r="AZ625">
        <v>1</v>
      </c>
      <c r="BA625">
        <v>0</v>
      </c>
      <c r="BB625">
        <v>0</v>
      </c>
      <c r="BC625">
        <v>1</v>
      </c>
      <c r="BD625">
        <v>0</v>
      </c>
      <c r="BE625">
        <v>0</v>
      </c>
      <c r="BF625">
        <v>0</v>
      </c>
      <c r="BG625">
        <v>0</v>
      </c>
      <c r="BH625">
        <v>0</v>
      </c>
      <c r="BI625">
        <v>0</v>
      </c>
      <c r="BJ625">
        <v>0</v>
      </c>
      <c r="BK625">
        <v>0</v>
      </c>
      <c r="BL625">
        <v>0</v>
      </c>
      <c r="BM625">
        <v>0</v>
      </c>
      <c r="BN625">
        <v>0</v>
      </c>
      <c r="BO625">
        <v>1</v>
      </c>
      <c r="BP625">
        <v>0</v>
      </c>
      <c r="BQ625">
        <v>0</v>
      </c>
      <c r="BR625">
        <v>0</v>
      </c>
      <c r="BS625">
        <v>0</v>
      </c>
      <c r="BT625">
        <v>0</v>
      </c>
      <c r="BU625">
        <v>1</v>
      </c>
      <c r="BV625">
        <v>0</v>
      </c>
      <c r="BW625" t="s">
        <v>1809</v>
      </c>
      <c r="BX625" t="s">
        <v>1809</v>
      </c>
      <c r="BY625" t="s">
        <v>1809</v>
      </c>
      <c r="BZ625" t="s">
        <v>1809</v>
      </c>
      <c r="CA625" t="s">
        <v>1809</v>
      </c>
      <c r="CB625" t="s">
        <v>1809</v>
      </c>
      <c r="CC625" t="s">
        <v>1809</v>
      </c>
      <c r="CD625" t="s">
        <v>1809</v>
      </c>
      <c r="CE625" t="s">
        <v>1809</v>
      </c>
      <c r="CF625" t="s">
        <v>1809</v>
      </c>
      <c r="CG625" t="s">
        <v>1809</v>
      </c>
      <c r="CH625">
        <v>0</v>
      </c>
      <c r="CI625" t="s">
        <v>1809</v>
      </c>
      <c r="CJ625" t="s">
        <v>1809</v>
      </c>
      <c r="CK625" t="s">
        <v>1809</v>
      </c>
      <c r="CL625" t="s">
        <v>1809</v>
      </c>
      <c r="CM625" t="s">
        <v>1809</v>
      </c>
      <c r="CN625" t="s">
        <v>1809</v>
      </c>
      <c r="CO625" t="s">
        <v>1809</v>
      </c>
      <c r="CP625" t="s">
        <v>1809</v>
      </c>
      <c r="CQ625" t="s">
        <v>1809</v>
      </c>
      <c r="CR625" t="s">
        <v>1809</v>
      </c>
      <c r="CS625" t="s">
        <v>1809</v>
      </c>
      <c r="CT625" t="s">
        <v>1809</v>
      </c>
      <c r="CU625" t="s">
        <v>1809</v>
      </c>
      <c r="CV625" t="s">
        <v>1809</v>
      </c>
      <c r="CW625" t="s">
        <v>1809</v>
      </c>
      <c r="CX625" t="s">
        <v>1809</v>
      </c>
      <c r="CY625" t="s">
        <v>1809</v>
      </c>
      <c r="CZ625" t="s">
        <v>1809</v>
      </c>
      <c r="DA625" t="s">
        <v>1809</v>
      </c>
      <c r="DB625" t="s">
        <v>1809</v>
      </c>
      <c r="DC625" t="s">
        <v>1809</v>
      </c>
      <c r="DD625" t="s">
        <v>1809</v>
      </c>
      <c r="DE625" t="s">
        <v>1809</v>
      </c>
      <c r="DF625" t="s">
        <v>1809</v>
      </c>
      <c r="DG625" t="s">
        <v>1809</v>
      </c>
      <c r="DH625" t="s">
        <v>1809</v>
      </c>
      <c r="DI625" t="s">
        <v>1809</v>
      </c>
      <c r="DJ625" t="s">
        <v>1809</v>
      </c>
      <c r="DK625" t="s">
        <v>1809</v>
      </c>
      <c r="DL625" t="s">
        <v>1809</v>
      </c>
      <c r="DM625" t="s">
        <v>1809</v>
      </c>
      <c r="DN625" t="s">
        <v>1809</v>
      </c>
      <c r="DO625" t="s">
        <v>1809</v>
      </c>
      <c r="DP625" t="s">
        <v>1809</v>
      </c>
      <c r="DQ625" t="s">
        <v>1809</v>
      </c>
      <c r="DR625" t="s">
        <v>1809</v>
      </c>
      <c r="DS625" t="s">
        <v>1809</v>
      </c>
      <c r="DT625" t="s">
        <v>1809</v>
      </c>
      <c r="DU625" t="s">
        <v>1809</v>
      </c>
      <c r="DV625" t="s">
        <v>1809</v>
      </c>
      <c r="DW625">
        <v>0</v>
      </c>
      <c r="DX625">
        <v>0</v>
      </c>
      <c r="DY625">
        <v>1</v>
      </c>
      <c r="DZ625">
        <v>2</v>
      </c>
      <c r="EA625">
        <v>1</v>
      </c>
      <c r="EB625">
        <v>0</v>
      </c>
      <c r="EC625">
        <v>0</v>
      </c>
      <c r="ED625">
        <v>0</v>
      </c>
      <c r="EE625">
        <v>0</v>
      </c>
      <c r="EF625">
        <v>0</v>
      </c>
      <c r="EG625">
        <v>1</v>
      </c>
      <c r="EH625">
        <v>0</v>
      </c>
      <c r="EI625">
        <v>1</v>
      </c>
      <c r="EJ625">
        <v>0</v>
      </c>
      <c r="EK625">
        <v>0</v>
      </c>
      <c r="EL625">
        <v>0</v>
      </c>
      <c r="EM625" t="s">
        <v>1809</v>
      </c>
      <c r="EN625" t="s">
        <v>1809</v>
      </c>
      <c r="EO625" t="s">
        <v>1809</v>
      </c>
      <c r="EP625" t="s">
        <v>1809</v>
      </c>
      <c r="EQ625" t="s">
        <v>1809</v>
      </c>
      <c r="ER625">
        <v>1</v>
      </c>
      <c r="ES625">
        <v>1</v>
      </c>
      <c r="ET625">
        <v>0</v>
      </c>
      <c r="EU625">
        <v>0</v>
      </c>
      <c r="EV625">
        <v>0</v>
      </c>
      <c r="EW625">
        <v>0</v>
      </c>
    </row>
    <row r="626" spans="1:153" x14ac:dyDescent="0.35">
      <c r="A626" t="s">
        <v>1536</v>
      </c>
      <c r="B626" s="1">
        <v>42853</v>
      </c>
      <c r="C626" s="1">
        <v>42920</v>
      </c>
      <c r="D626">
        <v>1</v>
      </c>
      <c r="E626">
        <v>0</v>
      </c>
      <c r="F626">
        <v>0</v>
      </c>
      <c r="G626">
        <v>0</v>
      </c>
      <c r="H626">
        <v>1</v>
      </c>
      <c r="I626">
        <v>0</v>
      </c>
      <c r="J626">
        <v>1</v>
      </c>
      <c r="K626">
        <v>1</v>
      </c>
      <c r="L626">
        <v>0</v>
      </c>
      <c r="M626">
        <v>1</v>
      </c>
      <c r="N626">
        <v>1</v>
      </c>
      <c r="O626">
        <v>1</v>
      </c>
      <c r="P626">
        <v>0</v>
      </c>
      <c r="Q626">
        <v>0</v>
      </c>
      <c r="R626">
        <v>0</v>
      </c>
      <c r="S626">
        <v>0</v>
      </c>
      <c r="T626">
        <v>1</v>
      </c>
      <c r="U626">
        <v>0</v>
      </c>
      <c r="V626">
        <v>0</v>
      </c>
      <c r="W626">
        <v>0</v>
      </c>
      <c r="X626">
        <v>0</v>
      </c>
      <c r="Y626">
        <v>1</v>
      </c>
      <c r="Z626">
        <v>1</v>
      </c>
      <c r="AA626">
        <v>0</v>
      </c>
      <c r="AB626">
        <v>0</v>
      </c>
      <c r="AC626">
        <v>0</v>
      </c>
      <c r="AD626">
        <v>0</v>
      </c>
      <c r="AE626">
        <v>1</v>
      </c>
      <c r="AF626">
        <v>1</v>
      </c>
      <c r="AG626">
        <v>0</v>
      </c>
      <c r="AH626">
        <v>1</v>
      </c>
      <c r="AI626">
        <v>1</v>
      </c>
      <c r="AJ626">
        <v>0</v>
      </c>
      <c r="AK626">
        <v>0</v>
      </c>
      <c r="AL626">
        <v>0</v>
      </c>
      <c r="AM626">
        <v>0</v>
      </c>
      <c r="AN626">
        <v>1</v>
      </c>
      <c r="AO626">
        <v>1</v>
      </c>
      <c r="AP626">
        <v>1</v>
      </c>
      <c r="AQ626">
        <v>0</v>
      </c>
      <c r="AR626">
        <v>0</v>
      </c>
      <c r="AS626">
        <v>0</v>
      </c>
      <c r="AT626">
        <v>1</v>
      </c>
      <c r="AU626">
        <v>0</v>
      </c>
      <c r="AV626">
        <v>0</v>
      </c>
      <c r="AW626">
        <v>0</v>
      </c>
      <c r="AX626">
        <v>0</v>
      </c>
      <c r="AY626">
        <v>1</v>
      </c>
      <c r="AZ626">
        <v>1</v>
      </c>
      <c r="BA626">
        <v>0</v>
      </c>
      <c r="BB626">
        <v>0</v>
      </c>
      <c r="BC626">
        <v>1</v>
      </c>
      <c r="BD626">
        <v>0</v>
      </c>
      <c r="BE626">
        <v>0</v>
      </c>
      <c r="BF626">
        <v>0</v>
      </c>
      <c r="BG626">
        <v>0</v>
      </c>
      <c r="BH626">
        <v>0</v>
      </c>
      <c r="BI626">
        <v>0</v>
      </c>
      <c r="BJ626">
        <v>0</v>
      </c>
      <c r="BK626">
        <v>0</v>
      </c>
      <c r="BL626">
        <v>0</v>
      </c>
      <c r="BM626">
        <v>0</v>
      </c>
      <c r="BN626">
        <v>0</v>
      </c>
      <c r="BO626">
        <v>1</v>
      </c>
      <c r="BP626">
        <v>0</v>
      </c>
      <c r="BQ626">
        <v>0</v>
      </c>
      <c r="BR626">
        <v>0</v>
      </c>
      <c r="BS626">
        <v>0</v>
      </c>
      <c r="BT626">
        <v>0</v>
      </c>
      <c r="BU626">
        <v>1</v>
      </c>
      <c r="BV626">
        <v>0</v>
      </c>
      <c r="BW626" t="s">
        <v>1809</v>
      </c>
      <c r="BX626" t="s">
        <v>1809</v>
      </c>
      <c r="BY626" t="s">
        <v>1809</v>
      </c>
      <c r="BZ626" t="s">
        <v>1809</v>
      </c>
      <c r="CA626" t="s">
        <v>1809</v>
      </c>
      <c r="CB626" t="s">
        <v>1809</v>
      </c>
      <c r="CC626" t="s">
        <v>1809</v>
      </c>
      <c r="CD626" t="s">
        <v>1809</v>
      </c>
      <c r="CE626" t="s">
        <v>1809</v>
      </c>
      <c r="CF626" t="s">
        <v>1809</v>
      </c>
      <c r="CG626" t="s">
        <v>1809</v>
      </c>
      <c r="CH626">
        <v>0</v>
      </c>
      <c r="CI626" t="s">
        <v>1809</v>
      </c>
      <c r="CJ626" t="s">
        <v>1809</v>
      </c>
      <c r="CK626" t="s">
        <v>1809</v>
      </c>
      <c r="CL626" t="s">
        <v>1809</v>
      </c>
      <c r="CM626" t="s">
        <v>1809</v>
      </c>
      <c r="CN626" t="s">
        <v>1809</v>
      </c>
      <c r="CO626" t="s">
        <v>1809</v>
      </c>
      <c r="CP626" t="s">
        <v>1809</v>
      </c>
      <c r="CQ626" t="s">
        <v>1809</v>
      </c>
      <c r="CR626" t="s">
        <v>1809</v>
      </c>
      <c r="CS626" t="s">
        <v>1809</v>
      </c>
      <c r="CT626" t="s">
        <v>1809</v>
      </c>
      <c r="CU626" t="s">
        <v>1809</v>
      </c>
      <c r="CV626" t="s">
        <v>1809</v>
      </c>
      <c r="CW626" t="s">
        <v>1809</v>
      </c>
      <c r="CX626" t="s">
        <v>1809</v>
      </c>
      <c r="CY626" t="s">
        <v>1809</v>
      </c>
      <c r="CZ626" t="s">
        <v>1809</v>
      </c>
      <c r="DA626" t="s">
        <v>1809</v>
      </c>
      <c r="DB626" t="s">
        <v>1809</v>
      </c>
      <c r="DC626" t="s">
        <v>1809</v>
      </c>
      <c r="DD626" t="s">
        <v>1809</v>
      </c>
      <c r="DE626" t="s">
        <v>1809</v>
      </c>
      <c r="DF626" t="s">
        <v>1809</v>
      </c>
      <c r="DG626" t="s">
        <v>1809</v>
      </c>
      <c r="DH626" t="s">
        <v>1809</v>
      </c>
      <c r="DI626" t="s">
        <v>1809</v>
      </c>
      <c r="DJ626" t="s">
        <v>1809</v>
      </c>
      <c r="DK626" t="s">
        <v>1809</v>
      </c>
      <c r="DL626" t="s">
        <v>1809</v>
      </c>
      <c r="DM626" t="s">
        <v>1809</v>
      </c>
      <c r="DN626" t="s">
        <v>1809</v>
      </c>
      <c r="DO626" t="s">
        <v>1809</v>
      </c>
      <c r="DP626" t="s">
        <v>1809</v>
      </c>
      <c r="DQ626" t="s">
        <v>1809</v>
      </c>
      <c r="DR626" t="s">
        <v>1809</v>
      </c>
      <c r="DS626" t="s">
        <v>1809</v>
      </c>
      <c r="DT626" t="s">
        <v>1809</v>
      </c>
      <c r="DU626" t="s">
        <v>1809</v>
      </c>
      <c r="DV626" t="s">
        <v>1809</v>
      </c>
      <c r="DW626">
        <v>0</v>
      </c>
      <c r="DX626">
        <v>0</v>
      </c>
      <c r="DY626">
        <v>1</v>
      </c>
      <c r="DZ626">
        <v>2</v>
      </c>
      <c r="EA626">
        <v>1</v>
      </c>
      <c r="EB626">
        <v>0</v>
      </c>
      <c r="EC626">
        <v>0</v>
      </c>
      <c r="ED626">
        <v>0</v>
      </c>
      <c r="EE626">
        <v>0</v>
      </c>
      <c r="EF626">
        <v>0</v>
      </c>
      <c r="EG626">
        <v>1</v>
      </c>
      <c r="EH626">
        <v>0</v>
      </c>
      <c r="EI626">
        <v>1</v>
      </c>
      <c r="EJ626">
        <v>0</v>
      </c>
      <c r="EK626">
        <v>0</v>
      </c>
      <c r="EL626">
        <v>0</v>
      </c>
      <c r="EM626" t="s">
        <v>1809</v>
      </c>
      <c r="EN626" t="s">
        <v>1809</v>
      </c>
      <c r="EO626" t="s">
        <v>1809</v>
      </c>
      <c r="EP626" t="s">
        <v>1809</v>
      </c>
      <c r="EQ626" t="s">
        <v>1809</v>
      </c>
      <c r="ER626">
        <v>1</v>
      </c>
      <c r="ES626">
        <v>1</v>
      </c>
      <c r="ET626">
        <v>0</v>
      </c>
      <c r="EU626">
        <v>0</v>
      </c>
      <c r="EV626">
        <v>0</v>
      </c>
      <c r="EW626">
        <v>0</v>
      </c>
    </row>
    <row r="627" spans="1:153" x14ac:dyDescent="0.35">
      <c r="A627" t="s">
        <v>1536</v>
      </c>
      <c r="B627" s="1">
        <v>42921</v>
      </c>
      <c r="C627" s="1">
        <v>42922</v>
      </c>
      <c r="D627">
        <v>1</v>
      </c>
      <c r="E627">
        <v>0</v>
      </c>
      <c r="F627">
        <v>0</v>
      </c>
      <c r="G627">
        <v>0</v>
      </c>
      <c r="H627">
        <v>1</v>
      </c>
      <c r="I627">
        <v>0</v>
      </c>
      <c r="J627">
        <v>1</v>
      </c>
      <c r="K627">
        <v>1</v>
      </c>
      <c r="L627">
        <v>0</v>
      </c>
      <c r="M627">
        <v>1</v>
      </c>
      <c r="N627">
        <v>1</v>
      </c>
      <c r="O627">
        <v>1</v>
      </c>
      <c r="P627">
        <v>0</v>
      </c>
      <c r="Q627">
        <v>0</v>
      </c>
      <c r="R627">
        <v>0</v>
      </c>
      <c r="S627">
        <v>0</v>
      </c>
      <c r="T627">
        <v>1</v>
      </c>
      <c r="U627">
        <v>0</v>
      </c>
      <c r="V627">
        <v>0</v>
      </c>
      <c r="W627">
        <v>0</v>
      </c>
      <c r="X627">
        <v>0</v>
      </c>
      <c r="Y627">
        <v>1</v>
      </c>
      <c r="Z627">
        <v>1</v>
      </c>
      <c r="AA627">
        <v>0</v>
      </c>
      <c r="AB627">
        <v>1</v>
      </c>
      <c r="AC627">
        <v>0</v>
      </c>
      <c r="AD627">
        <v>1</v>
      </c>
      <c r="AE627">
        <v>1</v>
      </c>
      <c r="AF627">
        <v>1</v>
      </c>
      <c r="AG627">
        <v>0</v>
      </c>
      <c r="AH627">
        <v>1</v>
      </c>
      <c r="AI627">
        <v>1</v>
      </c>
      <c r="AJ627">
        <v>0</v>
      </c>
      <c r="AK627">
        <v>0</v>
      </c>
      <c r="AL627">
        <v>0</v>
      </c>
      <c r="AM627">
        <v>0</v>
      </c>
      <c r="AN627">
        <v>1</v>
      </c>
      <c r="AO627">
        <v>1</v>
      </c>
      <c r="AP627">
        <v>1</v>
      </c>
      <c r="AQ627">
        <v>0</v>
      </c>
      <c r="AR627">
        <v>0</v>
      </c>
      <c r="AS627">
        <v>0</v>
      </c>
      <c r="AT627">
        <v>1</v>
      </c>
      <c r="AU627">
        <v>0</v>
      </c>
      <c r="AV627">
        <v>0</v>
      </c>
      <c r="AW627">
        <v>0</v>
      </c>
      <c r="AX627">
        <v>0</v>
      </c>
      <c r="AY627">
        <v>1</v>
      </c>
      <c r="AZ627">
        <v>1</v>
      </c>
      <c r="BA627">
        <v>0</v>
      </c>
      <c r="BB627">
        <v>0</v>
      </c>
      <c r="BC627">
        <v>1</v>
      </c>
      <c r="BD627">
        <v>0</v>
      </c>
      <c r="BE627">
        <v>0</v>
      </c>
      <c r="BF627">
        <v>0</v>
      </c>
      <c r="BG627">
        <v>0</v>
      </c>
      <c r="BH627">
        <v>0</v>
      </c>
      <c r="BI627">
        <v>0</v>
      </c>
      <c r="BJ627">
        <v>0</v>
      </c>
      <c r="BK627">
        <v>0</v>
      </c>
      <c r="BL627">
        <v>0</v>
      </c>
      <c r="BM627">
        <v>0</v>
      </c>
      <c r="BN627">
        <v>0</v>
      </c>
      <c r="BO627">
        <v>1</v>
      </c>
      <c r="BP627">
        <v>0</v>
      </c>
      <c r="BQ627">
        <v>0</v>
      </c>
      <c r="BR627">
        <v>0</v>
      </c>
      <c r="BS627">
        <v>0</v>
      </c>
      <c r="BT627">
        <v>0</v>
      </c>
      <c r="BU627">
        <v>1</v>
      </c>
      <c r="BV627">
        <v>0</v>
      </c>
      <c r="BW627" t="s">
        <v>1809</v>
      </c>
      <c r="BX627" t="s">
        <v>1809</v>
      </c>
      <c r="BY627" t="s">
        <v>1809</v>
      </c>
      <c r="BZ627" t="s">
        <v>1809</v>
      </c>
      <c r="CA627" t="s">
        <v>1809</v>
      </c>
      <c r="CB627" t="s">
        <v>1809</v>
      </c>
      <c r="CC627" t="s">
        <v>1809</v>
      </c>
      <c r="CD627" t="s">
        <v>1809</v>
      </c>
      <c r="CE627" t="s">
        <v>1809</v>
      </c>
      <c r="CF627" t="s">
        <v>1809</v>
      </c>
      <c r="CG627" t="s">
        <v>1809</v>
      </c>
      <c r="CH627">
        <v>0</v>
      </c>
      <c r="CI627" t="s">
        <v>1809</v>
      </c>
      <c r="CJ627" t="s">
        <v>1809</v>
      </c>
      <c r="CK627" t="s">
        <v>1809</v>
      </c>
      <c r="CL627" t="s">
        <v>1809</v>
      </c>
      <c r="CM627" t="s">
        <v>1809</v>
      </c>
      <c r="CN627" t="s">
        <v>1809</v>
      </c>
      <c r="CO627" t="s">
        <v>1809</v>
      </c>
      <c r="CP627" t="s">
        <v>1809</v>
      </c>
      <c r="CQ627" t="s">
        <v>1809</v>
      </c>
      <c r="CR627" t="s">
        <v>1809</v>
      </c>
      <c r="CS627" t="s">
        <v>1809</v>
      </c>
      <c r="CT627" t="s">
        <v>1809</v>
      </c>
      <c r="CU627" t="s">
        <v>1809</v>
      </c>
      <c r="CV627" t="s">
        <v>1809</v>
      </c>
      <c r="CW627" t="s">
        <v>1809</v>
      </c>
      <c r="CX627" t="s">
        <v>1809</v>
      </c>
      <c r="CY627" t="s">
        <v>1809</v>
      </c>
      <c r="CZ627" t="s">
        <v>1809</v>
      </c>
      <c r="DA627" t="s">
        <v>1809</v>
      </c>
      <c r="DB627" t="s">
        <v>1809</v>
      </c>
      <c r="DC627" t="s">
        <v>1809</v>
      </c>
      <c r="DD627" t="s">
        <v>1809</v>
      </c>
      <c r="DE627" t="s">
        <v>1809</v>
      </c>
      <c r="DF627" t="s">
        <v>1809</v>
      </c>
      <c r="DG627" t="s">
        <v>1809</v>
      </c>
      <c r="DH627" t="s">
        <v>1809</v>
      </c>
      <c r="DI627" t="s">
        <v>1809</v>
      </c>
      <c r="DJ627" t="s">
        <v>1809</v>
      </c>
      <c r="DK627" t="s">
        <v>1809</v>
      </c>
      <c r="DL627" t="s">
        <v>1809</v>
      </c>
      <c r="DM627" t="s">
        <v>1809</v>
      </c>
      <c r="DN627" t="s">
        <v>1809</v>
      </c>
      <c r="DO627" t="s">
        <v>1809</v>
      </c>
      <c r="DP627" t="s">
        <v>1809</v>
      </c>
      <c r="DQ627" t="s">
        <v>1809</v>
      </c>
      <c r="DR627" t="s">
        <v>1809</v>
      </c>
      <c r="DS627" t="s">
        <v>1809</v>
      </c>
      <c r="DT627" t="s">
        <v>1809</v>
      </c>
      <c r="DU627" t="s">
        <v>1809</v>
      </c>
      <c r="DV627" t="s">
        <v>1809</v>
      </c>
      <c r="DW627">
        <v>0</v>
      </c>
      <c r="DX627">
        <v>0</v>
      </c>
      <c r="DY627">
        <v>1</v>
      </c>
      <c r="DZ627">
        <v>2</v>
      </c>
      <c r="EA627">
        <v>1</v>
      </c>
      <c r="EB627">
        <v>0</v>
      </c>
      <c r="EC627">
        <v>0</v>
      </c>
      <c r="ED627">
        <v>0</v>
      </c>
      <c r="EE627">
        <v>0</v>
      </c>
      <c r="EF627">
        <v>0</v>
      </c>
      <c r="EG627">
        <v>1</v>
      </c>
      <c r="EH627">
        <v>0</v>
      </c>
      <c r="EI627">
        <v>1</v>
      </c>
      <c r="EJ627">
        <v>0</v>
      </c>
      <c r="EK627">
        <v>0</v>
      </c>
      <c r="EL627">
        <v>0</v>
      </c>
      <c r="EM627" t="s">
        <v>1809</v>
      </c>
      <c r="EN627" t="s">
        <v>1809</v>
      </c>
      <c r="EO627" t="s">
        <v>1809</v>
      </c>
      <c r="EP627" t="s">
        <v>1809</v>
      </c>
      <c r="EQ627" t="s">
        <v>1809</v>
      </c>
      <c r="ER627">
        <v>1</v>
      </c>
      <c r="ES627">
        <v>1</v>
      </c>
      <c r="ET627">
        <v>0</v>
      </c>
      <c r="EU627">
        <v>0</v>
      </c>
      <c r="EV627">
        <v>0</v>
      </c>
      <c r="EW627">
        <v>0</v>
      </c>
    </row>
    <row r="628" spans="1:153" x14ac:dyDescent="0.35">
      <c r="A628" t="s">
        <v>1536</v>
      </c>
      <c r="B628" s="1">
        <v>42923</v>
      </c>
      <c r="C628" s="1">
        <v>43191</v>
      </c>
      <c r="D628">
        <v>1</v>
      </c>
      <c r="E628">
        <v>0</v>
      </c>
      <c r="F628">
        <v>0</v>
      </c>
      <c r="G628">
        <v>0</v>
      </c>
      <c r="H628">
        <v>1</v>
      </c>
      <c r="I628">
        <v>0</v>
      </c>
      <c r="J628">
        <v>1</v>
      </c>
      <c r="K628">
        <v>1</v>
      </c>
      <c r="L628">
        <v>0</v>
      </c>
      <c r="M628">
        <v>1</v>
      </c>
      <c r="N628">
        <v>1</v>
      </c>
      <c r="O628">
        <v>1</v>
      </c>
      <c r="P628">
        <v>0</v>
      </c>
      <c r="Q628">
        <v>0</v>
      </c>
      <c r="R628">
        <v>0</v>
      </c>
      <c r="S628">
        <v>0</v>
      </c>
      <c r="T628">
        <v>1</v>
      </c>
      <c r="U628">
        <v>0</v>
      </c>
      <c r="V628">
        <v>0</v>
      </c>
      <c r="W628">
        <v>0</v>
      </c>
      <c r="X628">
        <v>0</v>
      </c>
      <c r="Y628">
        <v>1</v>
      </c>
      <c r="Z628">
        <v>1</v>
      </c>
      <c r="AA628">
        <v>0</v>
      </c>
      <c r="AB628">
        <v>1</v>
      </c>
      <c r="AC628">
        <v>0</v>
      </c>
      <c r="AD628">
        <v>1</v>
      </c>
      <c r="AE628">
        <v>1</v>
      </c>
      <c r="AF628">
        <v>1</v>
      </c>
      <c r="AG628">
        <v>0</v>
      </c>
      <c r="AH628">
        <v>1</v>
      </c>
      <c r="AI628">
        <v>1</v>
      </c>
      <c r="AJ628">
        <v>0</v>
      </c>
      <c r="AK628">
        <v>0</v>
      </c>
      <c r="AL628">
        <v>0</v>
      </c>
      <c r="AM628">
        <v>0</v>
      </c>
      <c r="AN628">
        <v>1</v>
      </c>
      <c r="AO628">
        <v>1</v>
      </c>
      <c r="AP628">
        <v>1</v>
      </c>
      <c r="AQ628">
        <v>0</v>
      </c>
      <c r="AR628">
        <v>0</v>
      </c>
      <c r="AS628">
        <v>0</v>
      </c>
      <c r="AT628">
        <v>1</v>
      </c>
      <c r="AU628">
        <v>0</v>
      </c>
      <c r="AV628">
        <v>0</v>
      </c>
      <c r="AW628">
        <v>0</v>
      </c>
      <c r="AX628">
        <v>0</v>
      </c>
      <c r="AY628">
        <v>1</v>
      </c>
      <c r="AZ628">
        <v>1</v>
      </c>
      <c r="BA628">
        <v>0</v>
      </c>
      <c r="BB628">
        <v>0</v>
      </c>
      <c r="BC628">
        <v>1</v>
      </c>
      <c r="BD628">
        <v>0</v>
      </c>
      <c r="BE628">
        <v>0</v>
      </c>
      <c r="BF628">
        <v>0</v>
      </c>
      <c r="BG628">
        <v>0</v>
      </c>
      <c r="BH628">
        <v>0</v>
      </c>
      <c r="BI628">
        <v>0</v>
      </c>
      <c r="BJ628">
        <v>0</v>
      </c>
      <c r="BK628">
        <v>0</v>
      </c>
      <c r="BL628">
        <v>0</v>
      </c>
      <c r="BM628">
        <v>0</v>
      </c>
      <c r="BN628">
        <v>0</v>
      </c>
      <c r="BO628">
        <v>1</v>
      </c>
      <c r="BP628">
        <v>0</v>
      </c>
      <c r="BQ628">
        <v>0</v>
      </c>
      <c r="BR628">
        <v>0</v>
      </c>
      <c r="BS628">
        <v>0</v>
      </c>
      <c r="BT628">
        <v>0</v>
      </c>
      <c r="BU628">
        <v>1</v>
      </c>
      <c r="BV628">
        <v>0</v>
      </c>
      <c r="BW628" t="s">
        <v>1809</v>
      </c>
      <c r="BX628" t="s">
        <v>1809</v>
      </c>
      <c r="BY628" t="s">
        <v>1809</v>
      </c>
      <c r="BZ628" t="s">
        <v>1809</v>
      </c>
      <c r="CA628" t="s">
        <v>1809</v>
      </c>
      <c r="CB628" t="s">
        <v>1809</v>
      </c>
      <c r="CC628" t="s">
        <v>1809</v>
      </c>
      <c r="CD628" t="s">
        <v>1809</v>
      </c>
      <c r="CE628" t="s">
        <v>1809</v>
      </c>
      <c r="CF628" t="s">
        <v>1809</v>
      </c>
      <c r="CG628" t="s">
        <v>1809</v>
      </c>
      <c r="CH628">
        <v>0</v>
      </c>
      <c r="CI628" t="s">
        <v>1809</v>
      </c>
      <c r="CJ628" t="s">
        <v>1809</v>
      </c>
      <c r="CK628" t="s">
        <v>1809</v>
      </c>
      <c r="CL628" t="s">
        <v>1809</v>
      </c>
      <c r="CM628" t="s">
        <v>1809</v>
      </c>
      <c r="CN628" t="s">
        <v>1809</v>
      </c>
      <c r="CO628" t="s">
        <v>1809</v>
      </c>
      <c r="CP628" t="s">
        <v>1809</v>
      </c>
      <c r="CQ628" t="s">
        <v>1809</v>
      </c>
      <c r="CR628" t="s">
        <v>1809</v>
      </c>
      <c r="CS628" t="s">
        <v>1809</v>
      </c>
      <c r="CT628" t="s">
        <v>1809</v>
      </c>
      <c r="CU628" t="s">
        <v>1809</v>
      </c>
      <c r="CV628" t="s">
        <v>1809</v>
      </c>
      <c r="CW628" t="s">
        <v>1809</v>
      </c>
      <c r="CX628" t="s">
        <v>1809</v>
      </c>
      <c r="CY628" t="s">
        <v>1809</v>
      </c>
      <c r="CZ628" t="s">
        <v>1809</v>
      </c>
      <c r="DA628" t="s">
        <v>1809</v>
      </c>
      <c r="DB628" t="s">
        <v>1809</v>
      </c>
      <c r="DC628" t="s">
        <v>1809</v>
      </c>
      <c r="DD628" t="s">
        <v>1809</v>
      </c>
      <c r="DE628" t="s">
        <v>1809</v>
      </c>
      <c r="DF628" t="s">
        <v>1809</v>
      </c>
      <c r="DG628" t="s">
        <v>1809</v>
      </c>
      <c r="DH628" t="s">
        <v>1809</v>
      </c>
      <c r="DI628" t="s">
        <v>1809</v>
      </c>
      <c r="DJ628" t="s">
        <v>1809</v>
      </c>
      <c r="DK628" t="s">
        <v>1809</v>
      </c>
      <c r="DL628" t="s">
        <v>1809</v>
      </c>
      <c r="DM628" t="s">
        <v>1809</v>
      </c>
      <c r="DN628" t="s">
        <v>1809</v>
      </c>
      <c r="DO628" t="s">
        <v>1809</v>
      </c>
      <c r="DP628" t="s">
        <v>1809</v>
      </c>
      <c r="DQ628" t="s">
        <v>1809</v>
      </c>
      <c r="DR628" t="s">
        <v>1809</v>
      </c>
      <c r="DS628" t="s">
        <v>1809</v>
      </c>
      <c r="DT628" t="s">
        <v>1809</v>
      </c>
      <c r="DU628" t="s">
        <v>1809</v>
      </c>
      <c r="DV628" t="s">
        <v>1809</v>
      </c>
      <c r="DW628">
        <v>0</v>
      </c>
      <c r="DX628">
        <v>0</v>
      </c>
      <c r="DY628">
        <v>1</v>
      </c>
      <c r="DZ628">
        <v>2</v>
      </c>
      <c r="EA628">
        <v>1</v>
      </c>
      <c r="EB628">
        <v>0</v>
      </c>
      <c r="EC628">
        <v>0</v>
      </c>
      <c r="ED628">
        <v>0</v>
      </c>
      <c r="EE628">
        <v>0</v>
      </c>
      <c r="EF628">
        <v>0</v>
      </c>
      <c r="EG628">
        <v>1</v>
      </c>
      <c r="EH628">
        <v>0</v>
      </c>
      <c r="EI628">
        <v>1</v>
      </c>
      <c r="EJ628">
        <v>0</v>
      </c>
      <c r="EK628">
        <v>0</v>
      </c>
      <c r="EL628">
        <v>0</v>
      </c>
      <c r="EM628" t="s">
        <v>1809</v>
      </c>
      <c r="EN628" t="s">
        <v>1809</v>
      </c>
      <c r="EO628" t="s">
        <v>1809</v>
      </c>
      <c r="EP628" t="s">
        <v>1809</v>
      </c>
      <c r="EQ628" t="s">
        <v>1809</v>
      </c>
      <c r="ER628">
        <v>1</v>
      </c>
      <c r="ES628">
        <v>1</v>
      </c>
      <c r="ET628">
        <v>0</v>
      </c>
      <c r="EU628">
        <v>0</v>
      </c>
      <c r="EV628">
        <v>0</v>
      </c>
      <c r="EW628">
        <v>0</v>
      </c>
    </row>
    <row r="629" spans="1:153" x14ac:dyDescent="0.35">
      <c r="A629" t="s">
        <v>1536</v>
      </c>
      <c r="B629" s="1">
        <v>43192</v>
      </c>
      <c r="C629" s="1">
        <v>43257</v>
      </c>
      <c r="D629">
        <v>1</v>
      </c>
      <c r="E629">
        <v>0</v>
      </c>
      <c r="F629">
        <v>0</v>
      </c>
      <c r="G629">
        <v>0</v>
      </c>
      <c r="H629">
        <v>1</v>
      </c>
      <c r="I629">
        <v>0</v>
      </c>
      <c r="J629">
        <v>1</v>
      </c>
      <c r="K629">
        <v>1</v>
      </c>
      <c r="L629">
        <v>0</v>
      </c>
      <c r="M629">
        <v>1</v>
      </c>
      <c r="N629">
        <v>1</v>
      </c>
      <c r="O629">
        <v>1</v>
      </c>
      <c r="P629">
        <v>0</v>
      </c>
      <c r="Q629">
        <v>0</v>
      </c>
      <c r="R629">
        <v>0</v>
      </c>
      <c r="S629">
        <v>0</v>
      </c>
      <c r="T629">
        <v>1</v>
      </c>
      <c r="U629">
        <v>0</v>
      </c>
      <c r="V629">
        <v>0</v>
      </c>
      <c r="W629">
        <v>0</v>
      </c>
      <c r="X629">
        <v>0</v>
      </c>
      <c r="Y629">
        <v>1</v>
      </c>
      <c r="Z629">
        <v>1</v>
      </c>
      <c r="AA629">
        <v>0</v>
      </c>
      <c r="AB629">
        <v>1</v>
      </c>
      <c r="AC629">
        <v>0</v>
      </c>
      <c r="AD629">
        <v>1</v>
      </c>
      <c r="AE629">
        <v>1</v>
      </c>
      <c r="AF629">
        <v>1</v>
      </c>
      <c r="AG629">
        <v>0</v>
      </c>
      <c r="AH629">
        <v>1</v>
      </c>
      <c r="AI629">
        <v>1</v>
      </c>
      <c r="AJ629">
        <v>0</v>
      </c>
      <c r="AK629">
        <v>0</v>
      </c>
      <c r="AL629">
        <v>0</v>
      </c>
      <c r="AM629">
        <v>0</v>
      </c>
      <c r="AN629">
        <v>1</v>
      </c>
      <c r="AO629">
        <v>1</v>
      </c>
      <c r="AP629">
        <v>1</v>
      </c>
      <c r="AQ629">
        <v>0</v>
      </c>
      <c r="AR629">
        <v>0</v>
      </c>
      <c r="AS629">
        <v>0</v>
      </c>
      <c r="AT629">
        <v>1</v>
      </c>
      <c r="AU629">
        <v>0</v>
      </c>
      <c r="AV629">
        <v>0</v>
      </c>
      <c r="AW629">
        <v>0</v>
      </c>
      <c r="AX629">
        <v>0</v>
      </c>
      <c r="AY629">
        <v>1</v>
      </c>
      <c r="AZ629">
        <v>1</v>
      </c>
      <c r="BA629">
        <v>0</v>
      </c>
      <c r="BB629">
        <v>0</v>
      </c>
      <c r="BC629">
        <v>1</v>
      </c>
      <c r="BD629">
        <v>0</v>
      </c>
      <c r="BE629">
        <v>0</v>
      </c>
      <c r="BF629">
        <v>0</v>
      </c>
      <c r="BG629">
        <v>0</v>
      </c>
      <c r="BH629">
        <v>0</v>
      </c>
      <c r="BI629">
        <v>0</v>
      </c>
      <c r="BJ629">
        <v>0</v>
      </c>
      <c r="BK629">
        <v>0</v>
      </c>
      <c r="BL629">
        <v>0</v>
      </c>
      <c r="BM629">
        <v>0</v>
      </c>
      <c r="BN629">
        <v>0</v>
      </c>
      <c r="BO629">
        <v>1</v>
      </c>
      <c r="BP629">
        <v>0</v>
      </c>
      <c r="BQ629">
        <v>0</v>
      </c>
      <c r="BR629">
        <v>0</v>
      </c>
      <c r="BS629">
        <v>0</v>
      </c>
      <c r="BT629">
        <v>0</v>
      </c>
      <c r="BU629">
        <v>1</v>
      </c>
      <c r="BV629">
        <v>0</v>
      </c>
      <c r="BW629" t="s">
        <v>1809</v>
      </c>
      <c r="BX629" t="s">
        <v>1809</v>
      </c>
      <c r="BY629" t="s">
        <v>1809</v>
      </c>
      <c r="BZ629" t="s">
        <v>1809</v>
      </c>
      <c r="CA629" t="s">
        <v>1809</v>
      </c>
      <c r="CB629" t="s">
        <v>1809</v>
      </c>
      <c r="CC629" t="s">
        <v>1809</v>
      </c>
      <c r="CD629" t="s">
        <v>1809</v>
      </c>
      <c r="CE629" t="s">
        <v>1809</v>
      </c>
      <c r="CF629" t="s">
        <v>1809</v>
      </c>
      <c r="CG629" t="s">
        <v>1809</v>
      </c>
      <c r="CH629">
        <v>0</v>
      </c>
      <c r="CI629" t="s">
        <v>1809</v>
      </c>
      <c r="CJ629" t="s">
        <v>1809</v>
      </c>
      <c r="CK629" t="s">
        <v>1809</v>
      </c>
      <c r="CL629" t="s">
        <v>1809</v>
      </c>
      <c r="CM629" t="s">
        <v>1809</v>
      </c>
      <c r="CN629" t="s">
        <v>1809</v>
      </c>
      <c r="CO629" t="s">
        <v>1809</v>
      </c>
      <c r="CP629" t="s">
        <v>1809</v>
      </c>
      <c r="CQ629" t="s">
        <v>1809</v>
      </c>
      <c r="CR629" t="s">
        <v>1809</v>
      </c>
      <c r="CS629" t="s">
        <v>1809</v>
      </c>
      <c r="CT629" t="s">
        <v>1809</v>
      </c>
      <c r="CU629" t="s">
        <v>1809</v>
      </c>
      <c r="CV629" t="s">
        <v>1809</v>
      </c>
      <c r="CW629" t="s">
        <v>1809</v>
      </c>
      <c r="CX629" t="s">
        <v>1809</v>
      </c>
      <c r="CY629" t="s">
        <v>1809</v>
      </c>
      <c r="CZ629" t="s">
        <v>1809</v>
      </c>
      <c r="DA629" t="s">
        <v>1809</v>
      </c>
      <c r="DB629" t="s">
        <v>1809</v>
      </c>
      <c r="DC629" t="s">
        <v>1809</v>
      </c>
      <c r="DD629" t="s">
        <v>1809</v>
      </c>
      <c r="DE629" t="s">
        <v>1809</v>
      </c>
      <c r="DF629" t="s">
        <v>1809</v>
      </c>
      <c r="DG629" t="s">
        <v>1809</v>
      </c>
      <c r="DH629" t="s">
        <v>1809</v>
      </c>
      <c r="DI629" t="s">
        <v>1809</v>
      </c>
      <c r="DJ629" t="s">
        <v>1809</v>
      </c>
      <c r="DK629" t="s">
        <v>1809</v>
      </c>
      <c r="DL629" t="s">
        <v>1809</v>
      </c>
      <c r="DM629" t="s">
        <v>1809</v>
      </c>
      <c r="DN629" t="s">
        <v>1809</v>
      </c>
      <c r="DO629" t="s">
        <v>1809</v>
      </c>
      <c r="DP629" t="s">
        <v>1809</v>
      </c>
      <c r="DQ629" t="s">
        <v>1809</v>
      </c>
      <c r="DR629" t="s">
        <v>1809</v>
      </c>
      <c r="DS629" t="s">
        <v>1809</v>
      </c>
      <c r="DT629" t="s">
        <v>1809</v>
      </c>
      <c r="DU629" t="s">
        <v>1809</v>
      </c>
      <c r="DV629" t="s">
        <v>1809</v>
      </c>
      <c r="DW629">
        <v>0</v>
      </c>
      <c r="DX629">
        <v>0</v>
      </c>
      <c r="DY629">
        <v>1</v>
      </c>
      <c r="DZ629">
        <v>2</v>
      </c>
      <c r="EA629">
        <v>1</v>
      </c>
      <c r="EB629">
        <v>0</v>
      </c>
      <c r="EC629">
        <v>0</v>
      </c>
      <c r="ED629">
        <v>0</v>
      </c>
      <c r="EE629">
        <v>0</v>
      </c>
      <c r="EF629">
        <v>0</v>
      </c>
      <c r="EG629">
        <v>1</v>
      </c>
      <c r="EH629">
        <v>0</v>
      </c>
      <c r="EI629">
        <v>1</v>
      </c>
      <c r="EJ629">
        <v>0</v>
      </c>
      <c r="EK629">
        <v>0</v>
      </c>
      <c r="EL629">
        <v>0</v>
      </c>
      <c r="EM629" t="s">
        <v>1809</v>
      </c>
      <c r="EN629" t="s">
        <v>1809</v>
      </c>
      <c r="EO629" t="s">
        <v>1809</v>
      </c>
      <c r="EP629" t="s">
        <v>1809</v>
      </c>
      <c r="EQ629" t="s">
        <v>1809</v>
      </c>
      <c r="ER629">
        <v>1</v>
      </c>
      <c r="ES629">
        <v>1</v>
      </c>
      <c r="ET629">
        <v>0</v>
      </c>
      <c r="EU629">
        <v>0</v>
      </c>
      <c r="EV629">
        <v>0</v>
      </c>
      <c r="EW629">
        <v>0</v>
      </c>
    </row>
    <row r="630" spans="1:153" x14ac:dyDescent="0.35">
      <c r="A630" t="s">
        <v>1536</v>
      </c>
      <c r="B630" s="1">
        <v>43258</v>
      </c>
      <c r="C630" s="1">
        <v>43830</v>
      </c>
      <c r="D630">
        <v>1</v>
      </c>
      <c r="E630">
        <v>0</v>
      </c>
      <c r="F630">
        <v>0</v>
      </c>
      <c r="G630">
        <v>0</v>
      </c>
      <c r="H630">
        <v>1</v>
      </c>
      <c r="I630">
        <v>0</v>
      </c>
      <c r="J630">
        <v>1</v>
      </c>
      <c r="K630">
        <v>1</v>
      </c>
      <c r="L630">
        <v>0</v>
      </c>
      <c r="M630">
        <v>1</v>
      </c>
      <c r="N630">
        <v>1</v>
      </c>
      <c r="O630">
        <v>1</v>
      </c>
      <c r="P630">
        <v>0</v>
      </c>
      <c r="Q630">
        <v>0</v>
      </c>
      <c r="R630">
        <v>0</v>
      </c>
      <c r="S630">
        <v>0</v>
      </c>
      <c r="T630">
        <v>1</v>
      </c>
      <c r="U630">
        <v>0</v>
      </c>
      <c r="V630">
        <v>0</v>
      </c>
      <c r="W630">
        <v>0</v>
      </c>
      <c r="X630">
        <v>0</v>
      </c>
      <c r="Y630">
        <v>1</v>
      </c>
      <c r="Z630">
        <v>1</v>
      </c>
      <c r="AA630">
        <v>0</v>
      </c>
      <c r="AB630">
        <v>1</v>
      </c>
      <c r="AC630">
        <v>0</v>
      </c>
      <c r="AD630">
        <v>1</v>
      </c>
      <c r="AE630">
        <v>1</v>
      </c>
      <c r="AF630">
        <v>1</v>
      </c>
      <c r="AG630">
        <v>0</v>
      </c>
      <c r="AH630">
        <v>1</v>
      </c>
      <c r="AI630">
        <v>1</v>
      </c>
      <c r="AJ630">
        <v>0</v>
      </c>
      <c r="AK630">
        <v>0</v>
      </c>
      <c r="AL630">
        <v>0</v>
      </c>
      <c r="AM630">
        <v>0</v>
      </c>
      <c r="AN630">
        <v>1</v>
      </c>
      <c r="AO630">
        <v>0</v>
      </c>
      <c r="AP630" t="s">
        <v>1809</v>
      </c>
      <c r="AQ630" t="s">
        <v>1809</v>
      </c>
      <c r="AR630" t="s">
        <v>1809</v>
      </c>
      <c r="AS630" t="s">
        <v>1809</v>
      </c>
      <c r="AT630" t="s">
        <v>1809</v>
      </c>
      <c r="AU630" t="s">
        <v>1809</v>
      </c>
      <c r="AV630" t="s">
        <v>1809</v>
      </c>
      <c r="AW630" t="s">
        <v>1809</v>
      </c>
      <c r="AX630" t="s">
        <v>1809</v>
      </c>
      <c r="AY630" t="s">
        <v>1809</v>
      </c>
      <c r="AZ630">
        <v>1</v>
      </c>
      <c r="BA630">
        <v>0</v>
      </c>
      <c r="BB630">
        <v>0</v>
      </c>
      <c r="BC630">
        <v>1</v>
      </c>
      <c r="BD630">
        <v>0</v>
      </c>
      <c r="BE630">
        <v>0</v>
      </c>
      <c r="BF630">
        <v>0</v>
      </c>
      <c r="BG630">
        <v>0</v>
      </c>
      <c r="BH630">
        <v>0</v>
      </c>
      <c r="BI630">
        <v>0</v>
      </c>
      <c r="BJ630">
        <v>0</v>
      </c>
      <c r="BK630">
        <v>0</v>
      </c>
      <c r="BL630">
        <v>0</v>
      </c>
      <c r="BM630">
        <v>0</v>
      </c>
      <c r="BN630">
        <v>0</v>
      </c>
      <c r="BO630">
        <v>1</v>
      </c>
      <c r="BP630">
        <v>0</v>
      </c>
      <c r="BQ630">
        <v>0</v>
      </c>
      <c r="BR630">
        <v>0</v>
      </c>
      <c r="BS630">
        <v>0</v>
      </c>
      <c r="BT630">
        <v>0</v>
      </c>
      <c r="BU630">
        <v>1</v>
      </c>
      <c r="BV630">
        <v>1</v>
      </c>
      <c r="BW630">
        <v>1</v>
      </c>
      <c r="BX630">
        <v>0</v>
      </c>
      <c r="BY630">
        <v>0</v>
      </c>
      <c r="BZ630">
        <v>0</v>
      </c>
      <c r="CA630">
        <v>0</v>
      </c>
      <c r="CB630">
        <v>1</v>
      </c>
      <c r="CC630">
        <v>0</v>
      </c>
      <c r="CD630">
        <v>0</v>
      </c>
      <c r="CE630">
        <v>0</v>
      </c>
      <c r="CF630">
        <v>0</v>
      </c>
      <c r="CG630">
        <v>1</v>
      </c>
      <c r="CH630">
        <v>1</v>
      </c>
      <c r="CI630">
        <v>1</v>
      </c>
      <c r="CJ630">
        <v>0</v>
      </c>
      <c r="CK630">
        <v>0</v>
      </c>
      <c r="CL630">
        <v>0</v>
      </c>
      <c r="CM630">
        <v>0</v>
      </c>
      <c r="CN630">
        <v>1</v>
      </c>
      <c r="CO630">
        <v>0</v>
      </c>
      <c r="CP630">
        <v>0</v>
      </c>
      <c r="CQ630">
        <v>0</v>
      </c>
      <c r="CR630">
        <v>0</v>
      </c>
      <c r="CS630">
        <v>1</v>
      </c>
      <c r="CT630">
        <v>0</v>
      </c>
      <c r="CU630">
        <v>0</v>
      </c>
      <c r="CV630">
        <v>0</v>
      </c>
      <c r="CW630">
        <v>0</v>
      </c>
      <c r="CX630">
        <v>0</v>
      </c>
      <c r="CY630">
        <v>0</v>
      </c>
      <c r="CZ630">
        <v>0</v>
      </c>
      <c r="DA630">
        <v>0</v>
      </c>
      <c r="DB630">
        <v>0</v>
      </c>
      <c r="DC630">
        <v>0</v>
      </c>
      <c r="DD630">
        <v>1</v>
      </c>
      <c r="DE630">
        <v>0</v>
      </c>
      <c r="DF630">
        <v>0</v>
      </c>
      <c r="DG630">
        <v>0</v>
      </c>
      <c r="DH630">
        <v>0</v>
      </c>
      <c r="DI630">
        <v>0</v>
      </c>
      <c r="DJ630">
        <v>0</v>
      </c>
      <c r="DK630">
        <v>0</v>
      </c>
      <c r="DL630">
        <v>1</v>
      </c>
      <c r="DM630">
        <v>0</v>
      </c>
      <c r="DN630">
        <v>0</v>
      </c>
      <c r="DO630">
        <v>0</v>
      </c>
      <c r="DP630">
        <v>0</v>
      </c>
      <c r="DQ630">
        <v>0</v>
      </c>
      <c r="DR630">
        <v>1</v>
      </c>
      <c r="DS630">
        <v>0</v>
      </c>
      <c r="DT630">
        <v>0</v>
      </c>
      <c r="DU630">
        <v>0</v>
      </c>
      <c r="DV630">
        <v>1</v>
      </c>
      <c r="DW630">
        <v>0</v>
      </c>
      <c r="DX630">
        <v>0</v>
      </c>
      <c r="DY630">
        <v>1</v>
      </c>
      <c r="DZ630">
        <v>1</v>
      </c>
      <c r="EA630">
        <v>1</v>
      </c>
      <c r="EB630">
        <v>0</v>
      </c>
      <c r="EC630">
        <v>0</v>
      </c>
      <c r="ED630">
        <v>0</v>
      </c>
      <c r="EE630">
        <v>0</v>
      </c>
      <c r="EF630">
        <v>0</v>
      </c>
      <c r="EG630">
        <v>1</v>
      </c>
      <c r="EH630">
        <v>0</v>
      </c>
      <c r="EI630">
        <v>1</v>
      </c>
      <c r="EJ630">
        <v>0</v>
      </c>
      <c r="EK630">
        <v>0</v>
      </c>
      <c r="EL630">
        <v>0</v>
      </c>
      <c r="EM630" t="s">
        <v>1809</v>
      </c>
      <c r="EN630" t="s">
        <v>1809</v>
      </c>
      <c r="EO630" t="s">
        <v>1809</v>
      </c>
      <c r="EP630" t="s">
        <v>1809</v>
      </c>
      <c r="EQ630" t="s">
        <v>1809</v>
      </c>
      <c r="ER630">
        <v>1</v>
      </c>
      <c r="ES630">
        <v>1</v>
      </c>
      <c r="ET630">
        <v>0</v>
      </c>
      <c r="EU630">
        <v>0</v>
      </c>
      <c r="EV630">
        <v>0</v>
      </c>
      <c r="EW630">
        <v>0</v>
      </c>
    </row>
    <row r="631" spans="1:153" x14ac:dyDescent="0.35">
      <c r="A631" t="s">
        <v>1575</v>
      </c>
      <c r="B631" s="1">
        <v>41640</v>
      </c>
      <c r="C631" s="1">
        <v>41663</v>
      </c>
      <c r="D631">
        <v>1</v>
      </c>
      <c r="E631">
        <v>0</v>
      </c>
      <c r="F631">
        <v>0</v>
      </c>
      <c r="G631">
        <v>0</v>
      </c>
      <c r="H631">
        <v>1</v>
      </c>
      <c r="I631">
        <v>0</v>
      </c>
      <c r="J631">
        <v>1</v>
      </c>
      <c r="K631">
        <v>4</v>
      </c>
      <c r="L631">
        <v>0</v>
      </c>
      <c r="M631">
        <v>1</v>
      </c>
      <c r="N631">
        <v>1</v>
      </c>
      <c r="O631">
        <v>1</v>
      </c>
      <c r="P631">
        <v>1</v>
      </c>
      <c r="Q631">
        <v>0</v>
      </c>
      <c r="R631">
        <v>0</v>
      </c>
      <c r="S631">
        <v>0</v>
      </c>
      <c r="T631">
        <v>0</v>
      </c>
      <c r="U631">
        <v>0</v>
      </c>
      <c r="V631">
        <v>0</v>
      </c>
      <c r="W631">
        <v>0</v>
      </c>
      <c r="X631">
        <v>1</v>
      </c>
      <c r="Y631">
        <v>1</v>
      </c>
      <c r="Z631">
        <v>1</v>
      </c>
      <c r="AA631">
        <v>1</v>
      </c>
      <c r="AB631">
        <v>1</v>
      </c>
      <c r="AC631">
        <v>1</v>
      </c>
      <c r="AD631">
        <v>1</v>
      </c>
      <c r="AE631">
        <v>1</v>
      </c>
      <c r="AF631">
        <v>1</v>
      </c>
      <c r="AG631">
        <v>0</v>
      </c>
      <c r="AH631">
        <v>0</v>
      </c>
      <c r="AI631">
        <v>0</v>
      </c>
      <c r="AJ631">
        <v>0</v>
      </c>
      <c r="AK631">
        <v>0</v>
      </c>
      <c r="AL631">
        <v>1</v>
      </c>
      <c r="AM631">
        <v>0</v>
      </c>
      <c r="AN631">
        <v>0</v>
      </c>
      <c r="AO631">
        <v>0</v>
      </c>
      <c r="AP631" t="s">
        <v>1809</v>
      </c>
      <c r="AQ631" t="s">
        <v>1809</v>
      </c>
      <c r="AR631" t="s">
        <v>1809</v>
      </c>
      <c r="AS631" t="s">
        <v>1809</v>
      </c>
      <c r="AT631" t="s">
        <v>1809</v>
      </c>
      <c r="AU631" t="s">
        <v>1809</v>
      </c>
      <c r="AV631" t="s">
        <v>1809</v>
      </c>
      <c r="AW631" t="s">
        <v>1809</v>
      </c>
      <c r="AX631" t="s">
        <v>1809</v>
      </c>
      <c r="AY631" t="s">
        <v>1809</v>
      </c>
      <c r="AZ631">
        <v>0</v>
      </c>
      <c r="BA631" t="s">
        <v>1809</v>
      </c>
      <c r="BB631" t="s">
        <v>1809</v>
      </c>
      <c r="BC631" t="s">
        <v>1809</v>
      </c>
      <c r="BD631" t="s">
        <v>1809</v>
      </c>
      <c r="BE631" t="s">
        <v>1809</v>
      </c>
      <c r="BF631" t="s">
        <v>1809</v>
      </c>
      <c r="BG631" t="s">
        <v>1809</v>
      </c>
      <c r="BH631" t="s">
        <v>1809</v>
      </c>
      <c r="BI631" t="s">
        <v>1809</v>
      </c>
      <c r="BJ631" t="s">
        <v>1809</v>
      </c>
      <c r="BK631" t="s">
        <v>1809</v>
      </c>
      <c r="BL631" t="s">
        <v>1809</v>
      </c>
      <c r="BM631" t="s">
        <v>1809</v>
      </c>
      <c r="BN631" t="s">
        <v>1809</v>
      </c>
      <c r="BO631" t="s">
        <v>1809</v>
      </c>
      <c r="BP631" t="s">
        <v>1809</v>
      </c>
      <c r="BQ631" t="s">
        <v>1809</v>
      </c>
      <c r="BR631" t="s">
        <v>1809</v>
      </c>
      <c r="BS631" t="s">
        <v>1809</v>
      </c>
      <c r="BT631" t="s">
        <v>1809</v>
      </c>
      <c r="BU631" t="s">
        <v>1809</v>
      </c>
      <c r="BV631">
        <v>0</v>
      </c>
      <c r="BW631" t="s">
        <v>1809</v>
      </c>
      <c r="BX631" t="s">
        <v>1809</v>
      </c>
      <c r="BY631" t="s">
        <v>1809</v>
      </c>
      <c r="BZ631" t="s">
        <v>1809</v>
      </c>
      <c r="CA631" t="s">
        <v>1809</v>
      </c>
      <c r="CB631" t="s">
        <v>1809</v>
      </c>
      <c r="CC631" t="s">
        <v>1809</v>
      </c>
      <c r="CD631" t="s">
        <v>1809</v>
      </c>
      <c r="CE631" t="s">
        <v>1809</v>
      </c>
      <c r="CF631" t="s">
        <v>1809</v>
      </c>
      <c r="CG631" t="s">
        <v>1809</v>
      </c>
      <c r="CH631">
        <v>0</v>
      </c>
      <c r="CI631" t="s">
        <v>1809</v>
      </c>
      <c r="CJ631" t="s">
        <v>1809</v>
      </c>
      <c r="CK631" t="s">
        <v>1809</v>
      </c>
      <c r="CL631" t="s">
        <v>1809</v>
      </c>
      <c r="CM631" t="s">
        <v>1809</v>
      </c>
      <c r="CN631" t="s">
        <v>1809</v>
      </c>
      <c r="CO631" t="s">
        <v>1809</v>
      </c>
      <c r="CP631" t="s">
        <v>1809</v>
      </c>
      <c r="CQ631" t="s">
        <v>1809</v>
      </c>
      <c r="CR631" t="s">
        <v>1809</v>
      </c>
      <c r="CS631" t="s">
        <v>1809</v>
      </c>
      <c r="CT631" t="s">
        <v>1809</v>
      </c>
      <c r="CU631" t="s">
        <v>1809</v>
      </c>
      <c r="CV631" t="s">
        <v>1809</v>
      </c>
      <c r="CW631" t="s">
        <v>1809</v>
      </c>
      <c r="CX631" t="s">
        <v>1809</v>
      </c>
      <c r="CY631" t="s">
        <v>1809</v>
      </c>
      <c r="CZ631" t="s">
        <v>1809</v>
      </c>
      <c r="DA631" t="s">
        <v>1809</v>
      </c>
      <c r="DB631" t="s">
        <v>1809</v>
      </c>
      <c r="DC631" t="s">
        <v>1809</v>
      </c>
      <c r="DD631" t="s">
        <v>1809</v>
      </c>
      <c r="DE631" t="s">
        <v>1809</v>
      </c>
      <c r="DF631" t="s">
        <v>1809</v>
      </c>
      <c r="DG631" t="s">
        <v>1809</v>
      </c>
      <c r="DH631" t="s">
        <v>1809</v>
      </c>
      <c r="DI631" t="s">
        <v>1809</v>
      </c>
      <c r="DJ631" t="s">
        <v>1809</v>
      </c>
      <c r="DK631" t="s">
        <v>1809</v>
      </c>
      <c r="DL631" t="s">
        <v>1809</v>
      </c>
      <c r="DM631" t="s">
        <v>1809</v>
      </c>
      <c r="DN631" t="s">
        <v>1809</v>
      </c>
      <c r="DO631" t="s">
        <v>1809</v>
      </c>
      <c r="DP631" t="s">
        <v>1809</v>
      </c>
      <c r="DQ631" t="s">
        <v>1809</v>
      </c>
      <c r="DR631" t="s">
        <v>1809</v>
      </c>
      <c r="DS631" t="s">
        <v>1809</v>
      </c>
      <c r="DT631" t="s">
        <v>1809</v>
      </c>
      <c r="DU631" t="s">
        <v>1809</v>
      </c>
      <c r="DV631" t="s">
        <v>1809</v>
      </c>
      <c r="DW631">
        <v>0</v>
      </c>
      <c r="DX631">
        <v>1</v>
      </c>
      <c r="DY631">
        <v>0</v>
      </c>
      <c r="DZ631" t="s">
        <v>1809</v>
      </c>
      <c r="EA631">
        <v>1</v>
      </c>
      <c r="EB631">
        <v>0</v>
      </c>
      <c r="EC631">
        <v>0</v>
      </c>
      <c r="ED631">
        <v>0</v>
      </c>
      <c r="EE631">
        <v>0</v>
      </c>
      <c r="EF631">
        <v>0</v>
      </c>
      <c r="EG631">
        <v>1</v>
      </c>
      <c r="EH631">
        <v>0</v>
      </c>
      <c r="EI631">
        <v>0</v>
      </c>
      <c r="EJ631">
        <v>0</v>
      </c>
      <c r="EK631">
        <v>0</v>
      </c>
      <c r="EL631">
        <v>1</v>
      </c>
      <c r="EM631">
        <v>1</v>
      </c>
      <c r="EN631">
        <v>0</v>
      </c>
      <c r="EO631">
        <v>1</v>
      </c>
      <c r="EP631">
        <v>0</v>
      </c>
      <c r="EQ631">
        <v>0</v>
      </c>
      <c r="ER631">
        <v>1</v>
      </c>
      <c r="ES631">
        <v>0</v>
      </c>
      <c r="ET631">
        <v>0</v>
      </c>
      <c r="EU631">
        <v>0</v>
      </c>
      <c r="EV631">
        <v>0</v>
      </c>
      <c r="EW631">
        <v>1</v>
      </c>
    </row>
    <row r="632" spans="1:153" x14ac:dyDescent="0.35">
      <c r="A632" t="s">
        <v>1575</v>
      </c>
      <c r="B632" s="1">
        <v>41664</v>
      </c>
      <c r="C632" s="1">
        <v>41698</v>
      </c>
      <c r="D632">
        <v>1</v>
      </c>
      <c r="E632">
        <v>0</v>
      </c>
      <c r="F632">
        <v>0</v>
      </c>
      <c r="G632">
        <v>0</v>
      </c>
      <c r="H632">
        <v>1</v>
      </c>
      <c r="I632">
        <v>0</v>
      </c>
      <c r="J632">
        <v>1</v>
      </c>
      <c r="K632">
        <v>4</v>
      </c>
      <c r="L632">
        <v>0</v>
      </c>
      <c r="M632">
        <v>1</v>
      </c>
      <c r="N632">
        <v>1</v>
      </c>
      <c r="O632">
        <v>1</v>
      </c>
      <c r="P632">
        <v>1</v>
      </c>
      <c r="Q632">
        <v>0</v>
      </c>
      <c r="R632">
        <v>0</v>
      </c>
      <c r="S632">
        <v>0</v>
      </c>
      <c r="T632">
        <v>0</v>
      </c>
      <c r="U632">
        <v>0</v>
      </c>
      <c r="V632">
        <v>0</v>
      </c>
      <c r="W632">
        <v>0</v>
      </c>
      <c r="X632">
        <v>1</v>
      </c>
      <c r="Y632">
        <v>1</v>
      </c>
      <c r="Z632">
        <v>1</v>
      </c>
      <c r="AA632">
        <v>1</v>
      </c>
      <c r="AB632">
        <v>1</v>
      </c>
      <c r="AC632">
        <v>1</v>
      </c>
      <c r="AD632">
        <v>1</v>
      </c>
      <c r="AE632">
        <v>1</v>
      </c>
      <c r="AF632">
        <v>1</v>
      </c>
      <c r="AG632">
        <v>0</v>
      </c>
      <c r="AH632">
        <v>0</v>
      </c>
      <c r="AI632">
        <v>0</v>
      </c>
      <c r="AJ632">
        <v>0</v>
      </c>
      <c r="AK632">
        <v>0</v>
      </c>
      <c r="AL632">
        <v>1</v>
      </c>
      <c r="AM632">
        <v>0</v>
      </c>
      <c r="AN632">
        <v>0</v>
      </c>
      <c r="AO632">
        <v>0</v>
      </c>
      <c r="AP632" t="s">
        <v>1809</v>
      </c>
      <c r="AQ632" t="s">
        <v>1809</v>
      </c>
      <c r="AR632" t="s">
        <v>1809</v>
      </c>
      <c r="AS632" t="s">
        <v>1809</v>
      </c>
      <c r="AT632" t="s">
        <v>1809</v>
      </c>
      <c r="AU632" t="s">
        <v>1809</v>
      </c>
      <c r="AV632" t="s">
        <v>1809</v>
      </c>
      <c r="AW632" t="s">
        <v>1809</v>
      </c>
      <c r="AX632" t="s">
        <v>1809</v>
      </c>
      <c r="AY632" t="s">
        <v>1809</v>
      </c>
      <c r="AZ632">
        <v>0</v>
      </c>
      <c r="BA632" t="s">
        <v>1809</v>
      </c>
      <c r="BB632" t="s">
        <v>1809</v>
      </c>
      <c r="BC632" t="s">
        <v>1809</v>
      </c>
      <c r="BD632" t="s">
        <v>1809</v>
      </c>
      <c r="BE632" t="s">
        <v>1809</v>
      </c>
      <c r="BF632" t="s">
        <v>1809</v>
      </c>
      <c r="BG632" t="s">
        <v>1809</v>
      </c>
      <c r="BH632" t="s">
        <v>1809</v>
      </c>
      <c r="BI632" t="s">
        <v>1809</v>
      </c>
      <c r="BJ632" t="s">
        <v>1809</v>
      </c>
      <c r="BK632" t="s">
        <v>1809</v>
      </c>
      <c r="BL632" t="s">
        <v>1809</v>
      </c>
      <c r="BM632" t="s">
        <v>1809</v>
      </c>
      <c r="BN632" t="s">
        <v>1809</v>
      </c>
      <c r="BO632" t="s">
        <v>1809</v>
      </c>
      <c r="BP632" t="s">
        <v>1809</v>
      </c>
      <c r="BQ632" t="s">
        <v>1809</v>
      </c>
      <c r="BR632" t="s">
        <v>1809</v>
      </c>
      <c r="BS632" t="s">
        <v>1809</v>
      </c>
      <c r="BT632" t="s">
        <v>1809</v>
      </c>
      <c r="BU632" t="s">
        <v>1809</v>
      </c>
      <c r="BV632">
        <v>0</v>
      </c>
      <c r="BW632" t="s">
        <v>1809</v>
      </c>
      <c r="BX632" t="s">
        <v>1809</v>
      </c>
      <c r="BY632" t="s">
        <v>1809</v>
      </c>
      <c r="BZ632" t="s">
        <v>1809</v>
      </c>
      <c r="CA632" t="s">
        <v>1809</v>
      </c>
      <c r="CB632" t="s">
        <v>1809</v>
      </c>
      <c r="CC632" t="s">
        <v>1809</v>
      </c>
      <c r="CD632" t="s">
        <v>1809</v>
      </c>
      <c r="CE632" t="s">
        <v>1809</v>
      </c>
      <c r="CF632" t="s">
        <v>1809</v>
      </c>
      <c r="CG632" t="s">
        <v>1809</v>
      </c>
      <c r="CH632">
        <v>0</v>
      </c>
      <c r="CI632" t="s">
        <v>1809</v>
      </c>
      <c r="CJ632" t="s">
        <v>1809</v>
      </c>
      <c r="CK632" t="s">
        <v>1809</v>
      </c>
      <c r="CL632" t="s">
        <v>1809</v>
      </c>
      <c r="CM632" t="s">
        <v>1809</v>
      </c>
      <c r="CN632" t="s">
        <v>1809</v>
      </c>
      <c r="CO632" t="s">
        <v>1809</v>
      </c>
      <c r="CP632" t="s">
        <v>1809</v>
      </c>
      <c r="CQ632" t="s">
        <v>1809</v>
      </c>
      <c r="CR632" t="s">
        <v>1809</v>
      </c>
      <c r="CS632" t="s">
        <v>1809</v>
      </c>
      <c r="CT632" t="s">
        <v>1809</v>
      </c>
      <c r="CU632" t="s">
        <v>1809</v>
      </c>
      <c r="CV632" t="s">
        <v>1809</v>
      </c>
      <c r="CW632" t="s">
        <v>1809</v>
      </c>
      <c r="CX632" t="s">
        <v>1809</v>
      </c>
      <c r="CY632" t="s">
        <v>1809</v>
      </c>
      <c r="CZ632" t="s">
        <v>1809</v>
      </c>
      <c r="DA632" t="s">
        <v>1809</v>
      </c>
      <c r="DB632" t="s">
        <v>1809</v>
      </c>
      <c r="DC632" t="s">
        <v>1809</v>
      </c>
      <c r="DD632" t="s">
        <v>1809</v>
      </c>
      <c r="DE632" t="s">
        <v>1809</v>
      </c>
      <c r="DF632" t="s">
        <v>1809</v>
      </c>
      <c r="DG632" t="s">
        <v>1809</v>
      </c>
      <c r="DH632" t="s">
        <v>1809</v>
      </c>
      <c r="DI632" t="s">
        <v>1809</v>
      </c>
      <c r="DJ632" t="s">
        <v>1809</v>
      </c>
      <c r="DK632" t="s">
        <v>1809</v>
      </c>
      <c r="DL632" t="s">
        <v>1809</v>
      </c>
      <c r="DM632" t="s">
        <v>1809</v>
      </c>
      <c r="DN632" t="s">
        <v>1809</v>
      </c>
      <c r="DO632" t="s">
        <v>1809</v>
      </c>
      <c r="DP632" t="s">
        <v>1809</v>
      </c>
      <c r="DQ632" t="s">
        <v>1809</v>
      </c>
      <c r="DR632" t="s">
        <v>1809</v>
      </c>
      <c r="DS632" t="s">
        <v>1809</v>
      </c>
      <c r="DT632" t="s">
        <v>1809</v>
      </c>
      <c r="DU632" t="s">
        <v>1809</v>
      </c>
      <c r="DV632" t="s">
        <v>1809</v>
      </c>
      <c r="DW632">
        <v>0</v>
      </c>
      <c r="DX632">
        <v>1</v>
      </c>
      <c r="DY632">
        <v>0</v>
      </c>
      <c r="DZ632" t="s">
        <v>1809</v>
      </c>
      <c r="EA632">
        <v>1</v>
      </c>
      <c r="EB632">
        <v>0</v>
      </c>
      <c r="EC632">
        <v>0</v>
      </c>
      <c r="ED632">
        <v>0</v>
      </c>
      <c r="EE632">
        <v>0</v>
      </c>
      <c r="EF632">
        <v>0</v>
      </c>
      <c r="EG632">
        <v>1</v>
      </c>
      <c r="EH632">
        <v>0</v>
      </c>
      <c r="EI632">
        <v>0</v>
      </c>
      <c r="EJ632">
        <v>0</v>
      </c>
      <c r="EK632">
        <v>0</v>
      </c>
      <c r="EL632">
        <v>1</v>
      </c>
      <c r="EM632">
        <v>1</v>
      </c>
      <c r="EN632">
        <v>0</v>
      </c>
      <c r="EO632">
        <v>1</v>
      </c>
      <c r="EP632">
        <v>0</v>
      </c>
      <c r="EQ632">
        <v>0</v>
      </c>
      <c r="ER632">
        <v>1</v>
      </c>
      <c r="ES632">
        <v>0</v>
      </c>
      <c r="ET632">
        <v>0</v>
      </c>
      <c r="EU632">
        <v>0</v>
      </c>
      <c r="EV632">
        <v>0</v>
      </c>
      <c r="EW632">
        <v>1</v>
      </c>
    </row>
    <row r="633" spans="1:153" x14ac:dyDescent="0.35">
      <c r="A633" t="s">
        <v>1575</v>
      </c>
      <c r="B633" s="1">
        <v>41699</v>
      </c>
      <c r="C633" s="1">
        <v>41726</v>
      </c>
      <c r="D633">
        <v>1</v>
      </c>
      <c r="E633">
        <v>0</v>
      </c>
      <c r="F633">
        <v>0</v>
      </c>
      <c r="G633">
        <v>0</v>
      </c>
      <c r="H633">
        <v>1</v>
      </c>
      <c r="I633">
        <v>0</v>
      </c>
      <c r="J633">
        <v>1</v>
      </c>
      <c r="K633">
        <v>4</v>
      </c>
      <c r="L633">
        <v>0</v>
      </c>
      <c r="M633">
        <v>1</v>
      </c>
      <c r="N633">
        <v>1</v>
      </c>
      <c r="O633">
        <v>1</v>
      </c>
      <c r="P633">
        <v>1</v>
      </c>
      <c r="Q633">
        <v>0</v>
      </c>
      <c r="R633">
        <v>0</v>
      </c>
      <c r="S633">
        <v>0</v>
      </c>
      <c r="T633">
        <v>0</v>
      </c>
      <c r="U633">
        <v>0</v>
      </c>
      <c r="V633">
        <v>0</v>
      </c>
      <c r="W633">
        <v>0</v>
      </c>
      <c r="X633">
        <v>1</v>
      </c>
      <c r="Y633">
        <v>1</v>
      </c>
      <c r="Z633">
        <v>1</v>
      </c>
      <c r="AA633">
        <v>1</v>
      </c>
      <c r="AB633">
        <v>1</v>
      </c>
      <c r="AC633">
        <v>1</v>
      </c>
      <c r="AD633">
        <v>1</v>
      </c>
      <c r="AE633">
        <v>1</v>
      </c>
      <c r="AF633">
        <v>1</v>
      </c>
      <c r="AG633">
        <v>0</v>
      </c>
      <c r="AH633">
        <v>0</v>
      </c>
      <c r="AI633">
        <v>0</v>
      </c>
      <c r="AJ633">
        <v>0</v>
      </c>
      <c r="AK633">
        <v>0</v>
      </c>
      <c r="AL633">
        <v>1</v>
      </c>
      <c r="AM633">
        <v>0</v>
      </c>
      <c r="AN633">
        <v>0</v>
      </c>
      <c r="AO633">
        <v>0</v>
      </c>
      <c r="AP633" t="s">
        <v>1809</v>
      </c>
      <c r="AQ633" t="s">
        <v>1809</v>
      </c>
      <c r="AR633" t="s">
        <v>1809</v>
      </c>
      <c r="AS633" t="s">
        <v>1809</v>
      </c>
      <c r="AT633" t="s">
        <v>1809</v>
      </c>
      <c r="AU633" t="s">
        <v>1809</v>
      </c>
      <c r="AV633" t="s">
        <v>1809</v>
      </c>
      <c r="AW633" t="s">
        <v>1809</v>
      </c>
      <c r="AX633" t="s">
        <v>1809</v>
      </c>
      <c r="AY633" t="s">
        <v>1809</v>
      </c>
      <c r="AZ633">
        <v>0</v>
      </c>
      <c r="BA633" t="s">
        <v>1809</v>
      </c>
      <c r="BB633" t="s">
        <v>1809</v>
      </c>
      <c r="BC633" t="s">
        <v>1809</v>
      </c>
      <c r="BD633" t="s">
        <v>1809</v>
      </c>
      <c r="BE633" t="s">
        <v>1809</v>
      </c>
      <c r="BF633" t="s">
        <v>1809</v>
      </c>
      <c r="BG633" t="s">
        <v>1809</v>
      </c>
      <c r="BH633" t="s">
        <v>1809</v>
      </c>
      <c r="BI633" t="s">
        <v>1809</v>
      </c>
      <c r="BJ633" t="s">
        <v>1809</v>
      </c>
      <c r="BK633" t="s">
        <v>1809</v>
      </c>
      <c r="BL633" t="s">
        <v>1809</v>
      </c>
      <c r="BM633" t="s">
        <v>1809</v>
      </c>
      <c r="BN633" t="s">
        <v>1809</v>
      </c>
      <c r="BO633" t="s">
        <v>1809</v>
      </c>
      <c r="BP633" t="s">
        <v>1809</v>
      </c>
      <c r="BQ633" t="s">
        <v>1809</v>
      </c>
      <c r="BR633" t="s">
        <v>1809</v>
      </c>
      <c r="BS633" t="s">
        <v>1809</v>
      </c>
      <c r="BT633" t="s">
        <v>1809</v>
      </c>
      <c r="BU633" t="s">
        <v>1809</v>
      </c>
      <c r="BV633">
        <v>0</v>
      </c>
      <c r="BW633" t="s">
        <v>1809</v>
      </c>
      <c r="BX633" t="s">
        <v>1809</v>
      </c>
      <c r="BY633" t="s">
        <v>1809</v>
      </c>
      <c r="BZ633" t="s">
        <v>1809</v>
      </c>
      <c r="CA633" t="s">
        <v>1809</v>
      </c>
      <c r="CB633" t="s">
        <v>1809</v>
      </c>
      <c r="CC633" t="s">
        <v>1809</v>
      </c>
      <c r="CD633" t="s">
        <v>1809</v>
      </c>
      <c r="CE633" t="s">
        <v>1809</v>
      </c>
      <c r="CF633" t="s">
        <v>1809</v>
      </c>
      <c r="CG633" t="s">
        <v>1809</v>
      </c>
      <c r="CH633">
        <v>0</v>
      </c>
      <c r="CI633" t="s">
        <v>1809</v>
      </c>
      <c r="CJ633" t="s">
        <v>1809</v>
      </c>
      <c r="CK633" t="s">
        <v>1809</v>
      </c>
      <c r="CL633" t="s">
        <v>1809</v>
      </c>
      <c r="CM633" t="s">
        <v>1809</v>
      </c>
      <c r="CN633" t="s">
        <v>1809</v>
      </c>
      <c r="CO633" t="s">
        <v>1809</v>
      </c>
      <c r="CP633" t="s">
        <v>1809</v>
      </c>
      <c r="CQ633" t="s">
        <v>1809</v>
      </c>
      <c r="CR633" t="s">
        <v>1809</v>
      </c>
      <c r="CS633" t="s">
        <v>1809</v>
      </c>
      <c r="CT633" t="s">
        <v>1809</v>
      </c>
      <c r="CU633" t="s">
        <v>1809</v>
      </c>
      <c r="CV633" t="s">
        <v>1809</v>
      </c>
      <c r="CW633" t="s">
        <v>1809</v>
      </c>
      <c r="CX633" t="s">
        <v>1809</v>
      </c>
      <c r="CY633" t="s">
        <v>1809</v>
      </c>
      <c r="CZ633" t="s">
        <v>1809</v>
      </c>
      <c r="DA633" t="s">
        <v>1809</v>
      </c>
      <c r="DB633" t="s">
        <v>1809</v>
      </c>
      <c r="DC633" t="s">
        <v>1809</v>
      </c>
      <c r="DD633" t="s">
        <v>1809</v>
      </c>
      <c r="DE633" t="s">
        <v>1809</v>
      </c>
      <c r="DF633" t="s">
        <v>1809</v>
      </c>
      <c r="DG633" t="s">
        <v>1809</v>
      </c>
      <c r="DH633" t="s">
        <v>1809</v>
      </c>
      <c r="DI633" t="s">
        <v>1809</v>
      </c>
      <c r="DJ633" t="s">
        <v>1809</v>
      </c>
      <c r="DK633" t="s">
        <v>1809</v>
      </c>
      <c r="DL633" t="s">
        <v>1809</v>
      </c>
      <c r="DM633" t="s">
        <v>1809</v>
      </c>
      <c r="DN633" t="s">
        <v>1809</v>
      </c>
      <c r="DO633" t="s">
        <v>1809</v>
      </c>
      <c r="DP633" t="s">
        <v>1809</v>
      </c>
      <c r="DQ633" t="s">
        <v>1809</v>
      </c>
      <c r="DR633" t="s">
        <v>1809</v>
      </c>
      <c r="DS633" t="s">
        <v>1809</v>
      </c>
      <c r="DT633" t="s">
        <v>1809</v>
      </c>
      <c r="DU633" t="s">
        <v>1809</v>
      </c>
      <c r="DV633" t="s">
        <v>1809</v>
      </c>
      <c r="DW633">
        <v>0</v>
      </c>
      <c r="DX633">
        <v>1</v>
      </c>
      <c r="DY633">
        <v>0</v>
      </c>
      <c r="DZ633" t="s">
        <v>1809</v>
      </c>
      <c r="EA633">
        <v>1</v>
      </c>
      <c r="EB633">
        <v>0</v>
      </c>
      <c r="EC633">
        <v>0</v>
      </c>
      <c r="ED633">
        <v>0</v>
      </c>
      <c r="EE633">
        <v>0</v>
      </c>
      <c r="EF633">
        <v>0</v>
      </c>
      <c r="EG633">
        <v>1</v>
      </c>
      <c r="EH633">
        <v>0</v>
      </c>
      <c r="EI633">
        <v>0</v>
      </c>
      <c r="EJ633">
        <v>0</v>
      </c>
      <c r="EK633">
        <v>0</v>
      </c>
      <c r="EL633">
        <v>1</v>
      </c>
      <c r="EM633">
        <v>1</v>
      </c>
      <c r="EN633">
        <v>0</v>
      </c>
      <c r="EO633">
        <v>1</v>
      </c>
      <c r="EP633">
        <v>0</v>
      </c>
      <c r="EQ633">
        <v>0</v>
      </c>
      <c r="ER633">
        <v>1</v>
      </c>
      <c r="ES633">
        <v>0</v>
      </c>
      <c r="ET633">
        <v>0</v>
      </c>
      <c r="EU633">
        <v>0</v>
      </c>
      <c r="EV633">
        <v>0</v>
      </c>
      <c r="EW633">
        <v>1</v>
      </c>
    </row>
    <row r="634" spans="1:153" x14ac:dyDescent="0.35">
      <c r="A634" t="s">
        <v>1575</v>
      </c>
      <c r="B634" s="1">
        <v>41727</v>
      </c>
      <c r="C634" s="1">
        <v>41737</v>
      </c>
      <c r="D634">
        <v>1</v>
      </c>
      <c r="E634">
        <v>0</v>
      </c>
      <c r="F634">
        <v>0</v>
      </c>
      <c r="G634">
        <v>0</v>
      </c>
      <c r="H634">
        <v>1</v>
      </c>
      <c r="I634">
        <v>0</v>
      </c>
      <c r="J634">
        <v>1</v>
      </c>
      <c r="K634">
        <v>4</v>
      </c>
      <c r="L634">
        <v>0</v>
      </c>
      <c r="M634">
        <v>1</v>
      </c>
      <c r="N634">
        <v>1</v>
      </c>
      <c r="O634">
        <v>1</v>
      </c>
      <c r="P634">
        <v>1</v>
      </c>
      <c r="Q634">
        <v>0</v>
      </c>
      <c r="R634">
        <v>0</v>
      </c>
      <c r="S634">
        <v>0</v>
      </c>
      <c r="T634">
        <v>0</v>
      </c>
      <c r="U634">
        <v>0</v>
      </c>
      <c r="V634">
        <v>0</v>
      </c>
      <c r="W634">
        <v>0</v>
      </c>
      <c r="X634">
        <v>1</v>
      </c>
      <c r="Y634">
        <v>1</v>
      </c>
      <c r="Z634">
        <v>1</v>
      </c>
      <c r="AA634">
        <v>1</v>
      </c>
      <c r="AB634">
        <v>1</v>
      </c>
      <c r="AC634">
        <v>1</v>
      </c>
      <c r="AD634">
        <v>1</v>
      </c>
      <c r="AE634">
        <v>1</v>
      </c>
      <c r="AF634">
        <v>1</v>
      </c>
      <c r="AG634">
        <v>0</v>
      </c>
      <c r="AH634">
        <v>0</v>
      </c>
      <c r="AI634">
        <v>0</v>
      </c>
      <c r="AJ634">
        <v>0</v>
      </c>
      <c r="AK634">
        <v>0</v>
      </c>
      <c r="AL634">
        <v>1</v>
      </c>
      <c r="AM634">
        <v>0</v>
      </c>
      <c r="AN634">
        <v>0</v>
      </c>
      <c r="AO634">
        <v>0</v>
      </c>
      <c r="AP634" t="s">
        <v>1809</v>
      </c>
      <c r="AQ634" t="s">
        <v>1809</v>
      </c>
      <c r="AR634" t="s">
        <v>1809</v>
      </c>
      <c r="AS634" t="s">
        <v>1809</v>
      </c>
      <c r="AT634" t="s">
        <v>1809</v>
      </c>
      <c r="AU634" t="s">
        <v>1809</v>
      </c>
      <c r="AV634" t="s">
        <v>1809</v>
      </c>
      <c r="AW634" t="s">
        <v>1809</v>
      </c>
      <c r="AX634" t="s">
        <v>1809</v>
      </c>
      <c r="AY634" t="s">
        <v>1809</v>
      </c>
      <c r="AZ634">
        <v>0</v>
      </c>
      <c r="BA634" t="s">
        <v>1809</v>
      </c>
      <c r="BB634" t="s">
        <v>1809</v>
      </c>
      <c r="BC634" t="s">
        <v>1809</v>
      </c>
      <c r="BD634" t="s">
        <v>1809</v>
      </c>
      <c r="BE634" t="s">
        <v>1809</v>
      </c>
      <c r="BF634" t="s">
        <v>1809</v>
      </c>
      <c r="BG634" t="s">
        <v>1809</v>
      </c>
      <c r="BH634" t="s">
        <v>1809</v>
      </c>
      <c r="BI634" t="s">
        <v>1809</v>
      </c>
      <c r="BJ634" t="s">
        <v>1809</v>
      </c>
      <c r="BK634" t="s">
        <v>1809</v>
      </c>
      <c r="BL634" t="s">
        <v>1809</v>
      </c>
      <c r="BM634" t="s">
        <v>1809</v>
      </c>
      <c r="BN634" t="s">
        <v>1809</v>
      </c>
      <c r="BO634" t="s">
        <v>1809</v>
      </c>
      <c r="BP634" t="s">
        <v>1809</v>
      </c>
      <c r="BQ634" t="s">
        <v>1809</v>
      </c>
      <c r="BR634" t="s">
        <v>1809</v>
      </c>
      <c r="BS634" t="s">
        <v>1809</v>
      </c>
      <c r="BT634" t="s">
        <v>1809</v>
      </c>
      <c r="BU634" t="s">
        <v>1809</v>
      </c>
      <c r="BV634">
        <v>0</v>
      </c>
      <c r="BW634" t="s">
        <v>1809</v>
      </c>
      <c r="BX634" t="s">
        <v>1809</v>
      </c>
      <c r="BY634" t="s">
        <v>1809</v>
      </c>
      <c r="BZ634" t="s">
        <v>1809</v>
      </c>
      <c r="CA634" t="s">
        <v>1809</v>
      </c>
      <c r="CB634" t="s">
        <v>1809</v>
      </c>
      <c r="CC634" t="s">
        <v>1809</v>
      </c>
      <c r="CD634" t="s">
        <v>1809</v>
      </c>
      <c r="CE634" t="s">
        <v>1809</v>
      </c>
      <c r="CF634" t="s">
        <v>1809</v>
      </c>
      <c r="CG634" t="s">
        <v>1809</v>
      </c>
      <c r="CH634">
        <v>0</v>
      </c>
      <c r="CI634" t="s">
        <v>1809</v>
      </c>
      <c r="CJ634" t="s">
        <v>1809</v>
      </c>
      <c r="CK634" t="s">
        <v>1809</v>
      </c>
      <c r="CL634" t="s">
        <v>1809</v>
      </c>
      <c r="CM634" t="s">
        <v>1809</v>
      </c>
      <c r="CN634" t="s">
        <v>1809</v>
      </c>
      <c r="CO634" t="s">
        <v>1809</v>
      </c>
      <c r="CP634" t="s">
        <v>1809</v>
      </c>
      <c r="CQ634" t="s">
        <v>1809</v>
      </c>
      <c r="CR634" t="s">
        <v>1809</v>
      </c>
      <c r="CS634" t="s">
        <v>1809</v>
      </c>
      <c r="CT634" t="s">
        <v>1809</v>
      </c>
      <c r="CU634" t="s">
        <v>1809</v>
      </c>
      <c r="CV634" t="s">
        <v>1809</v>
      </c>
      <c r="CW634" t="s">
        <v>1809</v>
      </c>
      <c r="CX634" t="s">
        <v>1809</v>
      </c>
      <c r="CY634" t="s">
        <v>1809</v>
      </c>
      <c r="CZ634" t="s">
        <v>1809</v>
      </c>
      <c r="DA634" t="s">
        <v>1809</v>
      </c>
      <c r="DB634" t="s">
        <v>1809</v>
      </c>
      <c r="DC634" t="s">
        <v>1809</v>
      </c>
      <c r="DD634" t="s">
        <v>1809</v>
      </c>
      <c r="DE634" t="s">
        <v>1809</v>
      </c>
      <c r="DF634" t="s">
        <v>1809</v>
      </c>
      <c r="DG634" t="s">
        <v>1809</v>
      </c>
      <c r="DH634" t="s">
        <v>1809</v>
      </c>
      <c r="DI634" t="s">
        <v>1809</v>
      </c>
      <c r="DJ634" t="s">
        <v>1809</v>
      </c>
      <c r="DK634" t="s">
        <v>1809</v>
      </c>
      <c r="DL634" t="s">
        <v>1809</v>
      </c>
      <c r="DM634" t="s">
        <v>1809</v>
      </c>
      <c r="DN634" t="s">
        <v>1809</v>
      </c>
      <c r="DO634" t="s">
        <v>1809</v>
      </c>
      <c r="DP634" t="s">
        <v>1809</v>
      </c>
      <c r="DQ634" t="s">
        <v>1809</v>
      </c>
      <c r="DR634" t="s">
        <v>1809</v>
      </c>
      <c r="DS634" t="s">
        <v>1809</v>
      </c>
      <c r="DT634" t="s">
        <v>1809</v>
      </c>
      <c r="DU634" t="s">
        <v>1809</v>
      </c>
      <c r="DV634" t="s">
        <v>1809</v>
      </c>
      <c r="DW634">
        <v>0</v>
      </c>
      <c r="DX634">
        <v>1</v>
      </c>
      <c r="DY634">
        <v>0</v>
      </c>
      <c r="DZ634" t="s">
        <v>1809</v>
      </c>
      <c r="EA634">
        <v>1</v>
      </c>
      <c r="EB634">
        <v>0</v>
      </c>
      <c r="EC634">
        <v>0</v>
      </c>
      <c r="ED634">
        <v>0</v>
      </c>
      <c r="EE634">
        <v>0</v>
      </c>
      <c r="EF634">
        <v>0</v>
      </c>
      <c r="EG634">
        <v>1</v>
      </c>
      <c r="EH634">
        <v>0</v>
      </c>
      <c r="EI634">
        <v>0</v>
      </c>
      <c r="EJ634">
        <v>0</v>
      </c>
      <c r="EK634">
        <v>0</v>
      </c>
      <c r="EL634">
        <v>1</v>
      </c>
      <c r="EM634">
        <v>1</v>
      </c>
      <c r="EN634">
        <v>0</v>
      </c>
      <c r="EO634">
        <v>1</v>
      </c>
      <c r="EP634">
        <v>0</v>
      </c>
      <c r="EQ634">
        <v>0</v>
      </c>
      <c r="ER634">
        <v>1</v>
      </c>
      <c r="ES634">
        <v>0</v>
      </c>
      <c r="ET634">
        <v>0</v>
      </c>
      <c r="EU634">
        <v>0</v>
      </c>
      <c r="EV634">
        <v>0</v>
      </c>
      <c r="EW634">
        <v>1</v>
      </c>
    </row>
    <row r="635" spans="1:153" x14ac:dyDescent="0.35">
      <c r="A635" t="s">
        <v>1575</v>
      </c>
      <c r="B635" s="1">
        <v>41738</v>
      </c>
      <c r="C635" s="1">
        <v>41746</v>
      </c>
      <c r="D635">
        <v>1</v>
      </c>
      <c r="E635">
        <v>0</v>
      </c>
      <c r="F635">
        <v>0</v>
      </c>
      <c r="G635">
        <v>0</v>
      </c>
      <c r="H635">
        <v>1</v>
      </c>
      <c r="I635">
        <v>0</v>
      </c>
      <c r="J635">
        <v>1</v>
      </c>
      <c r="K635">
        <v>4</v>
      </c>
      <c r="L635">
        <v>0</v>
      </c>
      <c r="M635">
        <v>1</v>
      </c>
      <c r="N635">
        <v>1</v>
      </c>
      <c r="O635">
        <v>1</v>
      </c>
      <c r="P635">
        <v>1</v>
      </c>
      <c r="Q635">
        <v>0</v>
      </c>
      <c r="R635">
        <v>0</v>
      </c>
      <c r="S635">
        <v>0</v>
      </c>
      <c r="T635">
        <v>0</v>
      </c>
      <c r="U635">
        <v>0</v>
      </c>
      <c r="V635">
        <v>0</v>
      </c>
      <c r="W635">
        <v>0</v>
      </c>
      <c r="X635">
        <v>1</v>
      </c>
      <c r="Y635">
        <v>1</v>
      </c>
      <c r="Z635">
        <v>1</v>
      </c>
      <c r="AA635">
        <v>1</v>
      </c>
      <c r="AB635">
        <v>1</v>
      </c>
      <c r="AC635">
        <v>1</v>
      </c>
      <c r="AD635">
        <v>1</v>
      </c>
      <c r="AE635">
        <v>1</v>
      </c>
      <c r="AF635">
        <v>1</v>
      </c>
      <c r="AG635">
        <v>0</v>
      </c>
      <c r="AH635">
        <v>0</v>
      </c>
      <c r="AI635">
        <v>0</v>
      </c>
      <c r="AJ635">
        <v>0</v>
      </c>
      <c r="AK635">
        <v>0</v>
      </c>
      <c r="AL635">
        <v>1</v>
      </c>
      <c r="AM635">
        <v>0</v>
      </c>
      <c r="AN635">
        <v>0</v>
      </c>
      <c r="AO635">
        <v>0</v>
      </c>
      <c r="AP635" t="s">
        <v>1809</v>
      </c>
      <c r="AQ635" t="s">
        <v>1809</v>
      </c>
      <c r="AR635" t="s">
        <v>1809</v>
      </c>
      <c r="AS635" t="s">
        <v>1809</v>
      </c>
      <c r="AT635" t="s">
        <v>1809</v>
      </c>
      <c r="AU635" t="s">
        <v>1809</v>
      </c>
      <c r="AV635" t="s">
        <v>1809</v>
      </c>
      <c r="AW635" t="s">
        <v>1809</v>
      </c>
      <c r="AX635" t="s">
        <v>1809</v>
      </c>
      <c r="AY635" t="s">
        <v>1809</v>
      </c>
      <c r="AZ635">
        <v>0</v>
      </c>
      <c r="BA635" t="s">
        <v>1809</v>
      </c>
      <c r="BB635" t="s">
        <v>1809</v>
      </c>
      <c r="BC635" t="s">
        <v>1809</v>
      </c>
      <c r="BD635" t="s">
        <v>1809</v>
      </c>
      <c r="BE635" t="s">
        <v>1809</v>
      </c>
      <c r="BF635" t="s">
        <v>1809</v>
      </c>
      <c r="BG635" t="s">
        <v>1809</v>
      </c>
      <c r="BH635" t="s">
        <v>1809</v>
      </c>
      <c r="BI635" t="s">
        <v>1809</v>
      </c>
      <c r="BJ635" t="s">
        <v>1809</v>
      </c>
      <c r="BK635" t="s">
        <v>1809</v>
      </c>
      <c r="BL635" t="s">
        <v>1809</v>
      </c>
      <c r="BM635" t="s">
        <v>1809</v>
      </c>
      <c r="BN635" t="s">
        <v>1809</v>
      </c>
      <c r="BO635" t="s">
        <v>1809</v>
      </c>
      <c r="BP635" t="s">
        <v>1809</v>
      </c>
      <c r="BQ635" t="s">
        <v>1809</v>
      </c>
      <c r="BR635" t="s">
        <v>1809</v>
      </c>
      <c r="BS635" t="s">
        <v>1809</v>
      </c>
      <c r="BT635" t="s">
        <v>1809</v>
      </c>
      <c r="BU635" t="s">
        <v>1809</v>
      </c>
      <c r="BV635">
        <v>0</v>
      </c>
      <c r="BW635" t="s">
        <v>1809</v>
      </c>
      <c r="BX635" t="s">
        <v>1809</v>
      </c>
      <c r="BY635" t="s">
        <v>1809</v>
      </c>
      <c r="BZ635" t="s">
        <v>1809</v>
      </c>
      <c r="CA635" t="s">
        <v>1809</v>
      </c>
      <c r="CB635" t="s">
        <v>1809</v>
      </c>
      <c r="CC635" t="s">
        <v>1809</v>
      </c>
      <c r="CD635" t="s">
        <v>1809</v>
      </c>
      <c r="CE635" t="s">
        <v>1809</v>
      </c>
      <c r="CF635" t="s">
        <v>1809</v>
      </c>
      <c r="CG635" t="s">
        <v>1809</v>
      </c>
      <c r="CH635">
        <v>0</v>
      </c>
      <c r="CI635" t="s">
        <v>1809</v>
      </c>
      <c r="CJ635" t="s">
        <v>1809</v>
      </c>
      <c r="CK635" t="s">
        <v>1809</v>
      </c>
      <c r="CL635" t="s">
        <v>1809</v>
      </c>
      <c r="CM635" t="s">
        <v>1809</v>
      </c>
      <c r="CN635" t="s">
        <v>1809</v>
      </c>
      <c r="CO635" t="s">
        <v>1809</v>
      </c>
      <c r="CP635" t="s">
        <v>1809</v>
      </c>
      <c r="CQ635" t="s">
        <v>1809</v>
      </c>
      <c r="CR635" t="s">
        <v>1809</v>
      </c>
      <c r="CS635" t="s">
        <v>1809</v>
      </c>
      <c r="CT635" t="s">
        <v>1809</v>
      </c>
      <c r="CU635" t="s">
        <v>1809</v>
      </c>
      <c r="CV635" t="s">
        <v>1809</v>
      </c>
      <c r="CW635" t="s">
        <v>1809</v>
      </c>
      <c r="CX635" t="s">
        <v>1809</v>
      </c>
      <c r="CY635" t="s">
        <v>1809</v>
      </c>
      <c r="CZ635" t="s">
        <v>1809</v>
      </c>
      <c r="DA635" t="s">
        <v>1809</v>
      </c>
      <c r="DB635" t="s">
        <v>1809</v>
      </c>
      <c r="DC635" t="s">
        <v>1809</v>
      </c>
      <c r="DD635" t="s">
        <v>1809</v>
      </c>
      <c r="DE635" t="s">
        <v>1809</v>
      </c>
      <c r="DF635" t="s">
        <v>1809</v>
      </c>
      <c r="DG635" t="s">
        <v>1809</v>
      </c>
      <c r="DH635" t="s">
        <v>1809</v>
      </c>
      <c r="DI635" t="s">
        <v>1809</v>
      </c>
      <c r="DJ635" t="s">
        <v>1809</v>
      </c>
      <c r="DK635" t="s">
        <v>1809</v>
      </c>
      <c r="DL635" t="s">
        <v>1809</v>
      </c>
      <c r="DM635" t="s">
        <v>1809</v>
      </c>
      <c r="DN635" t="s">
        <v>1809</v>
      </c>
      <c r="DO635" t="s">
        <v>1809</v>
      </c>
      <c r="DP635" t="s">
        <v>1809</v>
      </c>
      <c r="DQ635" t="s">
        <v>1809</v>
      </c>
      <c r="DR635" t="s">
        <v>1809</v>
      </c>
      <c r="DS635" t="s">
        <v>1809</v>
      </c>
      <c r="DT635" t="s">
        <v>1809</v>
      </c>
      <c r="DU635" t="s">
        <v>1809</v>
      </c>
      <c r="DV635" t="s">
        <v>1809</v>
      </c>
      <c r="DW635">
        <v>0</v>
      </c>
      <c r="DX635">
        <v>1</v>
      </c>
      <c r="DY635">
        <v>0</v>
      </c>
      <c r="DZ635" t="s">
        <v>1809</v>
      </c>
      <c r="EA635">
        <v>1</v>
      </c>
      <c r="EB635">
        <v>0</v>
      </c>
      <c r="EC635">
        <v>0</v>
      </c>
      <c r="ED635">
        <v>0</v>
      </c>
      <c r="EE635">
        <v>0</v>
      </c>
      <c r="EF635">
        <v>0</v>
      </c>
      <c r="EG635">
        <v>1</v>
      </c>
      <c r="EH635">
        <v>0</v>
      </c>
      <c r="EI635">
        <v>0</v>
      </c>
      <c r="EJ635">
        <v>0</v>
      </c>
      <c r="EK635">
        <v>0</v>
      </c>
      <c r="EL635">
        <v>1</v>
      </c>
      <c r="EM635">
        <v>1</v>
      </c>
      <c r="EN635">
        <v>0</v>
      </c>
      <c r="EO635">
        <v>1</v>
      </c>
      <c r="EP635">
        <v>0</v>
      </c>
      <c r="EQ635">
        <v>0</v>
      </c>
      <c r="ER635">
        <v>1</v>
      </c>
      <c r="ES635">
        <v>0</v>
      </c>
      <c r="ET635">
        <v>0</v>
      </c>
      <c r="EU635">
        <v>0</v>
      </c>
      <c r="EV635">
        <v>0</v>
      </c>
      <c r="EW635">
        <v>1</v>
      </c>
    </row>
    <row r="636" spans="1:153" x14ac:dyDescent="0.35">
      <c r="A636" t="s">
        <v>1575</v>
      </c>
      <c r="B636" s="1">
        <v>41747</v>
      </c>
      <c r="C636" s="1">
        <v>41851</v>
      </c>
      <c r="D636">
        <v>1</v>
      </c>
      <c r="E636">
        <v>0</v>
      </c>
      <c r="F636">
        <v>0</v>
      </c>
      <c r="G636">
        <v>0</v>
      </c>
      <c r="H636">
        <v>1</v>
      </c>
      <c r="I636">
        <v>0</v>
      </c>
      <c r="J636">
        <v>1</v>
      </c>
      <c r="K636">
        <v>4</v>
      </c>
      <c r="L636">
        <v>0</v>
      </c>
      <c r="M636">
        <v>1</v>
      </c>
      <c r="N636">
        <v>1</v>
      </c>
      <c r="O636">
        <v>1</v>
      </c>
      <c r="P636">
        <v>1</v>
      </c>
      <c r="Q636">
        <v>0</v>
      </c>
      <c r="R636">
        <v>0</v>
      </c>
      <c r="S636">
        <v>0</v>
      </c>
      <c r="T636">
        <v>0</v>
      </c>
      <c r="U636">
        <v>0</v>
      </c>
      <c r="V636">
        <v>0</v>
      </c>
      <c r="W636">
        <v>0</v>
      </c>
      <c r="X636">
        <v>1</v>
      </c>
      <c r="Y636">
        <v>1</v>
      </c>
      <c r="Z636">
        <v>1</v>
      </c>
      <c r="AA636">
        <v>1</v>
      </c>
      <c r="AB636">
        <v>1</v>
      </c>
      <c r="AC636">
        <v>1</v>
      </c>
      <c r="AD636">
        <v>1</v>
      </c>
      <c r="AE636">
        <v>1</v>
      </c>
      <c r="AF636">
        <v>1</v>
      </c>
      <c r="AG636">
        <v>0</v>
      </c>
      <c r="AH636">
        <v>0</v>
      </c>
      <c r="AI636">
        <v>0</v>
      </c>
      <c r="AJ636">
        <v>0</v>
      </c>
      <c r="AK636">
        <v>0</v>
      </c>
      <c r="AL636">
        <v>1</v>
      </c>
      <c r="AM636">
        <v>0</v>
      </c>
      <c r="AN636">
        <v>0</v>
      </c>
      <c r="AO636">
        <v>0</v>
      </c>
      <c r="AP636" t="s">
        <v>1809</v>
      </c>
      <c r="AQ636" t="s">
        <v>1809</v>
      </c>
      <c r="AR636" t="s">
        <v>1809</v>
      </c>
      <c r="AS636" t="s">
        <v>1809</v>
      </c>
      <c r="AT636" t="s">
        <v>1809</v>
      </c>
      <c r="AU636" t="s">
        <v>1809</v>
      </c>
      <c r="AV636" t="s">
        <v>1809</v>
      </c>
      <c r="AW636" t="s">
        <v>1809</v>
      </c>
      <c r="AX636" t="s">
        <v>1809</v>
      </c>
      <c r="AY636" t="s">
        <v>1809</v>
      </c>
      <c r="AZ636">
        <v>0</v>
      </c>
      <c r="BA636" t="s">
        <v>1809</v>
      </c>
      <c r="BB636" t="s">
        <v>1809</v>
      </c>
      <c r="BC636" t="s">
        <v>1809</v>
      </c>
      <c r="BD636" t="s">
        <v>1809</v>
      </c>
      <c r="BE636" t="s">
        <v>1809</v>
      </c>
      <c r="BF636" t="s">
        <v>1809</v>
      </c>
      <c r="BG636" t="s">
        <v>1809</v>
      </c>
      <c r="BH636" t="s">
        <v>1809</v>
      </c>
      <c r="BI636" t="s">
        <v>1809</v>
      </c>
      <c r="BJ636" t="s">
        <v>1809</v>
      </c>
      <c r="BK636" t="s">
        <v>1809</v>
      </c>
      <c r="BL636" t="s">
        <v>1809</v>
      </c>
      <c r="BM636" t="s">
        <v>1809</v>
      </c>
      <c r="BN636" t="s">
        <v>1809</v>
      </c>
      <c r="BO636" t="s">
        <v>1809</v>
      </c>
      <c r="BP636" t="s">
        <v>1809</v>
      </c>
      <c r="BQ636" t="s">
        <v>1809</v>
      </c>
      <c r="BR636" t="s">
        <v>1809</v>
      </c>
      <c r="BS636" t="s">
        <v>1809</v>
      </c>
      <c r="BT636" t="s">
        <v>1809</v>
      </c>
      <c r="BU636" t="s">
        <v>1809</v>
      </c>
      <c r="BV636">
        <v>0</v>
      </c>
      <c r="BW636" t="s">
        <v>1809</v>
      </c>
      <c r="BX636" t="s">
        <v>1809</v>
      </c>
      <c r="BY636" t="s">
        <v>1809</v>
      </c>
      <c r="BZ636" t="s">
        <v>1809</v>
      </c>
      <c r="CA636" t="s">
        <v>1809</v>
      </c>
      <c r="CB636" t="s">
        <v>1809</v>
      </c>
      <c r="CC636" t="s">
        <v>1809</v>
      </c>
      <c r="CD636" t="s">
        <v>1809</v>
      </c>
      <c r="CE636" t="s">
        <v>1809</v>
      </c>
      <c r="CF636" t="s">
        <v>1809</v>
      </c>
      <c r="CG636" t="s">
        <v>1809</v>
      </c>
      <c r="CH636">
        <v>0</v>
      </c>
      <c r="CI636" t="s">
        <v>1809</v>
      </c>
      <c r="CJ636" t="s">
        <v>1809</v>
      </c>
      <c r="CK636" t="s">
        <v>1809</v>
      </c>
      <c r="CL636" t="s">
        <v>1809</v>
      </c>
      <c r="CM636" t="s">
        <v>1809</v>
      </c>
      <c r="CN636" t="s">
        <v>1809</v>
      </c>
      <c r="CO636" t="s">
        <v>1809</v>
      </c>
      <c r="CP636" t="s">
        <v>1809</v>
      </c>
      <c r="CQ636" t="s">
        <v>1809</v>
      </c>
      <c r="CR636" t="s">
        <v>1809</v>
      </c>
      <c r="CS636" t="s">
        <v>1809</v>
      </c>
      <c r="CT636" t="s">
        <v>1809</v>
      </c>
      <c r="CU636" t="s">
        <v>1809</v>
      </c>
      <c r="CV636" t="s">
        <v>1809</v>
      </c>
      <c r="CW636" t="s">
        <v>1809</v>
      </c>
      <c r="CX636" t="s">
        <v>1809</v>
      </c>
      <c r="CY636" t="s">
        <v>1809</v>
      </c>
      <c r="CZ636" t="s">
        <v>1809</v>
      </c>
      <c r="DA636" t="s">
        <v>1809</v>
      </c>
      <c r="DB636" t="s">
        <v>1809</v>
      </c>
      <c r="DC636" t="s">
        <v>1809</v>
      </c>
      <c r="DD636" t="s">
        <v>1809</v>
      </c>
      <c r="DE636" t="s">
        <v>1809</v>
      </c>
      <c r="DF636" t="s">
        <v>1809</v>
      </c>
      <c r="DG636" t="s">
        <v>1809</v>
      </c>
      <c r="DH636" t="s">
        <v>1809</v>
      </c>
      <c r="DI636" t="s">
        <v>1809</v>
      </c>
      <c r="DJ636" t="s">
        <v>1809</v>
      </c>
      <c r="DK636" t="s">
        <v>1809</v>
      </c>
      <c r="DL636" t="s">
        <v>1809</v>
      </c>
      <c r="DM636" t="s">
        <v>1809</v>
      </c>
      <c r="DN636" t="s">
        <v>1809</v>
      </c>
      <c r="DO636" t="s">
        <v>1809</v>
      </c>
      <c r="DP636" t="s">
        <v>1809</v>
      </c>
      <c r="DQ636" t="s">
        <v>1809</v>
      </c>
      <c r="DR636" t="s">
        <v>1809</v>
      </c>
      <c r="DS636" t="s">
        <v>1809</v>
      </c>
      <c r="DT636" t="s">
        <v>1809</v>
      </c>
      <c r="DU636" t="s">
        <v>1809</v>
      </c>
      <c r="DV636" t="s">
        <v>1809</v>
      </c>
      <c r="DW636">
        <v>0</v>
      </c>
      <c r="DX636">
        <v>1</v>
      </c>
      <c r="DY636">
        <v>0</v>
      </c>
      <c r="DZ636" t="s">
        <v>1809</v>
      </c>
      <c r="EA636">
        <v>1</v>
      </c>
      <c r="EB636">
        <v>0</v>
      </c>
      <c r="EC636">
        <v>0</v>
      </c>
      <c r="ED636">
        <v>0</v>
      </c>
      <c r="EE636">
        <v>0</v>
      </c>
      <c r="EF636">
        <v>0</v>
      </c>
      <c r="EG636">
        <v>1</v>
      </c>
      <c r="EH636">
        <v>0</v>
      </c>
      <c r="EI636">
        <v>0</v>
      </c>
      <c r="EJ636">
        <v>0</v>
      </c>
      <c r="EK636">
        <v>0</v>
      </c>
      <c r="EL636">
        <v>1</v>
      </c>
      <c r="EM636">
        <v>1</v>
      </c>
      <c r="EN636">
        <v>0</v>
      </c>
      <c r="EO636">
        <v>1</v>
      </c>
      <c r="EP636">
        <v>0</v>
      </c>
      <c r="EQ636">
        <v>0</v>
      </c>
      <c r="ER636">
        <v>1</v>
      </c>
      <c r="ES636">
        <v>0</v>
      </c>
      <c r="ET636">
        <v>0</v>
      </c>
      <c r="EU636">
        <v>0</v>
      </c>
      <c r="EV636">
        <v>0</v>
      </c>
      <c r="EW636">
        <v>1</v>
      </c>
    </row>
    <row r="637" spans="1:153" x14ac:dyDescent="0.35">
      <c r="A637" t="s">
        <v>1575</v>
      </c>
      <c r="B637" s="1">
        <v>41852</v>
      </c>
      <c r="C637" s="1">
        <v>41882</v>
      </c>
      <c r="D637">
        <v>1</v>
      </c>
      <c r="E637">
        <v>0</v>
      </c>
      <c r="F637">
        <v>0</v>
      </c>
      <c r="G637">
        <v>0</v>
      </c>
      <c r="H637">
        <v>1</v>
      </c>
      <c r="I637">
        <v>0</v>
      </c>
      <c r="J637">
        <v>1</v>
      </c>
      <c r="K637">
        <v>4</v>
      </c>
      <c r="L637">
        <v>0</v>
      </c>
      <c r="M637">
        <v>1</v>
      </c>
      <c r="N637">
        <v>1</v>
      </c>
      <c r="O637">
        <v>1</v>
      </c>
      <c r="P637">
        <v>1</v>
      </c>
      <c r="Q637">
        <v>0</v>
      </c>
      <c r="R637">
        <v>0</v>
      </c>
      <c r="S637">
        <v>0</v>
      </c>
      <c r="T637">
        <v>0</v>
      </c>
      <c r="U637">
        <v>0</v>
      </c>
      <c r="V637">
        <v>0</v>
      </c>
      <c r="W637">
        <v>0</v>
      </c>
      <c r="X637">
        <v>1</v>
      </c>
      <c r="Y637">
        <v>1</v>
      </c>
      <c r="Z637">
        <v>1</v>
      </c>
      <c r="AA637">
        <v>1</v>
      </c>
      <c r="AB637">
        <v>1</v>
      </c>
      <c r="AC637">
        <v>1</v>
      </c>
      <c r="AD637">
        <v>1</v>
      </c>
      <c r="AE637">
        <v>1</v>
      </c>
      <c r="AF637">
        <v>1</v>
      </c>
      <c r="AG637">
        <v>0</v>
      </c>
      <c r="AH637">
        <v>0</v>
      </c>
      <c r="AI637">
        <v>0</v>
      </c>
      <c r="AJ637">
        <v>0</v>
      </c>
      <c r="AK637">
        <v>0</v>
      </c>
      <c r="AL637">
        <v>1</v>
      </c>
      <c r="AM637">
        <v>0</v>
      </c>
      <c r="AN637">
        <v>0</v>
      </c>
      <c r="AO637">
        <v>0</v>
      </c>
      <c r="AP637" t="s">
        <v>1809</v>
      </c>
      <c r="AQ637" t="s">
        <v>1809</v>
      </c>
      <c r="AR637" t="s">
        <v>1809</v>
      </c>
      <c r="AS637" t="s">
        <v>1809</v>
      </c>
      <c r="AT637" t="s">
        <v>1809</v>
      </c>
      <c r="AU637" t="s">
        <v>1809</v>
      </c>
      <c r="AV637" t="s">
        <v>1809</v>
      </c>
      <c r="AW637" t="s">
        <v>1809</v>
      </c>
      <c r="AX637" t="s">
        <v>1809</v>
      </c>
      <c r="AY637" t="s">
        <v>1809</v>
      </c>
      <c r="AZ637">
        <v>0</v>
      </c>
      <c r="BA637" t="s">
        <v>1809</v>
      </c>
      <c r="BB637" t="s">
        <v>1809</v>
      </c>
      <c r="BC637" t="s">
        <v>1809</v>
      </c>
      <c r="BD637" t="s">
        <v>1809</v>
      </c>
      <c r="BE637" t="s">
        <v>1809</v>
      </c>
      <c r="BF637" t="s">
        <v>1809</v>
      </c>
      <c r="BG637" t="s">
        <v>1809</v>
      </c>
      <c r="BH637" t="s">
        <v>1809</v>
      </c>
      <c r="BI637" t="s">
        <v>1809</v>
      </c>
      <c r="BJ637" t="s">
        <v>1809</v>
      </c>
      <c r="BK637" t="s">
        <v>1809</v>
      </c>
      <c r="BL637" t="s">
        <v>1809</v>
      </c>
      <c r="BM637" t="s">
        <v>1809</v>
      </c>
      <c r="BN637" t="s">
        <v>1809</v>
      </c>
      <c r="BO637" t="s">
        <v>1809</v>
      </c>
      <c r="BP637" t="s">
        <v>1809</v>
      </c>
      <c r="BQ637" t="s">
        <v>1809</v>
      </c>
      <c r="BR637" t="s">
        <v>1809</v>
      </c>
      <c r="BS637" t="s">
        <v>1809</v>
      </c>
      <c r="BT637" t="s">
        <v>1809</v>
      </c>
      <c r="BU637" t="s">
        <v>1809</v>
      </c>
      <c r="BV637">
        <v>0</v>
      </c>
      <c r="BW637" t="s">
        <v>1809</v>
      </c>
      <c r="BX637" t="s">
        <v>1809</v>
      </c>
      <c r="BY637" t="s">
        <v>1809</v>
      </c>
      <c r="BZ637" t="s">
        <v>1809</v>
      </c>
      <c r="CA637" t="s">
        <v>1809</v>
      </c>
      <c r="CB637" t="s">
        <v>1809</v>
      </c>
      <c r="CC637" t="s">
        <v>1809</v>
      </c>
      <c r="CD637" t="s">
        <v>1809</v>
      </c>
      <c r="CE637" t="s">
        <v>1809</v>
      </c>
      <c r="CF637" t="s">
        <v>1809</v>
      </c>
      <c r="CG637" t="s">
        <v>1809</v>
      </c>
      <c r="CH637">
        <v>0</v>
      </c>
      <c r="CI637" t="s">
        <v>1809</v>
      </c>
      <c r="CJ637" t="s">
        <v>1809</v>
      </c>
      <c r="CK637" t="s">
        <v>1809</v>
      </c>
      <c r="CL637" t="s">
        <v>1809</v>
      </c>
      <c r="CM637" t="s">
        <v>1809</v>
      </c>
      <c r="CN637" t="s">
        <v>1809</v>
      </c>
      <c r="CO637" t="s">
        <v>1809</v>
      </c>
      <c r="CP637" t="s">
        <v>1809</v>
      </c>
      <c r="CQ637" t="s">
        <v>1809</v>
      </c>
      <c r="CR637" t="s">
        <v>1809</v>
      </c>
      <c r="CS637" t="s">
        <v>1809</v>
      </c>
      <c r="CT637" t="s">
        <v>1809</v>
      </c>
      <c r="CU637" t="s">
        <v>1809</v>
      </c>
      <c r="CV637" t="s">
        <v>1809</v>
      </c>
      <c r="CW637" t="s">
        <v>1809</v>
      </c>
      <c r="CX637" t="s">
        <v>1809</v>
      </c>
      <c r="CY637" t="s">
        <v>1809</v>
      </c>
      <c r="CZ637" t="s">
        <v>1809</v>
      </c>
      <c r="DA637" t="s">
        <v>1809</v>
      </c>
      <c r="DB637" t="s">
        <v>1809</v>
      </c>
      <c r="DC637" t="s">
        <v>1809</v>
      </c>
      <c r="DD637" t="s">
        <v>1809</v>
      </c>
      <c r="DE637" t="s">
        <v>1809</v>
      </c>
      <c r="DF637" t="s">
        <v>1809</v>
      </c>
      <c r="DG637" t="s">
        <v>1809</v>
      </c>
      <c r="DH637" t="s">
        <v>1809</v>
      </c>
      <c r="DI637" t="s">
        <v>1809</v>
      </c>
      <c r="DJ637" t="s">
        <v>1809</v>
      </c>
      <c r="DK637" t="s">
        <v>1809</v>
      </c>
      <c r="DL637" t="s">
        <v>1809</v>
      </c>
      <c r="DM637" t="s">
        <v>1809</v>
      </c>
      <c r="DN637" t="s">
        <v>1809</v>
      </c>
      <c r="DO637" t="s">
        <v>1809</v>
      </c>
      <c r="DP637" t="s">
        <v>1809</v>
      </c>
      <c r="DQ637" t="s">
        <v>1809</v>
      </c>
      <c r="DR637" t="s">
        <v>1809</v>
      </c>
      <c r="DS637" t="s">
        <v>1809</v>
      </c>
      <c r="DT637" t="s">
        <v>1809</v>
      </c>
      <c r="DU637" t="s">
        <v>1809</v>
      </c>
      <c r="DV637" t="s">
        <v>1809</v>
      </c>
      <c r="DW637">
        <v>0</v>
      </c>
      <c r="DX637">
        <v>1</v>
      </c>
      <c r="DY637">
        <v>0</v>
      </c>
      <c r="DZ637" t="s">
        <v>1809</v>
      </c>
      <c r="EA637">
        <v>1</v>
      </c>
      <c r="EB637">
        <v>0</v>
      </c>
      <c r="EC637">
        <v>0</v>
      </c>
      <c r="ED637">
        <v>0</v>
      </c>
      <c r="EE637">
        <v>0</v>
      </c>
      <c r="EF637">
        <v>0</v>
      </c>
      <c r="EG637">
        <v>1</v>
      </c>
      <c r="EH637">
        <v>0</v>
      </c>
      <c r="EI637">
        <v>0</v>
      </c>
      <c r="EJ637">
        <v>0</v>
      </c>
      <c r="EK637">
        <v>0</v>
      </c>
      <c r="EL637">
        <v>1</v>
      </c>
      <c r="EM637">
        <v>1</v>
      </c>
      <c r="EN637">
        <v>0</v>
      </c>
      <c r="EO637">
        <v>1</v>
      </c>
      <c r="EP637">
        <v>0</v>
      </c>
      <c r="EQ637">
        <v>0</v>
      </c>
      <c r="ER637">
        <v>1</v>
      </c>
      <c r="ES637">
        <v>0</v>
      </c>
      <c r="ET637">
        <v>0</v>
      </c>
      <c r="EU637">
        <v>0</v>
      </c>
      <c r="EV637">
        <v>0</v>
      </c>
      <c r="EW637">
        <v>1</v>
      </c>
    </row>
    <row r="638" spans="1:153" x14ac:dyDescent="0.35">
      <c r="A638" t="s">
        <v>1575</v>
      </c>
      <c r="B638" s="1">
        <v>41883</v>
      </c>
      <c r="C638" s="1">
        <v>42185</v>
      </c>
      <c r="D638">
        <v>1</v>
      </c>
      <c r="E638">
        <v>0</v>
      </c>
      <c r="F638">
        <v>0</v>
      </c>
      <c r="G638">
        <v>0</v>
      </c>
      <c r="H638">
        <v>1</v>
      </c>
      <c r="I638">
        <v>0</v>
      </c>
      <c r="J638">
        <v>1</v>
      </c>
      <c r="K638">
        <v>4</v>
      </c>
      <c r="L638">
        <v>0</v>
      </c>
      <c r="M638">
        <v>1</v>
      </c>
      <c r="N638">
        <v>1</v>
      </c>
      <c r="O638">
        <v>1</v>
      </c>
      <c r="P638">
        <v>1</v>
      </c>
      <c r="Q638">
        <v>0</v>
      </c>
      <c r="R638">
        <v>0</v>
      </c>
      <c r="S638">
        <v>0</v>
      </c>
      <c r="T638">
        <v>0</v>
      </c>
      <c r="U638">
        <v>0</v>
      </c>
      <c r="V638">
        <v>0</v>
      </c>
      <c r="W638">
        <v>0</v>
      </c>
      <c r="X638">
        <v>1</v>
      </c>
      <c r="Y638">
        <v>1</v>
      </c>
      <c r="Z638">
        <v>1</v>
      </c>
      <c r="AA638">
        <v>1</v>
      </c>
      <c r="AB638">
        <v>1</v>
      </c>
      <c r="AC638">
        <v>1</v>
      </c>
      <c r="AD638">
        <v>1</v>
      </c>
      <c r="AE638">
        <v>1</v>
      </c>
      <c r="AF638">
        <v>1</v>
      </c>
      <c r="AG638">
        <v>0</v>
      </c>
      <c r="AH638">
        <v>0</v>
      </c>
      <c r="AI638">
        <v>0</v>
      </c>
      <c r="AJ638">
        <v>0</v>
      </c>
      <c r="AK638">
        <v>0</v>
      </c>
      <c r="AL638">
        <v>1</v>
      </c>
      <c r="AM638">
        <v>0</v>
      </c>
      <c r="AN638">
        <v>0</v>
      </c>
      <c r="AO638">
        <v>0</v>
      </c>
      <c r="AP638" t="s">
        <v>1809</v>
      </c>
      <c r="AQ638" t="s">
        <v>1809</v>
      </c>
      <c r="AR638" t="s">
        <v>1809</v>
      </c>
      <c r="AS638" t="s">
        <v>1809</v>
      </c>
      <c r="AT638" t="s">
        <v>1809</v>
      </c>
      <c r="AU638" t="s">
        <v>1809</v>
      </c>
      <c r="AV638" t="s">
        <v>1809</v>
      </c>
      <c r="AW638" t="s">
        <v>1809</v>
      </c>
      <c r="AX638" t="s">
        <v>1809</v>
      </c>
      <c r="AY638" t="s">
        <v>1809</v>
      </c>
      <c r="AZ638">
        <v>0</v>
      </c>
      <c r="BA638" t="s">
        <v>1809</v>
      </c>
      <c r="BB638" t="s">
        <v>1809</v>
      </c>
      <c r="BC638" t="s">
        <v>1809</v>
      </c>
      <c r="BD638" t="s">
        <v>1809</v>
      </c>
      <c r="BE638" t="s">
        <v>1809</v>
      </c>
      <c r="BF638" t="s">
        <v>1809</v>
      </c>
      <c r="BG638" t="s">
        <v>1809</v>
      </c>
      <c r="BH638" t="s">
        <v>1809</v>
      </c>
      <c r="BI638" t="s">
        <v>1809</v>
      </c>
      <c r="BJ638" t="s">
        <v>1809</v>
      </c>
      <c r="BK638" t="s">
        <v>1809</v>
      </c>
      <c r="BL638" t="s">
        <v>1809</v>
      </c>
      <c r="BM638" t="s">
        <v>1809</v>
      </c>
      <c r="BN638" t="s">
        <v>1809</v>
      </c>
      <c r="BO638" t="s">
        <v>1809</v>
      </c>
      <c r="BP638" t="s">
        <v>1809</v>
      </c>
      <c r="BQ638" t="s">
        <v>1809</v>
      </c>
      <c r="BR638" t="s">
        <v>1809</v>
      </c>
      <c r="BS638" t="s">
        <v>1809</v>
      </c>
      <c r="BT638" t="s">
        <v>1809</v>
      </c>
      <c r="BU638" t="s">
        <v>1809</v>
      </c>
      <c r="BV638">
        <v>0</v>
      </c>
      <c r="BW638" t="s">
        <v>1809</v>
      </c>
      <c r="BX638" t="s">
        <v>1809</v>
      </c>
      <c r="BY638" t="s">
        <v>1809</v>
      </c>
      <c r="BZ638" t="s">
        <v>1809</v>
      </c>
      <c r="CA638" t="s">
        <v>1809</v>
      </c>
      <c r="CB638" t="s">
        <v>1809</v>
      </c>
      <c r="CC638" t="s">
        <v>1809</v>
      </c>
      <c r="CD638" t="s">
        <v>1809</v>
      </c>
      <c r="CE638" t="s">
        <v>1809</v>
      </c>
      <c r="CF638" t="s">
        <v>1809</v>
      </c>
      <c r="CG638" t="s">
        <v>1809</v>
      </c>
      <c r="CH638">
        <v>0</v>
      </c>
      <c r="CI638" t="s">
        <v>1809</v>
      </c>
      <c r="CJ638" t="s">
        <v>1809</v>
      </c>
      <c r="CK638" t="s">
        <v>1809</v>
      </c>
      <c r="CL638" t="s">
        <v>1809</v>
      </c>
      <c r="CM638" t="s">
        <v>1809</v>
      </c>
      <c r="CN638" t="s">
        <v>1809</v>
      </c>
      <c r="CO638" t="s">
        <v>1809</v>
      </c>
      <c r="CP638" t="s">
        <v>1809</v>
      </c>
      <c r="CQ638" t="s">
        <v>1809</v>
      </c>
      <c r="CR638" t="s">
        <v>1809</v>
      </c>
      <c r="CS638" t="s">
        <v>1809</v>
      </c>
      <c r="CT638" t="s">
        <v>1809</v>
      </c>
      <c r="CU638" t="s">
        <v>1809</v>
      </c>
      <c r="CV638" t="s">
        <v>1809</v>
      </c>
      <c r="CW638" t="s">
        <v>1809</v>
      </c>
      <c r="CX638" t="s">
        <v>1809</v>
      </c>
      <c r="CY638" t="s">
        <v>1809</v>
      </c>
      <c r="CZ638" t="s">
        <v>1809</v>
      </c>
      <c r="DA638" t="s">
        <v>1809</v>
      </c>
      <c r="DB638" t="s">
        <v>1809</v>
      </c>
      <c r="DC638" t="s">
        <v>1809</v>
      </c>
      <c r="DD638" t="s">
        <v>1809</v>
      </c>
      <c r="DE638" t="s">
        <v>1809</v>
      </c>
      <c r="DF638" t="s">
        <v>1809</v>
      </c>
      <c r="DG638" t="s">
        <v>1809</v>
      </c>
      <c r="DH638" t="s">
        <v>1809</v>
      </c>
      <c r="DI638" t="s">
        <v>1809</v>
      </c>
      <c r="DJ638" t="s">
        <v>1809</v>
      </c>
      <c r="DK638" t="s">
        <v>1809</v>
      </c>
      <c r="DL638" t="s">
        <v>1809</v>
      </c>
      <c r="DM638" t="s">
        <v>1809</v>
      </c>
      <c r="DN638" t="s">
        <v>1809</v>
      </c>
      <c r="DO638" t="s">
        <v>1809</v>
      </c>
      <c r="DP638" t="s">
        <v>1809</v>
      </c>
      <c r="DQ638" t="s">
        <v>1809</v>
      </c>
      <c r="DR638" t="s">
        <v>1809</v>
      </c>
      <c r="DS638" t="s">
        <v>1809</v>
      </c>
      <c r="DT638" t="s">
        <v>1809</v>
      </c>
      <c r="DU638" t="s">
        <v>1809</v>
      </c>
      <c r="DV638" t="s">
        <v>1809</v>
      </c>
      <c r="DW638">
        <v>0</v>
      </c>
      <c r="DX638">
        <v>1</v>
      </c>
      <c r="DY638">
        <v>0</v>
      </c>
      <c r="DZ638" t="s">
        <v>1809</v>
      </c>
      <c r="EA638">
        <v>1</v>
      </c>
      <c r="EB638">
        <v>0</v>
      </c>
      <c r="EC638">
        <v>0</v>
      </c>
      <c r="ED638">
        <v>0</v>
      </c>
      <c r="EE638">
        <v>0</v>
      </c>
      <c r="EF638">
        <v>0</v>
      </c>
      <c r="EG638">
        <v>1</v>
      </c>
      <c r="EH638">
        <v>0</v>
      </c>
      <c r="EI638">
        <v>0</v>
      </c>
      <c r="EJ638">
        <v>0</v>
      </c>
      <c r="EK638">
        <v>0</v>
      </c>
      <c r="EL638">
        <v>1</v>
      </c>
      <c r="EM638">
        <v>1</v>
      </c>
      <c r="EN638">
        <v>0</v>
      </c>
      <c r="EO638">
        <v>1</v>
      </c>
      <c r="EP638">
        <v>0</v>
      </c>
      <c r="EQ638">
        <v>0</v>
      </c>
      <c r="ER638">
        <v>1</v>
      </c>
      <c r="ES638">
        <v>0</v>
      </c>
      <c r="ET638">
        <v>0</v>
      </c>
      <c r="EU638">
        <v>0</v>
      </c>
      <c r="EV638">
        <v>0</v>
      </c>
      <c r="EW638">
        <v>1</v>
      </c>
    </row>
    <row r="639" spans="1:153" x14ac:dyDescent="0.35">
      <c r="A639" t="s">
        <v>1575</v>
      </c>
      <c r="B639" s="1">
        <v>42186</v>
      </c>
      <c r="C639" s="1">
        <v>42187</v>
      </c>
      <c r="D639">
        <v>1</v>
      </c>
      <c r="E639">
        <v>0</v>
      </c>
      <c r="F639">
        <v>0</v>
      </c>
      <c r="G639">
        <v>0</v>
      </c>
      <c r="H639">
        <v>1</v>
      </c>
      <c r="I639">
        <v>0</v>
      </c>
      <c r="J639">
        <v>1</v>
      </c>
      <c r="K639">
        <v>4</v>
      </c>
      <c r="L639">
        <v>0</v>
      </c>
      <c r="M639">
        <v>1</v>
      </c>
      <c r="N639">
        <v>1</v>
      </c>
      <c r="O639">
        <v>1</v>
      </c>
      <c r="P639">
        <v>1</v>
      </c>
      <c r="Q639">
        <v>0</v>
      </c>
      <c r="R639">
        <v>0</v>
      </c>
      <c r="S639">
        <v>0</v>
      </c>
      <c r="T639">
        <v>0</v>
      </c>
      <c r="U639">
        <v>0</v>
      </c>
      <c r="V639">
        <v>0</v>
      </c>
      <c r="W639">
        <v>0</v>
      </c>
      <c r="X639">
        <v>1</v>
      </c>
      <c r="Y639">
        <v>1</v>
      </c>
      <c r="Z639">
        <v>1</v>
      </c>
      <c r="AA639">
        <v>1</v>
      </c>
      <c r="AB639">
        <v>1</v>
      </c>
      <c r="AC639">
        <v>1</v>
      </c>
      <c r="AD639">
        <v>1</v>
      </c>
      <c r="AE639">
        <v>1</v>
      </c>
      <c r="AF639">
        <v>1</v>
      </c>
      <c r="AG639">
        <v>0</v>
      </c>
      <c r="AH639">
        <v>0</v>
      </c>
      <c r="AI639">
        <v>0</v>
      </c>
      <c r="AJ639">
        <v>0</v>
      </c>
      <c r="AK639">
        <v>0</v>
      </c>
      <c r="AL639">
        <v>1</v>
      </c>
      <c r="AM639">
        <v>0</v>
      </c>
      <c r="AN639">
        <v>0</v>
      </c>
      <c r="AO639">
        <v>0</v>
      </c>
      <c r="AP639" t="s">
        <v>1809</v>
      </c>
      <c r="AQ639" t="s">
        <v>1809</v>
      </c>
      <c r="AR639" t="s">
        <v>1809</v>
      </c>
      <c r="AS639" t="s">
        <v>1809</v>
      </c>
      <c r="AT639" t="s">
        <v>1809</v>
      </c>
      <c r="AU639" t="s">
        <v>1809</v>
      </c>
      <c r="AV639" t="s">
        <v>1809</v>
      </c>
      <c r="AW639" t="s">
        <v>1809</v>
      </c>
      <c r="AX639" t="s">
        <v>1809</v>
      </c>
      <c r="AY639" t="s">
        <v>1809</v>
      </c>
      <c r="AZ639">
        <v>0</v>
      </c>
      <c r="BA639" t="s">
        <v>1809</v>
      </c>
      <c r="BB639" t="s">
        <v>1809</v>
      </c>
      <c r="BC639" t="s">
        <v>1809</v>
      </c>
      <c r="BD639" t="s">
        <v>1809</v>
      </c>
      <c r="BE639" t="s">
        <v>1809</v>
      </c>
      <c r="BF639" t="s">
        <v>1809</v>
      </c>
      <c r="BG639" t="s">
        <v>1809</v>
      </c>
      <c r="BH639" t="s">
        <v>1809</v>
      </c>
      <c r="BI639" t="s">
        <v>1809</v>
      </c>
      <c r="BJ639" t="s">
        <v>1809</v>
      </c>
      <c r="BK639" t="s">
        <v>1809</v>
      </c>
      <c r="BL639" t="s">
        <v>1809</v>
      </c>
      <c r="BM639" t="s">
        <v>1809</v>
      </c>
      <c r="BN639" t="s">
        <v>1809</v>
      </c>
      <c r="BO639" t="s">
        <v>1809</v>
      </c>
      <c r="BP639" t="s">
        <v>1809</v>
      </c>
      <c r="BQ639" t="s">
        <v>1809</v>
      </c>
      <c r="BR639" t="s">
        <v>1809</v>
      </c>
      <c r="BS639" t="s">
        <v>1809</v>
      </c>
      <c r="BT639" t="s">
        <v>1809</v>
      </c>
      <c r="BU639" t="s">
        <v>1809</v>
      </c>
      <c r="BV639">
        <v>0</v>
      </c>
      <c r="BW639" t="s">
        <v>1809</v>
      </c>
      <c r="BX639" t="s">
        <v>1809</v>
      </c>
      <c r="BY639" t="s">
        <v>1809</v>
      </c>
      <c r="BZ639" t="s">
        <v>1809</v>
      </c>
      <c r="CA639" t="s">
        <v>1809</v>
      </c>
      <c r="CB639" t="s">
        <v>1809</v>
      </c>
      <c r="CC639" t="s">
        <v>1809</v>
      </c>
      <c r="CD639" t="s">
        <v>1809</v>
      </c>
      <c r="CE639" t="s">
        <v>1809</v>
      </c>
      <c r="CF639" t="s">
        <v>1809</v>
      </c>
      <c r="CG639" t="s">
        <v>1809</v>
      </c>
      <c r="CH639">
        <v>0</v>
      </c>
      <c r="CI639" t="s">
        <v>1809</v>
      </c>
      <c r="CJ639" t="s">
        <v>1809</v>
      </c>
      <c r="CK639" t="s">
        <v>1809</v>
      </c>
      <c r="CL639" t="s">
        <v>1809</v>
      </c>
      <c r="CM639" t="s">
        <v>1809</v>
      </c>
      <c r="CN639" t="s">
        <v>1809</v>
      </c>
      <c r="CO639" t="s">
        <v>1809</v>
      </c>
      <c r="CP639" t="s">
        <v>1809</v>
      </c>
      <c r="CQ639" t="s">
        <v>1809</v>
      </c>
      <c r="CR639" t="s">
        <v>1809</v>
      </c>
      <c r="CS639" t="s">
        <v>1809</v>
      </c>
      <c r="CT639" t="s">
        <v>1809</v>
      </c>
      <c r="CU639" t="s">
        <v>1809</v>
      </c>
      <c r="CV639" t="s">
        <v>1809</v>
      </c>
      <c r="CW639" t="s">
        <v>1809</v>
      </c>
      <c r="CX639" t="s">
        <v>1809</v>
      </c>
      <c r="CY639" t="s">
        <v>1809</v>
      </c>
      <c r="CZ639" t="s">
        <v>1809</v>
      </c>
      <c r="DA639" t="s">
        <v>1809</v>
      </c>
      <c r="DB639" t="s">
        <v>1809</v>
      </c>
      <c r="DC639" t="s">
        <v>1809</v>
      </c>
      <c r="DD639" t="s">
        <v>1809</v>
      </c>
      <c r="DE639" t="s">
        <v>1809</v>
      </c>
      <c r="DF639" t="s">
        <v>1809</v>
      </c>
      <c r="DG639" t="s">
        <v>1809</v>
      </c>
      <c r="DH639" t="s">
        <v>1809</v>
      </c>
      <c r="DI639" t="s">
        <v>1809</v>
      </c>
      <c r="DJ639" t="s">
        <v>1809</v>
      </c>
      <c r="DK639" t="s">
        <v>1809</v>
      </c>
      <c r="DL639" t="s">
        <v>1809</v>
      </c>
      <c r="DM639" t="s">
        <v>1809</v>
      </c>
      <c r="DN639" t="s">
        <v>1809</v>
      </c>
      <c r="DO639" t="s">
        <v>1809</v>
      </c>
      <c r="DP639" t="s">
        <v>1809</v>
      </c>
      <c r="DQ639" t="s">
        <v>1809</v>
      </c>
      <c r="DR639" t="s">
        <v>1809</v>
      </c>
      <c r="DS639" t="s">
        <v>1809</v>
      </c>
      <c r="DT639" t="s">
        <v>1809</v>
      </c>
      <c r="DU639" t="s">
        <v>1809</v>
      </c>
      <c r="DV639" t="s">
        <v>1809</v>
      </c>
      <c r="DW639">
        <v>0</v>
      </c>
      <c r="DX639">
        <v>1</v>
      </c>
      <c r="DY639">
        <v>0</v>
      </c>
      <c r="DZ639" t="s">
        <v>1809</v>
      </c>
      <c r="EA639">
        <v>1</v>
      </c>
      <c r="EB639">
        <v>0</v>
      </c>
      <c r="EC639">
        <v>0</v>
      </c>
      <c r="ED639">
        <v>0</v>
      </c>
      <c r="EE639">
        <v>0</v>
      </c>
      <c r="EF639">
        <v>0</v>
      </c>
      <c r="EG639">
        <v>1</v>
      </c>
      <c r="EH639">
        <v>0</v>
      </c>
      <c r="EI639">
        <v>0</v>
      </c>
      <c r="EJ639">
        <v>0</v>
      </c>
      <c r="EK639">
        <v>0</v>
      </c>
      <c r="EL639">
        <v>1</v>
      </c>
      <c r="EM639">
        <v>1</v>
      </c>
      <c r="EN639">
        <v>0</v>
      </c>
      <c r="EO639">
        <v>1</v>
      </c>
      <c r="EP639">
        <v>0</v>
      </c>
      <c r="EQ639">
        <v>0</v>
      </c>
      <c r="ER639">
        <v>1</v>
      </c>
      <c r="ES639">
        <v>0</v>
      </c>
      <c r="ET639">
        <v>0</v>
      </c>
      <c r="EU639">
        <v>0</v>
      </c>
      <c r="EV639">
        <v>0</v>
      </c>
      <c r="EW639">
        <v>1</v>
      </c>
    </row>
    <row r="640" spans="1:153" x14ac:dyDescent="0.35">
      <c r="A640" t="s">
        <v>1575</v>
      </c>
      <c r="B640" s="1">
        <v>42188</v>
      </c>
      <c r="C640" s="1">
        <v>42198</v>
      </c>
      <c r="D640">
        <v>1</v>
      </c>
      <c r="E640">
        <v>0</v>
      </c>
      <c r="F640">
        <v>0</v>
      </c>
      <c r="G640">
        <v>0</v>
      </c>
      <c r="H640">
        <v>1</v>
      </c>
      <c r="I640">
        <v>0</v>
      </c>
      <c r="J640">
        <v>1</v>
      </c>
      <c r="K640">
        <v>4</v>
      </c>
      <c r="L640">
        <v>0</v>
      </c>
      <c r="M640">
        <v>1</v>
      </c>
      <c r="N640">
        <v>1</v>
      </c>
      <c r="O640">
        <v>1</v>
      </c>
      <c r="P640">
        <v>1</v>
      </c>
      <c r="Q640">
        <v>0</v>
      </c>
      <c r="R640">
        <v>0</v>
      </c>
      <c r="S640">
        <v>0</v>
      </c>
      <c r="T640">
        <v>0</v>
      </c>
      <c r="U640">
        <v>0</v>
      </c>
      <c r="V640">
        <v>0</v>
      </c>
      <c r="W640">
        <v>0</v>
      </c>
      <c r="X640">
        <v>1</v>
      </c>
      <c r="Y640">
        <v>1</v>
      </c>
      <c r="Z640">
        <v>1</v>
      </c>
      <c r="AA640">
        <v>1</v>
      </c>
      <c r="AB640">
        <v>1</v>
      </c>
      <c r="AC640">
        <v>1</v>
      </c>
      <c r="AD640">
        <v>1</v>
      </c>
      <c r="AE640">
        <v>1</v>
      </c>
      <c r="AF640">
        <v>1</v>
      </c>
      <c r="AG640">
        <v>0</v>
      </c>
      <c r="AH640">
        <v>0</v>
      </c>
      <c r="AI640">
        <v>0</v>
      </c>
      <c r="AJ640">
        <v>0</v>
      </c>
      <c r="AK640">
        <v>0</v>
      </c>
      <c r="AL640">
        <v>1</v>
      </c>
      <c r="AM640">
        <v>0</v>
      </c>
      <c r="AN640">
        <v>0</v>
      </c>
      <c r="AO640">
        <v>0</v>
      </c>
      <c r="AP640" t="s">
        <v>1809</v>
      </c>
      <c r="AQ640" t="s">
        <v>1809</v>
      </c>
      <c r="AR640" t="s">
        <v>1809</v>
      </c>
      <c r="AS640" t="s">
        <v>1809</v>
      </c>
      <c r="AT640" t="s">
        <v>1809</v>
      </c>
      <c r="AU640" t="s">
        <v>1809</v>
      </c>
      <c r="AV640" t="s">
        <v>1809</v>
      </c>
      <c r="AW640" t="s">
        <v>1809</v>
      </c>
      <c r="AX640" t="s">
        <v>1809</v>
      </c>
      <c r="AY640" t="s">
        <v>1809</v>
      </c>
      <c r="AZ640">
        <v>0</v>
      </c>
      <c r="BA640" t="s">
        <v>1809</v>
      </c>
      <c r="BB640" t="s">
        <v>1809</v>
      </c>
      <c r="BC640" t="s">
        <v>1809</v>
      </c>
      <c r="BD640" t="s">
        <v>1809</v>
      </c>
      <c r="BE640" t="s">
        <v>1809</v>
      </c>
      <c r="BF640" t="s">
        <v>1809</v>
      </c>
      <c r="BG640" t="s">
        <v>1809</v>
      </c>
      <c r="BH640" t="s">
        <v>1809</v>
      </c>
      <c r="BI640" t="s">
        <v>1809</v>
      </c>
      <c r="BJ640" t="s">
        <v>1809</v>
      </c>
      <c r="BK640" t="s">
        <v>1809</v>
      </c>
      <c r="BL640" t="s">
        <v>1809</v>
      </c>
      <c r="BM640" t="s">
        <v>1809</v>
      </c>
      <c r="BN640" t="s">
        <v>1809</v>
      </c>
      <c r="BO640" t="s">
        <v>1809</v>
      </c>
      <c r="BP640" t="s">
        <v>1809</v>
      </c>
      <c r="BQ640" t="s">
        <v>1809</v>
      </c>
      <c r="BR640" t="s">
        <v>1809</v>
      </c>
      <c r="BS640" t="s">
        <v>1809</v>
      </c>
      <c r="BT640" t="s">
        <v>1809</v>
      </c>
      <c r="BU640" t="s">
        <v>1809</v>
      </c>
      <c r="BV640">
        <v>0</v>
      </c>
      <c r="BW640" t="s">
        <v>1809</v>
      </c>
      <c r="BX640" t="s">
        <v>1809</v>
      </c>
      <c r="BY640" t="s">
        <v>1809</v>
      </c>
      <c r="BZ640" t="s">
        <v>1809</v>
      </c>
      <c r="CA640" t="s">
        <v>1809</v>
      </c>
      <c r="CB640" t="s">
        <v>1809</v>
      </c>
      <c r="CC640" t="s">
        <v>1809</v>
      </c>
      <c r="CD640" t="s">
        <v>1809</v>
      </c>
      <c r="CE640" t="s">
        <v>1809</v>
      </c>
      <c r="CF640" t="s">
        <v>1809</v>
      </c>
      <c r="CG640" t="s">
        <v>1809</v>
      </c>
      <c r="CH640">
        <v>0</v>
      </c>
      <c r="CI640" t="s">
        <v>1809</v>
      </c>
      <c r="CJ640" t="s">
        <v>1809</v>
      </c>
      <c r="CK640" t="s">
        <v>1809</v>
      </c>
      <c r="CL640" t="s">
        <v>1809</v>
      </c>
      <c r="CM640" t="s">
        <v>1809</v>
      </c>
      <c r="CN640" t="s">
        <v>1809</v>
      </c>
      <c r="CO640" t="s">
        <v>1809</v>
      </c>
      <c r="CP640" t="s">
        <v>1809</v>
      </c>
      <c r="CQ640" t="s">
        <v>1809</v>
      </c>
      <c r="CR640" t="s">
        <v>1809</v>
      </c>
      <c r="CS640" t="s">
        <v>1809</v>
      </c>
      <c r="CT640" t="s">
        <v>1809</v>
      </c>
      <c r="CU640" t="s">
        <v>1809</v>
      </c>
      <c r="CV640" t="s">
        <v>1809</v>
      </c>
      <c r="CW640" t="s">
        <v>1809</v>
      </c>
      <c r="CX640" t="s">
        <v>1809</v>
      </c>
      <c r="CY640" t="s">
        <v>1809</v>
      </c>
      <c r="CZ640" t="s">
        <v>1809</v>
      </c>
      <c r="DA640" t="s">
        <v>1809</v>
      </c>
      <c r="DB640" t="s">
        <v>1809</v>
      </c>
      <c r="DC640" t="s">
        <v>1809</v>
      </c>
      <c r="DD640" t="s">
        <v>1809</v>
      </c>
      <c r="DE640" t="s">
        <v>1809</v>
      </c>
      <c r="DF640" t="s">
        <v>1809</v>
      </c>
      <c r="DG640" t="s">
        <v>1809</v>
      </c>
      <c r="DH640" t="s">
        <v>1809</v>
      </c>
      <c r="DI640" t="s">
        <v>1809</v>
      </c>
      <c r="DJ640" t="s">
        <v>1809</v>
      </c>
      <c r="DK640" t="s">
        <v>1809</v>
      </c>
      <c r="DL640" t="s">
        <v>1809</v>
      </c>
      <c r="DM640" t="s">
        <v>1809</v>
      </c>
      <c r="DN640" t="s">
        <v>1809</v>
      </c>
      <c r="DO640" t="s">
        <v>1809</v>
      </c>
      <c r="DP640" t="s">
        <v>1809</v>
      </c>
      <c r="DQ640" t="s">
        <v>1809</v>
      </c>
      <c r="DR640" t="s">
        <v>1809</v>
      </c>
      <c r="DS640" t="s">
        <v>1809</v>
      </c>
      <c r="DT640" t="s">
        <v>1809</v>
      </c>
      <c r="DU640" t="s">
        <v>1809</v>
      </c>
      <c r="DV640" t="s">
        <v>1809</v>
      </c>
      <c r="DW640">
        <v>0</v>
      </c>
      <c r="DX640">
        <v>1</v>
      </c>
      <c r="DY640">
        <v>0</v>
      </c>
      <c r="DZ640" t="s">
        <v>1809</v>
      </c>
      <c r="EA640">
        <v>1</v>
      </c>
      <c r="EB640">
        <v>0</v>
      </c>
      <c r="EC640">
        <v>0</v>
      </c>
      <c r="ED640">
        <v>0</v>
      </c>
      <c r="EE640">
        <v>0</v>
      </c>
      <c r="EF640">
        <v>0</v>
      </c>
      <c r="EG640">
        <v>1</v>
      </c>
      <c r="EH640">
        <v>0</v>
      </c>
      <c r="EI640">
        <v>0</v>
      </c>
      <c r="EJ640">
        <v>0</v>
      </c>
      <c r="EK640">
        <v>0</v>
      </c>
      <c r="EL640">
        <v>1</v>
      </c>
      <c r="EM640">
        <v>1</v>
      </c>
      <c r="EN640">
        <v>0</v>
      </c>
      <c r="EO640">
        <v>1</v>
      </c>
      <c r="EP640">
        <v>0</v>
      </c>
      <c r="EQ640">
        <v>0</v>
      </c>
      <c r="ER640">
        <v>1</v>
      </c>
      <c r="ES640">
        <v>0</v>
      </c>
      <c r="ET640">
        <v>0</v>
      </c>
      <c r="EU640">
        <v>0</v>
      </c>
      <c r="EV640">
        <v>0</v>
      </c>
      <c r="EW640">
        <v>1</v>
      </c>
    </row>
    <row r="641" spans="1:153" x14ac:dyDescent="0.35">
      <c r="A641" t="s">
        <v>1575</v>
      </c>
      <c r="B641" s="1">
        <v>42199</v>
      </c>
      <c r="C641" s="1">
        <v>42277</v>
      </c>
      <c r="D641">
        <v>1</v>
      </c>
      <c r="E641">
        <v>0</v>
      </c>
      <c r="F641">
        <v>0</v>
      </c>
      <c r="G641">
        <v>0</v>
      </c>
      <c r="H641">
        <v>1</v>
      </c>
      <c r="I641">
        <v>0</v>
      </c>
      <c r="J641">
        <v>1</v>
      </c>
      <c r="K641">
        <v>4</v>
      </c>
      <c r="L641">
        <v>0</v>
      </c>
      <c r="M641">
        <v>1</v>
      </c>
      <c r="N641">
        <v>1</v>
      </c>
      <c r="O641">
        <v>1</v>
      </c>
      <c r="P641">
        <v>1</v>
      </c>
      <c r="Q641">
        <v>0</v>
      </c>
      <c r="R641">
        <v>0</v>
      </c>
      <c r="S641">
        <v>0</v>
      </c>
      <c r="T641">
        <v>0</v>
      </c>
      <c r="U641">
        <v>0</v>
      </c>
      <c r="V641">
        <v>0</v>
      </c>
      <c r="W641">
        <v>0</v>
      </c>
      <c r="X641">
        <v>1</v>
      </c>
      <c r="Y641">
        <v>1</v>
      </c>
      <c r="Z641">
        <v>1</v>
      </c>
      <c r="AA641">
        <v>1</v>
      </c>
      <c r="AB641">
        <v>1</v>
      </c>
      <c r="AC641">
        <v>1</v>
      </c>
      <c r="AD641">
        <v>1</v>
      </c>
      <c r="AE641">
        <v>1</v>
      </c>
      <c r="AF641">
        <v>1</v>
      </c>
      <c r="AG641">
        <v>0</v>
      </c>
      <c r="AH641">
        <v>0</v>
      </c>
      <c r="AI641">
        <v>0</v>
      </c>
      <c r="AJ641">
        <v>0</v>
      </c>
      <c r="AK641">
        <v>0</v>
      </c>
      <c r="AL641">
        <v>1</v>
      </c>
      <c r="AM641">
        <v>0</v>
      </c>
      <c r="AN641">
        <v>0</v>
      </c>
      <c r="AO641">
        <v>0</v>
      </c>
      <c r="AP641" t="s">
        <v>1809</v>
      </c>
      <c r="AQ641" t="s">
        <v>1809</v>
      </c>
      <c r="AR641" t="s">
        <v>1809</v>
      </c>
      <c r="AS641" t="s">
        <v>1809</v>
      </c>
      <c r="AT641" t="s">
        <v>1809</v>
      </c>
      <c r="AU641" t="s">
        <v>1809</v>
      </c>
      <c r="AV641" t="s">
        <v>1809</v>
      </c>
      <c r="AW641" t="s">
        <v>1809</v>
      </c>
      <c r="AX641" t="s">
        <v>1809</v>
      </c>
      <c r="AY641" t="s">
        <v>1809</v>
      </c>
      <c r="AZ641">
        <v>0</v>
      </c>
      <c r="BA641" t="s">
        <v>1809</v>
      </c>
      <c r="BB641" t="s">
        <v>1809</v>
      </c>
      <c r="BC641" t="s">
        <v>1809</v>
      </c>
      <c r="BD641" t="s">
        <v>1809</v>
      </c>
      <c r="BE641" t="s">
        <v>1809</v>
      </c>
      <c r="BF641" t="s">
        <v>1809</v>
      </c>
      <c r="BG641" t="s">
        <v>1809</v>
      </c>
      <c r="BH641" t="s">
        <v>1809</v>
      </c>
      <c r="BI641" t="s">
        <v>1809</v>
      </c>
      <c r="BJ641" t="s">
        <v>1809</v>
      </c>
      <c r="BK641" t="s">
        <v>1809</v>
      </c>
      <c r="BL641" t="s">
        <v>1809</v>
      </c>
      <c r="BM641" t="s">
        <v>1809</v>
      </c>
      <c r="BN641" t="s">
        <v>1809</v>
      </c>
      <c r="BO641" t="s">
        <v>1809</v>
      </c>
      <c r="BP641" t="s">
        <v>1809</v>
      </c>
      <c r="BQ641" t="s">
        <v>1809</v>
      </c>
      <c r="BR641" t="s">
        <v>1809</v>
      </c>
      <c r="BS641" t="s">
        <v>1809</v>
      </c>
      <c r="BT641" t="s">
        <v>1809</v>
      </c>
      <c r="BU641" t="s">
        <v>1809</v>
      </c>
      <c r="BV641">
        <v>0</v>
      </c>
      <c r="BW641" t="s">
        <v>1809</v>
      </c>
      <c r="BX641" t="s">
        <v>1809</v>
      </c>
      <c r="BY641" t="s">
        <v>1809</v>
      </c>
      <c r="BZ641" t="s">
        <v>1809</v>
      </c>
      <c r="CA641" t="s">
        <v>1809</v>
      </c>
      <c r="CB641" t="s">
        <v>1809</v>
      </c>
      <c r="CC641" t="s">
        <v>1809</v>
      </c>
      <c r="CD641" t="s">
        <v>1809</v>
      </c>
      <c r="CE641" t="s">
        <v>1809</v>
      </c>
      <c r="CF641" t="s">
        <v>1809</v>
      </c>
      <c r="CG641" t="s">
        <v>1809</v>
      </c>
      <c r="CH641">
        <v>0</v>
      </c>
      <c r="CI641" t="s">
        <v>1809</v>
      </c>
      <c r="CJ641" t="s">
        <v>1809</v>
      </c>
      <c r="CK641" t="s">
        <v>1809</v>
      </c>
      <c r="CL641" t="s">
        <v>1809</v>
      </c>
      <c r="CM641" t="s">
        <v>1809</v>
      </c>
      <c r="CN641" t="s">
        <v>1809</v>
      </c>
      <c r="CO641" t="s">
        <v>1809</v>
      </c>
      <c r="CP641" t="s">
        <v>1809</v>
      </c>
      <c r="CQ641" t="s">
        <v>1809</v>
      </c>
      <c r="CR641" t="s">
        <v>1809</v>
      </c>
      <c r="CS641" t="s">
        <v>1809</v>
      </c>
      <c r="CT641" t="s">
        <v>1809</v>
      </c>
      <c r="CU641" t="s">
        <v>1809</v>
      </c>
      <c r="CV641" t="s">
        <v>1809</v>
      </c>
      <c r="CW641" t="s">
        <v>1809</v>
      </c>
      <c r="CX641" t="s">
        <v>1809</v>
      </c>
      <c r="CY641" t="s">
        <v>1809</v>
      </c>
      <c r="CZ641" t="s">
        <v>1809</v>
      </c>
      <c r="DA641" t="s">
        <v>1809</v>
      </c>
      <c r="DB641" t="s">
        <v>1809</v>
      </c>
      <c r="DC641" t="s">
        <v>1809</v>
      </c>
      <c r="DD641" t="s">
        <v>1809</v>
      </c>
      <c r="DE641" t="s">
        <v>1809</v>
      </c>
      <c r="DF641" t="s">
        <v>1809</v>
      </c>
      <c r="DG641" t="s">
        <v>1809</v>
      </c>
      <c r="DH641" t="s">
        <v>1809</v>
      </c>
      <c r="DI641" t="s">
        <v>1809</v>
      </c>
      <c r="DJ641" t="s">
        <v>1809</v>
      </c>
      <c r="DK641" t="s">
        <v>1809</v>
      </c>
      <c r="DL641" t="s">
        <v>1809</v>
      </c>
      <c r="DM641" t="s">
        <v>1809</v>
      </c>
      <c r="DN641" t="s">
        <v>1809</v>
      </c>
      <c r="DO641" t="s">
        <v>1809</v>
      </c>
      <c r="DP641" t="s">
        <v>1809</v>
      </c>
      <c r="DQ641" t="s">
        <v>1809</v>
      </c>
      <c r="DR641" t="s">
        <v>1809</v>
      </c>
      <c r="DS641" t="s">
        <v>1809</v>
      </c>
      <c r="DT641" t="s">
        <v>1809</v>
      </c>
      <c r="DU641" t="s">
        <v>1809</v>
      </c>
      <c r="DV641" t="s">
        <v>1809</v>
      </c>
      <c r="DW641">
        <v>0</v>
      </c>
      <c r="DX641">
        <v>1</v>
      </c>
      <c r="DY641">
        <v>0</v>
      </c>
      <c r="DZ641" t="s">
        <v>1809</v>
      </c>
      <c r="EA641">
        <v>1</v>
      </c>
      <c r="EB641">
        <v>0</v>
      </c>
      <c r="EC641">
        <v>0</v>
      </c>
      <c r="ED641">
        <v>0</v>
      </c>
      <c r="EE641">
        <v>0</v>
      </c>
      <c r="EF641">
        <v>0</v>
      </c>
      <c r="EG641">
        <v>1</v>
      </c>
      <c r="EH641">
        <v>0</v>
      </c>
      <c r="EI641">
        <v>0</v>
      </c>
      <c r="EJ641">
        <v>0</v>
      </c>
      <c r="EK641">
        <v>0</v>
      </c>
      <c r="EL641">
        <v>1</v>
      </c>
      <c r="EM641">
        <v>1</v>
      </c>
      <c r="EN641">
        <v>0</v>
      </c>
      <c r="EO641">
        <v>1</v>
      </c>
      <c r="EP641">
        <v>0</v>
      </c>
      <c r="EQ641">
        <v>0</v>
      </c>
      <c r="ER641">
        <v>1</v>
      </c>
      <c r="ES641">
        <v>0</v>
      </c>
      <c r="ET641">
        <v>0</v>
      </c>
      <c r="EU641">
        <v>0</v>
      </c>
      <c r="EV641">
        <v>0</v>
      </c>
      <c r="EW641">
        <v>1</v>
      </c>
    </row>
    <row r="642" spans="1:153" x14ac:dyDescent="0.35">
      <c r="A642" t="s">
        <v>1575</v>
      </c>
      <c r="B642" s="1">
        <v>42278</v>
      </c>
      <c r="C642" s="1">
        <v>42347</v>
      </c>
      <c r="D642">
        <v>1</v>
      </c>
      <c r="E642">
        <v>0</v>
      </c>
      <c r="F642">
        <v>0</v>
      </c>
      <c r="G642">
        <v>0</v>
      </c>
      <c r="H642">
        <v>1</v>
      </c>
      <c r="I642">
        <v>0</v>
      </c>
      <c r="J642">
        <v>1</v>
      </c>
      <c r="K642">
        <v>4</v>
      </c>
      <c r="L642">
        <v>0</v>
      </c>
      <c r="M642">
        <v>1</v>
      </c>
      <c r="N642">
        <v>1</v>
      </c>
      <c r="O642">
        <v>1</v>
      </c>
      <c r="P642">
        <v>1</v>
      </c>
      <c r="Q642">
        <v>0</v>
      </c>
      <c r="R642">
        <v>0</v>
      </c>
      <c r="S642">
        <v>0</v>
      </c>
      <c r="T642">
        <v>0</v>
      </c>
      <c r="U642">
        <v>0</v>
      </c>
      <c r="V642">
        <v>0</v>
      </c>
      <c r="W642">
        <v>0</v>
      </c>
      <c r="X642">
        <v>1</v>
      </c>
      <c r="Y642">
        <v>1</v>
      </c>
      <c r="Z642">
        <v>1</v>
      </c>
      <c r="AA642">
        <v>1</v>
      </c>
      <c r="AB642">
        <v>1</v>
      </c>
      <c r="AC642">
        <v>1</v>
      </c>
      <c r="AD642">
        <v>1</v>
      </c>
      <c r="AE642">
        <v>1</v>
      </c>
      <c r="AF642">
        <v>1</v>
      </c>
      <c r="AG642">
        <v>0</v>
      </c>
      <c r="AH642">
        <v>0</v>
      </c>
      <c r="AI642">
        <v>0</v>
      </c>
      <c r="AJ642">
        <v>0</v>
      </c>
      <c r="AK642">
        <v>0</v>
      </c>
      <c r="AL642">
        <v>1</v>
      </c>
      <c r="AM642">
        <v>0</v>
      </c>
      <c r="AN642">
        <v>0</v>
      </c>
      <c r="AO642">
        <v>0</v>
      </c>
      <c r="AP642" t="s">
        <v>1809</v>
      </c>
      <c r="AQ642" t="s">
        <v>1809</v>
      </c>
      <c r="AR642" t="s">
        <v>1809</v>
      </c>
      <c r="AS642" t="s">
        <v>1809</v>
      </c>
      <c r="AT642" t="s">
        <v>1809</v>
      </c>
      <c r="AU642" t="s">
        <v>1809</v>
      </c>
      <c r="AV642" t="s">
        <v>1809</v>
      </c>
      <c r="AW642" t="s">
        <v>1809</v>
      </c>
      <c r="AX642" t="s">
        <v>1809</v>
      </c>
      <c r="AY642" t="s">
        <v>1809</v>
      </c>
      <c r="AZ642">
        <v>0</v>
      </c>
      <c r="BA642" t="s">
        <v>1809</v>
      </c>
      <c r="BB642" t="s">
        <v>1809</v>
      </c>
      <c r="BC642" t="s">
        <v>1809</v>
      </c>
      <c r="BD642" t="s">
        <v>1809</v>
      </c>
      <c r="BE642" t="s">
        <v>1809</v>
      </c>
      <c r="BF642" t="s">
        <v>1809</v>
      </c>
      <c r="BG642" t="s">
        <v>1809</v>
      </c>
      <c r="BH642" t="s">
        <v>1809</v>
      </c>
      <c r="BI642" t="s">
        <v>1809</v>
      </c>
      <c r="BJ642" t="s">
        <v>1809</v>
      </c>
      <c r="BK642" t="s">
        <v>1809</v>
      </c>
      <c r="BL642" t="s">
        <v>1809</v>
      </c>
      <c r="BM642" t="s">
        <v>1809</v>
      </c>
      <c r="BN642" t="s">
        <v>1809</v>
      </c>
      <c r="BO642" t="s">
        <v>1809</v>
      </c>
      <c r="BP642" t="s">
        <v>1809</v>
      </c>
      <c r="BQ642" t="s">
        <v>1809</v>
      </c>
      <c r="BR642" t="s">
        <v>1809</v>
      </c>
      <c r="BS642" t="s">
        <v>1809</v>
      </c>
      <c r="BT642" t="s">
        <v>1809</v>
      </c>
      <c r="BU642" t="s">
        <v>1809</v>
      </c>
      <c r="BV642">
        <v>0</v>
      </c>
      <c r="BW642" t="s">
        <v>1809</v>
      </c>
      <c r="BX642" t="s">
        <v>1809</v>
      </c>
      <c r="BY642" t="s">
        <v>1809</v>
      </c>
      <c r="BZ642" t="s">
        <v>1809</v>
      </c>
      <c r="CA642" t="s">
        <v>1809</v>
      </c>
      <c r="CB642" t="s">
        <v>1809</v>
      </c>
      <c r="CC642" t="s">
        <v>1809</v>
      </c>
      <c r="CD642" t="s">
        <v>1809</v>
      </c>
      <c r="CE642" t="s">
        <v>1809</v>
      </c>
      <c r="CF642" t="s">
        <v>1809</v>
      </c>
      <c r="CG642" t="s">
        <v>1809</v>
      </c>
      <c r="CH642">
        <v>0</v>
      </c>
      <c r="CI642" t="s">
        <v>1809</v>
      </c>
      <c r="CJ642" t="s">
        <v>1809</v>
      </c>
      <c r="CK642" t="s">
        <v>1809</v>
      </c>
      <c r="CL642" t="s">
        <v>1809</v>
      </c>
      <c r="CM642" t="s">
        <v>1809</v>
      </c>
      <c r="CN642" t="s">
        <v>1809</v>
      </c>
      <c r="CO642" t="s">
        <v>1809</v>
      </c>
      <c r="CP642" t="s">
        <v>1809</v>
      </c>
      <c r="CQ642" t="s">
        <v>1809</v>
      </c>
      <c r="CR642" t="s">
        <v>1809</v>
      </c>
      <c r="CS642" t="s">
        <v>1809</v>
      </c>
      <c r="CT642" t="s">
        <v>1809</v>
      </c>
      <c r="CU642" t="s">
        <v>1809</v>
      </c>
      <c r="CV642" t="s">
        <v>1809</v>
      </c>
      <c r="CW642" t="s">
        <v>1809</v>
      </c>
      <c r="CX642" t="s">
        <v>1809</v>
      </c>
      <c r="CY642" t="s">
        <v>1809</v>
      </c>
      <c r="CZ642" t="s">
        <v>1809</v>
      </c>
      <c r="DA642" t="s">
        <v>1809</v>
      </c>
      <c r="DB642" t="s">
        <v>1809</v>
      </c>
      <c r="DC642" t="s">
        <v>1809</v>
      </c>
      <c r="DD642" t="s">
        <v>1809</v>
      </c>
      <c r="DE642" t="s">
        <v>1809</v>
      </c>
      <c r="DF642" t="s">
        <v>1809</v>
      </c>
      <c r="DG642" t="s">
        <v>1809</v>
      </c>
      <c r="DH642" t="s">
        <v>1809</v>
      </c>
      <c r="DI642" t="s">
        <v>1809</v>
      </c>
      <c r="DJ642" t="s">
        <v>1809</v>
      </c>
      <c r="DK642" t="s">
        <v>1809</v>
      </c>
      <c r="DL642" t="s">
        <v>1809</v>
      </c>
      <c r="DM642" t="s">
        <v>1809</v>
      </c>
      <c r="DN642" t="s">
        <v>1809</v>
      </c>
      <c r="DO642" t="s">
        <v>1809</v>
      </c>
      <c r="DP642" t="s">
        <v>1809</v>
      </c>
      <c r="DQ642" t="s">
        <v>1809</v>
      </c>
      <c r="DR642" t="s">
        <v>1809</v>
      </c>
      <c r="DS642" t="s">
        <v>1809</v>
      </c>
      <c r="DT642" t="s">
        <v>1809</v>
      </c>
      <c r="DU642" t="s">
        <v>1809</v>
      </c>
      <c r="DV642" t="s">
        <v>1809</v>
      </c>
      <c r="DW642">
        <v>0</v>
      </c>
      <c r="DX642">
        <v>1</v>
      </c>
      <c r="DY642">
        <v>0</v>
      </c>
      <c r="DZ642" t="s">
        <v>1809</v>
      </c>
      <c r="EA642">
        <v>1</v>
      </c>
      <c r="EB642">
        <v>0</v>
      </c>
      <c r="EC642">
        <v>0</v>
      </c>
      <c r="ED642">
        <v>0</v>
      </c>
      <c r="EE642">
        <v>0</v>
      </c>
      <c r="EF642">
        <v>0</v>
      </c>
      <c r="EG642">
        <v>1</v>
      </c>
      <c r="EH642">
        <v>0</v>
      </c>
      <c r="EI642">
        <v>0</v>
      </c>
      <c r="EJ642">
        <v>0</v>
      </c>
      <c r="EK642">
        <v>0</v>
      </c>
      <c r="EL642">
        <v>1</v>
      </c>
      <c r="EM642">
        <v>1</v>
      </c>
      <c r="EN642">
        <v>0</v>
      </c>
      <c r="EO642">
        <v>1</v>
      </c>
      <c r="EP642">
        <v>0</v>
      </c>
      <c r="EQ642">
        <v>0</v>
      </c>
      <c r="ER642">
        <v>1</v>
      </c>
      <c r="ES642">
        <v>0</v>
      </c>
      <c r="ET642">
        <v>0</v>
      </c>
      <c r="EU642">
        <v>0</v>
      </c>
      <c r="EV642">
        <v>0</v>
      </c>
      <c r="EW642">
        <v>1</v>
      </c>
    </row>
    <row r="643" spans="1:153" x14ac:dyDescent="0.35">
      <c r="A643" t="s">
        <v>1575</v>
      </c>
      <c r="B643" s="1">
        <v>42348</v>
      </c>
      <c r="C643" s="1">
        <v>42447</v>
      </c>
      <c r="D643">
        <v>1</v>
      </c>
      <c r="E643">
        <v>0</v>
      </c>
      <c r="F643">
        <v>0</v>
      </c>
      <c r="G643">
        <v>0</v>
      </c>
      <c r="H643">
        <v>1</v>
      </c>
      <c r="I643">
        <v>0</v>
      </c>
      <c r="J643">
        <v>1</v>
      </c>
      <c r="K643">
        <v>4</v>
      </c>
      <c r="L643">
        <v>0</v>
      </c>
      <c r="M643">
        <v>1</v>
      </c>
      <c r="N643">
        <v>1</v>
      </c>
      <c r="O643">
        <v>1</v>
      </c>
      <c r="P643">
        <v>1</v>
      </c>
      <c r="Q643">
        <v>0</v>
      </c>
      <c r="R643">
        <v>0</v>
      </c>
      <c r="S643">
        <v>0</v>
      </c>
      <c r="T643">
        <v>0</v>
      </c>
      <c r="U643">
        <v>0</v>
      </c>
      <c r="V643">
        <v>0</v>
      </c>
      <c r="W643">
        <v>0</v>
      </c>
      <c r="X643">
        <v>1</v>
      </c>
      <c r="Y643">
        <v>1</v>
      </c>
      <c r="Z643">
        <v>1</v>
      </c>
      <c r="AA643">
        <v>1</v>
      </c>
      <c r="AB643">
        <v>1</v>
      </c>
      <c r="AC643">
        <v>1</v>
      </c>
      <c r="AD643">
        <v>1</v>
      </c>
      <c r="AE643">
        <v>1</v>
      </c>
      <c r="AF643">
        <v>1</v>
      </c>
      <c r="AG643">
        <v>0</v>
      </c>
      <c r="AH643">
        <v>0</v>
      </c>
      <c r="AI643">
        <v>0</v>
      </c>
      <c r="AJ643">
        <v>0</v>
      </c>
      <c r="AK643">
        <v>0</v>
      </c>
      <c r="AL643">
        <v>1</v>
      </c>
      <c r="AM643">
        <v>0</v>
      </c>
      <c r="AN643">
        <v>0</v>
      </c>
      <c r="AO643">
        <v>0</v>
      </c>
      <c r="AP643" t="s">
        <v>1809</v>
      </c>
      <c r="AQ643" t="s">
        <v>1809</v>
      </c>
      <c r="AR643" t="s">
        <v>1809</v>
      </c>
      <c r="AS643" t="s">
        <v>1809</v>
      </c>
      <c r="AT643" t="s">
        <v>1809</v>
      </c>
      <c r="AU643" t="s">
        <v>1809</v>
      </c>
      <c r="AV643" t="s">
        <v>1809</v>
      </c>
      <c r="AW643" t="s">
        <v>1809</v>
      </c>
      <c r="AX643" t="s">
        <v>1809</v>
      </c>
      <c r="AY643" t="s">
        <v>1809</v>
      </c>
      <c r="AZ643">
        <v>0</v>
      </c>
      <c r="BA643" t="s">
        <v>1809</v>
      </c>
      <c r="BB643" t="s">
        <v>1809</v>
      </c>
      <c r="BC643" t="s">
        <v>1809</v>
      </c>
      <c r="BD643" t="s">
        <v>1809</v>
      </c>
      <c r="BE643" t="s">
        <v>1809</v>
      </c>
      <c r="BF643" t="s">
        <v>1809</v>
      </c>
      <c r="BG643" t="s">
        <v>1809</v>
      </c>
      <c r="BH643" t="s">
        <v>1809</v>
      </c>
      <c r="BI643" t="s">
        <v>1809</v>
      </c>
      <c r="BJ643" t="s">
        <v>1809</v>
      </c>
      <c r="BK643" t="s">
        <v>1809</v>
      </c>
      <c r="BL643" t="s">
        <v>1809</v>
      </c>
      <c r="BM643" t="s">
        <v>1809</v>
      </c>
      <c r="BN643" t="s">
        <v>1809</v>
      </c>
      <c r="BO643" t="s">
        <v>1809</v>
      </c>
      <c r="BP643" t="s">
        <v>1809</v>
      </c>
      <c r="BQ643" t="s">
        <v>1809</v>
      </c>
      <c r="BR643" t="s">
        <v>1809</v>
      </c>
      <c r="BS643" t="s">
        <v>1809</v>
      </c>
      <c r="BT643" t="s">
        <v>1809</v>
      </c>
      <c r="BU643" t="s">
        <v>1809</v>
      </c>
      <c r="BV643">
        <v>0</v>
      </c>
      <c r="BW643" t="s">
        <v>1809</v>
      </c>
      <c r="BX643" t="s">
        <v>1809</v>
      </c>
      <c r="BY643" t="s">
        <v>1809</v>
      </c>
      <c r="BZ643" t="s">
        <v>1809</v>
      </c>
      <c r="CA643" t="s">
        <v>1809</v>
      </c>
      <c r="CB643" t="s">
        <v>1809</v>
      </c>
      <c r="CC643" t="s">
        <v>1809</v>
      </c>
      <c r="CD643" t="s">
        <v>1809</v>
      </c>
      <c r="CE643" t="s">
        <v>1809</v>
      </c>
      <c r="CF643" t="s">
        <v>1809</v>
      </c>
      <c r="CG643" t="s">
        <v>1809</v>
      </c>
      <c r="CH643">
        <v>0</v>
      </c>
      <c r="CI643" t="s">
        <v>1809</v>
      </c>
      <c r="CJ643" t="s">
        <v>1809</v>
      </c>
      <c r="CK643" t="s">
        <v>1809</v>
      </c>
      <c r="CL643" t="s">
        <v>1809</v>
      </c>
      <c r="CM643" t="s">
        <v>1809</v>
      </c>
      <c r="CN643" t="s">
        <v>1809</v>
      </c>
      <c r="CO643" t="s">
        <v>1809</v>
      </c>
      <c r="CP643" t="s">
        <v>1809</v>
      </c>
      <c r="CQ643" t="s">
        <v>1809</v>
      </c>
      <c r="CR643" t="s">
        <v>1809</v>
      </c>
      <c r="CS643" t="s">
        <v>1809</v>
      </c>
      <c r="CT643" t="s">
        <v>1809</v>
      </c>
      <c r="CU643" t="s">
        <v>1809</v>
      </c>
      <c r="CV643" t="s">
        <v>1809</v>
      </c>
      <c r="CW643" t="s">
        <v>1809</v>
      </c>
      <c r="CX643" t="s">
        <v>1809</v>
      </c>
      <c r="CY643" t="s">
        <v>1809</v>
      </c>
      <c r="CZ643" t="s">
        <v>1809</v>
      </c>
      <c r="DA643" t="s">
        <v>1809</v>
      </c>
      <c r="DB643" t="s">
        <v>1809</v>
      </c>
      <c r="DC643" t="s">
        <v>1809</v>
      </c>
      <c r="DD643" t="s">
        <v>1809</v>
      </c>
      <c r="DE643" t="s">
        <v>1809</v>
      </c>
      <c r="DF643" t="s">
        <v>1809</v>
      </c>
      <c r="DG643" t="s">
        <v>1809</v>
      </c>
      <c r="DH643" t="s">
        <v>1809</v>
      </c>
      <c r="DI643" t="s">
        <v>1809</v>
      </c>
      <c r="DJ643" t="s">
        <v>1809</v>
      </c>
      <c r="DK643" t="s">
        <v>1809</v>
      </c>
      <c r="DL643" t="s">
        <v>1809</v>
      </c>
      <c r="DM643" t="s">
        <v>1809</v>
      </c>
      <c r="DN643" t="s">
        <v>1809</v>
      </c>
      <c r="DO643" t="s">
        <v>1809</v>
      </c>
      <c r="DP643" t="s">
        <v>1809</v>
      </c>
      <c r="DQ643" t="s">
        <v>1809</v>
      </c>
      <c r="DR643" t="s">
        <v>1809</v>
      </c>
      <c r="DS643" t="s">
        <v>1809</v>
      </c>
      <c r="DT643" t="s">
        <v>1809</v>
      </c>
      <c r="DU643" t="s">
        <v>1809</v>
      </c>
      <c r="DV643" t="s">
        <v>1809</v>
      </c>
      <c r="DW643">
        <v>0</v>
      </c>
      <c r="DX643">
        <v>1</v>
      </c>
      <c r="DY643">
        <v>0</v>
      </c>
      <c r="DZ643" t="s">
        <v>1809</v>
      </c>
      <c r="EA643">
        <v>1</v>
      </c>
      <c r="EB643">
        <v>0</v>
      </c>
      <c r="EC643">
        <v>0</v>
      </c>
      <c r="ED643">
        <v>0</v>
      </c>
      <c r="EE643">
        <v>0</v>
      </c>
      <c r="EF643">
        <v>0</v>
      </c>
      <c r="EG643">
        <v>1</v>
      </c>
      <c r="EH643">
        <v>0</v>
      </c>
      <c r="EI643">
        <v>0</v>
      </c>
      <c r="EJ643">
        <v>0</v>
      </c>
      <c r="EK643">
        <v>0</v>
      </c>
      <c r="EL643">
        <v>1</v>
      </c>
      <c r="EM643">
        <v>1</v>
      </c>
      <c r="EN643">
        <v>0</v>
      </c>
      <c r="EO643">
        <v>1</v>
      </c>
      <c r="EP643">
        <v>0</v>
      </c>
      <c r="EQ643">
        <v>0</v>
      </c>
      <c r="ER643">
        <v>1</v>
      </c>
      <c r="ES643">
        <v>0</v>
      </c>
      <c r="ET643">
        <v>0</v>
      </c>
      <c r="EU643">
        <v>0</v>
      </c>
      <c r="EV643">
        <v>0</v>
      </c>
      <c r="EW643">
        <v>1</v>
      </c>
    </row>
    <row r="644" spans="1:153" x14ac:dyDescent="0.35">
      <c r="A644" t="s">
        <v>1575</v>
      </c>
      <c r="B644" s="1">
        <v>42448</v>
      </c>
      <c r="C644" s="1">
        <v>42490</v>
      </c>
      <c r="D644">
        <v>1</v>
      </c>
      <c r="E644">
        <v>0</v>
      </c>
      <c r="F644">
        <v>0</v>
      </c>
      <c r="G644">
        <v>0</v>
      </c>
      <c r="H644">
        <v>1</v>
      </c>
      <c r="I644">
        <v>0</v>
      </c>
      <c r="J644">
        <v>1</v>
      </c>
      <c r="K644">
        <v>4</v>
      </c>
      <c r="L644">
        <v>0</v>
      </c>
      <c r="M644">
        <v>1</v>
      </c>
      <c r="N644">
        <v>1</v>
      </c>
      <c r="O644">
        <v>1</v>
      </c>
      <c r="P644">
        <v>1</v>
      </c>
      <c r="Q644">
        <v>0</v>
      </c>
      <c r="R644">
        <v>0</v>
      </c>
      <c r="S644">
        <v>0</v>
      </c>
      <c r="T644">
        <v>0</v>
      </c>
      <c r="U644">
        <v>0</v>
      </c>
      <c r="V644">
        <v>0</v>
      </c>
      <c r="W644">
        <v>0</v>
      </c>
      <c r="X644">
        <v>1</v>
      </c>
      <c r="Y644">
        <v>1</v>
      </c>
      <c r="Z644">
        <v>1</v>
      </c>
      <c r="AA644">
        <v>1</v>
      </c>
      <c r="AB644">
        <v>1</v>
      </c>
      <c r="AC644">
        <v>1</v>
      </c>
      <c r="AD644">
        <v>1</v>
      </c>
      <c r="AE644">
        <v>1</v>
      </c>
      <c r="AF644">
        <v>1</v>
      </c>
      <c r="AG644">
        <v>0</v>
      </c>
      <c r="AH644">
        <v>0</v>
      </c>
      <c r="AI644">
        <v>0</v>
      </c>
      <c r="AJ644">
        <v>0</v>
      </c>
      <c r="AK644">
        <v>0</v>
      </c>
      <c r="AL644">
        <v>1</v>
      </c>
      <c r="AM644">
        <v>0</v>
      </c>
      <c r="AN644">
        <v>0</v>
      </c>
      <c r="AO644">
        <v>0</v>
      </c>
      <c r="AP644" t="s">
        <v>1809</v>
      </c>
      <c r="AQ644" t="s">
        <v>1809</v>
      </c>
      <c r="AR644" t="s">
        <v>1809</v>
      </c>
      <c r="AS644" t="s">
        <v>1809</v>
      </c>
      <c r="AT644" t="s">
        <v>1809</v>
      </c>
      <c r="AU644" t="s">
        <v>1809</v>
      </c>
      <c r="AV644" t="s">
        <v>1809</v>
      </c>
      <c r="AW644" t="s">
        <v>1809</v>
      </c>
      <c r="AX644" t="s">
        <v>1809</v>
      </c>
      <c r="AY644" t="s">
        <v>1809</v>
      </c>
      <c r="AZ644">
        <v>0</v>
      </c>
      <c r="BA644" t="s">
        <v>1809</v>
      </c>
      <c r="BB644" t="s">
        <v>1809</v>
      </c>
      <c r="BC644" t="s">
        <v>1809</v>
      </c>
      <c r="BD644" t="s">
        <v>1809</v>
      </c>
      <c r="BE644" t="s">
        <v>1809</v>
      </c>
      <c r="BF644" t="s">
        <v>1809</v>
      </c>
      <c r="BG644" t="s">
        <v>1809</v>
      </c>
      <c r="BH644" t="s">
        <v>1809</v>
      </c>
      <c r="BI644" t="s">
        <v>1809</v>
      </c>
      <c r="BJ644" t="s">
        <v>1809</v>
      </c>
      <c r="BK644" t="s">
        <v>1809</v>
      </c>
      <c r="BL644" t="s">
        <v>1809</v>
      </c>
      <c r="BM644" t="s">
        <v>1809</v>
      </c>
      <c r="BN644" t="s">
        <v>1809</v>
      </c>
      <c r="BO644" t="s">
        <v>1809</v>
      </c>
      <c r="BP644" t="s">
        <v>1809</v>
      </c>
      <c r="BQ644" t="s">
        <v>1809</v>
      </c>
      <c r="BR644" t="s">
        <v>1809</v>
      </c>
      <c r="BS644" t="s">
        <v>1809</v>
      </c>
      <c r="BT644" t="s">
        <v>1809</v>
      </c>
      <c r="BU644" t="s">
        <v>1809</v>
      </c>
      <c r="BV644">
        <v>0</v>
      </c>
      <c r="BW644" t="s">
        <v>1809</v>
      </c>
      <c r="BX644" t="s">
        <v>1809</v>
      </c>
      <c r="BY644" t="s">
        <v>1809</v>
      </c>
      <c r="BZ644" t="s">
        <v>1809</v>
      </c>
      <c r="CA644" t="s">
        <v>1809</v>
      </c>
      <c r="CB644" t="s">
        <v>1809</v>
      </c>
      <c r="CC644" t="s">
        <v>1809</v>
      </c>
      <c r="CD644" t="s">
        <v>1809</v>
      </c>
      <c r="CE644" t="s">
        <v>1809</v>
      </c>
      <c r="CF644" t="s">
        <v>1809</v>
      </c>
      <c r="CG644" t="s">
        <v>1809</v>
      </c>
      <c r="CH644">
        <v>0</v>
      </c>
      <c r="CI644" t="s">
        <v>1809</v>
      </c>
      <c r="CJ644" t="s">
        <v>1809</v>
      </c>
      <c r="CK644" t="s">
        <v>1809</v>
      </c>
      <c r="CL644" t="s">
        <v>1809</v>
      </c>
      <c r="CM644" t="s">
        <v>1809</v>
      </c>
      <c r="CN644" t="s">
        <v>1809</v>
      </c>
      <c r="CO644" t="s">
        <v>1809</v>
      </c>
      <c r="CP644" t="s">
        <v>1809</v>
      </c>
      <c r="CQ644" t="s">
        <v>1809</v>
      </c>
      <c r="CR644" t="s">
        <v>1809</v>
      </c>
      <c r="CS644" t="s">
        <v>1809</v>
      </c>
      <c r="CT644" t="s">
        <v>1809</v>
      </c>
      <c r="CU644" t="s">
        <v>1809</v>
      </c>
      <c r="CV644" t="s">
        <v>1809</v>
      </c>
      <c r="CW644" t="s">
        <v>1809</v>
      </c>
      <c r="CX644" t="s">
        <v>1809</v>
      </c>
      <c r="CY644" t="s">
        <v>1809</v>
      </c>
      <c r="CZ644" t="s">
        <v>1809</v>
      </c>
      <c r="DA644" t="s">
        <v>1809</v>
      </c>
      <c r="DB644" t="s">
        <v>1809</v>
      </c>
      <c r="DC644" t="s">
        <v>1809</v>
      </c>
      <c r="DD644" t="s">
        <v>1809</v>
      </c>
      <c r="DE644" t="s">
        <v>1809</v>
      </c>
      <c r="DF644" t="s">
        <v>1809</v>
      </c>
      <c r="DG644" t="s">
        <v>1809</v>
      </c>
      <c r="DH644" t="s">
        <v>1809</v>
      </c>
      <c r="DI644" t="s">
        <v>1809</v>
      </c>
      <c r="DJ644" t="s">
        <v>1809</v>
      </c>
      <c r="DK644" t="s">
        <v>1809</v>
      </c>
      <c r="DL644" t="s">
        <v>1809</v>
      </c>
      <c r="DM644" t="s">
        <v>1809</v>
      </c>
      <c r="DN644" t="s">
        <v>1809</v>
      </c>
      <c r="DO644" t="s">
        <v>1809</v>
      </c>
      <c r="DP644" t="s">
        <v>1809</v>
      </c>
      <c r="DQ644" t="s">
        <v>1809</v>
      </c>
      <c r="DR644" t="s">
        <v>1809</v>
      </c>
      <c r="DS644" t="s">
        <v>1809</v>
      </c>
      <c r="DT644" t="s">
        <v>1809</v>
      </c>
      <c r="DU644" t="s">
        <v>1809</v>
      </c>
      <c r="DV644" t="s">
        <v>1809</v>
      </c>
      <c r="DW644">
        <v>0</v>
      </c>
      <c r="DX644">
        <v>1</v>
      </c>
      <c r="DY644">
        <v>0</v>
      </c>
      <c r="DZ644" t="s">
        <v>1809</v>
      </c>
      <c r="EA644">
        <v>1</v>
      </c>
      <c r="EB644">
        <v>0</v>
      </c>
      <c r="EC644">
        <v>0</v>
      </c>
      <c r="ED644">
        <v>0</v>
      </c>
      <c r="EE644">
        <v>0</v>
      </c>
      <c r="EF644">
        <v>0</v>
      </c>
      <c r="EG644">
        <v>1</v>
      </c>
      <c r="EH644">
        <v>0</v>
      </c>
      <c r="EI644">
        <v>0</v>
      </c>
      <c r="EJ644">
        <v>0</v>
      </c>
      <c r="EK644">
        <v>0</v>
      </c>
      <c r="EL644">
        <v>1</v>
      </c>
      <c r="EM644">
        <v>1</v>
      </c>
      <c r="EN644">
        <v>0</v>
      </c>
      <c r="EO644">
        <v>1</v>
      </c>
      <c r="EP644">
        <v>0</v>
      </c>
      <c r="EQ644">
        <v>0</v>
      </c>
      <c r="ER644">
        <v>1</v>
      </c>
      <c r="ES644">
        <v>0</v>
      </c>
      <c r="ET644">
        <v>0</v>
      </c>
      <c r="EU644">
        <v>0</v>
      </c>
      <c r="EV644">
        <v>0</v>
      </c>
      <c r="EW644">
        <v>1</v>
      </c>
    </row>
    <row r="645" spans="1:153" x14ac:dyDescent="0.35">
      <c r="A645" t="s">
        <v>1575</v>
      </c>
      <c r="B645" s="1">
        <v>42491</v>
      </c>
      <c r="C645" s="1">
        <v>42521</v>
      </c>
      <c r="D645">
        <v>1</v>
      </c>
      <c r="E645">
        <v>0</v>
      </c>
      <c r="F645">
        <v>0</v>
      </c>
      <c r="G645">
        <v>0</v>
      </c>
      <c r="H645">
        <v>1</v>
      </c>
      <c r="I645">
        <v>0</v>
      </c>
      <c r="J645">
        <v>1</v>
      </c>
      <c r="K645">
        <v>4</v>
      </c>
      <c r="L645">
        <v>0</v>
      </c>
      <c r="M645">
        <v>1</v>
      </c>
      <c r="N645">
        <v>1</v>
      </c>
      <c r="O645">
        <v>1</v>
      </c>
      <c r="P645">
        <v>1</v>
      </c>
      <c r="Q645">
        <v>0</v>
      </c>
      <c r="R645">
        <v>0</v>
      </c>
      <c r="S645">
        <v>0</v>
      </c>
      <c r="T645">
        <v>0</v>
      </c>
      <c r="U645">
        <v>0</v>
      </c>
      <c r="V645">
        <v>0</v>
      </c>
      <c r="W645">
        <v>0</v>
      </c>
      <c r="X645">
        <v>1</v>
      </c>
      <c r="Y645">
        <v>1</v>
      </c>
      <c r="Z645">
        <v>1</v>
      </c>
      <c r="AA645">
        <v>1</v>
      </c>
      <c r="AB645">
        <v>1</v>
      </c>
      <c r="AC645">
        <v>1</v>
      </c>
      <c r="AD645">
        <v>1</v>
      </c>
      <c r="AE645">
        <v>1</v>
      </c>
      <c r="AF645">
        <v>1</v>
      </c>
      <c r="AG645">
        <v>0</v>
      </c>
      <c r="AH645">
        <v>0</v>
      </c>
      <c r="AI645">
        <v>0</v>
      </c>
      <c r="AJ645">
        <v>0</v>
      </c>
      <c r="AK645">
        <v>0</v>
      </c>
      <c r="AL645">
        <v>1</v>
      </c>
      <c r="AM645">
        <v>0</v>
      </c>
      <c r="AN645">
        <v>0</v>
      </c>
      <c r="AO645">
        <v>0</v>
      </c>
      <c r="AP645" t="s">
        <v>1809</v>
      </c>
      <c r="AQ645" t="s">
        <v>1809</v>
      </c>
      <c r="AR645" t="s">
        <v>1809</v>
      </c>
      <c r="AS645" t="s">
        <v>1809</v>
      </c>
      <c r="AT645" t="s">
        <v>1809</v>
      </c>
      <c r="AU645" t="s">
        <v>1809</v>
      </c>
      <c r="AV645" t="s">
        <v>1809</v>
      </c>
      <c r="AW645" t="s">
        <v>1809</v>
      </c>
      <c r="AX645" t="s">
        <v>1809</v>
      </c>
      <c r="AY645" t="s">
        <v>1809</v>
      </c>
      <c r="AZ645">
        <v>0</v>
      </c>
      <c r="BA645" t="s">
        <v>1809</v>
      </c>
      <c r="BB645" t="s">
        <v>1809</v>
      </c>
      <c r="BC645" t="s">
        <v>1809</v>
      </c>
      <c r="BD645" t="s">
        <v>1809</v>
      </c>
      <c r="BE645" t="s">
        <v>1809</v>
      </c>
      <c r="BF645" t="s">
        <v>1809</v>
      </c>
      <c r="BG645" t="s">
        <v>1809</v>
      </c>
      <c r="BH645" t="s">
        <v>1809</v>
      </c>
      <c r="BI645" t="s">
        <v>1809</v>
      </c>
      <c r="BJ645" t="s">
        <v>1809</v>
      </c>
      <c r="BK645" t="s">
        <v>1809</v>
      </c>
      <c r="BL645" t="s">
        <v>1809</v>
      </c>
      <c r="BM645" t="s">
        <v>1809</v>
      </c>
      <c r="BN645" t="s">
        <v>1809</v>
      </c>
      <c r="BO645" t="s">
        <v>1809</v>
      </c>
      <c r="BP645" t="s">
        <v>1809</v>
      </c>
      <c r="BQ645" t="s">
        <v>1809</v>
      </c>
      <c r="BR645" t="s">
        <v>1809</v>
      </c>
      <c r="BS645" t="s">
        <v>1809</v>
      </c>
      <c r="BT645" t="s">
        <v>1809</v>
      </c>
      <c r="BU645" t="s">
        <v>1809</v>
      </c>
      <c r="BV645">
        <v>0</v>
      </c>
      <c r="BW645" t="s">
        <v>1809</v>
      </c>
      <c r="BX645" t="s">
        <v>1809</v>
      </c>
      <c r="BY645" t="s">
        <v>1809</v>
      </c>
      <c r="BZ645" t="s">
        <v>1809</v>
      </c>
      <c r="CA645" t="s">
        <v>1809</v>
      </c>
      <c r="CB645" t="s">
        <v>1809</v>
      </c>
      <c r="CC645" t="s">
        <v>1809</v>
      </c>
      <c r="CD645" t="s">
        <v>1809</v>
      </c>
      <c r="CE645" t="s">
        <v>1809</v>
      </c>
      <c r="CF645" t="s">
        <v>1809</v>
      </c>
      <c r="CG645" t="s">
        <v>1809</v>
      </c>
      <c r="CH645">
        <v>0</v>
      </c>
      <c r="CI645" t="s">
        <v>1809</v>
      </c>
      <c r="CJ645" t="s">
        <v>1809</v>
      </c>
      <c r="CK645" t="s">
        <v>1809</v>
      </c>
      <c r="CL645" t="s">
        <v>1809</v>
      </c>
      <c r="CM645" t="s">
        <v>1809</v>
      </c>
      <c r="CN645" t="s">
        <v>1809</v>
      </c>
      <c r="CO645" t="s">
        <v>1809</v>
      </c>
      <c r="CP645" t="s">
        <v>1809</v>
      </c>
      <c r="CQ645" t="s">
        <v>1809</v>
      </c>
      <c r="CR645" t="s">
        <v>1809</v>
      </c>
      <c r="CS645" t="s">
        <v>1809</v>
      </c>
      <c r="CT645" t="s">
        <v>1809</v>
      </c>
      <c r="CU645" t="s">
        <v>1809</v>
      </c>
      <c r="CV645" t="s">
        <v>1809</v>
      </c>
      <c r="CW645" t="s">
        <v>1809</v>
      </c>
      <c r="CX645" t="s">
        <v>1809</v>
      </c>
      <c r="CY645" t="s">
        <v>1809</v>
      </c>
      <c r="CZ645" t="s">
        <v>1809</v>
      </c>
      <c r="DA645" t="s">
        <v>1809</v>
      </c>
      <c r="DB645" t="s">
        <v>1809</v>
      </c>
      <c r="DC645" t="s">
        <v>1809</v>
      </c>
      <c r="DD645" t="s">
        <v>1809</v>
      </c>
      <c r="DE645" t="s">
        <v>1809</v>
      </c>
      <c r="DF645" t="s">
        <v>1809</v>
      </c>
      <c r="DG645" t="s">
        <v>1809</v>
      </c>
      <c r="DH645" t="s">
        <v>1809</v>
      </c>
      <c r="DI645" t="s">
        <v>1809</v>
      </c>
      <c r="DJ645" t="s">
        <v>1809</v>
      </c>
      <c r="DK645" t="s">
        <v>1809</v>
      </c>
      <c r="DL645" t="s">
        <v>1809</v>
      </c>
      <c r="DM645" t="s">
        <v>1809</v>
      </c>
      <c r="DN645" t="s">
        <v>1809</v>
      </c>
      <c r="DO645" t="s">
        <v>1809</v>
      </c>
      <c r="DP645" t="s">
        <v>1809</v>
      </c>
      <c r="DQ645" t="s">
        <v>1809</v>
      </c>
      <c r="DR645" t="s">
        <v>1809</v>
      </c>
      <c r="DS645" t="s">
        <v>1809</v>
      </c>
      <c r="DT645" t="s">
        <v>1809</v>
      </c>
      <c r="DU645" t="s">
        <v>1809</v>
      </c>
      <c r="DV645" t="s">
        <v>1809</v>
      </c>
      <c r="DW645">
        <v>0</v>
      </c>
      <c r="DX645">
        <v>1</v>
      </c>
      <c r="DY645">
        <v>0</v>
      </c>
      <c r="DZ645" t="s">
        <v>1809</v>
      </c>
      <c r="EA645">
        <v>1</v>
      </c>
      <c r="EB645">
        <v>0</v>
      </c>
      <c r="EC645">
        <v>0</v>
      </c>
      <c r="ED645">
        <v>0</v>
      </c>
      <c r="EE645">
        <v>0</v>
      </c>
      <c r="EF645">
        <v>0</v>
      </c>
      <c r="EG645">
        <v>1</v>
      </c>
      <c r="EH645">
        <v>0</v>
      </c>
      <c r="EI645">
        <v>0</v>
      </c>
      <c r="EJ645">
        <v>0</v>
      </c>
      <c r="EK645">
        <v>0</v>
      </c>
      <c r="EL645">
        <v>1</v>
      </c>
      <c r="EM645">
        <v>1</v>
      </c>
      <c r="EN645">
        <v>0</v>
      </c>
      <c r="EO645">
        <v>1</v>
      </c>
      <c r="EP645">
        <v>0</v>
      </c>
      <c r="EQ645">
        <v>0</v>
      </c>
      <c r="ER645">
        <v>1</v>
      </c>
      <c r="ES645">
        <v>0</v>
      </c>
      <c r="ET645">
        <v>0</v>
      </c>
      <c r="EU645">
        <v>0</v>
      </c>
      <c r="EV645">
        <v>0</v>
      </c>
      <c r="EW645">
        <v>1</v>
      </c>
    </row>
    <row r="646" spans="1:153" x14ac:dyDescent="0.35">
      <c r="A646" t="s">
        <v>1575</v>
      </c>
      <c r="B646" s="1">
        <v>42522</v>
      </c>
      <c r="C646" s="1">
        <v>42551</v>
      </c>
      <c r="D646">
        <v>1</v>
      </c>
      <c r="E646">
        <v>0</v>
      </c>
      <c r="F646">
        <v>0</v>
      </c>
      <c r="G646">
        <v>0</v>
      </c>
      <c r="H646">
        <v>1</v>
      </c>
      <c r="I646">
        <v>0</v>
      </c>
      <c r="J646">
        <v>1</v>
      </c>
      <c r="K646">
        <v>4</v>
      </c>
      <c r="L646">
        <v>0</v>
      </c>
      <c r="M646">
        <v>1</v>
      </c>
      <c r="N646">
        <v>1</v>
      </c>
      <c r="O646">
        <v>1</v>
      </c>
      <c r="P646">
        <v>1</v>
      </c>
      <c r="Q646">
        <v>0</v>
      </c>
      <c r="R646">
        <v>0</v>
      </c>
      <c r="S646">
        <v>0</v>
      </c>
      <c r="T646">
        <v>0</v>
      </c>
      <c r="U646">
        <v>0</v>
      </c>
      <c r="V646">
        <v>0</v>
      </c>
      <c r="W646">
        <v>0</v>
      </c>
      <c r="X646">
        <v>1</v>
      </c>
      <c r="Y646">
        <v>1</v>
      </c>
      <c r="Z646">
        <v>1</v>
      </c>
      <c r="AA646">
        <v>1</v>
      </c>
      <c r="AB646">
        <v>1</v>
      </c>
      <c r="AC646">
        <v>1</v>
      </c>
      <c r="AD646">
        <v>1</v>
      </c>
      <c r="AE646">
        <v>1</v>
      </c>
      <c r="AF646">
        <v>1</v>
      </c>
      <c r="AG646">
        <v>0</v>
      </c>
      <c r="AH646">
        <v>0</v>
      </c>
      <c r="AI646">
        <v>0</v>
      </c>
      <c r="AJ646">
        <v>0</v>
      </c>
      <c r="AK646">
        <v>0</v>
      </c>
      <c r="AL646">
        <v>1</v>
      </c>
      <c r="AM646">
        <v>0</v>
      </c>
      <c r="AN646">
        <v>0</v>
      </c>
      <c r="AO646">
        <v>0</v>
      </c>
      <c r="AP646" t="s">
        <v>1809</v>
      </c>
      <c r="AQ646" t="s">
        <v>1809</v>
      </c>
      <c r="AR646" t="s">
        <v>1809</v>
      </c>
      <c r="AS646" t="s">
        <v>1809</v>
      </c>
      <c r="AT646" t="s">
        <v>1809</v>
      </c>
      <c r="AU646" t="s">
        <v>1809</v>
      </c>
      <c r="AV646" t="s">
        <v>1809</v>
      </c>
      <c r="AW646" t="s">
        <v>1809</v>
      </c>
      <c r="AX646" t="s">
        <v>1809</v>
      </c>
      <c r="AY646" t="s">
        <v>1809</v>
      </c>
      <c r="AZ646">
        <v>0</v>
      </c>
      <c r="BA646" t="s">
        <v>1809</v>
      </c>
      <c r="BB646" t="s">
        <v>1809</v>
      </c>
      <c r="BC646" t="s">
        <v>1809</v>
      </c>
      <c r="BD646" t="s">
        <v>1809</v>
      </c>
      <c r="BE646" t="s">
        <v>1809</v>
      </c>
      <c r="BF646" t="s">
        <v>1809</v>
      </c>
      <c r="BG646" t="s">
        <v>1809</v>
      </c>
      <c r="BH646" t="s">
        <v>1809</v>
      </c>
      <c r="BI646" t="s">
        <v>1809</v>
      </c>
      <c r="BJ646" t="s">
        <v>1809</v>
      </c>
      <c r="BK646" t="s">
        <v>1809</v>
      </c>
      <c r="BL646" t="s">
        <v>1809</v>
      </c>
      <c r="BM646" t="s">
        <v>1809</v>
      </c>
      <c r="BN646" t="s">
        <v>1809</v>
      </c>
      <c r="BO646" t="s">
        <v>1809</v>
      </c>
      <c r="BP646" t="s">
        <v>1809</v>
      </c>
      <c r="BQ646" t="s">
        <v>1809</v>
      </c>
      <c r="BR646" t="s">
        <v>1809</v>
      </c>
      <c r="BS646" t="s">
        <v>1809</v>
      </c>
      <c r="BT646" t="s">
        <v>1809</v>
      </c>
      <c r="BU646" t="s">
        <v>1809</v>
      </c>
      <c r="BV646">
        <v>0</v>
      </c>
      <c r="BW646" t="s">
        <v>1809</v>
      </c>
      <c r="BX646" t="s">
        <v>1809</v>
      </c>
      <c r="BY646" t="s">
        <v>1809</v>
      </c>
      <c r="BZ646" t="s">
        <v>1809</v>
      </c>
      <c r="CA646" t="s">
        <v>1809</v>
      </c>
      <c r="CB646" t="s">
        <v>1809</v>
      </c>
      <c r="CC646" t="s">
        <v>1809</v>
      </c>
      <c r="CD646" t="s">
        <v>1809</v>
      </c>
      <c r="CE646" t="s">
        <v>1809</v>
      </c>
      <c r="CF646" t="s">
        <v>1809</v>
      </c>
      <c r="CG646" t="s">
        <v>1809</v>
      </c>
      <c r="CH646">
        <v>0</v>
      </c>
      <c r="CI646" t="s">
        <v>1809</v>
      </c>
      <c r="CJ646" t="s">
        <v>1809</v>
      </c>
      <c r="CK646" t="s">
        <v>1809</v>
      </c>
      <c r="CL646" t="s">
        <v>1809</v>
      </c>
      <c r="CM646" t="s">
        <v>1809</v>
      </c>
      <c r="CN646" t="s">
        <v>1809</v>
      </c>
      <c r="CO646" t="s">
        <v>1809</v>
      </c>
      <c r="CP646" t="s">
        <v>1809</v>
      </c>
      <c r="CQ646" t="s">
        <v>1809</v>
      </c>
      <c r="CR646" t="s">
        <v>1809</v>
      </c>
      <c r="CS646" t="s">
        <v>1809</v>
      </c>
      <c r="CT646" t="s">
        <v>1809</v>
      </c>
      <c r="CU646" t="s">
        <v>1809</v>
      </c>
      <c r="CV646" t="s">
        <v>1809</v>
      </c>
      <c r="CW646" t="s">
        <v>1809</v>
      </c>
      <c r="CX646" t="s">
        <v>1809</v>
      </c>
      <c r="CY646" t="s">
        <v>1809</v>
      </c>
      <c r="CZ646" t="s">
        <v>1809</v>
      </c>
      <c r="DA646" t="s">
        <v>1809</v>
      </c>
      <c r="DB646" t="s">
        <v>1809</v>
      </c>
      <c r="DC646" t="s">
        <v>1809</v>
      </c>
      <c r="DD646" t="s">
        <v>1809</v>
      </c>
      <c r="DE646" t="s">
        <v>1809</v>
      </c>
      <c r="DF646" t="s">
        <v>1809</v>
      </c>
      <c r="DG646" t="s">
        <v>1809</v>
      </c>
      <c r="DH646" t="s">
        <v>1809</v>
      </c>
      <c r="DI646" t="s">
        <v>1809</v>
      </c>
      <c r="DJ646" t="s">
        <v>1809</v>
      </c>
      <c r="DK646" t="s">
        <v>1809</v>
      </c>
      <c r="DL646" t="s">
        <v>1809</v>
      </c>
      <c r="DM646" t="s">
        <v>1809</v>
      </c>
      <c r="DN646" t="s">
        <v>1809</v>
      </c>
      <c r="DO646" t="s">
        <v>1809</v>
      </c>
      <c r="DP646" t="s">
        <v>1809</v>
      </c>
      <c r="DQ646" t="s">
        <v>1809</v>
      </c>
      <c r="DR646" t="s">
        <v>1809</v>
      </c>
      <c r="DS646" t="s">
        <v>1809</v>
      </c>
      <c r="DT646" t="s">
        <v>1809</v>
      </c>
      <c r="DU646" t="s">
        <v>1809</v>
      </c>
      <c r="DV646" t="s">
        <v>1809</v>
      </c>
      <c r="DW646">
        <v>0</v>
      </c>
      <c r="DX646">
        <v>1</v>
      </c>
      <c r="DY646">
        <v>0</v>
      </c>
      <c r="DZ646" t="s">
        <v>1809</v>
      </c>
      <c r="EA646">
        <v>1</v>
      </c>
      <c r="EB646">
        <v>0</v>
      </c>
      <c r="EC646">
        <v>0</v>
      </c>
      <c r="ED646">
        <v>0</v>
      </c>
      <c r="EE646">
        <v>0</v>
      </c>
      <c r="EF646">
        <v>0</v>
      </c>
      <c r="EG646">
        <v>1</v>
      </c>
      <c r="EH646">
        <v>0</v>
      </c>
      <c r="EI646">
        <v>0</v>
      </c>
      <c r="EJ646">
        <v>0</v>
      </c>
      <c r="EK646">
        <v>0</v>
      </c>
      <c r="EL646">
        <v>1</v>
      </c>
      <c r="EM646">
        <v>1</v>
      </c>
      <c r="EN646">
        <v>0</v>
      </c>
      <c r="EO646">
        <v>1</v>
      </c>
      <c r="EP646">
        <v>0</v>
      </c>
      <c r="EQ646">
        <v>0</v>
      </c>
      <c r="ER646">
        <v>1</v>
      </c>
      <c r="ES646">
        <v>0</v>
      </c>
      <c r="ET646">
        <v>0</v>
      </c>
      <c r="EU646">
        <v>0</v>
      </c>
      <c r="EV646">
        <v>0</v>
      </c>
      <c r="EW646">
        <v>1</v>
      </c>
    </row>
    <row r="647" spans="1:153" x14ac:dyDescent="0.35">
      <c r="A647" t="s">
        <v>1575</v>
      </c>
      <c r="B647" s="1">
        <v>42552</v>
      </c>
      <c r="C647" s="1">
        <v>42582</v>
      </c>
      <c r="D647">
        <v>1</v>
      </c>
      <c r="E647">
        <v>0</v>
      </c>
      <c r="F647">
        <v>0</v>
      </c>
      <c r="G647">
        <v>0</v>
      </c>
      <c r="H647">
        <v>1</v>
      </c>
      <c r="I647">
        <v>0</v>
      </c>
      <c r="J647">
        <v>1</v>
      </c>
      <c r="K647">
        <v>4</v>
      </c>
      <c r="L647">
        <v>0</v>
      </c>
      <c r="M647">
        <v>1</v>
      </c>
      <c r="N647">
        <v>1</v>
      </c>
      <c r="O647">
        <v>1</v>
      </c>
      <c r="P647">
        <v>1</v>
      </c>
      <c r="Q647">
        <v>0</v>
      </c>
      <c r="R647">
        <v>0</v>
      </c>
      <c r="S647">
        <v>0</v>
      </c>
      <c r="T647">
        <v>0</v>
      </c>
      <c r="U647">
        <v>1</v>
      </c>
      <c r="V647">
        <v>1</v>
      </c>
      <c r="W647">
        <v>1</v>
      </c>
      <c r="X647">
        <v>0</v>
      </c>
      <c r="Y647">
        <v>1</v>
      </c>
      <c r="Z647">
        <v>1</v>
      </c>
      <c r="AA647">
        <v>1</v>
      </c>
      <c r="AB647">
        <v>1</v>
      </c>
      <c r="AC647">
        <v>1</v>
      </c>
      <c r="AD647">
        <v>1</v>
      </c>
      <c r="AE647">
        <v>1</v>
      </c>
      <c r="AF647">
        <v>1</v>
      </c>
      <c r="AG647">
        <v>0</v>
      </c>
      <c r="AH647">
        <v>0</v>
      </c>
      <c r="AI647">
        <v>0</v>
      </c>
      <c r="AJ647">
        <v>0</v>
      </c>
      <c r="AK647">
        <v>0</v>
      </c>
      <c r="AL647">
        <v>1</v>
      </c>
      <c r="AM647">
        <v>0</v>
      </c>
      <c r="AN647">
        <v>0</v>
      </c>
      <c r="AO647">
        <v>0</v>
      </c>
      <c r="AP647" t="s">
        <v>1809</v>
      </c>
      <c r="AQ647" t="s">
        <v>1809</v>
      </c>
      <c r="AR647" t="s">
        <v>1809</v>
      </c>
      <c r="AS647" t="s">
        <v>1809</v>
      </c>
      <c r="AT647" t="s">
        <v>1809</v>
      </c>
      <c r="AU647" t="s">
        <v>1809</v>
      </c>
      <c r="AV647" t="s">
        <v>1809</v>
      </c>
      <c r="AW647" t="s">
        <v>1809</v>
      </c>
      <c r="AX647" t="s">
        <v>1809</v>
      </c>
      <c r="AY647" t="s">
        <v>1809</v>
      </c>
      <c r="AZ647">
        <v>0</v>
      </c>
      <c r="BA647" t="s">
        <v>1809</v>
      </c>
      <c r="BB647" t="s">
        <v>1809</v>
      </c>
      <c r="BC647" t="s">
        <v>1809</v>
      </c>
      <c r="BD647" t="s">
        <v>1809</v>
      </c>
      <c r="BE647" t="s">
        <v>1809</v>
      </c>
      <c r="BF647" t="s">
        <v>1809</v>
      </c>
      <c r="BG647" t="s">
        <v>1809</v>
      </c>
      <c r="BH647" t="s">
        <v>1809</v>
      </c>
      <c r="BI647" t="s">
        <v>1809</v>
      </c>
      <c r="BJ647" t="s">
        <v>1809</v>
      </c>
      <c r="BK647" t="s">
        <v>1809</v>
      </c>
      <c r="BL647" t="s">
        <v>1809</v>
      </c>
      <c r="BM647" t="s">
        <v>1809</v>
      </c>
      <c r="BN647" t="s">
        <v>1809</v>
      </c>
      <c r="BO647" t="s">
        <v>1809</v>
      </c>
      <c r="BP647" t="s">
        <v>1809</v>
      </c>
      <c r="BQ647" t="s">
        <v>1809</v>
      </c>
      <c r="BR647" t="s">
        <v>1809</v>
      </c>
      <c r="BS647" t="s">
        <v>1809</v>
      </c>
      <c r="BT647" t="s">
        <v>1809</v>
      </c>
      <c r="BU647" t="s">
        <v>1809</v>
      </c>
      <c r="BV647">
        <v>0</v>
      </c>
      <c r="BW647" t="s">
        <v>1809</v>
      </c>
      <c r="BX647" t="s">
        <v>1809</v>
      </c>
      <c r="BY647" t="s">
        <v>1809</v>
      </c>
      <c r="BZ647" t="s">
        <v>1809</v>
      </c>
      <c r="CA647" t="s">
        <v>1809</v>
      </c>
      <c r="CB647" t="s">
        <v>1809</v>
      </c>
      <c r="CC647" t="s">
        <v>1809</v>
      </c>
      <c r="CD647" t="s">
        <v>1809</v>
      </c>
      <c r="CE647" t="s">
        <v>1809</v>
      </c>
      <c r="CF647" t="s">
        <v>1809</v>
      </c>
      <c r="CG647" t="s">
        <v>1809</v>
      </c>
      <c r="CH647">
        <v>0</v>
      </c>
      <c r="CI647" t="s">
        <v>1809</v>
      </c>
      <c r="CJ647" t="s">
        <v>1809</v>
      </c>
      <c r="CK647" t="s">
        <v>1809</v>
      </c>
      <c r="CL647" t="s">
        <v>1809</v>
      </c>
      <c r="CM647" t="s">
        <v>1809</v>
      </c>
      <c r="CN647" t="s">
        <v>1809</v>
      </c>
      <c r="CO647" t="s">
        <v>1809</v>
      </c>
      <c r="CP647" t="s">
        <v>1809</v>
      </c>
      <c r="CQ647" t="s">
        <v>1809</v>
      </c>
      <c r="CR647" t="s">
        <v>1809</v>
      </c>
      <c r="CS647" t="s">
        <v>1809</v>
      </c>
      <c r="CT647" t="s">
        <v>1809</v>
      </c>
      <c r="CU647" t="s">
        <v>1809</v>
      </c>
      <c r="CV647" t="s">
        <v>1809</v>
      </c>
      <c r="CW647" t="s">
        <v>1809</v>
      </c>
      <c r="CX647" t="s">
        <v>1809</v>
      </c>
      <c r="CY647" t="s">
        <v>1809</v>
      </c>
      <c r="CZ647" t="s">
        <v>1809</v>
      </c>
      <c r="DA647" t="s">
        <v>1809</v>
      </c>
      <c r="DB647" t="s">
        <v>1809</v>
      </c>
      <c r="DC647" t="s">
        <v>1809</v>
      </c>
      <c r="DD647" t="s">
        <v>1809</v>
      </c>
      <c r="DE647" t="s">
        <v>1809</v>
      </c>
      <c r="DF647" t="s">
        <v>1809</v>
      </c>
      <c r="DG647" t="s">
        <v>1809</v>
      </c>
      <c r="DH647" t="s">
        <v>1809</v>
      </c>
      <c r="DI647" t="s">
        <v>1809</v>
      </c>
      <c r="DJ647" t="s">
        <v>1809</v>
      </c>
      <c r="DK647" t="s">
        <v>1809</v>
      </c>
      <c r="DL647" t="s">
        <v>1809</v>
      </c>
      <c r="DM647" t="s">
        <v>1809</v>
      </c>
      <c r="DN647" t="s">
        <v>1809</v>
      </c>
      <c r="DO647" t="s">
        <v>1809</v>
      </c>
      <c r="DP647" t="s">
        <v>1809</v>
      </c>
      <c r="DQ647" t="s">
        <v>1809</v>
      </c>
      <c r="DR647" t="s">
        <v>1809</v>
      </c>
      <c r="DS647" t="s">
        <v>1809</v>
      </c>
      <c r="DT647" t="s">
        <v>1809</v>
      </c>
      <c r="DU647" t="s">
        <v>1809</v>
      </c>
      <c r="DV647" t="s">
        <v>1809</v>
      </c>
      <c r="DW647">
        <v>0</v>
      </c>
      <c r="DX647">
        <v>1</v>
      </c>
      <c r="DY647">
        <v>0</v>
      </c>
      <c r="DZ647" t="s">
        <v>1809</v>
      </c>
      <c r="EA647">
        <v>1</v>
      </c>
      <c r="EB647">
        <v>0</v>
      </c>
      <c r="EC647">
        <v>0</v>
      </c>
      <c r="ED647">
        <v>0</v>
      </c>
      <c r="EE647">
        <v>0</v>
      </c>
      <c r="EF647">
        <v>0</v>
      </c>
      <c r="EG647">
        <v>1</v>
      </c>
      <c r="EH647">
        <v>0</v>
      </c>
      <c r="EI647">
        <v>0</v>
      </c>
      <c r="EJ647">
        <v>0</v>
      </c>
      <c r="EK647">
        <v>0</v>
      </c>
      <c r="EL647">
        <v>1</v>
      </c>
      <c r="EM647">
        <v>1</v>
      </c>
      <c r="EN647">
        <v>0</v>
      </c>
      <c r="EO647">
        <v>1</v>
      </c>
      <c r="EP647">
        <v>0</v>
      </c>
      <c r="EQ647">
        <v>0</v>
      </c>
      <c r="ER647">
        <v>1</v>
      </c>
      <c r="ES647">
        <v>0</v>
      </c>
      <c r="ET647">
        <v>0</v>
      </c>
      <c r="EU647">
        <v>0</v>
      </c>
      <c r="EV647">
        <v>0</v>
      </c>
      <c r="EW647">
        <v>1</v>
      </c>
    </row>
    <row r="648" spans="1:153" x14ac:dyDescent="0.35">
      <c r="A648" t="s">
        <v>1575</v>
      </c>
      <c r="B648" s="1">
        <v>42583</v>
      </c>
      <c r="C648" s="1">
        <v>42825</v>
      </c>
      <c r="D648">
        <v>1</v>
      </c>
      <c r="E648">
        <v>0</v>
      </c>
      <c r="F648">
        <v>0</v>
      </c>
      <c r="G648">
        <v>0</v>
      </c>
      <c r="H648">
        <v>1</v>
      </c>
      <c r="I648">
        <v>0</v>
      </c>
      <c r="J648">
        <v>1</v>
      </c>
      <c r="K648">
        <v>4</v>
      </c>
      <c r="L648">
        <v>0</v>
      </c>
      <c r="M648">
        <v>1</v>
      </c>
      <c r="N648">
        <v>1</v>
      </c>
      <c r="O648">
        <v>1</v>
      </c>
      <c r="P648">
        <v>1</v>
      </c>
      <c r="Q648">
        <v>0</v>
      </c>
      <c r="R648">
        <v>0</v>
      </c>
      <c r="S648">
        <v>0</v>
      </c>
      <c r="T648">
        <v>0</v>
      </c>
      <c r="U648">
        <v>1</v>
      </c>
      <c r="V648">
        <v>1</v>
      </c>
      <c r="W648">
        <v>1</v>
      </c>
      <c r="X648">
        <v>0</v>
      </c>
      <c r="Y648">
        <v>1</v>
      </c>
      <c r="Z648">
        <v>1</v>
      </c>
      <c r="AA648">
        <v>1</v>
      </c>
      <c r="AB648">
        <v>1</v>
      </c>
      <c r="AC648">
        <v>1</v>
      </c>
      <c r="AD648">
        <v>1</v>
      </c>
      <c r="AE648">
        <v>1</v>
      </c>
      <c r="AF648">
        <v>1</v>
      </c>
      <c r="AG648">
        <v>0</v>
      </c>
      <c r="AH648">
        <v>0</v>
      </c>
      <c r="AI648">
        <v>0</v>
      </c>
      <c r="AJ648">
        <v>0</v>
      </c>
      <c r="AK648">
        <v>0</v>
      </c>
      <c r="AL648">
        <v>1</v>
      </c>
      <c r="AM648">
        <v>0</v>
      </c>
      <c r="AN648">
        <v>0</v>
      </c>
      <c r="AO648">
        <v>0</v>
      </c>
      <c r="AP648" t="s">
        <v>1809</v>
      </c>
      <c r="AQ648" t="s">
        <v>1809</v>
      </c>
      <c r="AR648" t="s">
        <v>1809</v>
      </c>
      <c r="AS648" t="s">
        <v>1809</v>
      </c>
      <c r="AT648" t="s">
        <v>1809</v>
      </c>
      <c r="AU648" t="s">
        <v>1809</v>
      </c>
      <c r="AV648" t="s">
        <v>1809</v>
      </c>
      <c r="AW648" t="s">
        <v>1809</v>
      </c>
      <c r="AX648" t="s">
        <v>1809</v>
      </c>
      <c r="AY648" t="s">
        <v>1809</v>
      </c>
      <c r="AZ648">
        <v>0</v>
      </c>
      <c r="BA648" t="s">
        <v>1809</v>
      </c>
      <c r="BB648" t="s">
        <v>1809</v>
      </c>
      <c r="BC648" t="s">
        <v>1809</v>
      </c>
      <c r="BD648" t="s">
        <v>1809</v>
      </c>
      <c r="BE648" t="s">
        <v>1809</v>
      </c>
      <c r="BF648" t="s">
        <v>1809</v>
      </c>
      <c r="BG648" t="s">
        <v>1809</v>
      </c>
      <c r="BH648" t="s">
        <v>1809</v>
      </c>
      <c r="BI648" t="s">
        <v>1809</v>
      </c>
      <c r="BJ648" t="s">
        <v>1809</v>
      </c>
      <c r="BK648" t="s">
        <v>1809</v>
      </c>
      <c r="BL648" t="s">
        <v>1809</v>
      </c>
      <c r="BM648" t="s">
        <v>1809</v>
      </c>
      <c r="BN648" t="s">
        <v>1809</v>
      </c>
      <c r="BO648" t="s">
        <v>1809</v>
      </c>
      <c r="BP648" t="s">
        <v>1809</v>
      </c>
      <c r="BQ648" t="s">
        <v>1809</v>
      </c>
      <c r="BR648" t="s">
        <v>1809</v>
      </c>
      <c r="BS648" t="s">
        <v>1809</v>
      </c>
      <c r="BT648" t="s">
        <v>1809</v>
      </c>
      <c r="BU648" t="s">
        <v>1809</v>
      </c>
      <c r="BV648">
        <v>0</v>
      </c>
      <c r="BW648" t="s">
        <v>1809</v>
      </c>
      <c r="BX648" t="s">
        <v>1809</v>
      </c>
      <c r="BY648" t="s">
        <v>1809</v>
      </c>
      <c r="BZ648" t="s">
        <v>1809</v>
      </c>
      <c r="CA648" t="s">
        <v>1809</v>
      </c>
      <c r="CB648" t="s">
        <v>1809</v>
      </c>
      <c r="CC648" t="s">
        <v>1809</v>
      </c>
      <c r="CD648" t="s">
        <v>1809</v>
      </c>
      <c r="CE648" t="s">
        <v>1809</v>
      </c>
      <c r="CF648" t="s">
        <v>1809</v>
      </c>
      <c r="CG648" t="s">
        <v>1809</v>
      </c>
      <c r="CH648">
        <v>0</v>
      </c>
      <c r="CI648" t="s">
        <v>1809</v>
      </c>
      <c r="CJ648" t="s">
        <v>1809</v>
      </c>
      <c r="CK648" t="s">
        <v>1809</v>
      </c>
      <c r="CL648" t="s">
        <v>1809</v>
      </c>
      <c r="CM648" t="s">
        <v>1809</v>
      </c>
      <c r="CN648" t="s">
        <v>1809</v>
      </c>
      <c r="CO648" t="s">
        <v>1809</v>
      </c>
      <c r="CP648" t="s">
        <v>1809</v>
      </c>
      <c r="CQ648" t="s">
        <v>1809</v>
      </c>
      <c r="CR648" t="s">
        <v>1809</v>
      </c>
      <c r="CS648" t="s">
        <v>1809</v>
      </c>
      <c r="CT648" t="s">
        <v>1809</v>
      </c>
      <c r="CU648" t="s">
        <v>1809</v>
      </c>
      <c r="CV648" t="s">
        <v>1809</v>
      </c>
      <c r="CW648" t="s">
        <v>1809</v>
      </c>
      <c r="CX648" t="s">
        <v>1809</v>
      </c>
      <c r="CY648" t="s">
        <v>1809</v>
      </c>
      <c r="CZ648" t="s">
        <v>1809</v>
      </c>
      <c r="DA648" t="s">
        <v>1809</v>
      </c>
      <c r="DB648" t="s">
        <v>1809</v>
      </c>
      <c r="DC648" t="s">
        <v>1809</v>
      </c>
      <c r="DD648" t="s">
        <v>1809</v>
      </c>
      <c r="DE648" t="s">
        <v>1809</v>
      </c>
      <c r="DF648" t="s">
        <v>1809</v>
      </c>
      <c r="DG648" t="s">
        <v>1809</v>
      </c>
      <c r="DH648" t="s">
        <v>1809</v>
      </c>
      <c r="DI648" t="s">
        <v>1809</v>
      </c>
      <c r="DJ648" t="s">
        <v>1809</v>
      </c>
      <c r="DK648" t="s">
        <v>1809</v>
      </c>
      <c r="DL648" t="s">
        <v>1809</v>
      </c>
      <c r="DM648" t="s">
        <v>1809</v>
      </c>
      <c r="DN648" t="s">
        <v>1809</v>
      </c>
      <c r="DO648" t="s">
        <v>1809</v>
      </c>
      <c r="DP648" t="s">
        <v>1809</v>
      </c>
      <c r="DQ648" t="s">
        <v>1809</v>
      </c>
      <c r="DR648" t="s">
        <v>1809</v>
      </c>
      <c r="DS648" t="s">
        <v>1809</v>
      </c>
      <c r="DT648" t="s">
        <v>1809</v>
      </c>
      <c r="DU648" t="s">
        <v>1809</v>
      </c>
      <c r="DV648" t="s">
        <v>1809</v>
      </c>
      <c r="DW648">
        <v>0</v>
      </c>
      <c r="DX648">
        <v>1</v>
      </c>
      <c r="DY648">
        <v>0</v>
      </c>
      <c r="DZ648" t="s">
        <v>1809</v>
      </c>
      <c r="EA648">
        <v>1</v>
      </c>
      <c r="EB648">
        <v>0</v>
      </c>
      <c r="EC648">
        <v>0</v>
      </c>
      <c r="ED648">
        <v>0</v>
      </c>
      <c r="EE648">
        <v>0</v>
      </c>
      <c r="EF648">
        <v>0</v>
      </c>
      <c r="EG648">
        <v>1</v>
      </c>
      <c r="EH648">
        <v>0</v>
      </c>
      <c r="EI648">
        <v>0</v>
      </c>
      <c r="EJ648">
        <v>0</v>
      </c>
      <c r="EK648">
        <v>0</v>
      </c>
      <c r="EL648">
        <v>1</v>
      </c>
      <c r="EM648">
        <v>1</v>
      </c>
      <c r="EN648">
        <v>0</v>
      </c>
      <c r="EO648">
        <v>1</v>
      </c>
      <c r="EP648">
        <v>0</v>
      </c>
      <c r="EQ648">
        <v>0</v>
      </c>
      <c r="ER648">
        <v>1</v>
      </c>
      <c r="ES648">
        <v>0</v>
      </c>
      <c r="ET648">
        <v>0</v>
      </c>
      <c r="EU648">
        <v>0</v>
      </c>
      <c r="EV648">
        <v>0</v>
      </c>
      <c r="EW648">
        <v>1</v>
      </c>
    </row>
    <row r="649" spans="1:153" x14ac:dyDescent="0.35">
      <c r="A649" t="s">
        <v>1575</v>
      </c>
      <c r="B649" s="1">
        <v>42826</v>
      </c>
      <c r="C649" s="1">
        <v>42833</v>
      </c>
      <c r="D649">
        <v>1</v>
      </c>
      <c r="E649">
        <v>0</v>
      </c>
      <c r="F649">
        <v>0</v>
      </c>
      <c r="G649">
        <v>0</v>
      </c>
      <c r="H649">
        <v>1</v>
      </c>
      <c r="I649">
        <v>0</v>
      </c>
      <c r="J649">
        <v>1</v>
      </c>
      <c r="K649">
        <v>2</v>
      </c>
      <c r="L649">
        <v>0</v>
      </c>
      <c r="M649">
        <v>1</v>
      </c>
      <c r="N649">
        <v>1</v>
      </c>
      <c r="O649">
        <v>1</v>
      </c>
      <c r="P649">
        <v>1</v>
      </c>
      <c r="Q649">
        <v>0</v>
      </c>
      <c r="R649">
        <v>0</v>
      </c>
      <c r="S649">
        <v>0</v>
      </c>
      <c r="T649">
        <v>0</v>
      </c>
      <c r="U649">
        <v>1</v>
      </c>
      <c r="V649">
        <v>1</v>
      </c>
      <c r="W649">
        <v>1</v>
      </c>
      <c r="X649">
        <v>0</v>
      </c>
      <c r="Y649">
        <v>1</v>
      </c>
      <c r="Z649">
        <v>1</v>
      </c>
      <c r="AA649">
        <v>1</v>
      </c>
      <c r="AB649">
        <v>1</v>
      </c>
      <c r="AC649">
        <v>1</v>
      </c>
      <c r="AD649">
        <v>1</v>
      </c>
      <c r="AE649">
        <v>1</v>
      </c>
      <c r="AF649">
        <v>1</v>
      </c>
      <c r="AG649">
        <v>0</v>
      </c>
      <c r="AH649">
        <v>0</v>
      </c>
      <c r="AI649">
        <v>0</v>
      </c>
      <c r="AJ649">
        <v>0</v>
      </c>
      <c r="AK649">
        <v>0</v>
      </c>
      <c r="AL649">
        <v>1</v>
      </c>
      <c r="AM649">
        <v>0</v>
      </c>
      <c r="AN649">
        <v>1</v>
      </c>
      <c r="AO649">
        <v>1</v>
      </c>
      <c r="AP649">
        <v>0</v>
      </c>
      <c r="AQ649">
        <v>1</v>
      </c>
      <c r="AR649">
        <v>0</v>
      </c>
      <c r="AS649">
        <v>0</v>
      </c>
      <c r="AT649">
        <v>0</v>
      </c>
      <c r="AU649">
        <v>0</v>
      </c>
      <c r="AV649">
        <v>1</v>
      </c>
      <c r="AW649">
        <v>0</v>
      </c>
      <c r="AX649">
        <v>0</v>
      </c>
      <c r="AY649">
        <v>0</v>
      </c>
      <c r="AZ649">
        <v>0</v>
      </c>
      <c r="BA649" t="s">
        <v>1809</v>
      </c>
      <c r="BB649" t="s">
        <v>1809</v>
      </c>
      <c r="BC649" t="s">
        <v>1809</v>
      </c>
      <c r="BD649" t="s">
        <v>1809</v>
      </c>
      <c r="BE649" t="s">
        <v>1809</v>
      </c>
      <c r="BF649" t="s">
        <v>1809</v>
      </c>
      <c r="BG649" t="s">
        <v>1809</v>
      </c>
      <c r="BH649" t="s">
        <v>1809</v>
      </c>
      <c r="BI649" t="s">
        <v>1809</v>
      </c>
      <c r="BJ649" t="s">
        <v>1809</v>
      </c>
      <c r="BK649" t="s">
        <v>1809</v>
      </c>
      <c r="BL649" t="s">
        <v>1809</v>
      </c>
      <c r="BM649" t="s">
        <v>1809</v>
      </c>
      <c r="BN649" t="s">
        <v>1809</v>
      </c>
      <c r="BO649" t="s">
        <v>1809</v>
      </c>
      <c r="BP649" t="s">
        <v>1809</v>
      </c>
      <c r="BQ649" t="s">
        <v>1809</v>
      </c>
      <c r="BR649" t="s">
        <v>1809</v>
      </c>
      <c r="BS649" t="s">
        <v>1809</v>
      </c>
      <c r="BT649" t="s">
        <v>1809</v>
      </c>
      <c r="BU649" t="s">
        <v>1809</v>
      </c>
      <c r="BV649">
        <v>0</v>
      </c>
      <c r="BW649" t="s">
        <v>1809</v>
      </c>
      <c r="BX649" t="s">
        <v>1809</v>
      </c>
      <c r="BY649" t="s">
        <v>1809</v>
      </c>
      <c r="BZ649" t="s">
        <v>1809</v>
      </c>
      <c r="CA649" t="s">
        <v>1809</v>
      </c>
      <c r="CB649" t="s">
        <v>1809</v>
      </c>
      <c r="CC649" t="s">
        <v>1809</v>
      </c>
      <c r="CD649" t="s">
        <v>1809</v>
      </c>
      <c r="CE649" t="s">
        <v>1809</v>
      </c>
      <c r="CF649" t="s">
        <v>1809</v>
      </c>
      <c r="CG649" t="s">
        <v>1809</v>
      </c>
      <c r="CH649">
        <v>0</v>
      </c>
      <c r="CI649" t="s">
        <v>1809</v>
      </c>
      <c r="CJ649" t="s">
        <v>1809</v>
      </c>
      <c r="CK649" t="s">
        <v>1809</v>
      </c>
      <c r="CL649" t="s">
        <v>1809</v>
      </c>
      <c r="CM649" t="s">
        <v>1809</v>
      </c>
      <c r="CN649" t="s">
        <v>1809</v>
      </c>
      <c r="CO649" t="s">
        <v>1809</v>
      </c>
      <c r="CP649" t="s">
        <v>1809</v>
      </c>
      <c r="CQ649" t="s">
        <v>1809</v>
      </c>
      <c r="CR649" t="s">
        <v>1809</v>
      </c>
      <c r="CS649" t="s">
        <v>1809</v>
      </c>
      <c r="CT649" t="s">
        <v>1809</v>
      </c>
      <c r="CU649" t="s">
        <v>1809</v>
      </c>
      <c r="CV649" t="s">
        <v>1809</v>
      </c>
      <c r="CW649" t="s">
        <v>1809</v>
      </c>
      <c r="CX649" t="s">
        <v>1809</v>
      </c>
      <c r="CY649" t="s">
        <v>1809</v>
      </c>
      <c r="CZ649" t="s">
        <v>1809</v>
      </c>
      <c r="DA649" t="s">
        <v>1809</v>
      </c>
      <c r="DB649" t="s">
        <v>1809</v>
      </c>
      <c r="DC649" t="s">
        <v>1809</v>
      </c>
      <c r="DD649" t="s">
        <v>1809</v>
      </c>
      <c r="DE649" t="s">
        <v>1809</v>
      </c>
      <c r="DF649" t="s">
        <v>1809</v>
      </c>
      <c r="DG649" t="s">
        <v>1809</v>
      </c>
      <c r="DH649" t="s">
        <v>1809</v>
      </c>
      <c r="DI649" t="s">
        <v>1809</v>
      </c>
      <c r="DJ649" t="s">
        <v>1809</v>
      </c>
      <c r="DK649" t="s">
        <v>1809</v>
      </c>
      <c r="DL649" t="s">
        <v>1809</v>
      </c>
      <c r="DM649" t="s">
        <v>1809</v>
      </c>
      <c r="DN649" t="s">
        <v>1809</v>
      </c>
      <c r="DO649" t="s">
        <v>1809</v>
      </c>
      <c r="DP649" t="s">
        <v>1809</v>
      </c>
      <c r="DQ649" t="s">
        <v>1809</v>
      </c>
      <c r="DR649" t="s">
        <v>1809</v>
      </c>
      <c r="DS649" t="s">
        <v>1809</v>
      </c>
      <c r="DT649" t="s">
        <v>1809</v>
      </c>
      <c r="DU649" t="s">
        <v>1809</v>
      </c>
      <c r="DV649" t="s">
        <v>1809</v>
      </c>
      <c r="DW649">
        <v>0</v>
      </c>
      <c r="DX649">
        <v>0</v>
      </c>
      <c r="DY649">
        <v>0</v>
      </c>
      <c r="DZ649" t="s">
        <v>1809</v>
      </c>
      <c r="EA649">
        <v>1</v>
      </c>
      <c r="EB649">
        <v>0</v>
      </c>
      <c r="EC649">
        <v>0</v>
      </c>
      <c r="ED649">
        <v>0</v>
      </c>
      <c r="EE649">
        <v>0</v>
      </c>
      <c r="EF649">
        <v>0</v>
      </c>
      <c r="EG649">
        <v>1</v>
      </c>
      <c r="EH649">
        <v>0</v>
      </c>
      <c r="EI649">
        <v>0</v>
      </c>
      <c r="EJ649">
        <v>0</v>
      </c>
      <c r="EK649">
        <v>0</v>
      </c>
      <c r="EL649">
        <v>1</v>
      </c>
      <c r="EM649">
        <v>1</v>
      </c>
      <c r="EN649">
        <v>0</v>
      </c>
      <c r="EO649">
        <v>1</v>
      </c>
      <c r="EP649">
        <v>0</v>
      </c>
      <c r="EQ649">
        <v>0</v>
      </c>
      <c r="ER649">
        <v>1</v>
      </c>
      <c r="ES649">
        <v>1</v>
      </c>
      <c r="ET649">
        <v>0</v>
      </c>
      <c r="EU649">
        <v>0</v>
      </c>
      <c r="EV649">
        <v>0</v>
      </c>
      <c r="EW649">
        <v>0</v>
      </c>
    </row>
    <row r="650" spans="1:153" x14ac:dyDescent="0.35">
      <c r="A650" t="s">
        <v>1575</v>
      </c>
      <c r="B650" s="1">
        <v>42834</v>
      </c>
      <c r="C650" s="1">
        <v>43000</v>
      </c>
      <c r="D650">
        <v>1</v>
      </c>
      <c r="E650">
        <v>0</v>
      </c>
      <c r="F650">
        <v>0</v>
      </c>
      <c r="G650">
        <v>0</v>
      </c>
      <c r="H650">
        <v>1</v>
      </c>
      <c r="I650">
        <v>0</v>
      </c>
      <c r="J650">
        <v>1</v>
      </c>
      <c r="K650">
        <v>2</v>
      </c>
      <c r="L650">
        <v>0</v>
      </c>
      <c r="M650">
        <v>1</v>
      </c>
      <c r="N650">
        <v>1</v>
      </c>
      <c r="O650">
        <v>1</v>
      </c>
      <c r="P650">
        <v>1</v>
      </c>
      <c r="Q650">
        <v>0</v>
      </c>
      <c r="R650">
        <v>0</v>
      </c>
      <c r="S650">
        <v>0</v>
      </c>
      <c r="T650">
        <v>0</v>
      </c>
      <c r="U650">
        <v>1</v>
      </c>
      <c r="V650">
        <v>1</v>
      </c>
      <c r="W650">
        <v>1</v>
      </c>
      <c r="X650">
        <v>0</v>
      </c>
      <c r="Y650">
        <v>1</v>
      </c>
      <c r="Z650">
        <v>1</v>
      </c>
      <c r="AA650">
        <v>1</v>
      </c>
      <c r="AB650">
        <v>1</v>
      </c>
      <c r="AC650">
        <v>1</v>
      </c>
      <c r="AD650">
        <v>1</v>
      </c>
      <c r="AE650">
        <v>1</v>
      </c>
      <c r="AF650">
        <v>1</v>
      </c>
      <c r="AG650">
        <v>0</v>
      </c>
      <c r="AH650">
        <v>0</v>
      </c>
      <c r="AI650">
        <v>0</v>
      </c>
      <c r="AJ650">
        <v>0</v>
      </c>
      <c r="AK650">
        <v>0</v>
      </c>
      <c r="AL650">
        <v>1</v>
      </c>
      <c r="AM650">
        <v>0</v>
      </c>
      <c r="AN650">
        <v>1</v>
      </c>
      <c r="AO650">
        <v>1</v>
      </c>
      <c r="AP650">
        <v>0</v>
      </c>
      <c r="AQ650">
        <v>1</v>
      </c>
      <c r="AR650">
        <v>0</v>
      </c>
      <c r="AS650">
        <v>0</v>
      </c>
      <c r="AT650">
        <v>0</v>
      </c>
      <c r="AU650">
        <v>0</v>
      </c>
      <c r="AV650">
        <v>1</v>
      </c>
      <c r="AW650">
        <v>0</v>
      </c>
      <c r="AX650">
        <v>0</v>
      </c>
      <c r="AY650">
        <v>0</v>
      </c>
      <c r="AZ650">
        <v>0</v>
      </c>
      <c r="BA650" t="s">
        <v>1809</v>
      </c>
      <c r="BB650" t="s">
        <v>1809</v>
      </c>
      <c r="BC650" t="s">
        <v>1809</v>
      </c>
      <c r="BD650" t="s">
        <v>1809</v>
      </c>
      <c r="BE650" t="s">
        <v>1809</v>
      </c>
      <c r="BF650" t="s">
        <v>1809</v>
      </c>
      <c r="BG650" t="s">
        <v>1809</v>
      </c>
      <c r="BH650" t="s">
        <v>1809</v>
      </c>
      <c r="BI650" t="s">
        <v>1809</v>
      </c>
      <c r="BJ650" t="s">
        <v>1809</v>
      </c>
      <c r="BK650" t="s">
        <v>1809</v>
      </c>
      <c r="BL650" t="s">
        <v>1809</v>
      </c>
      <c r="BM650" t="s">
        <v>1809</v>
      </c>
      <c r="BN650" t="s">
        <v>1809</v>
      </c>
      <c r="BO650" t="s">
        <v>1809</v>
      </c>
      <c r="BP650" t="s">
        <v>1809</v>
      </c>
      <c r="BQ650" t="s">
        <v>1809</v>
      </c>
      <c r="BR650" t="s">
        <v>1809</v>
      </c>
      <c r="BS650" t="s">
        <v>1809</v>
      </c>
      <c r="BT650" t="s">
        <v>1809</v>
      </c>
      <c r="BU650" t="s">
        <v>1809</v>
      </c>
      <c r="BV650">
        <v>0</v>
      </c>
      <c r="BW650" t="s">
        <v>1809</v>
      </c>
      <c r="BX650" t="s">
        <v>1809</v>
      </c>
      <c r="BY650" t="s">
        <v>1809</v>
      </c>
      <c r="BZ650" t="s">
        <v>1809</v>
      </c>
      <c r="CA650" t="s">
        <v>1809</v>
      </c>
      <c r="CB650" t="s">
        <v>1809</v>
      </c>
      <c r="CC650" t="s">
        <v>1809</v>
      </c>
      <c r="CD650" t="s">
        <v>1809</v>
      </c>
      <c r="CE650" t="s">
        <v>1809</v>
      </c>
      <c r="CF650" t="s">
        <v>1809</v>
      </c>
      <c r="CG650" t="s">
        <v>1809</v>
      </c>
      <c r="CH650">
        <v>0</v>
      </c>
      <c r="CI650" t="s">
        <v>1809</v>
      </c>
      <c r="CJ650" t="s">
        <v>1809</v>
      </c>
      <c r="CK650" t="s">
        <v>1809</v>
      </c>
      <c r="CL650" t="s">
        <v>1809</v>
      </c>
      <c r="CM650" t="s">
        <v>1809</v>
      </c>
      <c r="CN650" t="s">
        <v>1809</v>
      </c>
      <c r="CO650" t="s">
        <v>1809</v>
      </c>
      <c r="CP650" t="s">
        <v>1809</v>
      </c>
      <c r="CQ650" t="s">
        <v>1809</v>
      </c>
      <c r="CR650" t="s">
        <v>1809</v>
      </c>
      <c r="CS650" t="s">
        <v>1809</v>
      </c>
      <c r="CT650" t="s">
        <v>1809</v>
      </c>
      <c r="CU650" t="s">
        <v>1809</v>
      </c>
      <c r="CV650" t="s">
        <v>1809</v>
      </c>
      <c r="CW650" t="s">
        <v>1809</v>
      </c>
      <c r="CX650" t="s">
        <v>1809</v>
      </c>
      <c r="CY650" t="s">
        <v>1809</v>
      </c>
      <c r="CZ650" t="s">
        <v>1809</v>
      </c>
      <c r="DA650" t="s">
        <v>1809</v>
      </c>
      <c r="DB650" t="s">
        <v>1809</v>
      </c>
      <c r="DC650" t="s">
        <v>1809</v>
      </c>
      <c r="DD650" t="s">
        <v>1809</v>
      </c>
      <c r="DE650" t="s">
        <v>1809</v>
      </c>
      <c r="DF650" t="s">
        <v>1809</v>
      </c>
      <c r="DG650" t="s">
        <v>1809</v>
      </c>
      <c r="DH650" t="s">
        <v>1809</v>
      </c>
      <c r="DI650" t="s">
        <v>1809</v>
      </c>
      <c r="DJ650" t="s">
        <v>1809</v>
      </c>
      <c r="DK650" t="s">
        <v>1809</v>
      </c>
      <c r="DL650" t="s">
        <v>1809</v>
      </c>
      <c r="DM650" t="s">
        <v>1809</v>
      </c>
      <c r="DN650" t="s">
        <v>1809</v>
      </c>
      <c r="DO650" t="s">
        <v>1809</v>
      </c>
      <c r="DP650" t="s">
        <v>1809</v>
      </c>
      <c r="DQ650" t="s">
        <v>1809</v>
      </c>
      <c r="DR650" t="s">
        <v>1809</v>
      </c>
      <c r="DS650" t="s">
        <v>1809</v>
      </c>
      <c r="DT650" t="s">
        <v>1809</v>
      </c>
      <c r="DU650" t="s">
        <v>1809</v>
      </c>
      <c r="DV650" t="s">
        <v>1809</v>
      </c>
      <c r="DW650">
        <v>0</v>
      </c>
      <c r="DX650">
        <v>0</v>
      </c>
      <c r="DY650">
        <v>0</v>
      </c>
      <c r="DZ650" t="s">
        <v>1809</v>
      </c>
      <c r="EA650">
        <v>1</v>
      </c>
      <c r="EB650">
        <v>0</v>
      </c>
      <c r="EC650">
        <v>0</v>
      </c>
      <c r="ED650">
        <v>0</v>
      </c>
      <c r="EE650">
        <v>0</v>
      </c>
      <c r="EF650">
        <v>0</v>
      </c>
      <c r="EG650">
        <v>1</v>
      </c>
      <c r="EH650">
        <v>0</v>
      </c>
      <c r="EI650">
        <v>0</v>
      </c>
      <c r="EJ650">
        <v>0</v>
      </c>
      <c r="EK650">
        <v>0</v>
      </c>
      <c r="EL650">
        <v>1</v>
      </c>
      <c r="EM650">
        <v>1</v>
      </c>
      <c r="EN650">
        <v>0</v>
      </c>
      <c r="EO650">
        <v>1</v>
      </c>
      <c r="EP650">
        <v>0</v>
      </c>
      <c r="EQ650">
        <v>0</v>
      </c>
      <c r="ER650">
        <v>1</v>
      </c>
      <c r="ES650">
        <v>1</v>
      </c>
      <c r="ET650">
        <v>0</v>
      </c>
      <c r="EU650">
        <v>0</v>
      </c>
      <c r="EV650">
        <v>0</v>
      </c>
      <c r="EW650">
        <v>0</v>
      </c>
    </row>
    <row r="651" spans="1:153" x14ac:dyDescent="0.35">
      <c r="A651" t="s">
        <v>1575</v>
      </c>
      <c r="B651" s="1">
        <v>43001</v>
      </c>
      <c r="C651" s="1">
        <v>43043</v>
      </c>
      <c r="D651">
        <v>1</v>
      </c>
      <c r="E651">
        <v>0</v>
      </c>
      <c r="F651">
        <v>0</v>
      </c>
      <c r="G651">
        <v>0</v>
      </c>
      <c r="H651">
        <v>1</v>
      </c>
      <c r="I651">
        <v>0</v>
      </c>
      <c r="J651">
        <v>1</v>
      </c>
      <c r="K651">
        <v>2</v>
      </c>
      <c r="L651">
        <v>0</v>
      </c>
      <c r="M651">
        <v>1</v>
      </c>
      <c r="N651">
        <v>1</v>
      </c>
      <c r="O651">
        <v>1</v>
      </c>
      <c r="P651">
        <v>1</v>
      </c>
      <c r="Q651">
        <v>0</v>
      </c>
      <c r="R651">
        <v>0</v>
      </c>
      <c r="S651">
        <v>0</v>
      </c>
      <c r="T651">
        <v>0</v>
      </c>
      <c r="U651">
        <v>1</v>
      </c>
      <c r="V651">
        <v>1</v>
      </c>
      <c r="W651">
        <v>1</v>
      </c>
      <c r="X651">
        <v>0</v>
      </c>
      <c r="Y651">
        <v>1</v>
      </c>
      <c r="Z651">
        <v>1</v>
      </c>
      <c r="AA651">
        <v>1</v>
      </c>
      <c r="AB651">
        <v>1</v>
      </c>
      <c r="AC651">
        <v>1</v>
      </c>
      <c r="AD651">
        <v>1</v>
      </c>
      <c r="AE651">
        <v>1</v>
      </c>
      <c r="AF651">
        <v>1</v>
      </c>
      <c r="AG651">
        <v>0</v>
      </c>
      <c r="AH651">
        <v>0</v>
      </c>
      <c r="AI651">
        <v>0</v>
      </c>
      <c r="AJ651">
        <v>0</v>
      </c>
      <c r="AK651">
        <v>0</v>
      </c>
      <c r="AL651">
        <v>1</v>
      </c>
      <c r="AM651">
        <v>0</v>
      </c>
      <c r="AN651">
        <v>1</v>
      </c>
      <c r="AO651">
        <v>1</v>
      </c>
      <c r="AP651">
        <v>0</v>
      </c>
      <c r="AQ651">
        <v>1</v>
      </c>
      <c r="AR651">
        <v>0</v>
      </c>
      <c r="AS651">
        <v>0</v>
      </c>
      <c r="AT651">
        <v>0</v>
      </c>
      <c r="AU651">
        <v>0</v>
      </c>
      <c r="AV651">
        <v>1</v>
      </c>
      <c r="AW651">
        <v>0</v>
      </c>
      <c r="AX651">
        <v>0</v>
      </c>
      <c r="AY651">
        <v>0</v>
      </c>
      <c r="AZ651">
        <v>0</v>
      </c>
      <c r="BA651" t="s">
        <v>1809</v>
      </c>
      <c r="BB651" t="s">
        <v>1809</v>
      </c>
      <c r="BC651" t="s">
        <v>1809</v>
      </c>
      <c r="BD651" t="s">
        <v>1809</v>
      </c>
      <c r="BE651" t="s">
        <v>1809</v>
      </c>
      <c r="BF651" t="s">
        <v>1809</v>
      </c>
      <c r="BG651" t="s">
        <v>1809</v>
      </c>
      <c r="BH651" t="s">
        <v>1809</v>
      </c>
      <c r="BI651" t="s">
        <v>1809</v>
      </c>
      <c r="BJ651" t="s">
        <v>1809</v>
      </c>
      <c r="BK651" t="s">
        <v>1809</v>
      </c>
      <c r="BL651" t="s">
        <v>1809</v>
      </c>
      <c r="BM651" t="s">
        <v>1809</v>
      </c>
      <c r="BN651" t="s">
        <v>1809</v>
      </c>
      <c r="BO651" t="s">
        <v>1809</v>
      </c>
      <c r="BP651" t="s">
        <v>1809</v>
      </c>
      <c r="BQ651" t="s">
        <v>1809</v>
      </c>
      <c r="BR651" t="s">
        <v>1809</v>
      </c>
      <c r="BS651" t="s">
        <v>1809</v>
      </c>
      <c r="BT651" t="s">
        <v>1809</v>
      </c>
      <c r="BU651" t="s">
        <v>1809</v>
      </c>
      <c r="BV651">
        <v>0</v>
      </c>
      <c r="BW651" t="s">
        <v>1809</v>
      </c>
      <c r="BX651" t="s">
        <v>1809</v>
      </c>
      <c r="BY651" t="s">
        <v>1809</v>
      </c>
      <c r="BZ651" t="s">
        <v>1809</v>
      </c>
      <c r="CA651" t="s">
        <v>1809</v>
      </c>
      <c r="CB651" t="s">
        <v>1809</v>
      </c>
      <c r="CC651" t="s">
        <v>1809</v>
      </c>
      <c r="CD651" t="s">
        <v>1809</v>
      </c>
      <c r="CE651" t="s">
        <v>1809</v>
      </c>
      <c r="CF651" t="s">
        <v>1809</v>
      </c>
      <c r="CG651" t="s">
        <v>1809</v>
      </c>
      <c r="CH651">
        <v>0</v>
      </c>
      <c r="CI651" t="s">
        <v>1809</v>
      </c>
      <c r="CJ651" t="s">
        <v>1809</v>
      </c>
      <c r="CK651" t="s">
        <v>1809</v>
      </c>
      <c r="CL651" t="s">
        <v>1809</v>
      </c>
      <c r="CM651" t="s">
        <v>1809</v>
      </c>
      <c r="CN651" t="s">
        <v>1809</v>
      </c>
      <c r="CO651" t="s">
        <v>1809</v>
      </c>
      <c r="CP651" t="s">
        <v>1809</v>
      </c>
      <c r="CQ651" t="s">
        <v>1809</v>
      </c>
      <c r="CR651" t="s">
        <v>1809</v>
      </c>
      <c r="CS651" t="s">
        <v>1809</v>
      </c>
      <c r="CT651" t="s">
        <v>1809</v>
      </c>
      <c r="CU651" t="s">
        <v>1809</v>
      </c>
      <c r="CV651" t="s">
        <v>1809</v>
      </c>
      <c r="CW651" t="s">
        <v>1809</v>
      </c>
      <c r="CX651" t="s">
        <v>1809</v>
      </c>
      <c r="CY651" t="s">
        <v>1809</v>
      </c>
      <c r="CZ651" t="s">
        <v>1809</v>
      </c>
      <c r="DA651" t="s">
        <v>1809</v>
      </c>
      <c r="DB651" t="s">
        <v>1809</v>
      </c>
      <c r="DC651" t="s">
        <v>1809</v>
      </c>
      <c r="DD651" t="s">
        <v>1809</v>
      </c>
      <c r="DE651" t="s">
        <v>1809</v>
      </c>
      <c r="DF651" t="s">
        <v>1809</v>
      </c>
      <c r="DG651" t="s">
        <v>1809</v>
      </c>
      <c r="DH651" t="s">
        <v>1809</v>
      </c>
      <c r="DI651" t="s">
        <v>1809</v>
      </c>
      <c r="DJ651" t="s">
        <v>1809</v>
      </c>
      <c r="DK651" t="s">
        <v>1809</v>
      </c>
      <c r="DL651" t="s">
        <v>1809</v>
      </c>
      <c r="DM651" t="s">
        <v>1809</v>
      </c>
      <c r="DN651" t="s">
        <v>1809</v>
      </c>
      <c r="DO651" t="s">
        <v>1809</v>
      </c>
      <c r="DP651" t="s">
        <v>1809</v>
      </c>
      <c r="DQ651" t="s">
        <v>1809</v>
      </c>
      <c r="DR651" t="s">
        <v>1809</v>
      </c>
      <c r="DS651" t="s">
        <v>1809</v>
      </c>
      <c r="DT651" t="s">
        <v>1809</v>
      </c>
      <c r="DU651" t="s">
        <v>1809</v>
      </c>
      <c r="DV651" t="s">
        <v>1809</v>
      </c>
      <c r="DW651">
        <v>0</v>
      </c>
      <c r="DX651">
        <v>0</v>
      </c>
      <c r="DY651">
        <v>0</v>
      </c>
      <c r="DZ651" t="s">
        <v>1809</v>
      </c>
      <c r="EA651">
        <v>1</v>
      </c>
      <c r="EB651">
        <v>0</v>
      </c>
      <c r="EC651">
        <v>0</v>
      </c>
      <c r="ED651">
        <v>0</v>
      </c>
      <c r="EE651">
        <v>0</v>
      </c>
      <c r="EF651">
        <v>0</v>
      </c>
      <c r="EG651">
        <v>1</v>
      </c>
      <c r="EH651">
        <v>0</v>
      </c>
      <c r="EI651">
        <v>0</v>
      </c>
      <c r="EJ651">
        <v>0</v>
      </c>
      <c r="EK651">
        <v>0</v>
      </c>
      <c r="EL651">
        <v>1</v>
      </c>
      <c r="EM651">
        <v>1</v>
      </c>
      <c r="EN651">
        <v>0</v>
      </c>
      <c r="EO651">
        <v>1</v>
      </c>
      <c r="EP651">
        <v>0</v>
      </c>
      <c r="EQ651">
        <v>0</v>
      </c>
      <c r="ER651">
        <v>1</v>
      </c>
      <c r="ES651">
        <v>1</v>
      </c>
      <c r="ET651">
        <v>0</v>
      </c>
      <c r="EU651">
        <v>0</v>
      </c>
      <c r="EV651">
        <v>0</v>
      </c>
      <c r="EW651">
        <v>0</v>
      </c>
    </row>
    <row r="652" spans="1:153" x14ac:dyDescent="0.35">
      <c r="A652" t="s">
        <v>1575</v>
      </c>
      <c r="B652" s="1">
        <v>43044</v>
      </c>
      <c r="C652" s="1">
        <v>43100</v>
      </c>
      <c r="D652">
        <v>1</v>
      </c>
      <c r="E652">
        <v>0</v>
      </c>
      <c r="F652">
        <v>0</v>
      </c>
      <c r="G652">
        <v>0</v>
      </c>
      <c r="H652">
        <v>1</v>
      </c>
      <c r="I652">
        <v>0</v>
      </c>
      <c r="J652">
        <v>1</v>
      </c>
      <c r="K652">
        <v>2</v>
      </c>
      <c r="L652">
        <v>0</v>
      </c>
      <c r="M652">
        <v>1</v>
      </c>
      <c r="N652">
        <v>1</v>
      </c>
      <c r="O652">
        <v>1</v>
      </c>
      <c r="P652">
        <v>1</v>
      </c>
      <c r="Q652">
        <v>0</v>
      </c>
      <c r="R652">
        <v>0</v>
      </c>
      <c r="S652">
        <v>0</v>
      </c>
      <c r="T652">
        <v>0</v>
      </c>
      <c r="U652">
        <v>1</v>
      </c>
      <c r="V652">
        <v>1</v>
      </c>
      <c r="W652">
        <v>1</v>
      </c>
      <c r="X652">
        <v>0</v>
      </c>
      <c r="Y652">
        <v>1</v>
      </c>
      <c r="Z652">
        <v>1</v>
      </c>
      <c r="AA652">
        <v>1</v>
      </c>
      <c r="AB652">
        <v>1</v>
      </c>
      <c r="AC652">
        <v>1</v>
      </c>
      <c r="AD652">
        <v>1</v>
      </c>
      <c r="AE652">
        <v>1</v>
      </c>
      <c r="AF652">
        <v>1</v>
      </c>
      <c r="AG652">
        <v>0</v>
      </c>
      <c r="AH652">
        <v>0</v>
      </c>
      <c r="AI652">
        <v>0</v>
      </c>
      <c r="AJ652">
        <v>0</v>
      </c>
      <c r="AK652">
        <v>0</v>
      </c>
      <c r="AL652">
        <v>1</v>
      </c>
      <c r="AM652">
        <v>0</v>
      </c>
      <c r="AN652">
        <v>1</v>
      </c>
      <c r="AO652">
        <v>1</v>
      </c>
      <c r="AP652">
        <v>0</v>
      </c>
      <c r="AQ652">
        <v>1</v>
      </c>
      <c r="AR652">
        <v>0</v>
      </c>
      <c r="AS652">
        <v>0</v>
      </c>
      <c r="AT652">
        <v>0</v>
      </c>
      <c r="AU652">
        <v>0</v>
      </c>
      <c r="AV652">
        <v>1</v>
      </c>
      <c r="AW652">
        <v>0</v>
      </c>
      <c r="AX652">
        <v>0</v>
      </c>
      <c r="AY652">
        <v>0</v>
      </c>
      <c r="AZ652">
        <v>0</v>
      </c>
      <c r="BA652" t="s">
        <v>1809</v>
      </c>
      <c r="BB652" t="s">
        <v>1809</v>
      </c>
      <c r="BC652" t="s">
        <v>1809</v>
      </c>
      <c r="BD652" t="s">
        <v>1809</v>
      </c>
      <c r="BE652" t="s">
        <v>1809</v>
      </c>
      <c r="BF652" t="s">
        <v>1809</v>
      </c>
      <c r="BG652" t="s">
        <v>1809</v>
      </c>
      <c r="BH652" t="s">
        <v>1809</v>
      </c>
      <c r="BI652" t="s">
        <v>1809</v>
      </c>
      <c r="BJ652" t="s">
        <v>1809</v>
      </c>
      <c r="BK652" t="s">
        <v>1809</v>
      </c>
      <c r="BL652" t="s">
        <v>1809</v>
      </c>
      <c r="BM652" t="s">
        <v>1809</v>
      </c>
      <c r="BN652" t="s">
        <v>1809</v>
      </c>
      <c r="BO652" t="s">
        <v>1809</v>
      </c>
      <c r="BP652" t="s">
        <v>1809</v>
      </c>
      <c r="BQ652" t="s">
        <v>1809</v>
      </c>
      <c r="BR652" t="s">
        <v>1809</v>
      </c>
      <c r="BS652" t="s">
        <v>1809</v>
      </c>
      <c r="BT652" t="s">
        <v>1809</v>
      </c>
      <c r="BU652" t="s">
        <v>1809</v>
      </c>
      <c r="BV652">
        <v>0</v>
      </c>
      <c r="BW652" t="s">
        <v>1809</v>
      </c>
      <c r="BX652" t="s">
        <v>1809</v>
      </c>
      <c r="BY652" t="s">
        <v>1809</v>
      </c>
      <c r="BZ652" t="s">
        <v>1809</v>
      </c>
      <c r="CA652" t="s">
        <v>1809</v>
      </c>
      <c r="CB652" t="s">
        <v>1809</v>
      </c>
      <c r="CC652" t="s">
        <v>1809</v>
      </c>
      <c r="CD652" t="s">
        <v>1809</v>
      </c>
      <c r="CE652" t="s">
        <v>1809</v>
      </c>
      <c r="CF652" t="s">
        <v>1809</v>
      </c>
      <c r="CG652" t="s">
        <v>1809</v>
      </c>
      <c r="CH652">
        <v>0</v>
      </c>
      <c r="CI652" t="s">
        <v>1809</v>
      </c>
      <c r="CJ652" t="s">
        <v>1809</v>
      </c>
      <c r="CK652" t="s">
        <v>1809</v>
      </c>
      <c r="CL652" t="s">
        <v>1809</v>
      </c>
      <c r="CM652" t="s">
        <v>1809</v>
      </c>
      <c r="CN652" t="s">
        <v>1809</v>
      </c>
      <c r="CO652" t="s">
        <v>1809</v>
      </c>
      <c r="CP652" t="s">
        <v>1809</v>
      </c>
      <c r="CQ652" t="s">
        <v>1809</v>
      </c>
      <c r="CR652" t="s">
        <v>1809</v>
      </c>
      <c r="CS652" t="s">
        <v>1809</v>
      </c>
      <c r="CT652" t="s">
        <v>1809</v>
      </c>
      <c r="CU652" t="s">
        <v>1809</v>
      </c>
      <c r="CV652" t="s">
        <v>1809</v>
      </c>
      <c r="CW652" t="s">
        <v>1809</v>
      </c>
      <c r="CX652" t="s">
        <v>1809</v>
      </c>
      <c r="CY652" t="s">
        <v>1809</v>
      </c>
      <c r="CZ652" t="s">
        <v>1809</v>
      </c>
      <c r="DA652" t="s">
        <v>1809</v>
      </c>
      <c r="DB652" t="s">
        <v>1809</v>
      </c>
      <c r="DC652" t="s">
        <v>1809</v>
      </c>
      <c r="DD652" t="s">
        <v>1809</v>
      </c>
      <c r="DE652" t="s">
        <v>1809</v>
      </c>
      <c r="DF652" t="s">
        <v>1809</v>
      </c>
      <c r="DG652" t="s">
        <v>1809</v>
      </c>
      <c r="DH652" t="s">
        <v>1809</v>
      </c>
      <c r="DI652" t="s">
        <v>1809</v>
      </c>
      <c r="DJ652" t="s">
        <v>1809</v>
      </c>
      <c r="DK652" t="s">
        <v>1809</v>
      </c>
      <c r="DL652" t="s">
        <v>1809</v>
      </c>
      <c r="DM652" t="s">
        <v>1809</v>
      </c>
      <c r="DN652" t="s">
        <v>1809</v>
      </c>
      <c r="DO652" t="s">
        <v>1809</v>
      </c>
      <c r="DP652" t="s">
        <v>1809</v>
      </c>
      <c r="DQ652" t="s">
        <v>1809</v>
      </c>
      <c r="DR652" t="s">
        <v>1809</v>
      </c>
      <c r="DS652" t="s">
        <v>1809</v>
      </c>
      <c r="DT652" t="s">
        <v>1809</v>
      </c>
      <c r="DU652" t="s">
        <v>1809</v>
      </c>
      <c r="DV652" t="s">
        <v>1809</v>
      </c>
      <c r="DW652">
        <v>0</v>
      </c>
      <c r="DX652">
        <v>0</v>
      </c>
      <c r="DY652">
        <v>0</v>
      </c>
      <c r="DZ652" t="s">
        <v>1809</v>
      </c>
      <c r="EA652">
        <v>1</v>
      </c>
      <c r="EB652">
        <v>0</v>
      </c>
      <c r="EC652">
        <v>0</v>
      </c>
      <c r="ED652">
        <v>0</v>
      </c>
      <c r="EE652">
        <v>0</v>
      </c>
      <c r="EF652">
        <v>0</v>
      </c>
      <c r="EG652">
        <v>1</v>
      </c>
      <c r="EH652">
        <v>0</v>
      </c>
      <c r="EI652">
        <v>0</v>
      </c>
      <c r="EJ652">
        <v>0</v>
      </c>
      <c r="EK652">
        <v>0</v>
      </c>
      <c r="EL652">
        <v>1</v>
      </c>
      <c r="EM652">
        <v>1</v>
      </c>
      <c r="EN652">
        <v>0</v>
      </c>
      <c r="EO652">
        <v>1</v>
      </c>
      <c r="EP652">
        <v>0</v>
      </c>
      <c r="EQ652">
        <v>0</v>
      </c>
      <c r="ER652">
        <v>1</v>
      </c>
      <c r="ES652">
        <v>1</v>
      </c>
      <c r="ET652">
        <v>0</v>
      </c>
      <c r="EU652">
        <v>0</v>
      </c>
      <c r="EV652">
        <v>0</v>
      </c>
      <c r="EW652">
        <v>0</v>
      </c>
    </row>
    <row r="653" spans="1:153" x14ac:dyDescent="0.35">
      <c r="A653" t="s">
        <v>1575</v>
      </c>
      <c r="B653" s="1">
        <v>43101</v>
      </c>
      <c r="C653" s="1">
        <v>43188</v>
      </c>
      <c r="D653">
        <v>1</v>
      </c>
      <c r="E653">
        <v>0</v>
      </c>
      <c r="F653">
        <v>0</v>
      </c>
      <c r="G653">
        <v>0</v>
      </c>
      <c r="H653">
        <v>1</v>
      </c>
      <c r="I653">
        <v>0</v>
      </c>
      <c r="J653">
        <v>1</v>
      </c>
      <c r="K653">
        <v>2</v>
      </c>
      <c r="L653">
        <v>0</v>
      </c>
      <c r="M653">
        <v>1</v>
      </c>
      <c r="N653">
        <v>1</v>
      </c>
      <c r="O653">
        <v>1</v>
      </c>
      <c r="P653">
        <v>1</v>
      </c>
      <c r="Q653">
        <v>0</v>
      </c>
      <c r="R653">
        <v>0</v>
      </c>
      <c r="S653">
        <v>0</v>
      </c>
      <c r="T653">
        <v>0</v>
      </c>
      <c r="U653">
        <v>1</v>
      </c>
      <c r="V653">
        <v>1</v>
      </c>
      <c r="W653">
        <v>1</v>
      </c>
      <c r="X653">
        <v>0</v>
      </c>
      <c r="Y653">
        <v>1</v>
      </c>
      <c r="Z653">
        <v>1</v>
      </c>
      <c r="AA653">
        <v>1</v>
      </c>
      <c r="AB653">
        <v>1</v>
      </c>
      <c r="AC653">
        <v>1</v>
      </c>
      <c r="AD653">
        <v>1</v>
      </c>
      <c r="AE653">
        <v>1</v>
      </c>
      <c r="AF653">
        <v>1</v>
      </c>
      <c r="AG653">
        <v>0</v>
      </c>
      <c r="AH653">
        <v>0</v>
      </c>
      <c r="AI653">
        <v>0</v>
      </c>
      <c r="AJ653">
        <v>0</v>
      </c>
      <c r="AK653">
        <v>0</v>
      </c>
      <c r="AL653">
        <v>1</v>
      </c>
      <c r="AM653">
        <v>0</v>
      </c>
      <c r="AN653">
        <v>1</v>
      </c>
      <c r="AO653">
        <v>1</v>
      </c>
      <c r="AP653">
        <v>0</v>
      </c>
      <c r="AQ653">
        <v>1</v>
      </c>
      <c r="AR653">
        <v>0</v>
      </c>
      <c r="AS653">
        <v>0</v>
      </c>
      <c r="AT653">
        <v>0</v>
      </c>
      <c r="AU653">
        <v>0</v>
      </c>
      <c r="AV653">
        <v>1</v>
      </c>
      <c r="AW653">
        <v>0</v>
      </c>
      <c r="AX653">
        <v>0</v>
      </c>
      <c r="AY653">
        <v>0</v>
      </c>
      <c r="AZ653">
        <v>0</v>
      </c>
      <c r="BA653" t="s">
        <v>1809</v>
      </c>
      <c r="BB653" t="s">
        <v>1809</v>
      </c>
      <c r="BC653" t="s">
        <v>1809</v>
      </c>
      <c r="BD653" t="s">
        <v>1809</v>
      </c>
      <c r="BE653" t="s">
        <v>1809</v>
      </c>
      <c r="BF653" t="s">
        <v>1809</v>
      </c>
      <c r="BG653" t="s">
        <v>1809</v>
      </c>
      <c r="BH653" t="s">
        <v>1809</v>
      </c>
      <c r="BI653" t="s">
        <v>1809</v>
      </c>
      <c r="BJ653" t="s">
        <v>1809</v>
      </c>
      <c r="BK653" t="s">
        <v>1809</v>
      </c>
      <c r="BL653" t="s">
        <v>1809</v>
      </c>
      <c r="BM653" t="s">
        <v>1809</v>
      </c>
      <c r="BN653" t="s">
        <v>1809</v>
      </c>
      <c r="BO653" t="s">
        <v>1809</v>
      </c>
      <c r="BP653" t="s">
        <v>1809</v>
      </c>
      <c r="BQ653" t="s">
        <v>1809</v>
      </c>
      <c r="BR653" t="s">
        <v>1809</v>
      </c>
      <c r="BS653" t="s">
        <v>1809</v>
      </c>
      <c r="BT653" t="s">
        <v>1809</v>
      </c>
      <c r="BU653" t="s">
        <v>1809</v>
      </c>
      <c r="BV653">
        <v>0</v>
      </c>
      <c r="BW653" t="s">
        <v>1809</v>
      </c>
      <c r="BX653" t="s">
        <v>1809</v>
      </c>
      <c r="BY653" t="s">
        <v>1809</v>
      </c>
      <c r="BZ653" t="s">
        <v>1809</v>
      </c>
      <c r="CA653" t="s">
        <v>1809</v>
      </c>
      <c r="CB653" t="s">
        <v>1809</v>
      </c>
      <c r="CC653" t="s">
        <v>1809</v>
      </c>
      <c r="CD653" t="s">
        <v>1809</v>
      </c>
      <c r="CE653" t="s">
        <v>1809</v>
      </c>
      <c r="CF653" t="s">
        <v>1809</v>
      </c>
      <c r="CG653" t="s">
        <v>1809</v>
      </c>
      <c r="CH653">
        <v>0</v>
      </c>
      <c r="CI653" t="s">
        <v>1809</v>
      </c>
      <c r="CJ653" t="s">
        <v>1809</v>
      </c>
      <c r="CK653" t="s">
        <v>1809</v>
      </c>
      <c r="CL653" t="s">
        <v>1809</v>
      </c>
      <c r="CM653" t="s">
        <v>1809</v>
      </c>
      <c r="CN653" t="s">
        <v>1809</v>
      </c>
      <c r="CO653" t="s">
        <v>1809</v>
      </c>
      <c r="CP653" t="s">
        <v>1809</v>
      </c>
      <c r="CQ653" t="s">
        <v>1809</v>
      </c>
      <c r="CR653" t="s">
        <v>1809</v>
      </c>
      <c r="CS653" t="s">
        <v>1809</v>
      </c>
      <c r="CT653" t="s">
        <v>1809</v>
      </c>
      <c r="CU653" t="s">
        <v>1809</v>
      </c>
      <c r="CV653" t="s">
        <v>1809</v>
      </c>
      <c r="CW653" t="s">
        <v>1809</v>
      </c>
      <c r="CX653" t="s">
        <v>1809</v>
      </c>
      <c r="CY653" t="s">
        <v>1809</v>
      </c>
      <c r="CZ653" t="s">
        <v>1809</v>
      </c>
      <c r="DA653" t="s">
        <v>1809</v>
      </c>
      <c r="DB653" t="s">
        <v>1809</v>
      </c>
      <c r="DC653" t="s">
        <v>1809</v>
      </c>
      <c r="DD653" t="s">
        <v>1809</v>
      </c>
      <c r="DE653" t="s">
        <v>1809</v>
      </c>
      <c r="DF653" t="s">
        <v>1809</v>
      </c>
      <c r="DG653" t="s">
        <v>1809</v>
      </c>
      <c r="DH653" t="s">
        <v>1809</v>
      </c>
      <c r="DI653" t="s">
        <v>1809</v>
      </c>
      <c r="DJ653" t="s">
        <v>1809</v>
      </c>
      <c r="DK653" t="s">
        <v>1809</v>
      </c>
      <c r="DL653" t="s">
        <v>1809</v>
      </c>
      <c r="DM653" t="s">
        <v>1809</v>
      </c>
      <c r="DN653" t="s">
        <v>1809</v>
      </c>
      <c r="DO653" t="s">
        <v>1809</v>
      </c>
      <c r="DP653" t="s">
        <v>1809</v>
      </c>
      <c r="DQ653" t="s">
        <v>1809</v>
      </c>
      <c r="DR653" t="s">
        <v>1809</v>
      </c>
      <c r="DS653" t="s">
        <v>1809</v>
      </c>
      <c r="DT653" t="s">
        <v>1809</v>
      </c>
      <c r="DU653" t="s">
        <v>1809</v>
      </c>
      <c r="DV653" t="s">
        <v>1809</v>
      </c>
      <c r="DW653">
        <v>0</v>
      </c>
      <c r="DX653">
        <v>0</v>
      </c>
      <c r="DY653">
        <v>0</v>
      </c>
      <c r="DZ653" t="s">
        <v>1809</v>
      </c>
      <c r="EA653">
        <v>1</v>
      </c>
      <c r="EB653">
        <v>0</v>
      </c>
      <c r="EC653">
        <v>0</v>
      </c>
      <c r="ED653">
        <v>0</v>
      </c>
      <c r="EE653">
        <v>0</v>
      </c>
      <c r="EF653">
        <v>0</v>
      </c>
      <c r="EG653">
        <v>1</v>
      </c>
      <c r="EH653">
        <v>0</v>
      </c>
      <c r="EI653">
        <v>0</v>
      </c>
      <c r="EJ653">
        <v>0</v>
      </c>
      <c r="EK653">
        <v>0</v>
      </c>
      <c r="EL653">
        <v>1</v>
      </c>
      <c r="EM653">
        <v>1</v>
      </c>
      <c r="EN653">
        <v>0</v>
      </c>
      <c r="EO653">
        <v>1</v>
      </c>
      <c r="EP653">
        <v>0</v>
      </c>
      <c r="EQ653">
        <v>0</v>
      </c>
      <c r="ER653">
        <v>1</v>
      </c>
      <c r="ES653">
        <v>1</v>
      </c>
      <c r="ET653">
        <v>0</v>
      </c>
      <c r="EU653">
        <v>0</v>
      </c>
      <c r="EV653">
        <v>0</v>
      </c>
      <c r="EW653">
        <v>0</v>
      </c>
    </row>
    <row r="654" spans="1:153" x14ac:dyDescent="0.35">
      <c r="A654" t="s">
        <v>1575</v>
      </c>
      <c r="B654" s="1">
        <v>43189</v>
      </c>
      <c r="C654" s="1">
        <v>43200</v>
      </c>
      <c r="D654">
        <v>1</v>
      </c>
      <c r="E654">
        <v>0</v>
      </c>
      <c r="F654">
        <v>0</v>
      </c>
      <c r="G654">
        <v>0</v>
      </c>
      <c r="H654">
        <v>1</v>
      </c>
      <c r="I654">
        <v>0</v>
      </c>
      <c r="J654">
        <v>1</v>
      </c>
      <c r="K654">
        <v>2</v>
      </c>
      <c r="L654">
        <v>0</v>
      </c>
      <c r="M654">
        <v>1</v>
      </c>
      <c r="N654">
        <v>1</v>
      </c>
      <c r="O654">
        <v>1</v>
      </c>
      <c r="P654">
        <v>1</v>
      </c>
      <c r="Q654">
        <v>0</v>
      </c>
      <c r="R654">
        <v>0</v>
      </c>
      <c r="S654">
        <v>0</v>
      </c>
      <c r="T654">
        <v>0</v>
      </c>
      <c r="U654">
        <v>1</v>
      </c>
      <c r="V654">
        <v>1</v>
      </c>
      <c r="W654">
        <v>1</v>
      </c>
      <c r="X654">
        <v>0</v>
      </c>
      <c r="Y654">
        <v>1</v>
      </c>
      <c r="Z654">
        <v>1</v>
      </c>
      <c r="AA654">
        <v>1</v>
      </c>
      <c r="AB654">
        <v>1</v>
      </c>
      <c r="AC654">
        <v>1</v>
      </c>
      <c r="AD654">
        <v>1</v>
      </c>
      <c r="AE654">
        <v>1</v>
      </c>
      <c r="AF654">
        <v>1</v>
      </c>
      <c r="AG654">
        <v>0</v>
      </c>
      <c r="AH654">
        <v>0</v>
      </c>
      <c r="AI654">
        <v>0</v>
      </c>
      <c r="AJ654">
        <v>0</v>
      </c>
      <c r="AK654">
        <v>0</v>
      </c>
      <c r="AL654">
        <v>1</v>
      </c>
      <c r="AM654">
        <v>0</v>
      </c>
      <c r="AN654">
        <v>1</v>
      </c>
      <c r="AO654">
        <v>1</v>
      </c>
      <c r="AP654">
        <v>0</v>
      </c>
      <c r="AQ654">
        <v>1</v>
      </c>
      <c r="AR654">
        <v>0</v>
      </c>
      <c r="AS654">
        <v>0</v>
      </c>
      <c r="AT654">
        <v>0</v>
      </c>
      <c r="AU654">
        <v>0</v>
      </c>
      <c r="AV654">
        <v>1</v>
      </c>
      <c r="AW654">
        <v>0</v>
      </c>
      <c r="AX654">
        <v>0</v>
      </c>
      <c r="AY654">
        <v>0</v>
      </c>
      <c r="AZ654">
        <v>0</v>
      </c>
      <c r="BA654" t="s">
        <v>1809</v>
      </c>
      <c r="BB654" t="s">
        <v>1809</v>
      </c>
      <c r="BC654" t="s">
        <v>1809</v>
      </c>
      <c r="BD654" t="s">
        <v>1809</v>
      </c>
      <c r="BE654" t="s">
        <v>1809</v>
      </c>
      <c r="BF654" t="s">
        <v>1809</v>
      </c>
      <c r="BG654" t="s">
        <v>1809</v>
      </c>
      <c r="BH654" t="s">
        <v>1809</v>
      </c>
      <c r="BI654" t="s">
        <v>1809</v>
      </c>
      <c r="BJ654" t="s">
        <v>1809</v>
      </c>
      <c r="BK654" t="s">
        <v>1809</v>
      </c>
      <c r="BL654" t="s">
        <v>1809</v>
      </c>
      <c r="BM654" t="s">
        <v>1809</v>
      </c>
      <c r="BN654" t="s">
        <v>1809</v>
      </c>
      <c r="BO654" t="s">
        <v>1809</v>
      </c>
      <c r="BP654" t="s">
        <v>1809</v>
      </c>
      <c r="BQ654" t="s">
        <v>1809</v>
      </c>
      <c r="BR654" t="s">
        <v>1809</v>
      </c>
      <c r="BS654" t="s">
        <v>1809</v>
      </c>
      <c r="BT654" t="s">
        <v>1809</v>
      </c>
      <c r="BU654" t="s">
        <v>1809</v>
      </c>
      <c r="BV654">
        <v>0</v>
      </c>
      <c r="BW654" t="s">
        <v>1809</v>
      </c>
      <c r="BX654" t="s">
        <v>1809</v>
      </c>
      <c r="BY654" t="s">
        <v>1809</v>
      </c>
      <c r="BZ654" t="s">
        <v>1809</v>
      </c>
      <c r="CA654" t="s">
        <v>1809</v>
      </c>
      <c r="CB654" t="s">
        <v>1809</v>
      </c>
      <c r="CC654" t="s">
        <v>1809</v>
      </c>
      <c r="CD654" t="s">
        <v>1809</v>
      </c>
      <c r="CE654" t="s">
        <v>1809</v>
      </c>
      <c r="CF654" t="s">
        <v>1809</v>
      </c>
      <c r="CG654" t="s">
        <v>1809</v>
      </c>
      <c r="CH654">
        <v>0</v>
      </c>
      <c r="CI654" t="s">
        <v>1809</v>
      </c>
      <c r="CJ654" t="s">
        <v>1809</v>
      </c>
      <c r="CK654" t="s">
        <v>1809</v>
      </c>
      <c r="CL654" t="s">
        <v>1809</v>
      </c>
      <c r="CM654" t="s">
        <v>1809</v>
      </c>
      <c r="CN654" t="s">
        <v>1809</v>
      </c>
      <c r="CO654" t="s">
        <v>1809</v>
      </c>
      <c r="CP654" t="s">
        <v>1809</v>
      </c>
      <c r="CQ654" t="s">
        <v>1809</v>
      </c>
      <c r="CR654" t="s">
        <v>1809</v>
      </c>
      <c r="CS654" t="s">
        <v>1809</v>
      </c>
      <c r="CT654" t="s">
        <v>1809</v>
      </c>
      <c r="CU654" t="s">
        <v>1809</v>
      </c>
      <c r="CV654" t="s">
        <v>1809</v>
      </c>
      <c r="CW654" t="s">
        <v>1809</v>
      </c>
      <c r="CX654" t="s">
        <v>1809</v>
      </c>
      <c r="CY654" t="s">
        <v>1809</v>
      </c>
      <c r="CZ654" t="s">
        <v>1809</v>
      </c>
      <c r="DA654" t="s">
        <v>1809</v>
      </c>
      <c r="DB654" t="s">
        <v>1809</v>
      </c>
      <c r="DC654" t="s">
        <v>1809</v>
      </c>
      <c r="DD654" t="s">
        <v>1809</v>
      </c>
      <c r="DE654" t="s">
        <v>1809</v>
      </c>
      <c r="DF654" t="s">
        <v>1809</v>
      </c>
      <c r="DG654" t="s">
        <v>1809</v>
      </c>
      <c r="DH654" t="s">
        <v>1809</v>
      </c>
      <c r="DI654" t="s">
        <v>1809</v>
      </c>
      <c r="DJ654" t="s">
        <v>1809</v>
      </c>
      <c r="DK654" t="s">
        <v>1809</v>
      </c>
      <c r="DL654" t="s">
        <v>1809</v>
      </c>
      <c r="DM654" t="s">
        <v>1809</v>
      </c>
      <c r="DN654" t="s">
        <v>1809</v>
      </c>
      <c r="DO654" t="s">
        <v>1809</v>
      </c>
      <c r="DP654" t="s">
        <v>1809</v>
      </c>
      <c r="DQ654" t="s">
        <v>1809</v>
      </c>
      <c r="DR654" t="s">
        <v>1809</v>
      </c>
      <c r="DS654" t="s">
        <v>1809</v>
      </c>
      <c r="DT654" t="s">
        <v>1809</v>
      </c>
      <c r="DU654" t="s">
        <v>1809</v>
      </c>
      <c r="DV654" t="s">
        <v>1809</v>
      </c>
      <c r="DW654">
        <v>0</v>
      </c>
      <c r="DX654">
        <v>0</v>
      </c>
      <c r="DY654">
        <v>0</v>
      </c>
      <c r="DZ654" t="s">
        <v>1809</v>
      </c>
      <c r="EA654">
        <v>1</v>
      </c>
      <c r="EB654">
        <v>0</v>
      </c>
      <c r="EC654">
        <v>0</v>
      </c>
      <c r="ED654">
        <v>0</v>
      </c>
      <c r="EE654">
        <v>0</v>
      </c>
      <c r="EF654">
        <v>0</v>
      </c>
      <c r="EG654">
        <v>1</v>
      </c>
      <c r="EH654">
        <v>0</v>
      </c>
      <c r="EI654">
        <v>0</v>
      </c>
      <c r="EJ654">
        <v>0</v>
      </c>
      <c r="EK654">
        <v>0</v>
      </c>
      <c r="EL654">
        <v>1</v>
      </c>
      <c r="EM654">
        <v>1</v>
      </c>
      <c r="EN654">
        <v>0</v>
      </c>
      <c r="EO654">
        <v>1</v>
      </c>
      <c r="EP654">
        <v>0</v>
      </c>
      <c r="EQ654">
        <v>0</v>
      </c>
      <c r="ER654">
        <v>1</v>
      </c>
      <c r="ES654">
        <v>1</v>
      </c>
      <c r="ET654">
        <v>0</v>
      </c>
      <c r="EU654">
        <v>0</v>
      </c>
      <c r="EV654">
        <v>0</v>
      </c>
      <c r="EW654">
        <v>0</v>
      </c>
    </row>
    <row r="655" spans="1:153" x14ac:dyDescent="0.35">
      <c r="A655" t="s">
        <v>1575</v>
      </c>
      <c r="B655" s="1">
        <v>43201</v>
      </c>
      <c r="C655" s="1">
        <v>43207</v>
      </c>
      <c r="D655">
        <v>1</v>
      </c>
      <c r="E655">
        <v>0</v>
      </c>
      <c r="F655">
        <v>0</v>
      </c>
      <c r="G655">
        <v>0</v>
      </c>
      <c r="H655">
        <v>1</v>
      </c>
      <c r="I655">
        <v>0</v>
      </c>
      <c r="J655">
        <v>1</v>
      </c>
      <c r="K655">
        <v>2</v>
      </c>
      <c r="L655">
        <v>0</v>
      </c>
      <c r="M655">
        <v>1</v>
      </c>
      <c r="N655">
        <v>1</v>
      </c>
      <c r="O655">
        <v>1</v>
      </c>
      <c r="P655">
        <v>1</v>
      </c>
      <c r="Q655">
        <v>0</v>
      </c>
      <c r="R655">
        <v>0</v>
      </c>
      <c r="S655">
        <v>0</v>
      </c>
      <c r="T655">
        <v>0</v>
      </c>
      <c r="U655">
        <v>1</v>
      </c>
      <c r="V655">
        <v>1</v>
      </c>
      <c r="W655">
        <v>1</v>
      </c>
      <c r="X655">
        <v>0</v>
      </c>
      <c r="Y655">
        <v>1</v>
      </c>
      <c r="Z655">
        <v>1</v>
      </c>
      <c r="AA655">
        <v>1</v>
      </c>
      <c r="AB655">
        <v>1</v>
      </c>
      <c r="AC655">
        <v>1</v>
      </c>
      <c r="AD655">
        <v>1</v>
      </c>
      <c r="AE655">
        <v>1</v>
      </c>
      <c r="AF655">
        <v>1</v>
      </c>
      <c r="AG655">
        <v>0</v>
      </c>
      <c r="AH655">
        <v>0</v>
      </c>
      <c r="AI655">
        <v>0</v>
      </c>
      <c r="AJ655">
        <v>0</v>
      </c>
      <c r="AK655">
        <v>0</v>
      </c>
      <c r="AL655">
        <v>1</v>
      </c>
      <c r="AM655">
        <v>0</v>
      </c>
      <c r="AN655">
        <v>1</v>
      </c>
      <c r="AO655">
        <v>1</v>
      </c>
      <c r="AP655">
        <v>0</v>
      </c>
      <c r="AQ655">
        <v>1</v>
      </c>
      <c r="AR655">
        <v>0</v>
      </c>
      <c r="AS655">
        <v>0</v>
      </c>
      <c r="AT655">
        <v>0</v>
      </c>
      <c r="AU655">
        <v>0</v>
      </c>
      <c r="AV655">
        <v>1</v>
      </c>
      <c r="AW655">
        <v>0</v>
      </c>
      <c r="AX655">
        <v>0</v>
      </c>
      <c r="AY655">
        <v>0</v>
      </c>
      <c r="AZ655">
        <v>0</v>
      </c>
      <c r="BA655" t="s">
        <v>1809</v>
      </c>
      <c r="BB655" t="s">
        <v>1809</v>
      </c>
      <c r="BC655" t="s">
        <v>1809</v>
      </c>
      <c r="BD655" t="s">
        <v>1809</v>
      </c>
      <c r="BE655" t="s">
        <v>1809</v>
      </c>
      <c r="BF655" t="s">
        <v>1809</v>
      </c>
      <c r="BG655" t="s">
        <v>1809</v>
      </c>
      <c r="BH655" t="s">
        <v>1809</v>
      </c>
      <c r="BI655" t="s">
        <v>1809</v>
      </c>
      <c r="BJ655" t="s">
        <v>1809</v>
      </c>
      <c r="BK655" t="s">
        <v>1809</v>
      </c>
      <c r="BL655" t="s">
        <v>1809</v>
      </c>
      <c r="BM655" t="s">
        <v>1809</v>
      </c>
      <c r="BN655" t="s">
        <v>1809</v>
      </c>
      <c r="BO655" t="s">
        <v>1809</v>
      </c>
      <c r="BP655" t="s">
        <v>1809</v>
      </c>
      <c r="BQ655" t="s">
        <v>1809</v>
      </c>
      <c r="BR655" t="s">
        <v>1809</v>
      </c>
      <c r="BS655" t="s">
        <v>1809</v>
      </c>
      <c r="BT655" t="s">
        <v>1809</v>
      </c>
      <c r="BU655" t="s">
        <v>1809</v>
      </c>
      <c r="BV655">
        <v>0</v>
      </c>
      <c r="BW655" t="s">
        <v>1809</v>
      </c>
      <c r="BX655" t="s">
        <v>1809</v>
      </c>
      <c r="BY655" t="s">
        <v>1809</v>
      </c>
      <c r="BZ655" t="s">
        <v>1809</v>
      </c>
      <c r="CA655" t="s">
        <v>1809</v>
      </c>
      <c r="CB655" t="s">
        <v>1809</v>
      </c>
      <c r="CC655" t="s">
        <v>1809</v>
      </c>
      <c r="CD655" t="s">
        <v>1809</v>
      </c>
      <c r="CE655" t="s">
        <v>1809</v>
      </c>
      <c r="CF655" t="s">
        <v>1809</v>
      </c>
      <c r="CG655" t="s">
        <v>1809</v>
      </c>
      <c r="CH655">
        <v>0</v>
      </c>
      <c r="CI655" t="s">
        <v>1809</v>
      </c>
      <c r="CJ655" t="s">
        <v>1809</v>
      </c>
      <c r="CK655" t="s">
        <v>1809</v>
      </c>
      <c r="CL655" t="s">
        <v>1809</v>
      </c>
      <c r="CM655" t="s">
        <v>1809</v>
      </c>
      <c r="CN655" t="s">
        <v>1809</v>
      </c>
      <c r="CO655" t="s">
        <v>1809</v>
      </c>
      <c r="CP655" t="s">
        <v>1809</v>
      </c>
      <c r="CQ655" t="s">
        <v>1809</v>
      </c>
      <c r="CR655" t="s">
        <v>1809</v>
      </c>
      <c r="CS655" t="s">
        <v>1809</v>
      </c>
      <c r="CT655" t="s">
        <v>1809</v>
      </c>
      <c r="CU655" t="s">
        <v>1809</v>
      </c>
      <c r="CV655" t="s">
        <v>1809</v>
      </c>
      <c r="CW655" t="s">
        <v>1809</v>
      </c>
      <c r="CX655" t="s">
        <v>1809</v>
      </c>
      <c r="CY655" t="s">
        <v>1809</v>
      </c>
      <c r="CZ655" t="s">
        <v>1809</v>
      </c>
      <c r="DA655" t="s">
        <v>1809</v>
      </c>
      <c r="DB655" t="s">
        <v>1809</v>
      </c>
      <c r="DC655" t="s">
        <v>1809</v>
      </c>
      <c r="DD655" t="s">
        <v>1809</v>
      </c>
      <c r="DE655" t="s">
        <v>1809</v>
      </c>
      <c r="DF655" t="s">
        <v>1809</v>
      </c>
      <c r="DG655" t="s">
        <v>1809</v>
      </c>
      <c r="DH655" t="s">
        <v>1809</v>
      </c>
      <c r="DI655" t="s">
        <v>1809</v>
      </c>
      <c r="DJ655" t="s">
        <v>1809</v>
      </c>
      <c r="DK655" t="s">
        <v>1809</v>
      </c>
      <c r="DL655" t="s">
        <v>1809</v>
      </c>
      <c r="DM655" t="s">
        <v>1809</v>
      </c>
      <c r="DN655" t="s">
        <v>1809</v>
      </c>
      <c r="DO655" t="s">
        <v>1809</v>
      </c>
      <c r="DP655" t="s">
        <v>1809</v>
      </c>
      <c r="DQ655" t="s">
        <v>1809</v>
      </c>
      <c r="DR655" t="s">
        <v>1809</v>
      </c>
      <c r="DS655" t="s">
        <v>1809</v>
      </c>
      <c r="DT655" t="s">
        <v>1809</v>
      </c>
      <c r="DU655" t="s">
        <v>1809</v>
      </c>
      <c r="DV655" t="s">
        <v>1809</v>
      </c>
      <c r="DW655">
        <v>0</v>
      </c>
      <c r="DX655">
        <v>0</v>
      </c>
      <c r="DY655">
        <v>0</v>
      </c>
      <c r="DZ655" t="s">
        <v>1809</v>
      </c>
      <c r="EA655">
        <v>1</v>
      </c>
      <c r="EB655">
        <v>0</v>
      </c>
      <c r="EC655">
        <v>0</v>
      </c>
      <c r="ED655">
        <v>0</v>
      </c>
      <c r="EE655">
        <v>0</v>
      </c>
      <c r="EF655">
        <v>0</v>
      </c>
      <c r="EG655">
        <v>1</v>
      </c>
      <c r="EH655">
        <v>0</v>
      </c>
      <c r="EI655">
        <v>0</v>
      </c>
      <c r="EJ655">
        <v>0</v>
      </c>
      <c r="EK655">
        <v>0</v>
      </c>
      <c r="EL655">
        <v>1</v>
      </c>
      <c r="EM655">
        <v>1</v>
      </c>
      <c r="EN655">
        <v>0</v>
      </c>
      <c r="EO655">
        <v>1</v>
      </c>
      <c r="EP655">
        <v>0</v>
      </c>
      <c r="EQ655">
        <v>0</v>
      </c>
      <c r="ER655">
        <v>1</v>
      </c>
      <c r="ES655">
        <v>1</v>
      </c>
      <c r="ET655">
        <v>0</v>
      </c>
      <c r="EU655">
        <v>0</v>
      </c>
      <c r="EV655">
        <v>0</v>
      </c>
      <c r="EW655">
        <v>0</v>
      </c>
    </row>
    <row r="656" spans="1:153" x14ac:dyDescent="0.35">
      <c r="A656" t="s">
        <v>1575</v>
      </c>
      <c r="B656" s="1">
        <v>43208</v>
      </c>
      <c r="C656" s="1">
        <v>43789</v>
      </c>
      <c r="D656">
        <v>1</v>
      </c>
      <c r="E656">
        <v>0</v>
      </c>
      <c r="F656">
        <v>0</v>
      </c>
      <c r="G656">
        <v>0</v>
      </c>
      <c r="H656">
        <v>1</v>
      </c>
      <c r="I656">
        <v>0</v>
      </c>
      <c r="J656">
        <v>1</v>
      </c>
      <c r="K656">
        <v>2</v>
      </c>
      <c r="L656">
        <v>0</v>
      </c>
      <c r="M656">
        <v>1</v>
      </c>
      <c r="N656">
        <v>1</v>
      </c>
      <c r="O656">
        <v>1</v>
      </c>
      <c r="P656">
        <v>1</v>
      </c>
      <c r="Q656">
        <v>0</v>
      </c>
      <c r="R656">
        <v>0</v>
      </c>
      <c r="S656">
        <v>0</v>
      </c>
      <c r="T656">
        <v>0</v>
      </c>
      <c r="U656">
        <v>1</v>
      </c>
      <c r="V656">
        <v>1</v>
      </c>
      <c r="W656">
        <v>1</v>
      </c>
      <c r="X656">
        <v>0</v>
      </c>
      <c r="Y656">
        <v>1</v>
      </c>
      <c r="Z656">
        <v>1</v>
      </c>
      <c r="AA656">
        <v>1</v>
      </c>
      <c r="AB656">
        <v>1</v>
      </c>
      <c r="AC656">
        <v>1</v>
      </c>
      <c r="AD656">
        <v>1</v>
      </c>
      <c r="AE656">
        <v>1</v>
      </c>
      <c r="AF656">
        <v>1</v>
      </c>
      <c r="AG656">
        <v>0</v>
      </c>
      <c r="AH656">
        <v>0</v>
      </c>
      <c r="AI656">
        <v>0</v>
      </c>
      <c r="AJ656">
        <v>0</v>
      </c>
      <c r="AK656">
        <v>0</v>
      </c>
      <c r="AL656">
        <v>1</v>
      </c>
      <c r="AM656">
        <v>0</v>
      </c>
      <c r="AN656">
        <v>1</v>
      </c>
      <c r="AO656">
        <v>1</v>
      </c>
      <c r="AP656">
        <v>0</v>
      </c>
      <c r="AQ656">
        <v>1</v>
      </c>
      <c r="AR656">
        <v>0</v>
      </c>
      <c r="AS656">
        <v>0</v>
      </c>
      <c r="AT656">
        <v>0</v>
      </c>
      <c r="AU656">
        <v>0</v>
      </c>
      <c r="AV656">
        <v>1</v>
      </c>
      <c r="AW656">
        <v>0</v>
      </c>
      <c r="AX656">
        <v>0</v>
      </c>
      <c r="AY656">
        <v>0</v>
      </c>
      <c r="AZ656">
        <v>0</v>
      </c>
      <c r="BA656" t="s">
        <v>1809</v>
      </c>
      <c r="BB656" t="s">
        <v>1809</v>
      </c>
      <c r="BC656" t="s">
        <v>1809</v>
      </c>
      <c r="BD656" t="s">
        <v>1809</v>
      </c>
      <c r="BE656" t="s">
        <v>1809</v>
      </c>
      <c r="BF656" t="s">
        <v>1809</v>
      </c>
      <c r="BG656" t="s">
        <v>1809</v>
      </c>
      <c r="BH656" t="s">
        <v>1809</v>
      </c>
      <c r="BI656" t="s">
        <v>1809</v>
      </c>
      <c r="BJ656" t="s">
        <v>1809</v>
      </c>
      <c r="BK656" t="s">
        <v>1809</v>
      </c>
      <c r="BL656" t="s">
        <v>1809</v>
      </c>
      <c r="BM656" t="s">
        <v>1809</v>
      </c>
      <c r="BN656" t="s">
        <v>1809</v>
      </c>
      <c r="BO656" t="s">
        <v>1809</v>
      </c>
      <c r="BP656" t="s">
        <v>1809</v>
      </c>
      <c r="BQ656" t="s">
        <v>1809</v>
      </c>
      <c r="BR656" t="s">
        <v>1809</v>
      </c>
      <c r="BS656" t="s">
        <v>1809</v>
      </c>
      <c r="BT656" t="s">
        <v>1809</v>
      </c>
      <c r="BU656" t="s">
        <v>1809</v>
      </c>
      <c r="BV656">
        <v>0</v>
      </c>
      <c r="BW656" t="s">
        <v>1809</v>
      </c>
      <c r="BX656" t="s">
        <v>1809</v>
      </c>
      <c r="BY656" t="s">
        <v>1809</v>
      </c>
      <c r="BZ656" t="s">
        <v>1809</v>
      </c>
      <c r="CA656" t="s">
        <v>1809</v>
      </c>
      <c r="CB656" t="s">
        <v>1809</v>
      </c>
      <c r="CC656" t="s">
        <v>1809</v>
      </c>
      <c r="CD656" t="s">
        <v>1809</v>
      </c>
      <c r="CE656" t="s">
        <v>1809</v>
      </c>
      <c r="CF656" t="s">
        <v>1809</v>
      </c>
      <c r="CG656" t="s">
        <v>1809</v>
      </c>
      <c r="CH656">
        <v>0</v>
      </c>
      <c r="CI656" t="s">
        <v>1809</v>
      </c>
      <c r="CJ656" t="s">
        <v>1809</v>
      </c>
      <c r="CK656" t="s">
        <v>1809</v>
      </c>
      <c r="CL656" t="s">
        <v>1809</v>
      </c>
      <c r="CM656" t="s">
        <v>1809</v>
      </c>
      <c r="CN656" t="s">
        <v>1809</v>
      </c>
      <c r="CO656" t="s">
        <v>1809</v>
      </c>
      <c r="CP656" t="s">
        <v>1809</v>
      </c>
      <c r="CQ656" t="s">
        <v>1809</v>
      </c>
      <c r="CR656" t="s">
        <v>1809</v>
      </c>
      <c r="CS656" t="s">
        <v>1809</v>
      </c>
      <c r="CT656" t="s">
        <v>1809</v>
      </c>
      <c r="CU656" t="s">
        <v>1809</v>
      </c>
      <c r="CV656" t="s">
        <v>1809</v>
      </c>
      <c r="CW656" t="s">
        <v>1809</v>
      </c>
      <c r="CX656" t="s">
        <v>1809</v>
      </c>
      <c r="CY656" t="s">
        <v>1809</v>
      </c>
      <c r="CZ656" t="s">
        <v>1809</v>
      </c>
      <c r="DA656" t="s">
        <v>1809</v>
      </c>
      <c r="DB656" t="s">
        <v>1809</v>
      </c>
      <c r="DC656" t="s">
        <v>1809</v>
      </c>
      <c r="DD656" t="s">
        <v>1809</v>
      </c>
      <c r="DE656" t="s">
        <v>1809</v>
      </c>
      <c r="DF656" t="s">
        <v>1809</v>
      </c>
      <c r="DG656" t="s">
        <v>1809</v>
      </c>
      <c r="DH656" t="s">
        <v>1809</v>
      </c>
      <c r="DI656" t="s">
        <v>1809</v>
      </c>
      <c r="DJ656" t="s">
        <v>1809</v>
      </c>
      <c r="DK656" t="s">
        <v>1809</v>
      </c>
      <c r="DL656" t="s">
        <v>1809</v>
      </c>
      <c r="DM656" t="s">
        <v>1809</v>
      </c>
      <c r="DN656" t="s">
        <v>1809</v>
      </c>
      <c r="DO656" t="s">
        <v>1809</v>
      </c>
      <c r="DP656" t="s">
        <v>1809</v>
      </c>
      <c r="DQ656" t="s">
        <v>1809</v>
      </c>
      <c r="DR656" t="s">
        <v>1809</v>
      </c>
      <c r="DS656" t="s">
        <v>1809</v>
      </c>
      <c r="DT656" t="s">
        <v>1809</v>
      </c>
      <c r="DU656" t="s">
        <v>1809</v>
      </c>
      <c r="DV656" t="s">
        <v>1809</v>
      </c>
      <c r="DW656">
        <v>0</v>
      </c>
      <c r="DX656">
        <v>0</v>
      </c>
      <c r="DY656">
        <v>0</v>
      </c>
      <c r="DZ656" t="s">
        <v>1809</v>
      </c>
      <c r="EA656">
        <v>1</v>
      </c>
      <c r="EB656">
        <v>0</v>
      </c>
      <c r="EC656">
        <v>0</v>
      </c>
      <c r="ED656">
        <v>0</v>
      </c>
      <c r="EE656">
        <v>0</v>
      </c>
      <c r="EF656">
        <v>0</v>
      </c>
      <c r="EG656">
        <v>1</v>
      </c>
      <c r="EH656">
        <v>0</v>
      </c>
      <c r="EI656">
        <v>0</v>
      </c>
      <c r="EJ656">
        <v>0</v>
      </c>
      <c r="EK656">
        <v>0</v>
      </c>
      <c r="EL656">
        <v>1</v>
      </c>
      <c r="EM656">
        <v>1</v>
      </c>
      <c r="EN656">
        <v>0</v>
      </c>
      <c r="EO656">
        <v>1</v>
      </c>
      <c r="EP656">
        <v>0</v>
      </c>
      <c r="EQ656">
        <v>0</v>
      </c>
      <c r="ER656">
        <v>1</v>
      </c>
      <c r="ES656">
        <v>1</v>
      </c>
      <c r="ET656">
        <v>0</v>
      </c>
      <c r="EU656">
        <v>0</v>
      </c>
      <c r="EV656">
        <v>0</v>
      </c>
      <c r="EW656">
        <v>0</v>
      </c>
    </row>
    <row r="657" spans="1:153" x14ac:dyDescent="0.35">
      <c r="A657" t="s">
        <v>1575</v>
      </c>
      <c r="B657" s="1">
        <v>43790</v>
      </c>
      <c r="C657" s="1">
        <v>43795</v>
      </c>
      <c r="D657">
        <v>1</v>
      </c>
      <c r="E657">
        <v>0</v>
      </c>
      <c r="F657">
        <v>0</v>
      </c>
      <c r="G657">
        <v>0</v>
      </c>
      <c r="H657">
        <v>1</v>
      </c>
      <c r="I657">
        <v>0</v>
      </c>
      <c r="J657">
        <v>1</v>
      </c>
      <c r="K657">
        <v>2</v>
      </c>
      <c r="L657">
        <v>0</v>
      </c>
      <c r="M657">
        <v>1</v>
      </c>
      <c r="N657">
        <v>1</v>
      </c>
      <c r="O657">
        <v>1</v>
      </c>
      <c r="P657">
        <v>1</v>
      </c>
      <c r="Q657">
        <v>0</v>
      </c>
      <c r="R657">
        <v>0</v>
      </c>
      <c r="S657">
        <v>0</v>
      </c>
      <c r="T657">
        <v>0</v>
      </c>
      <c r="U657">
        <v>1</v>
      </c>
      <c r="V657">
        <v>1</v>
      </c>
      <c r="W657">
        <v>1</v>
      </c>
      <c r="X657">
        <v>0</v>
      </c>
      <c r="Y657">
        <v>1</v>
      </c>
      <c r="Z657">
        <v>1</v>
      </c>
      <c r="AA657">
        <v>1</v>
      </c>
      <c r="AB657">
        <v>1</v>
      </c>
      <c r="AC657">
        <v>1</v>
      </c>
      <c r="AD657">
        <v>1</v>
      </c>
      <c r="AE657">
        <v>1</v>
      </c>
      <c r="AF657">
        <v>1</v>
      </c>
      <c r="AG657">
        <v>0</v>
      </c>
      <c r="AH657">
        <v>0</v>
      </c>
      <c r="AI657">
        <v>0</v>
      </c>
      <c r="AJ657">
        <v>0</v>
      </c>
      <c r="AK657">
        <v>0</v>
      </c>
      <c r="AL657">
        <v>1</v>
      </c>
      <c r="AM657">
        <v>0</v>
      </c>
      <c r="AN657">
        <v>1</v>
      </c>
      <c r="AO657">
        <v>1</v>
      </c>
      <c r="AP657">
        <v>0</v>
      </c>
      <c r="AQ657">
        <v>1</v>
      </c>
      <c r="AR657">
        <v>0</v>
      </c>
      <c r="AS657">
        <v>0</v>
      </c>
      <c r="AT657">
        <v>0</v>
      </c>
      <c r="AU657">
        <v>0</v>
      </c>
      <c r="AV657">
        <v>1</v>
      </c>
      <c r="AW657">
        <v>0</v>
      </c>
      <c r="AX657">
        <v>0</v>
      </c>
      <c r="AY657">
        <v>0</v>
      </c>
      <c r="AZ657">
        <v>0</v>
      </c>
      <c r="BA657" t="s">
        <v>1809</v>
      </c>
      <c r="BB657" t="s">
        <v>1809</v>
      </c>
      <c r="BC657" t="s">
        <v>1809</v>
      </c>
      <c r="BD657" t="s">
        <v>1809</v>
      </c>
      <c r="BE657" t="s">
        <v>1809</v>
      </c>
      <c r="BF657" t="s">
        <v>1809</v>
      </c>
      <c r="BG657" t="s">
        <v>1809</v>
      </c>
      <c r="BH657" t="s">
        <v>1809</v>
      </c>
      <c r="BI657" t="s">
        <v>1809</v>
      </c>
      <c r="BJ657" t="s">
        <v>1809</v>
      </c>
      <c r="BK657" t="s">
        <v>1809</v>
      </c>
      <c r="BL657" t="s">
        <v>1809</v>
      </c>
      <c r="BM657" t="s">
        <v>1809</v>
      </c>
      <c r="BN657" t="s">
        <v>1809</v>
      </c>
      <c r="BO657" t="s">
        <v>1809</v>
      </c>
      <c r="BP657" t="s">
        <v>1809</v>
      </c>
      <c r="BQ657" t="s">
        <v>1809</v>
      </c>
      <c r="BR657" t="s">
        <v>1809</v>
      </c>
      <c r="BS657" t="s">
        <v>1809</v>
      </c>
      <c r="BT657" t="s">
        <v>1809</v>
      </c>
      <c r="BU657" t="s">
        <v>1809</v>
      </c>
      <c r="BV657">
        <v>0</v>
      </c>
      <c r="BW657" t="s">
        <v>1809</v>
      </c>
      <c r="BX657" t="s">
        <v>1809</v>
      </c>
      <c r="BY657" t="s">
        <v>1809</v>
      </c>
      <c r="BZ657" t="s">
        <v>1809</v>
      </c>
      <c r="CA657" t="s">
        <v>1809</v>
      </c>
      <c r="CB657" t="s">
        <v>1809</v>
      </c>
      <c r="CC657" t="s">
        <v>1809</v>
      </c>
      <c r="CD657" t="s">
        <v>1809</v>
      </c>
      <c r="CE657" t="s">
        <v>1809</v>
      </c>
      <c r="CF657" t="s">
        <v>1809</v>
      </c>
      <c r="CG657" t="s">
        <v>1809</v>
      </c>
      <c r="CH657">
        <v>0</v>
      </c>
      <c r="CI657" t="s">
        <v>1809</v>
      </c>
      <c r="CJ657" t="s">
        <v>1809</v>
      </c>
      <c r="CK657" t="s">
        <v>1809</v>
      </c>
      <c r="CL657" t="s">
        <v>1809</v>
      </c>
      <c r="CM657" t="s">
        <v>1809</v>
      </c>
      <c r="CN657" t="s">
        <v>1809</v>
      </c>
      <c r="CO657" t="s">
        <v>1809</v>
      </c>
      <c r="CP657" t="s">
        <v>1809</v>
      </c>
      <c r="CQ657" t="s">
        <v>1809</v>
      </c>
      <c r="CR657" t="s">
        <v>1809</v>
      </c>
      <c r="CS657" t="s">
        <v>1809</v>
      </c>
      <c r="CT657" t="s">
        <v>1809</v>
      </c>
      <c r="CU657" t="s">
        <v>1809</v>
      </c>
      <c r="CV657" t="s">
        <v>1809</v>
      </c>
      <c r="CW657" t="s">
        <v>1809</v>
      </c>
      <c r="CX657" t="s">
        <v>1809</v>
      </c>
      <c r="CY657" t="s">
        <v>1809</v>
      </c>
      <c r="CZ657" t="s">
        <v>1809</v>
      </c>
      <c r="DA657" t="s">
        <v>1809</v>
      </c>
      <c r="DB657" t="s">
        <v>1809</v>
      </c>
      <c r="DC657" t="s">
        <v>1809</v>
      </c>
      <c r="DD657" t="s">
        <v>1809</v>
      </c>
      <c r="DE657" t="s">
        <v>1809</v>
      </c>
      <c r="DF657" t="s">
        <v>1809</v>
      </c>
      <c r="DG657" t="s">
        <v>1809</v>
      </c>
      <c r="DH657" t="s">
        <v>1809</v>
      </c>
      <c r="DI657" t="s">
        <v>1809</v>
      </c>
      <c r="DJ657" t="s">
        <v>1809</v>
      </c>
      <c r="DK657" t="s">
        <v>1809</v>
      </c>
      <c r="DL657" t="s">
        <v>1809</v>
      </c>
      <c r="DM657" t="s">
        <v>1809</v>
      </c>
      <c r="DN657" t="s">
        <v>1809</v>
      </c>
      <c r="DO657" t="s">
        <v>1809</v>
      </c>
      <c r="DP657" t="s">
        <v>1809</v>
      </c>
      <c r="DQ657" t="s">
        <v>1809</v>
      </c>
      <c r="DR657" t="s">
        <v>1809</v>
      </c>
      <c r="DS657" t="s">
        <v>1809</v>
      </c>
      <c r="DT657" t="s">
        <v>1809</v>
      </c>
      <c r="DU657" t="s">
        <v>1809</v>
      </c>
      <c r="DV657" t="s">
        <v>1809</v>
      </c>
      <c r="DW657">
        <v>0</v>
      </c>
      <c r="DX657">
        <v>0</v>
      </c>
      <c r="DY657">
        <v>0</v>
      </c>
      <c r="DZ657" t="s">
        <v>1809</v>
      </c>
      <c r="EA657">
        <v>1</v>
      </c>
      <c r="EB657">
        <v>0</v>
      </c>
      <c r="EC657">
        <v>0</v>
      </c>
      <c r="ED657">
        <v>0</v>
      </c>
      <c r="EE657">
        <v>0</v>
      </c>
      <c r="EF657">
        <v>0</v>
      </c>
      <c r="EG657">
        <v>1</v>
      </c>
      <c r="EH657">
        <v>0</v>
      </c>
      <c r="EI657">
        <v>0</v>
      </c>
      <c r="EJ657">
        <v>0</v>
      </c>
      <c r="EK657">
        <v>0</v>
      </c>
      <c r="EL657">
        <v>1</v>
      </c>
      <c r="EM657">
        <v>1</v>
      </c>
      <c r="EN657">
        <v>0</v>
      </c>
      <c r="EO657">
        <v>1</v>
      </c>
      <c r="EP657">
        <v>0</v>
      </c>
      <c r="EQ657">
        <v>0</v>
      </c>
      <c r="ER657">
        <v>1</v>
      </c>
      <c r="ES657">
        <v>1</v>
      </c>
      <c r="ET657">
        <v>0</v>
      </c>
      <c r="EU657">
        <v>0</v>
      </c>
      <c r="EV657">
        <v>0</v>
      </c>
      <c r="EW657">
        <v>0</v>
      </c>
    </row>
    <row r="658" spans="1:153" x14ac:dyDescent="0.35">
      <c r="A658" t="s">
        <v>1575</v>
      </c>
      <c r="B658" s="1">
        <v>43796</v>
      </c>
      <c r="C658" s="1">
        <v>43830</v>
      </c>
      <c r="D658">
        <v>1</v>
      </c>
      <c r="E658">
        <v>0</v>
      </c>
      <c r="F658">
        <v>0</v>
      </c>
      <c r="G658">
        <v>0</v>
      </c>
      <c r="H658">
        <v>1</v>
      </c>
      <c r="I658">
        <v>0</v>
      </c>
      <c r="J658">
        <v>1</v>
      </c>
      <c r="K658">
        <v>2</v>
      </c>
      <c r="L658">
        <v>0</v>
      </c>
      <c r="M658">
        <v>1</v>
      </c>
      <c r="N658">
        <v>1</v>
      </c>
      <c r="O658">
        <v>1</v>
      </c>
      <c r="P658">
        <v>1</v>
      </c>
      <c r="Q658">
        <v>0</v>
      </c>
      <c r="R658">
        <v>0</v>
      </c>
      <c r="S658">
        <v>0</v>
      </c>
      <c r="T658">
        <v>0</v>
      </c>
      <c r="U658">
        <v>1</v>
      </c>
      <c r="V658">
        <v>1</v>
      </c>
      <c r="W658">
        <v>1</v>
      </c>
      <c r="X658">
        <v>0</v>
      </c>
      <c r="Y658">
        <v>1</v>
      </c>
      <c r="Z658">
        <v>1</v>
      </c>
      <c r="AA658">
        <v>1</v>
      </c>
      <c r="AB658">
        <v>1</v>
      </c>
      <c r="AC658">
        <v>1</v>
      </c>
      <c r="AD658">
        <v>1</v>
      </c>
      <c r="AE658">
        <v>1</v>
      </c>
      <c r="AF658">
        <v>1</v>
      </c>
      <c r="AG658">
        <v>0</v>
      </c>
      <c r="AH658">
        <v>0</v>
      </c>
      <c r="AI658">
        <v>0</v>
      </c>
      <c r="AJ658">
        <v>0</v>
      </c>
      <c r="AK658">
        <v>0</v>
      </c>
      <c r="AL658">
        <v>1</v>
      </c>
      <c r="AM658">
        <v>0</v>
      </c>
      <c r="AN658">
        <v>1</v>
      </c>
      <c r="AO658">
        <v>1</v>
      </c>
      <c r="AP658">
        <v>0</v>
      </c>
      <c r="AQ658">
        <v>1</v>
      </c>
      <c r="AR658">
        <v>0</v>
      </c>
      <c r="AS658">
        <v>0</v>
      </c>
      <c r="AT658">
        <v>0</v>
      </c>
      <c r="AU658">
        <v>0</v>
      </c>
      <c r="AV658">
        <v>1</v>
      </c>
      <c r="AW658">
        <v>0</v>
      </c>
      <c r="AX658">
        <v>0</v>
      </c>
      <c r="AY658">
        <v>0</v>
      </c>
      <c r="AZ658">
        <v>0</v>
      </c>
      <c r="BA658" t="s">
        <v>1809</v>
      </c>
      <c r="BB658" t="s">
        <v>1809</v>
      </c>
      <c r="BC658" t="s">
        <v>1809</v>
      </c>
      <c r="BD658" t="s">
        <v>1809</v>
      </c>
      <c r="BE658" t="s">
        <v>1809</v>
      </c>
      <c r="BF658" t="s">
        <v>1809</v>
      </c>
      <c r="BG658" t="s">
        <v>1809</v>
      </c>
      <c r="BH658" t="s">
        <v>1809</v>
      </c>
      <c r="BI658" t="s">
        <v>1809</v>
      </c>
      <c r="BJ658" t="s">
        <v>1809</v>
      </c>
      <c r="BK658" t="s">
        <v>1809</v>
      </c>
      <c r="BL658" t="s">
        <v>1809</v>
      </c>
      <c r="BM658" t="s">
        <v>1809</v>
      </c>
      <c r="BN658" t="s">
        <v>1809</v>
      </c>
      <c r="BO658" t="s">
        <v>1809</v>
      </c>
      <c r="BP658" t="s">
        <v>1809</v>
      </c>
      <c r="BQ658" t="s">
        <v>1809</v>
      </c>
      <c r="BR658" t="s">
        <v>1809</v>
      </c>
      <c r="BS658" t="s">
        <v>1809</v>
      </c>
      <c r="BT658" t="s">
        <v>1809</v>
      </c>
      <c r="BU658" t="s">
        <v>1809</v>
      </c>
      <c r="BV658">
        <v>0</v>
      </c>
      <c r="BW658" t="s">
        <v>1809</v>
      </c>
      <c r="BX658" t="s">
        <v>1809</v>
      </c>
      <c r="BY658" t="s">
        <v>1809</v>
      </c>
      <c r="BZ658" t="s">
        <v>1809</v>
      </c>
      <c r="CA658" t="s">
        <v>1809</v>
      </c>
      <c r="CB658" t="s">
        <v>1809</v>
      </c>
      <c r="CC658" t="s">
        <v>1809</v>
      </c>
      <c r="CD658" t="s">
        <v>1809</v>
      </c>
      <c r="CE658" t="s">
        <v>1809</v>
      </c>
      <c r="CF658" t="s">
        <v>1809</v>
      </c>
      <c r="CG658" t="s">
        <v>1809</v>
      </c>
      <c r="CH658">
        <v>0</v>
      </c>
      <c r="CI658" t="s">
        <v>1809</v>
      </c>
      <c r="CJ658" t="s">
        <v>1809</v>
      </c>
      <c r="CK658" t="s">
        <v>1809</v>
      </c>
      <c r="CL658" t="s">
        <v>1809</v>
      </c>
      <c r="CM658" t="s">
        <v>1809</v>
      </c>
      <c r="CN658" t="s">
        <v>1809</v>
      </c>
      <c r="CO658" t="s">
        <v>1809</v>
      </c>
      <c r="CP658" t="s">
        <v>1809</v>
      </c>
      <c r="CQ658" t="s">
        <v>1809</v>
      </c>
      <c r="CR658" t="s">
        <v>1809</v>
      </c>
      <c r="CS658" t="s">
        <v>1809</v>
      </c>
      <c r="CT658" t="s">
        <v>1809</v>
      </c>
      <c r="CU658" t="s">
        <v>1809</v>
      </c>
      <c r="CV658" t="s">
        <v>1809</v>
      </c>
      <c r="CW658" t="s">
        <v>1809</v>
      </c>
      <c r="CX658" t="s">
        <v>1809</v>
      </c>
      <c r="CY658" t="s">
        <v>1809</v>
      </c>
      <c r="CZ658" t="s">
        <v>1809</v>
      </c>
      <c r="DA658" t="s">
        <v>1809</v>
      </c>
      <c r="DB658" t="s">
        <v>1809</v>
      </c>
      <c r="DC658" t="s">
        <v>1809</v>
      </c>
      <c r="DD658" t="s">
        <v>1809</v>
      </c>
      <c r="DE658" t="s">
        <v>1809</v>
      </c>
      <c r="DF658" t="s">
        <v>1809</v>
      </c>
      <c r="DG658" t="s">
        <v>1809</v>
      </c>
      <c r="DH658" t="s">
        <v>1809</v>
      </c>
      <c r="DI658" t="s">
        <v>1809</v>
      </c>
      <c r="DJ658" t="s">
        <v>1809</v>
      </c>
      <c r="DK658" t="s">
        <v>1809</v>
      </c>
      <c r="DL658" t="s">
        <v>1809</v>
      </c>
      <c r="DM658" t="s">
        <v>1809</v>
      </c>
      <c r="DN658" t="s">
        <v>1809</v>
      </c>
      <c r="DO658" t="s">
        <v>1809</v>
      </c>
      <c r="DP658" t="s">
        <v>1809</v>
      </c>
      <c r="DQ658" t="s">
        <v>1809</v>
      </c>
      <c r="DR658" t="s">
        <v>1809</v>
      </c>
      <c r="DS658" t="s">
        <v>1809</v>
      </c>
      <c r="DT658" t="s">
        <v>1809</v>
      </c>
      <c r="DU658" t="s">
        <v>1809</v>
      </c>
      <c r="DV658" t="s">
        <v>1809</v>
      </c>
      <c r="DW658">
        <v>0</v>
      </c>
      <c r="DX658">
        <v>0</v>
      </c>
      <c r="DY658">
        <v>0</v>
      </c>
      <c r="DZ658" t="s">
        <v>1809</v>
      </c>
      <c r="EA658">
        <v>1</v>
      </c>
      <c r="EB658">
        <v>0</v>
      </c>
      <c r="EC658">
        <v>0</v>
      </c>
      <c r="ED658">
        <v>0</v>
      </c>
      <c r="EE658">
        <v>0</v>
      </c>
      <c r="EF658">
        <v>0</v>
      </c>
      <c r="EG658">
        <v>1</v>
      </c>
      <c r="EH658">
        <v>0</v>
      </c>
      <c r="EI658">
        <v>0</v>
      </c>
      <c r="EJ658">
        <v>0</v>
      </c>
      <c r="EK658">
        <v>0</v>
      </c>
      <c r="EL658">
        <v>1</v>
      </c>
      <c r="EM658">
        <v>1</v>
      </c>
      <c r="EN658">
        <v>0</v>
      </c>
      <c r="EO658">
        <v>1</v>
      </c>
      <c r="EP658">
        <v>0</v>
      </c>
      <c r="EQ658">
        <v>0</v>
      </c>
      <c r="ER658">
        <v>1</v>
      </c>
      <c r="ES658">
        <v>1</v>
      </c>
      <c r="ET658">
        <v>0</v>
      </c>
      <c r="EU658">
        <v>0</v>
      </c>
      <c r="EV658">
        <v>0</v>
      </c>
      <c r="EW658">
        <v>0</v>
      </c>
    </row>
    <row r="659" spans="1:153" x14ac:dyDescent="0.35">
      <c r="A659" t="s">
        <v>1646</v>
      </c>
      <c r="B659" s="1">
        <v>41640</v>
      </c>
      <c r="C659" s="1">
        <v>41653</v>
      </c>
      <c r="D659">
        <v>1</v>
      </c>
      <c r="E659">
        <v>0</v>
      </c>
      <c r="F659">
        <v>0</v>
      </c>
      <c r="G659">
        <v>0</v>
      </c>
      <c r="H659">
        <v>1</v>
      </c>
      <c r="I659">
        <v>0</v>
      </c>
      <c r="J659">
        <v>1</v>
      </c>
      <c r="K659">
        <v>4</v>
      </c>
      <c r="L659">
        <v>0</v>
      </c>
      <c r="M659">
        <v>1</v>
      </c>
      <c r="N659">
        <v>1</v>
      </c>
      <c r="O659">
        <v>1</v>
      </c>
      <c r="P659">
        <v>0</v>
      </c>
      <c r="Q659">
        <v>0</v>
      </c>
      <c r="R659">
        <v>1</v>
      </c>
      <c r="S659">
        <v>0</v>
      </c>
      <c r="T659">
        <v>0</v>
      </c>
      <c r="U659">
        <v>0</v>
      </c>
      <c r="V659">
        <v>0</v>
      </c>
      <c r="W659">
        <v>1</v>
      </c>
      <c r="X659">
        <v>0</v>
      </c>
      <c r="Y659">
        <v>0</v>
      </c>
      <c r="Z659" t="s">
        <v>1809</v>
      </c>
      <c r="AA659" t="s">
        <v>1809</v>
      </c>
      <c r="AB659" t="s">
        <v>1809</v>
      </c>
      <c r="AC659" t="s">
        <v>1809</v>
      </c>
      <c r="AD659" t="s">
        <v>1809</v>
      </c>
      <c r="AE659" t="s">
        <v>1809</v>
      </c>
      <c r="AF659" t="s">
        <v>1809</v>
      </c>
      <c r="AG659" t="s">
        <v>1809</v>
      </c>
      <c r="AH659" t="s">
        <v>1809</v>
      </c>
      <c r="AI659" t="s">
        <v>1809</v>
      </c>
      <c r="AJ659" t="s">
        <v>1809</v>
      </c>
      <c r="AK659" t="s">
        <v>1809</v>
      </c>
      <c r="AL659" t="s">
        <v>1809</v>
      </c>
      <c r="AM659" t="s">
        <v>1809</v>
      </c>
      <c r="AN659">
        <v>0</v>
      </c>
      <c r="AO659">
        <v>0</v>
      </c>
      <c r="AP659" t="s">
        <v>1809</v>
      </c>
      <c r="AQ659" t="s">
        <v>1809</v>
      </c>
      <c r="AR659" t="s">
        <v>1809</v>
      </c>
      <c r="AS659" t="s">
        <v>1809</v>
      </c>
      <c r="AT659" t="s">
        <v>1809</v>
      </c>
      <c r="AU659" t="s">
        <v>1809</v>
      </c>
      <c r="AV659" t="s">
        <v>1809</v>
      </c>
      <c r="AW659" t="s">
        <v>1809</v>
      </c>
      <c r="AX659" t="s">
        <v>1809</v>
      </c>
      <c r="AY659" t="s">
        <v>1809</v>
      </c>
      <c r="AZ659">
        <v>0</v>
      </c>
      <c r="BA659" t="s">
        <v>1809</v>
      </c>
      <c r="BB659" t="s">
        <v>1809</v>
      </c>
      <c r="BC659" t="s">
        <v>1809</v>
      </c>
      <c r="BD659" t="s">
        <v>1809</v>
      </c>
      <c r="BE659" t="s">
        <v>1809</v>
      </c>
      <c r="BF659" t="s">
        <v>1809</v>
      </c>
      <c r="BG659" t="s">
        <v>1809</v>
      </c>
      <c r="BH659" t="s">
        <v>1809</v>
      </c>
      <c r="BI659" t="s">
        <v>1809</v>
      </c>
      <c r="BJ659" t="s">
        <v>1809</v>
      </c>
      <c r="BK659" t="s">
        <v>1809</v>
      </c>
      <c r="BL659" t="s">
        <v>1809</v>
      </c>
      <c r="BM659" t="s">
        <v>1809</v>
      </c>
      <c r="BN659" t="s">
        <v>1809</v>
      </c>
      <c r="BO659" t="s">
        <v>1809</v>
      </c>
      <c r="BP659" t="s">
        <v>1809</v>
      </c>
      <c r="BQ659" t="s">
        <v>1809</v>
      </c>
      <c r="BR659" t="s">
        <v>1809</v>
      </c>
      <c r="BS659" t="s">
        <v>1809</v>
      </c>
      <c r="BT659" t="s">
        <v>1809</v>
      </c>
      <c r="BU659" t="s">
        <v>1809</v>
      </c>
      <c r="BV659">
        <v>0</v>
      </c>
      <c r="BW659" t="s">
        <v>1809</v>
      </c>
      <c r="BX659" t="s">
        <v>1809</v>
      </c>
      <c r="BY659" t="s">
        <v>1809</v>
      </c>
      <c r="BZ659" t="s">
        <v>1809</v>
      </c>
      <c r="CA659" t="s">
        <v>1809</v>
      </c>
      <c r="CB659" t="s">
        <v>1809</v>
      </c>
      <c r="CC659" t="s">
        <v>1809</v>
      </c>
      <c r="CD659" t="s">
        <v>1809</v>
      </c>
      <c r="CE659" t="s">
        <v>1809</v>
      </c>
      <c r="CF659" t="s">
        <v>1809</v>
      </c>
      <c r="CG659" t="s">
        <v>1809</v>
      </c>
      <c r="CH659">
        <v>0</v>
      </c>
      <c r="CI659" t="s">
        <v>1809</v>
      </c>
      <c r="CJ659" t="s">
        <v>1809</v>
      </c>
      <c r="CK659" t="s">
        <v>1809</v>
      </c>
      <c r="CL659" t="s">
        <v>1809</v>
      </c>
      <c r="CM659" t="s">
        <v>1809</v>
      </c>
      <c r="CN659" t="s">
        <v>1809</v>
      </c>
      <c r="CO659" t="s">
        <v>1809</v>
      </c>
      <c r="CP659" t="s">
        <v>1809</v>
      </c>
      <c r="CQ659" t="s">
        <v>1809</v>
      </c>
      <c r="CR659" t="s">
        <v>1809</v>
      </c>
      <c r="CS659" t="s">
        <v>1809</v>
      </c>
      <c r="CT659" t="s">
        <v>1809</v>
      </c>
      <c r="CU659" t="s">
        <v>1809</v>
      </c>
      <c r="CV659" t="s">
        <v>1809</v>
      </c>
      <c r="CW659" t="s">
        <v>1809</v>
      </c>
      <c r="CX659" t="s">
        <v>1809</v>
      </c>
      <c r="CY659" t="s">
        <v>1809</v>
      </c>
      <c r="CZ659" t="s">
        <v>1809</v>
      </c>
      <c r="DA659" t="s">
        <v>1809</v>
      </c>
      <c r="DB659" t="s">
        <v>1809</v>
      </c>
      <c r="DC659" t="s">
        <v>1809</v>
      </c>
      <c r="DD659" t="s">
        <v>1809</v>
      </c>
      <c r="DE659" t="s">
        <v>1809</v>
      </c>
      <c r="DF659" t="s">
        <v>1809</v>
      </c>
      <c r="DG659" t="s">
        <v>1809</v>
      </c>
      <c r="DH659" t="s">
        <v>1809</v>
      </c>
      <c r="DI659" t="s">
        <v>1809</v>
      </c>
      <c r="DJ659" t="s">
        <v>1809</v>
      </c>
      <c r="DK659" t="s">
        <v>1809</v>
      </c>
      <c r="DL659" t="s">
        <v>1809</v>
      </c>
      <c r="DM659" t="s">
        <v>1809</v>
      </c>
      <c r="DN659" t="s">
        <v>1809</v>
      </c>
      <c r="DO659" t="s">
        <v>1809</v>
      </c>
      <c r="DP659" t="s">
        <v>1809</v>
      </c>
      <c r="DQ659" t="s">
        <v>1809</v>
      </c>
      <c r="DR659" t="s">
        <v>1809</v>
      </c>
      <c r="DS659" t="s">
        <v>1809</v>
      </c>
      <c r="DT659" t="s">
        <v>1809</v>
      </c>
      <c r="DU659" t="s">
        <v>1809</v>
      </c>
      <c r="DV659" t="s">
        <v>1809</v>
      </c>
      <c r="DW659">
        <v>0</v>
      </c>
      <c r="DX659">
        <v>0</v>
      </c>
      <c r="DY659">
        <v>0</v>
      </c>
      <c r="DZ659" t="s">
        <v>1809</v>
      </c>
      <c r="EA659">
        <v>0</v>
      </c>
      <c r="EB659" t="s">
        <v>1809</v>
      </c>
      <c r="EC659" t="s">
        <v>1809</v>
      </c>
      <c r="ED659" t="s">
        <v>1809</v>
      </c>
      <c r="EE659" t="s">
        <v>1809</v>
      </c>
      <c r="EF659" t="s">
        <v>1809</v>
      </c>
      <c r="EG659" t="s">
        <v>1809</v>
      </c>
      <c r="EH659" t="s">
        <v>1809</v>
      </c>
      <c r="EI659">
        <v>0</v>
      </c>
      <c r="EJ659">
        <v>0</v>
      </c>
      <c r="EK659">
        <v>0</v>
      </c>
      <c r="EL659">
        <v>0</v>
      </c>
      <c r="EM659" t="s">
        <v>1809</v>
      </c>
      <c r="EN659" t="s">
        <v>1809</v>
      </c>
      <c r="EO659" t="s">
        <v>1809</v>
      </c>
      <c r="EP659" t="s">
        <v>1809</v>
      </c>
      <c r="EQ659" t="s">
        <v>1809</v>
      </c>
      <c r="ER659">
        <v>0</v>
      </c>
      <c r="ES659" t="s">
        <v>1809</v>
      </c>
      <c r="ET659" t="s">
        <v>1809</v>
      </c>
      <c r="EU659" t="s">
        <v>1809</v>
      </c>
      <c r="EV659" t="s">
        <v>1809</v>
      </c>
      <c r="EW659" t="s">
        <v>1809</v>
      </c>
    </row>
    <row r="660" spans="1:153" x14ac:dyDescent="0.35">
      <c r="A660" t="s">
        <v>1646</v>
      </c>
      <c r="B660" s="1">
        <v>41654</v>
      </c>
      <c r="C660" s="1">
        <v>42185</v>
      </c>
      <c r="D660">
        <v>1</v>
      </c>
      <c r="E660">
        <v>0</v>
      </c>
      <c r="F660">
        <v>0</v>
      </c>
      <c r="G660">
        <v>0</v>
      </c>
      <c r="H660">
        <v>1</v>
      </c>
      <c r="I660">
        <v>0</v>
      </c>
      <c r="J660">
        <v>1</v>
      </c>
      <c r="K660">
        <v>4</v>
      </c>
      <c r="L660">
        <v>0</v>
      </c>
      <c r="M660">
        <v>1</v>
      </c>
      <c r="N660">
        <v>1</v>
      </c>
      <c r="O660">
        <v>1</v>
      </c>
      <c r="P660">
        <v>0</v>
      </c>
      <c r="Q660">
        <v>0</v>
      </c>
      <c r="R660">
        <v>1</v>
      </c>
      <c r="S660">
        <v>0</v>
      </c>
      <c r="T660">
        <v>0</v>
      </c>
      <c r="U660">
        <v>0</v>
      </c>
      <c r="V660">
        <v>0</v>
      </c>
      <c r="W660">
        <v>1</v>
      </c>
      <c r="X660">
        <v>0</v>
      </c>
      <c r="Y660">
        <v>0</v>
      </c>
      <c r="Z660" t="s">
        <v>1809</v>
      </c>
      <c r="AA660" t="s">
        <v>1809</v>
      </c>
      <c r="AB660" t="s">
        <v>1809</v>
      </c>
      <c r="AC660" t="s">
        <v>1809</v>
      </c>
      <c r="AD660" t="s">
        <v>1809</v>
      </c>
      <c r="AE660" t="s">
        <v>1809</v>
      </c>
      <c r="AF660" t="s">
        <v>1809</v>
      </c>
      <c r="AG660" t="s">
        <v>1809</v>
      </c>
      <c r="AH660" t="s">
        <v>1809</v>
      </c>
      <c r="AI660" t="s">
        <v>1809</v>
      </c>
      <c r="AJ660" t="s">
        <v>1809</v>
      </c>
      <c r="AK660" t="s">
        <v>1809</v>
      </c>
      <c r="AL660" t="s">
        <v>1809</v>
      </c>
      <c r="AM660" t="s">
        <v>1809</v>
      </c>
      <c r="AN660">
        <v>0</v>
      </c>
      <c r="AO660">
        <v>0</v>
      </c>
      <c r="AP660" t="s">
        <v>1809</v>
      </c>
      <c r="AQ660" t="s">
        <v>1809</v>
      </c>
      <c r="AR660" t="s">
        <v>1809</v>
      </c>
      <c r="AS660" t="s">
        <v>1809</v>
      </c>
      <c r="AT660" t="s">
        <v>1809</v>
      </c>
      <c r="AU660" t="s">
        <v>1809</v>
      </c>
      <c r="AV660" t="s">
        <v>1809</v>
      </c>
      <c r="AW660" t="s">
        <v>1809</v>
      </c>
      <c r="AX660" t="s">
        <v>1809</v>
      </c>
      <c r="AY660" t="s">
        <v>1809</v>
      </c>
      <c r="AZ660">
        <v>0</v>
      </c>
      <c r="BA660" t="s">
        <v>1809</v>
      </c>
      <c r="BB660" t="s">
        <v>1809</v>
      </c>
      <c r="BC660" t="s">
        <v>1809</v>
      </c>
      <c r="BD660" t="s">
        <v>1809</v>
      </c>
      <c r="BE660" t="s">
        <v>1809</v>
      </c>
      <c r="BF660" t="s">
        <v>1809</v>
      </c>
      <c r="BG660" t="s">
        <v>1809</v>
      </c>
      <c r="BH660" t="s">
        <v>1809</v>
      </c>
      <c r="BI660" t="s">
        <v>1809</v>
      </c>
      <c r="BJ660" t="s">
        <v>1809</v>
      </c>
      <c r="BK660" t="s">
        <v>1809</v>
      </c>
      <c r="BL660" t="s">
        <v>1809</v>
      </c>
      <c r="BM660" t="s">
        <v>1809</v>
      </c>
      <c r="BN660" t="s">
        <v>1809</v>
      </c>
      <c r="BO660" t="s">
        <v>1809</v>
      </c>
      <c r="BP660" t="s">
        <v>1809</v>
      </c>
      <c r="BQ660" t="s">
        <v>1809</v>
      </c>
      <c r="BR660" t="s">
        <v>1809</v>
      </c>
      <c r="BS660" t="s">
        <v>1809</v>
      </c>
      <c r="BT660" t="s">
        <v>1809</v>
      </c>
      <c r="BU660" t="s">
        <v>1809</v>
      </c>
      <c r="BV660">
        <v>0</v>
      </c>
      <c r="BW660" t="s">
        <v>1809</v>
      </c>
      <c r="BX660" t="s">
        <v>1809</v>
      </c>
      <c r="BY660" t="s">
        <v>1809</v>
      </c>
      <c r="BZ660" t="s">
        <v>1809</v>
      </c>
      <c r="CA660" t="s">
        <v>1809</v>
      </c>
      <c r="CB660" t="s">
        <v>1809</v>
      </c>
      <c r="CC660" t="s">
        <v>1809</v>
      </c>
      <c r="CD660" t="s">
        <v>1809</v>
      </c>
      <c r="CE660" t="s">
        <v>1809</v>
      </c>
      <c r="CF660" t="s">
        <v>1809</v>
      </c>
      <c r="CG660" t="s">
        <v>1809</v>
      </c>
      <c r="CH660">
        <v>0</v>
      </c>
      <c r="CI660" t="s">
        <v>1809</v>
      </c>
      <c r="CJ660" t="s">
        <v>1809</v>
      </c>
      <c r="CK660" t="s">
        <v>1809</v>
      </c>
      <c r="CL660" t="s">
        <v>1809</v>
      </c>
      <c r="CM660" t="s">
        <v>1809</v>
      </c>
      <c r="CN660" t="s">
        <v>1809</v>
      </c>
      <c r="CO660" t="s">
        <v>1809</v>
      </c>
      <c r="CP660" t="s">
        <v>1809</v>
      </c>
      <c r="CQ660" t="s">
        <v>1809</v>
      </c>
      <c r="CR660" t="s">
        <v>1809</v>
      </c>
      <c r="CS660" t="s">
        <v>1809</v>
      </c>
      <c r="CT660" t="s">
        <v>1809</v>
      </c>
      <c r="CU660" t="s">
        <v>1809</v>
      </c>
      <c r="CV660" t="s">
        <v>1809</v>
      </c>
      <c r="CW660" t="s">
        <v>1809</v>
      </c>
      <c r="CX660" t="s">
        <v>1809</v>
      </c>
      <c r="CY660" t="s">
        <v>1809</v>
      </c>
      <c r="CZ660" t="s">
        <v>1809</v>
      </c>
      <c r="DA660" t="s">
        <v>1809</v>
      </c>
      <c r="DB660" t="s">
        <v>1809</v>
      </c>
      <c r="DC660" t="s">
        <v>1809</v>
      </c>
      <c r="DD660" t="s">
        <v>1809</v>
      </c>
      <c r="DE660" t="s">
        <v>1809</v>
      </c>
      <c r="DF660" t="s">
        <v>1809</v>
      </c>
      <c r="DG660" t="s">
        <v>1809</v>
      </c>
      <c r="DH660" t="s">
        <v>1809</v>
      </c>
      <c r="DI660" t="s">
        <v>1809</v>
      </c>
      <c r="DJ660" t="s">
        <v>1809</v>
      </c>
      <c r="DK660" t="s">
        <v>1809</v>
      </c>
      <c r="DL660" t="s">
        <v>1809</v>
      </c>
      <c r="DM660" t="s">
        <v>1809</v>
      </c>
      <c r="DN660" t="s">
        <v>1809</v>
      </c>
      <c r="DO660" t="s">
        <v>1809</v>
      </c>
      <c r="DP660" t="s">
        <v>1809</v>
      </c>
      <c r="DQ660" t="s">
        <v>1809</v>
      </c>
      <c r="DR660" t="s">
        <v>1809</v>
      </c>
      <c r="DS660" t="s">
        <v>1809</v>
      </c>
      <c r="DT660" t="s">
        <v>1809</v>
      </c>
      <c r="DU660" t="s">
        <v>1809</v>
      </c>
      <c r="DV660" t="s">
        <v>1809</v>
      </c>
      <c r="DW660">
        <v>0</v>
      </c>
      <c r="DX660">
        <v>0</v>
      </c>
      <c r="DY660">
        <v>0</v>
      </c>
      <c r="DZ660" t="s">
        <v>1809</v>
      </c>
      <c r="EA660">
        <v>0</v>
      </c>
      <c r="EB660" t="s">
        <v>1809</v>
      </c>
      <c r="EC660" t="s">
        <v>1809</v>
      </c>
      <c r="ED660" t="s">
        <v>1809</v>
      </c>
      <c r="EE660" t="s">
        <v>1809</v>
      </c>
      <c r="EF660" t="s">
        <v>1809</v>
      </c>
      <c r="EG660" t="s">
        <v>1809</v>
      </c>
      <c r="EH660" t="s">
        <v>1809</v>
      </c>
      <c r="EI660">
        <v>0</v>
      </c>
      <c r="EJ660">
        <v>0</v>
      </c>
      <c r="EK660">
        <v>0</v>
      </c>
      <c r="EL660">
        <v>0</v>
      </c>
      <c r="EM660" t="s">
        <v>1809</v>
      </c>
      <c r="EN660" t="s">
        <v>1809</v>
      </c>
      <c r="EO660" t="s">
        <v>1809</v>
      </c>
      <c r="EP660" t="s">
        <v>1809</v>
      </c>
      <c r="EQ660" t="s">
        <v>1809</v>
      </c>
      <c r="ER660">
        <v>0</v>
      </c>
      <c r="ES660" t="s">
        <v>1809</v>
      </c>
      <c r="ET660" t="s">
        <v>1809</v>
      </c>
      <c r="EU660" t="s">
        <v>1809</v>
      </c>
      <c r="EV660" t="s">
        <v>1809</v>
      </c>
      <c r="EW660" t="s">
        <v>1809</v>
      </c>
    </row>
    <row r="661" spans="1:153" x14ac:dyDescent="0.35">
      <c r="A661" t="s">
        <v>1646</v>
      </c>
      <c r="B661" s="1">
        <v>42186</v>
      </c>
      <c r="C661" s="1">
        <v>42369</v>
      </c>
      <c r="D661">
        <v>1</v>
      </c>
      <c r="E661">
        <v>0</v>
      </c>
      <c r="F661">
        <v>0</v>
      </c>
      <c r="G661">
        <v>0</v>
      </c>
      <c r="H661">
        <v>1</v>
      </c>
      <c r="I661">
        <v>0</v>
      </c>
      <c r="J661">
        <v>1</v>
      </c>
      <c r="K661">
        <v>4</v>
      </c>
      <c r="L661">
        <v>0</v>
      </c>
      <c r="M661">
        <v>1</v>
      </c>
      <c r="N661">
        <v>1</v>
      </c>
      <c r="O661">
        <v>1</v>
      </c>
      <c r="P661">
        <v>0</v>
      </c>
      <c r="Q661">
        <v>0</v>
      </c>
      <c r="R661">
        <v>1</v>
      </c>
      <c r="S661">
        <v>0</v>
      </c>
      <c r="T661">
        <v>0</v>
      </c>
      <c r="U661">
        <v>0</v>
      </c>
      <c r="V661">
        <v>0</v>
      </c>
      <c r="W661">
        <v>1</v>
      </c>
      <c r="X661">
        <v>0</v>
      </c>
      <c r="Y661">
        <v>0</v>
      </c>
      <c r="Z661" t="s">
        <v>1809</v>
      </c>
      <c r="AA661" t="s">
        <v>1809</v>
      </c>
      <c r="AB661" t="s">
        <v>1809</v>
      </c>
      <c r="AC661" t="s">
        <v>1809</v>
      </c>
      <c r="AD661" t="s">
        <v>1809</v>
      </c>
      <c r="AE661" t="s">
        <v>1809</v>
      </c>
      <c r="AF661" t="s">
        <v>1809</v>
      </c>
      <c r="AG661" t="s">
        <v>1809</v>
      </c>
      <c r="AH661" t="s">
        <v>1809</v>
      </c>
      <c r="AI661" t="s">
        <v>1809</v>
      </c>
      <c r="AJ661" t="s">
        <v>1809</v>
      </c>
      <c r="AK661" t="s">
        <v>1809</v>
      </c>
      <c r="AL661" t="s">
        <v>1809</v>
      </c>
      <c r="AM661" t="s">
        <v>1809</v>
      </c>
      <c r="AN661">
        <v>0</v>
      </c>
      <c r="AO661">
        <v>0</v>
      </c>
      <c r="AP661" t="s">
        <v>1809</v>
      </c>
      <c r="AQ661" t="s">
        <v>1809</v>
      </c>
      <c r="AR661" t="s">
        <v>1809</v>
      </c>
      <c r="AS661" t="s">
        <v>1809</v>
      </c>
      <c r="AT661" t="s">
        <v>1809</v>
      </c>
      <c r="AU661" t="s">
        <v>1809</v>
      </c>
      <c r="AV661" t="s">
        <v>1809</v>
      </c>
      <c r="AW661" t="s">
        <v>1809</v>
      </c>
      <c r="AX661" t="s">
        <v>1809</v>
      </c>
      <c r="AY661" t="s">
        <v>1809</v>
      </c>
      <c r="AZ661">
        <v>0</v>
      </c>
      <c r="BA661" t="s">
        <v>1809</v>
      </c>
      <c r="BB661" t="s">
        <v>1809</v>
      </c>
      <c r="BC661" t="s">
        <v>1809</v>
      </c>
      <c r="BD661" t="s">
        <v>1809</v>
      </c>
      <c r="BE661" t="s">
        <v>1809</v>
      </c>
      <c r="BF661" t="s">
        <v>1809</v>
      </c>
      <c r="BG661" t="s">
        <v>1809</v>
      </c>
      <c r="BH661" t="s">
        <v>1809</v>
      </c>
      <c r="BI661" t="s">
        <v>1809</v>
      </c>
      <c r="BJ661" t="s">
        <v>1809</v>
      </c>
      <c r="BK661" t="s">
        <v>1809</v>
      </c>
      <c r="BL661" t="s">
        <v>1809</v>
      </c>
      <c r="BM661" t="s">
        <v>1809</v>
      </c>
      <c r="BN661" t="s">
        <v>1809</v>
      </c>
      <c r="BO661" t="s">
        <v>1809</v>
      </c>
      <c r="BP661" t="s">
        <v>1809</v>
      </c>
      <c r="BQ661" t="s">
        <v>1809</v>
      </c>
      <c r="BR661" t="s">
        <v>1809</v>
      </c>
      <c r="BS661" t="s">
        <v>1809</v>
      </c>
      <c r="BT661" t="s">
        <v>1809</v>
      </c>
      <c r="BU661" t="s">
        <v>1809</v>
      </c>
      <c r="BV661">
        <v>0</v>
      </c>
      <c r="BW661" t="s">
        <v>1809</v>
      </c>
      <c r="BX661" t="s">
        <v>1809</v>
      </c>
      <c r="BY661" t="s">
        <v>1809</v>
      </c>
      <c r="BZ661" t="s">
        <v>1809</v>
      </c>
      <c r="CA661" t="s">
        <v>1809</v>
      </c>
      <c r="CB661" t="s">
        <v>1809</v>
      </c>
      <c r="CC661" t="s">
        <v>1809</v>
      </c>
      <c r="CD661" t="s">
        <v>1809</v>
      </c>
      <c r="CE661" t="s">
        <v>1809</v>
      </c>
      <c r="CF661" t="s">
        <v>1809</v>
      </c>
      <c r="CG661" t="s">
        <v>1809</v>
      </c>
      <c r="CH661">
        <v>0</v>
      </c>
      <c r="CI661" t="s">
        <v>1809</v>
      </c>
      <c r="CJ661" t="s">
        <v>1809</v>
      </c>
      <c r="CK661" t="s">
        <v>1809</v>
      </c>
      <c r="CL661" t="s">
        <v>1809</v>
      </c>
      <c r="CM661" t="s">
        <v>1809</v>
      </c>
      <c r="CN661" t="s">
        <v>1809</v>
      </c>
      <c r="CO661" t="s">
        <v>1809</v>
      </c>
      <c r="CP661" t="s">
        <v>1809</v>
      </c>
      <c r="CQ661" t="s">
        <v>1809</v>
      </c>
      <c r="CR661" t="s">
        <v>1809</v>
      </c>
      <c r="CS661" t="s">
        <v>1809</v>
      </c>
      <c r="CT661" t="s">
        <v>1809</v>
      </c>
      <c r="CU661" t="s">
        <v>1809</v>
      </c>
      <c r="CV661" t="s">
        <v>1809</v>
      </c>
      <c r="CW661" t="s">
        <v>1809</v>
      </c>
      <c r="CX661" t="s">
        <v>1809</v>
      </c>
      <c r="CY661" t="s">
        <v>1809</v>
      </c>
      <c r="CZ661" t="s">
        <v>1809</v>
      </c>
      <c r="DA661" t="s">
        <v>1809</v>
      </c>
      <c r="DB661" t="s">
        <v>1809</v>
      </c>
      <c r="DC661" t="s">
        <v>1809</v>
      </c>
      <c r="DD661" t="s">
        <v>1809</v>
      </c>
      <c r="DE661" t="s">
        <v>1809</v>
      </c>
      <c r="DF661" t="s">
        <v>1809</v>
      </c>
      <c r="DG661" t="s">
        <v>1809</v>
      </c>
      <c r="DH661" t="s">
        <v>1809</v>
      </c>
      <c r="DI661" t="s">
        <v>1809</v>
      </c>
      <c r="DJ661" t="s">
        <v>1809</v>
      </c>
      <c r="DK661" t="s">
        <v>1809</v>
      </c>
      <c r="DL661" t="s">
        <v>1809</v>
      </c>
      <c r="DM661" t="s">
        <v>1809</v>
      </c>
      <c r="DN661" t="s">
        <v>1809</v>
      </c>
      <c r="DO661" t="s">
        <v>1809</v>
      </c>
      <c r="DP661" t="s">
        <v>1809</v>
      </c>
      <c r="DQ661" t="s">
        <v>1809</v>
      </c>
      <c r="DR661" t="s">
        <v>1809</v>
      </c>
      <c r="DS661" t="s">
        <v>1809</v>
      </c>
      <c r="DT661" t="s">
        <v>1809</v>
      </c>
      <c r="DU661" t="s">
        <v>1809</v>
      </c>
      <c r="DV661" t="s">
        <v>1809</v>
      </c>
      <c r="DW661">
        <v>0</v>
      </c>
      <c r="DX661">
        <v>0</v>
      </c>
      <c r="DY661">
        <v>0</v>
      </c>
      <c r="DZ661" t="s">
        <v>1809</v>
      </c>
      <c r="EA661">
        <v>0</v>
      </c>
      <c r="EB661" t="s">
        <v>1809</v>
      </c>
      <c r="EC661" t="s">
        <v>1809</v>
      </c>
      <c r="ED661" t="s">
        <v>1809</v>
      </c>
      <c r="EE661" t="s">
        <v>1809</v>
      </c>
      <c r="EF661" t="s">
        <v>1809</v>
      </c>
      <c r="EG661" t="s">
        <v>1809</v>
      </c>
      <c r="EH661" t="s">
        <v>1809</v>
      </c>
      <c r="EI661">
        <v>0</v>
      </c>
      <c r="EJ661">
        <v>0</v>
      </c>
      <c r="EK661">
        <v>0</v>
      </c>
      <c r="EL661">
        <v>0</v>
      </c>
      <c r="EM661" t="s">
        <v>1809</v>
      </c>
      <c r="EN661" t="s">
        <v>1809</v>
      </c>
      <c r="EO661" t="s">
        <v>1809</v>
      </c>
      <c r="EP661" t="s">
        <v>1809</v>
      </c>
      <c r="EQ661" t="s">
        <v>1809</v>
      </c>
      <c r="ER661">
        <v>0</v>
      </c>
      <c r="ES661" t="s">
        <v>1809</v>
      </c>
      <c r="ET661" t="s">
        <v>1809</v>
      </c>
      <c r="EU661" t="s">
        <v>1809</v>
      </c>
      <c r="EV661" t="s">
        <v>1809</v>
      </c>
      <c r="EW661" t="s">
        <v>1809</v>
      </c>
    </row>
    <row r="662" spans="1:153" x14ac:dyDescent="0.35">
      <c r="A662" t="s">
        <v>1646</v>
      </c>
      <c r="B662" s="1">
        <v>42370</v>
      </c>
      <c r="C662" s="1">
        <v>42870</v>
      </c>
      <c r="D662">
        <v>1</v>
      </c>
      <c r="E662">
        <v>0</v>
      </c>
      <c r="F662">
        <v>0</v>
      </c>
      <c r="G662">
        <v>0</v>
      </c>
      <c r="H662">
        <v>1</v>
      </c>
      <c r="I662">
        <v>0</v>
      </c>
      <c r="J662">
        <v>1</v>
      </c>
      <c r="K662">
        <v>2</v>
      </c>
      <c r="L662">
        <v>0</v>
      </c>
      <c r="M662">
        <v>1</v>
      </c>
      <c r="N662">
        <v>1</v>
      </c>
      <c r="O662">
        <v>1</v>
      </c>
      <c r="P662">
        <v>0</v>
      </c>
      <c r="Q662">
        <v>0</v>
      </c>
      <c r="R662">
        <v>1</v>
      </c>
      <c r="S662">
        <v>0</v>
      </c>
      <c r="T662">
        <v>0</v>
      </c>
      <c r="U662">
        <v>0</v>
      </c>
      <c r="V662">
        <v>0</v>
      </c>
      <c r="W662">
        <v>1</v>
      </c>
      <c r="X662">
        <v>0</v>
      </c>
      <c r="Y662">
        <v>0</v>
      </c>
      <c r="Z662" t="s">
        <v>1809</v>
      </c>
      <c r="AA662" t="s">
        <v>1809</v>
      </c>
      <c r="AB662" t="s">
        <v>1809</v>
      </c>
      <c r="AC662" t="s">
        <v>1809</v>
      </c>
      <c r="AD662" t="s">
        <v>1809</v>
      </c>
      <c r="AE662" t="s">
        <v>1809</v>
      </c>
      <c r="AF662" t="s">
        <v>1809</v>
      </c>
      <c r="AG662" t="s">
        <v>1809</v>
      </c>
      <c r="AH662" t="s">
        <v>1809</v>
      </c>
      <c r="AI662" t="s">
        <v>1809</v>
      </c>
      <c r="AJ662" t="s">
        <v>1809</v>
      </c>
      <c r="AK662" t="s">
        <v>1809</v>
      </c>
      <c r="AL662" t="s">
        <v>1809</v>
      </c>
      <c r="AM662" t="s">
        <v>1809</v>
      </c>
      <c r="AN662">
        <v>0</v>
      </c>
      <c r="AO662">
        <v>0</v>
      </c>
      <c r="AP662" t="s">
        <v>1809</v>
      </c>
      <c r="AQ662" t="s">
        <v>1809</v>
      </c>
      <c r="AR662" t="s">
        <v>1809</v>
      </c>
      <c r="AS662" t="s">
        <v>1809</v>
      </c>
      <c r="AT662" t="s">
        <v>1809</v>
      </c>
      <c r="AU662" t="s">
        <v>1809</v>
      </c>
      <c r="AV662" t="s">
        <v>1809</v>
      </c>
      <c r="AW662" t="s">
        <v>1809</v>
      </c>
      <c r="AX662" t="s">
        <v>1809</v>
      </c>
      <c r="AY662" t="s">
        <v>1809</v>
      </c>
      <c r="AZ662">
        <v>0</v>
      </c>
      <c r="BA662" t="s">
        <v>1809</v>
      </c>
      <c r="BB662" t="s">
        <v>1809</v>
      </c>
      <c r="BC662" t="s">
        <v>1809</v>
      </c>
      <c r="BD662" t="s">
        <v>1809</v>
      </c>
      <c r="BE662" t="s">
        <v>1809</v>
      </c>
      <c r="BF662" t="s">
        <v>1809</v>
      </c>
      <c r="BG662" t="s">
        <v>1809</v>
      </c>
      <c r="BH662" t="s">
        <v>1809</v>
      </c>
      <c r="BI662" t="s">
        <v>1809</v>
      </c>
      <c r="BJ662" t="s">
        <v>1809</v>
      </c>
      <c r="BK662" t="s">
        <v>1809</v>
      </c>
      <c r="BL662" t="s">
        <v>1809</v>
      </c>
      <c r="BM662" t="s">
        <v>1809</v>
      </c>
      <c r="BN662" t="s">
        <v>1809</v>
      </c>
      <c r="BO662" t="s">
        <v>1809</v>
      </c>
      <c r="BP662" t="s">
        <v>1809</v>
      </c>
      <c r="BQ662" t="s">
        <v>1809</v>
      </c>
      <c r="BR662" t="s">
        <v>1809</v>
      </c>
      <c r="BS662" t="s">
        <v>1809</v>
      </c>
      <c r="BT662" t="s">
        <v>1809</v>
      </c>
      <c r="BU662" t="s">
        <v>1809</v>
      </c>
      <c r="BV662">
        <v>0</v>
      </c>
      <c r="BW662" t="s">
        <v>1809</v>
      </c>
      <c r="BX662" t="s">
        <v>1809</v>
      </c>
      <c r="BY662" t="s">
        <v>1809</v>
      </c>
      <c r="BZ662" t="s">
        <v>1809</v>
      </c>
      <c r="CA662" t="s">
        <v>1809</v>
      </c>
      <c r="CB662" t="s">
        <v>1809</v>
      </c>
      <c r="CC662" t="s">
        <v>1809</v>
      </c>
      <c r="CD662" t="s">
        <v>1809</v>
      </c>
      <c r="CE662" t="s">
        <v>1809</v>
      </c>
      <c r="CF662" t="s">
        <v>1809</v>
      </c>
      <c r="CG662" t="s">
        <v>1809</v>
      </c>
      <c r="CH662">
        <v>0</v>
      </c>
      <c r="CI662" t="s">
        <v>1809</v>
      </c>
      <c r="CJ662" t="s">
        <v>1809</v>
      </c>
      <c r="CK662" t="s">
        <v>1809</v>
      </c>
      <c r="CL662" t="s">
        <v>1809</v>
      </c>
      <c r="CM662" t="s">
        <v>1809</v>
      </c>
      <c r="CN662" t="s">
        <v>1809</v>
      </c>
      <c r="CO662" t="s">
        <v>1809</v>
      </c>
      <c r="CP662" t="s">
        <v>1809</v>
      </c>
      <c r="CQ662" t="s">
        <v>1809</v>
      </c>
      <c r="CR662" t="s">
        <v>1809</v>
      </c>
      <c r="CS662" t="s">
        <v>1809</v>
      </c>
      <c r="CT662" t="s">
        <v>1809</v>
      </c>
      <c r="CU662" t="s">
        <v>1809</v>
      </c>
      <c r="CV662" t="s">
        <v>1809</v>
      </c>
      <c r="CW662" t="s">
        <v>1809</v>
      </c>
      <c r="CX662" t="s">
        <v>1809</v>
      </c>
      <c r="CY662" t="s">
        <v>1809</v>
      </c>
      <c r="CZ662" t="s">
        <v>1809</v>
      </c>
      <c r="DA662" t="s">
        <v>1809</v>
      </c>
      <c r="DB662" t="s">
        <v>1809</v>
      </c>
      <c r="DC662" t="s">
        <v>1809</v>
      </c>
      <c r="DD662" t="s">
        <v>1809</v>
      </c>
      <c r="DE662" t="s">
        <v>1809</v>
      </c>
      <c r="DF662" t="s">
        <v>1809</v>
      </c>
      <c r="DG662" t="s">
        <v>1809</v>
      </c>
      <c r="DH662" t="s">
        <v>1809</v>
      </c>
      <c r="DI662" t="s">
        <v>1809</v>
      </c>
      <c r="DJ662" t="s">
        <v>1809</v>
      </c>
      <c r="DK662" t="s">
        <v>1809</v>
      </c>
      <c r="DL662" t="s">
        <v>1809</v>
      </c>
      <c r="DM662" t="s">
        <v>1809</v>
      </c>
      <c r="DN662" t="s">
        <v>1809</v>
      </c>
      <c r="DO662" t="s">
        <v>1809</v>
      </c>
      <c r="DP662" t="s">
        <v>1809</v>
      </c>
      <c r="DQ662" t="s">
        <v>1809</v>
      </c>
      <c r="DR662" t="s">
        <v>1809</v>
      </c>
      <c r="DS662" t="s">
        <v>1809</v>
      </c>
      <c r="DT662" t="s">
        <v>1809</v>
      </c>
      <c r="DU662" t="s">
        <v>1809</v>
      </c>
      <c r="DV662" t="s">
        <v>1809</v>
      </c>
      <c r="DW662">
        <v>0</v>
      </c>
      <c r="DX662">
        <v>0</v>
      </c>
      <c r="DY662">
        <v>0</v>
      </c>
      <c r="DZ662" t="s">
        <v>1809</v>
      </c>
      <c r="EA662">
        <v>0</v>
      </c>
      <c r="EB662" t="s">
        <v>1809</v>
      </c>
      <c r="EC662" t="s">
        <v>1809</v>
      </c>
      <c r="ED662" t="s">
        <v>1809</v>
      </c>
      <c r="EE662" t="s">
        <v>1809</v>
      </c>
      <c r="EF662" t="s">
        <v>1809</v>
      </c>
      <c r="EG662" t="s">
        <v>1809</v>
      </c>
      <c r="EH662" t="s">
        <v>1809</v>
      </c>
      <c r="EI662">
        <v>0</v>
      </c>
      <c r="EJ662">
        <v>0</v>
      </c>
      <c r="EK662">
        <v>0</v>
      </c>
      <c r="EL662">
        <v>0</v>
      </c>
      <c r="EM662" t="s">
        <v>1809</v>
      </c>
      <c r="EN662" t="s">
        <v>1809</v>
      </c>
      <c r="EO662" t="s">
        <v>1809</v>
      </c>
      <c r="EP662" t="s">
        <v>1809</v>
      </c>
      <c r="EQ662" t="s">
        <v>1809</v>
      </c>
      <c r="ER662">
        <v>0</v>
      </c>
      <c r="ES662" t="s">
        <v>1809</v>
      </c>
      <c r="ET662" t="s">
        <v>1809</v>
      </c>
      <c r="EU662" t="s">
        <v>1809</v>
      </c>
      <c r="EV662" t="s">
        <v>1809</v>
      </c>
      <c r="EW662" t="s">
        <v>1809</v>
      </c>
    </row>
    <row r="663" spans="1:153" x14ac:dyDescent="0.35">
      <c r="A663" t="s">
        <v>1646</v>
      </c>
      <c r="B663" s="1">
        <v>42871</v>
      </c>
      <c r="C663" s="1">
        <v>42916</v>
      </c>
      <c r="D663">
        <v>1</v>
      </c>
      <c r="E663">
        <v>0</v>
      </c>
      <c r="F663">
        <v>0</v>
      </c>
      <c r="G663">
        <v>0</v>
      </c>
      <c r="H663">
        <v>1</v>
      </c>
      <c r="I663">
        <v>0</v>
      </c>
      <c r="J663">
        <v>1</v>
      </c>
      <c r="K663">
        <v>2</v>
      </c>
      <c r="L663">
        <v>0</v>
      </c>
      <c r="M663">
        <v>1</v>
      </c>
      <c r="N663">
        <v>1</v>
      </c>
      <c r="O663">
        <v>1</v>
      </c>
      <c r="P663">
        <v>0</v>
      </c>
      <c r="Q663">
        <v>0</v>
      </c>
      <c r="R663">
        <v>1</v>
      </c>
      <c r="S663">
        <v>0</v>
      </c>
      <c r="T663">
        <v>0</v>
      </c>
      <c r="U663">
        <v>0</v>
      </c>
      <c r="V663">
        <v>0</v>
      </c>
      <c r="W663">
        <v>1</v>
      </c>
      <c r="X663">
        <v>0</v>
      </c>
      <c r="Y663">
        <v>0</v>
      </c>
      <c r="Z663" t="s">
        <v>1809</v>
      </c>
      <c r="AA663" t="s">
        <v>1809</v>
      </c>
      <c r="AB663" t="s">
        <v>1809</v>
      </c>
      <c r="AC663" t="s">
        <v>1809</v>
      </c>
      <c r="AD663" t="s">
        <v>1809</v>
      </c>
      <c r="AE663" t="s">
        <v>1809</v>
      </c>
      <c r="AF663" t="s">
        <v>1809</v>
      </c>
      <c r="AG663" t="s">
        <v>1809</v>
      </c>
      <c r="AH663" t="s">
        <v>1809</v>
      </c>
      <c r="AI663" t="s">
        <v>1809</v>
      </c>
      <c r="AJ663" t="s">
        <v>1809</v>
      </c>
      <c r="AK663" t="s">
        <v>1809</v>
      </c>
      <c r="AL663" t="s">
        <v>1809</v>
      </c>
      <c r="AM663" t="s">
        <v>1809</v>
      </c>
      <c r="AN663">
        <v>0</v>
      </c>
      <c r="AO663">
        <v>0</v>
      </c>
      <c r="AP663" t="s">
        <v>1809</v>
      </c>
      <c r="AQ663" t="s">
        <v>1809</v>
      </c>
      <c r="AR663" t="s">
        <v>1809</v>
      </c>
      <c r="AS663" t="s">
        <v>1809</v>
      </c>
      <c r="AT663" t="s">
        <v>1809</v>
      </c>
      <c r="AU663" t="s">
        <v>1809</v>
      </c>
      <c r="AV663" t="s">
        <v>1809</v>
      </c>
      <c r="AW663" t="s">
        <v>1809</v>
      </c>
      <c r="AX663" t="s">
        <v>1809</v>
      </c>
      <c r="AY663" t="s">
        <v>1809</v>
      </c>
      <c r="AZ663">
        <v>0</v>
      </c>
      <c r="BA663" t="s">
        <v>1809</v>
      </c>
      <c r="BB663" t="s">
        <v>1809</v>
      </c>
      <c r="BC663" t="s">
        <v>1809</v>
      </c>
      <c r="BD663" t="s">
        <v>1809</v>
      </c>
      <c r="BE663" t="s">
        <v>1809</v>
      </c>
      <c r="BF663" t="s">
        <v>1809</v>
      </c>
      <c r="BG663" t="s">
        <v>1809</v>
      </c>
      <c r="BH663" t="s">
        <v>1809</v>
      </c>
      <c r="BI663" t="s">
        <v>1809</v>
      </c>
      <c r="BJ663" t="s">
        <v>1809</v>
      </c>
      <c r="BK663" t="s">
        <v>1809</v>
      </c>
      <c r="BL663" t="s">
        <v>1809</v>
      </c>
      <c r="BM663" t="s">
        <v>1809</v>
      </c>
      <c r="BN663" t="s">
        <v>1809</v>
      </c>
      <c r="BO663" t="s">
        <v>1809</v>
      </c>
      <c r="BP663" t="s">
        <v>1809</v>
      </c>
      <c r="BQ663" t="s">
        <v>1809</v>
      </c>
      <c r="BR663" t="s">
        <v>1809</v>
      </c>
      <c r="BS663" t="s">
        <v>1809</v>
      </c>
      <c r="BT663" t="s">
        <v>1809</v>
      </c>
      <c r="BU663" t="s">
        <v>1809</v>
      </c>
      <c r="BV663">
        <v>0</v>
      </c>
      <c r="BW663" t="s">
        <v>1809</v>
      </c>
      <c r="BX663" t="s">
        <v>1809</v>
      </c>
      <c r="BY663" t="s">
        <v>1809</v>
      </c>
      <c r="BZ663" t="s">
        <v>1809</v>
      </c>
      <c r="CA663" t="s">
        <v>1809</v>
      </c>
      <c r="CB663" t="s">
        <v>1809</v>
      </c>
      <c r="CC663" t="s">
        <v>1809</v>
      </c>
      <c r="CD663" t="s">
        <v>1809</v>
      </c>
      <c r="CE663" t="s">
        <v>1809</v>
      </c>
      <c r="CF663" t="s">
        <v>1809</v>
      </c>
      <c r="CG663" t="s">
        <v>1809</v>
      </c>
      <c r="CH663">
        <v>0</v>
      </c>
      <c r="CI663" t="s">
        <v>1809</v>
      </c>
      <c r="CJ663" t="s">
        <v>1809</v>
      </c>
      <c r="CK663" t="s">
        <v>1809</v>
      </c>
      <c r="CL663" t="s">
        <v>1809</v>
      </c>
      <c r="CM663" t="s">
        <v>1809</v>
      </c>
      <c r="CN663" t="s">
        <v>1809</v>
      </c>
      <c r="CO663" t="s">
        <v>1809</v>
      </c>
      <c r="CP663" t="s">
        <v>1809</v>
      </c>
      <c r="CQ663" t="s">
        <v>1809</v>
      </c>
      <c r="CR663" t="s">
        <v>1809</v>
      </c>
      <c r="CS663" t="s">
        <v>1809</v>
      </c>
      <c r="CT663" t="s">
        <v>1809</v>
      </c>
      <c r="CU663" t="s">
        <v>1809</v>
      </c>
      <c r="CV663" t="s">
        <v>1809</v>
      </c>
      <c r="CW663" t="s">
        <v>1809</v>
      </c>
      <c r="CX663" t="s">
        <v>1809</v>
      </c>
      <c r="CY663" t="s">
        <v>1809</v>
      </c>
      <c r="CZ663" t="s">
        <v>1809</v>
      </c>
      <c r="DA663" t="s">
        <v>1809</v>
      </c>
      <c r="DB663" t="s">
        <v>1809</v>
      </c>
      <c r="DC663" t="s">
        <v>1809</v>
      </c>
      <c r="DD663" t="s">
        <v>1809</v>
      </c>
      <c r="DE663" t="s">
        <v>1809</v>
      </c>
      <c r="DF663" t="s">
        <v>1809</v>
      </c>
      <c r="DG663" t="s">
        <v>1809</v>
      </c>
      <c r="DH663" t="s">
        <v>1809</v>
      </c>
      <c r="DI663" t="s">
        <v>1809</v>
      </c>
      <c r="DJ663" t="s">
        <v>1809</v>
      </c>
      <c r="DK663" t="s">
        <v>1809</v>
      </c>
      <c r="DL663" t="s">
        <v>1809</v>
      </c>
      <c r="DM663" t="s">
        <v>1809</v>
      </c>
      <c r="DN663" t="s">
        <v>1809</v>
      </c>
      <c r="DO663" t="s">
        <v>1809</v>
      </c>
      <c r="DP663" t="s">
        <v>1809</v>
      </c>
      <c r="DQ663" t="s">
        <v>1809</v>
      </c>
      <c r="DR663" t="s">
        <v>1809</v>
      </c>
      <c r="DS663" t="s">
        <v>1809</v>
      </c>
      <c r="DT663" t="s">
        <v>1809</v>
      </c>
      <c r="DU663" t="s">
        <v>1809</v>
      </c>
      <c r="DV663" t="s">
        <v>1809</v>
      </c>
      <c r="DW663">
        <v>0</v>
      </c>
      <c r="DX663">
        <v>0</v>
      </c>
      <c r="DY663">
        <v>0</v>
      </c>
      <c r="DZ663" t="s">
        <v>1809</v>
      </c>
      <c r="EA663">
        <v>1</v>
      </c>
      <c r="EB663">
        <v>0</v>
      </c>
      <c r="EC663">
        <v>0</v>
      </c>
      <c r="ED663">
        <v>0</v>
      </c>
      <c r="EE663">
        <v>0</v>
      </c>
      <c r="EF663">
        <v>0</v>
      </c>
      <c r="EG663">
        <v>1</v>
      </c>
      <c r="EH663">
        <v>0</v>
      </c>
      <c r="EI663">
        <v>0</v>
      </c>
      <c r="EJ663">
        <v>0</v>
      </c>
      <c r="EK663">
        <v>0</v>
      </c>
      <c r="EL663">
        <v>0</v>
      </c>
      <c r="EM663" t="s">
        <v>1809</v>
      </c>
      <c r="EN663" t="s">
        <v>1809</v>
      </c>
      <c r="EO663" t="s">
        <v>1809</v>
      </c>
      <c r="EP663" t="s">
        <v>1809</v>
      </c>
      <c r="EQ663" t="s">
        <v>1809</v>
      </c>
      <c r="ER663">
        <v>0</v>
      </c>
      <c r="ES663" t="s">
        <v>1809</v>
      </c>
      <c r="ET663" t="s">
        <v>1809</v>
      </c>
      <c r="EU663" t="s">
        <v>1809</v>
      </c>
      <c r="EV663" t="s">
        <v>1809</v>
      </c>
      <c r="EW663" t="s">
        <v>1809</v>
      </c>
    </row>
    <row r="664" spans="1:153" x14ac:dyDescent="0.35">
      <c r="A664" t="s">
        <v>1646</v>
      </c>
      <c r="B664" s="1">
        <v>42917</v>
      </c>
      <c r="C664" s="1">
        <v>43172</v>
      </c>
      <c r="D664">
        <v>1</v>
      </c>
      <c r="E664">
        <v>0</v>
      </c>
      <c r="F664">
        <v>0</v>
      </c>
      <c r="G664">
        <v>0</v>
      </c>
      <c r="H664">
        <v>1</v>
      </c>
      <c r="I664">
        <v>0</v>
      </c>
      <c r="J664">
        <v>1</v>
      </c>
      <c r="K664">
        <v>2</v>
      </c>
      <c r="L664">
        <v>0</v>
      </c>
      <c r="M664">
        <v>1</v>
      </c>
      <c r="N664">
        <v>1</v>
      </c>
      <c r="O664">
        <v>1</v>
      </c>
      <c r="P664">
        <v>0</v>
      </c>
      <c r="Q664">
        <v>0</v>
      </c>
      <c r="R664">
        <v>1</v>
      </c>
      <c r="S664">
        <v>0</v>
      </c>
      <c r="T664">
        <v>0</v>
      </c>
      <c r="U664">
        <v>0</v>
      </c>
      <c r="V664">
        <v>0</v>
      </c>
      <c r="W664">
        <v>1</v>
      </c>
      <c r="X664">
        <v>0</v>
      </c>
      <c r="Y664">
        <v>0</v>
      </c>
      <c r="Z664" t="s">
        <v>1809</v>
      </c>
      <c r="AA664" t="s">
        <v>1809</v>
      </c>
      <c r="AB664" t="s">
        <v>1809</v>
      </c>
      <c r="AC664" t="s">
        <v>1809</v>
      </c>
      <c r="AD664" t="s">
        <v>1809</v>
      </c>
      <c r="AE664" t="s">
        <v>1809</v>
      </c>
      <c r="AF664" t="s">
        <v>1809</v>
      </c>
      <c r="AG664" t="s">
        <v>1809</v>
      </c>
      <c r="AH664" t="s">
        <v>1809</v>
      </c>
      <c r="AI664" t="s">
        <v>1809</v>
      </c>
      <c r="AJ664" t="s">
        <v>1809</v>
      </c>
      <c r="AK664" t="s">
        <v>1809</v>
      </c>
      <c r="AL664" t="s">
        <v>1809</v>
      </c>
      <c r="AM664" t="s">
        <v>1809</v>
      </c>
      <c r="AN664">
        <v>0</v>
      </c>
      <c r="AO664">
        <v>0</v>
      </c>
      <c r="AP664" t="s">
        <v>1809</v>
      </c>
      <c r="AQ664" t="s">
        <v>1809</v>
      </c>
      <c r="AR664" t="s">
        <v>1809</v>
      </c>
      <c r="AS664" t="s">
        <v>1809</v>
      </c>
      <c r="AT664" t="s">
        <v>1809</v>
      </c>
      <c r="AU664" t="s">
        <v>1809</v>
      </c>
      <c r="AV664" t="s">
        <v>1809</v>
      </c>
      <c r="AW664" t="s">
        <v>1809</v>
      </c>
      <c r="AX664" t="s">
        <v>1809</v>
      </c>
      <c r="AY664" t="s">
        <v>1809</v>
      </c>
      <c r="AZ664">
        <v>0</v>
      </c>
      <c r="BA664" t="s">
        <v>1809</v>
      </c>
      <c r="BB664" t="s">
        <v>1809</v>
      </c>
      <c r="BC664" t="s">
        <v>1809</v>
      </c>
      <c r="BD664" t="s">
        <v>1809</v>
      </c>
      <c r="BE664" t="s">
        <v>1809</v>
      </c>
      <c r="BF664" t="s">
        <v>1809</v>
      </c>
      <c r="BG664" t="s">
        <v>1809</v>
      </c>
      <c r="BH664" t="s">
        <v>1809</v>
      </c>
      <c r="BI664" t="s">
        <v>1809</v>
      </c>
      <c r="BJ664" t="s">
        <v>1809</v>
      </c>
      <c r="BK664" t="s">
        <v>1809</v>
      </c>
      <c r="BL664" t="s">
        <v>1809</v>
      </c>
      <c r="BM664" t="s">
        <v>1809</v>
      </c>
      <c r="BN664" t="s">
        <v>1809</v>
      </c>
      <c r="BO664" t="s">
        <v>1809</v>
      </c>
      <c r="BP664" t="s">
        <v>1809</v>
      </c>
      <c r="BQ664" t="s">
        <v>1809</v>
      </c>
      <c r="BR664" t="s">
        <v>1809</v>
      </c>
      <c r="BS664" t="s">
        <v>1809</v>
      </c>
      <c r="BT664" t="s">
        <v>1809</v>
      </c>
      <c r="BU664" t="s">
        <v>1809</v>
      </c>
      <c r="BV664">
        <v>0</v>
      </c>
      <c r="BW664" t="s">
        <v>1809</v>
      </c>
      <c r="BX664" t="s">
        <v>1809</v>
      </c>
      <c r="BY664" t="s">
        <v>1809</v>
      </c>
      <c r="BZ664" t="s">
        <v>1809</v>
      </c>
      <c r="CA664" t="s">
        <v>1809</v>
      </c>
      <c r="CB664" t="s">
        <v>1809</v>
      </c>
      <c r="CC664" t="s">
        <v>1809</v>
      </c>
      <c r="CD664" t="s">
        <v>1809</v>
      </c>
      <c r="CE664" t="s">
        <v>1809</v>
      </c>
      <c r="CF664" t="s">
        <v>1809</v>
      </c>
      <c r="CG664" t="s">
        <v>1809</v>
      </c>
      <c r="CH664">
        <v>0</v>
      </c>
      <c r="CI664" t="s">
        <v>1809</v>
      </c>
      <c r="CJ664" t="s">
        <v>1809</v>
      </c>
      <c r="CK664" t="s">
        <v>1809</v>
      </c>
      <c r="CL664" t="s">
        <v>1809</v>
      </c>
      <c r="CM664" t="s">
        <v>1809</v>
      </c>
      <c r="CN664" t="s">
        <v>1809</v>
      </c>
      <c r="CO664" t="s">
        <v>1809</v>
      </c>
      <c r="CP664" t="s">
        <v>1809</v>
      </c>
      <c r="CQ664" t="s">
        <v>1809</v>
      </c>
      <c r="CR664" t="s">
        <v>1809</v>
      </c>
      <c r="CS664" t="s">
        <v>1809</v>
      </c>
      <c r="CT664" t="s">
        <v>1809</v>
      </c>
      <c r="CU664" t="s">
        <v>1809</v>
      </c>
      <c r="CV664" t="s">
        <v>1809</v>
      </c>
      <c r="CW664" t="s">
        <v>1809</v>
      </c>
      <c r="CX664" t="s">
        <v>1809</v>
      </c>
      <c r="CY664" t="s">
        <v>1809</v>
      </c>
      <c r="CZ664" t="s">
        <v>1809</v>
      </c>
      <c r="DA664" t="s">
        <v>1809</v>
      </c>
      <c r="DB664" t="s">
        <v>1809</v>
      </c>
      <c r="DC664" t="s">
        <v>1809</v>
      </c>
      <c r="DD664" t="s">
        <v>1809</v>
      </c>
      <c r="DE664" t="s">
        <v>1809</v>
      </c>
      <c r="DF664" t="s">
        <v>1809</v>
      </c>
      <c r="DG664" t="s">
        <v>1809</v>
      </c>
      <c r="DH664" t="s">
        <v>1809</v>
      </c>
      <c r="DI664" t="s">
        <v>1809</v>
      </c>
      <c r="DJ664" t="s">
        <v>1809</v>
      </c>
      <c r="DK664" t="s">
        <v>1809</v>
      </c>
      <c r="DL664" t="s">
        <v>1809</v>
      </c>
      <c r="DM664" t="s">
        <v>1809</v>
      </c>
      <c r="DN664" t="s">
        <v>1809</v>
      </c>
      <c r="DO664" t="s">
        <v>1809</v>
      </c>
      <c r="DP664" t="s">
        <v>1809</v>
      </c>
      <c r="DQ664" t="s">
        <v>1809</v>
      </c>
      <c r="DR664" t="s">
        <v>1809</v>
      </c>
      <c r="DS664" t="s">
        <v>1809</v>
      </c>
      <c r="DT664" t="s">
        <v>1809</v>
      </c>
      <c r="DU664" t="s">
        <v>1809</v>
      </c>
      <c r="DV664" t="s">
        <v>1809</v>
      </c>
      <c r="DW664">
        <v>0</v>
      </c>
      <c r="DX664">
        <v>0</v>
      </c>
      <c r="DY664">
        <v>0</v>
      </c>
      <c r="DZ664" t="s">
        <v>1809</v>
      </c>
      <c r="EA664">
        <v>1</v>
      </c>
      <c r="EB664">
        <v>0</v>
      </c>
      <c r="EC664">
        <v>0</v>
      </c>
      <c r="ED664">
        <v>0</v>
      </c>
      <c r="EE664">
        <v>0</v>
      </c>
      <c r="EF664">
        <v>0</v>
      </c>
      <c r="EG664">
        <v>1</v>
      </c>
      <c r="EH664">
        <v>0</v>
      </c>
      <c r="EI664">
        <v>0</v>
      </c>
      <c r="EJ664">
        <v>0</v>
      </c>
      <c r="EK664">
        <v>0</v>
      </c>
      <c r="EL664">
        <v>0</v>
      </c>
      <c r="EM664" t="s">
        <v>1809</v>
      </c>
      <c r="EN664" t="s">
        <v>1809</v>
      </c>
      <c r="EO664" t="s">
        <v>1809</v>
      </c>
      <c r="EP664" t="s">
        <v>1809</v>
      </c>
      <c r="EQ664" t="s">
        <v>1809</v>
      </c>
      <c r="ER664">
        <v>0</v>
      </c>
      <c r="ES664" t="s">
        <v>1809</v>
      </c>
      <c r="ET664" t="s">
        <v>1809</v>
      </c>
      <c r="EU664" t="s">
        <v>1809</v>
      </c>
      <c r="EV664" t="s">
        <v>1809</v>
      </c>
      <c r="EW664" t="s">
        <v>1809</v>
      </c>
    </row>
    <row r="665" spans="1:153" x14ac:dyDescent="0.35">
      <c r="A665" t="s">
        <v>1646</v>
      </c>
      <c r="B665" s="1">
        <v>43173</v>
      </c>
      <c r="C665" s="1">
        <v>43281</v>
      </c>
      <c r="D665">
        <v>1</v>
      </c>
      <c r="E665">
        <v>0</v>
      </c>
      <c r="F665">
        <v>0</v>
      </c>
      <c r="G665">
        <v>0</v>
      </c>
      <c r="H665">
        <v>1</v>
      </c>
      <c r="I665">
        <v>0</v>
      </c>
      <c r="J665">
        <v>1</v>
      </c>
      <c r="K665">
        <v>2</v>
      </c>
      <c r="L665">
        <v>0</v>
      </c>
      <c r="M665">
        <v>1</v>
      </c>
      <c r="N665">
        <v>1</v>
      </c>
      <c r="O665">
        <v>1</v>
      </c>
      <c r="P665">
        <v>1</v>
      </c>
      <c r="Q665">
        <v>0</v>
      </c>
      <c r="R665">
        <v>1</v>
      </c>
      <c r="S665">
        <v>0</v>
      </c>
      <c r="T665">
        <v>0</v>
      </c>
      <c r="U665">
        <v>0</v>
      </c>
      <c r="V665">
        <v>0</v>
      </c>
      <c r="W665">
        <v>1</v>
      </c>
      <c r="X665">
        <v>0</v>
      </c>
      <c r="Y665">
        <v>0</v>
      </c>
      <c r="Z665" t="s">
        <v>1809</v>
      </c>
      <c r="AA665" t="s">
        <v>1809</v>
      </c>
      <c r="AB665" t="s">
        <v>1809</v>
      </c>
      <c r="AC665" t="s">
        <v>1809</v>
      </c>
      <c r="AD665" t="s">
        <v>1809</v>
      </c>
      <c r="AE665" t="s">
        <v>1809</v>
      </c>
      <c r="AF665" t="s">
        <v>1809</v>
      </c>
      <c r="AG665" t="s">
        <v>1809</v>
      </c>
      <c r="AH665" t="s">
        <v>1809</v>
      </c>
      <c r="AI665" t="s">
        <v>1809</v>
      </c>
      <c r="AJ665" t="s">
        <v>1809</v>
      </c>
      <c r="AK665" t="s">
        <v>1809</v>
      </c>
      <c r="AL665" t="s">
        <v>1809</v>
      </c>
      <c r="AM665" t="s">
        <v>1809</v>
      </c>
      <c r="AN665">
        <v>1</v>
      </c>
      <c r="AO665">
        <v>0</v>
      </c>
      <c r="AP665" t="s">
        <v>1809</v>
      </c>
      <c r="AQ665" t="s">
        <v>1809</v>
      </c>
      <c r="AR665" t="s">
        <v>1809</v>
      </c>
      <c r="AS665" t="s">
        <v>1809</v>
      </c>
      <c r="AT665" t="s">
        <v>1809</v>
      </c>
      <c r="AU665" t="s">
        <v>1809</v>
      </c>
      <c r="AV665" t="s">
        <v>1809</v>
      </c>
      <c r="AW665" t="s">
        <v>1809</v>
      </c>
      <c r="AX665" t="s">
        <v>1809</v>
      </c>
      <c r="AY665" t="s">
        <v>1809</v>
      </c>
      <c r="AZ665">
        <v>1</v>
      </c>
      <c r="BA665">
        <v>0</v>
      </c>
      <c r="BB665">
        <v>0</v>
      </c>
      <c r="BC665">
        <v>1</v>
      </c>
      <c r="BD665">
        <v>0</v>
      </c>
      <c r="BE665">
        <v>1</v>
      </c>
      <c r="BF665">
        <v>0</v>
      </c>
      <c r="BG665">
        <v>0</v>
      </c>
      <c r="BH665">
        <v>0</v>
      </c>
      <c r="BI665">
        <v>0</v>
      </c>
      <c r="BJ665">
        <v>0</v>
      </c>
      <c r="BK665">
        <v>0</v>
      </c>
      <c r="BL665">
        <v>0</v>
      </c>
      <c r="BM665">
        <v>1</v>
      </c>
      <c r="BN665">
        <v>0</v>
      </c>
      <c r="BO665">
        <v>0</v>
      </c>
      <c r="BP665">
        <v>0</v>
      </c>
      <c r="BQ665">
        <v>0</v>
      </c>
      <c r="BR665">
        <v>0</v>
      </c>
      <c r="BS665">
        <v>0</v>
      </c>
      <c r="BT665">
        <v>0</v>
      </c>
      <c r="BU665">
        <v>1</v>
      </c>
      <c r="BV665">
        <v>0</v>
      </c>
      <c r="BW665" t="s">
        <v>1809</v>
      </c>
      <c r="BX665" t="s">
        <v>1809</v>
      </c>
      <c r="BY665" t="s">
        <v>1809</v>
      </c>
      <c r="BZ665" t="s">
        <v>1809</v>
      </c>
      <c r="CA665" t="s">
        <v>1809</v>
      </c>
      <c r="CB665" t="s">
        <v>1809</v>
      </c>
      <c r="CC665" t="s">
        <v>1809</v>
      </c>
      <c r="CD665" t="s">
        <v>1809</v>
      </c>
      <c r="CE665" t="s">
        <v>1809</v>
      </c>
      <c r="CF665" t="s">
        <v>1809</v>
      </c>
      <c r="CG665" t="s">
        <v>1809</v>
      </c>
      <c r="CH665">
        <v>1</v>
      </c>
      <c r="CI665">
        <v>1</v>
      </c>
      <c r="CJ665">
        <v>1</v>
      </c>
      <c r="CK665">
        <v>1</v>
      </c>
      <c r="CL665">
        <v>1</v>
      </c>
      <c r="CM665">
        <v>0</v>
      </c>
      <c r="CN665">
        <v>1</v>
      </c>
      <c r="CO665">
        <v>0</v>
      </c>
      <c r="CP665">
        <v>0</v>
      </c>
      <c r="CQ665">
        <v>0</v>
      </c>
      <c r="CR665">
        <v>0</v>
      </c>
      <c r="CS665">
        <v>0</v>
      </c>
      <c r="CT665">
        <v>0</v>
      </c>
      <c r="CU665">
        <v>0</v>
      </c>
      <c r="CV665">
        <v>0</v>
      </c>
      <c r="CW665">
        <v>1</v>
      </c>
      <c r="CX665">
        <v>0</v>
      </c>
      <c r="CY665">
        <v>0</v>
      </c>
      <c r="CZ665">
        <v>0</v>
      </c>
      <c r="DA665">
        <v>0</v>
      </c>
      <c r="DB665">
        <v>0</v>
      </c>
      <c r="DC665">
        <v>0</v>
      </c>
      <c r="DD665">
        <v>0</v>
      </c>
      <c r="DE665">
        <v>0</v>
      </c>
      <c r="DF665">
        <v>1</v>
      </c>
      <c r="DG665">
        <v>0</v>
      </c>
      <c r="DH665">
        <v>0</v>
      </c>
      <c r="DI665">
        <v>0</v>
      </c>
      <c r="DJ665">
        <v>0</v>
      </c>
      <c r="DK665">
        <v>0</v>
      </c>
      <c r="DL665">
        <v>0</v>
      </c>
      <c r="DM665">
        <v>1</v>
      </c>
      <c r="DN665">
        <v>0</v>
      </c>
      <c r="DO665">
        <v>0</v>
      </c>
      <c r="DP665">
        <v>0</v>
      </c>
      <c r="DQ665">
        <v>0</v>
      </c>
      <c r="DR665">
        <v>0</v>
      </c>
      <c r="DS665">
        <v>0</v>
      </c>
      <c r="DT665">
        <v>0</v>
      </c>
      <c r="DU665">
        <v>0</v>
      </c>
      <c r="DV665">
        <v>1</v>
      </c>
      <c r="DW665">
        <v>0</v>
      </c>
      <c r="DX665">
        <v>0</v>
      </c>
      <c r="DY665">
        <v>0</v>
      </c>
      <c r="DZ665" t="s">
        <v>1809</v>
      </c>
      <c r="EA665">
        <v>1</v>
      </c>
      <c r="EB665">
        <v>0</v>
      </c>
      <c r="EC665">
        <v>0</v>
      </c>
      <c r="ED665">
        <v>0</v>
      </c>
      <c r="EE665">
        <v>0</v>
      </c>
      <c r="EF665">
        <v>0</v>
      </c>
      <c r="EG665">
        <v>1</v>
      </c>
      <c r="EH665">
        <v>0</v>
      </c>
      <c r="EI665">
        <v>0</v>
      </c>
      <c r="EJ665">
        <v>0</v>
      </c>
      <c r="EK665">
        <v>0</v>
      </c>
      <c r="EL665">
        <v>1</v>
      </c>
      <c r="EM665">
        <v>0</v>
      </c>
      <c r="EN665">
        <v>0</v>
      </c>
      <c r="EO665">
        <v>0</v>
      </c>
      <c r="EP665">
        <v>0</v>
      </c>
      <c r="EQ665">
        <v>1</v>
      </c>
      <c r="ER665">
        <v>0</v>
      </c>
      <c r="ES665" t="s">
        <v>1809</v>
      </c>
      <c r="ET665" t="s">
        <v>1809</v>
      </c>
      <c r="EU665" t="s">
        <v>1809</v>
      </c>
      <c r="EV665" t="s">
        <v>1809</v>
      </c>
      <c r="EW665" t="s">
        <v>1809</v>
      </c>
    </row>
    <row r="666" spans="1:153" x14ac:dyDescent="0.35">
      <c r="A666" t="s">
        <v>1646</v>
      </c>
      <c r="B666" s="1">
        <v>43282</v>
      </c>
      <c r="C666" s="1">
        <v>43444</v>
      </c>
      <c r="D666">
        <v>1</v>
      </c>
      <c r="E666">
        <v>0</v>
      </c>
      <c r="F666">
        <v>0</v>
      </c>
      <c r="G666">
        <v>0</v>
      </c>
      <c r="H666">
        <v>1</v>
      </c>
      <c r="I666">
        <v>0</v>
      </c>
      <c r="J666">
        <v>1</v>
      </c>
      <c r="K666">
        <v>2</v>
      </c>
      <c r="L666">
        <v>0</v>
      </c>
      <c r="M666">
        <v>1</v>
      </c>
      <c r="N666">
        <v>1</v>
      </c>
      <c r="O666">
        <v>1</v>
      </c>
      <c r="P666">
        <v>1</v>
      </c>
      <c r="Q666">
        <v>0</v>
      </c>
      <c r="R666">
        <v>1</v>
      </c>
      <c r="S666">
        <v>0</v>
      </c>
      <c r="T666">
        <v>0</v>
      </c>
      <c r="U666">
        <v>0</v>
      </c>
      <c r="V666">
        <v>0</v>
      </c>
      <c r="W666">
        <v>0</v>
      </c>
      <c r="X666">
        <v>0</v>
      </c>
      <c r="Y666">
        <v>0</v>
      </c>
      <c r="Z666" t="s">
        <v>1809</v>
      </c>
      <c r="AA666" t="s">
        <v>1809</v>
      </c>
      <c r="AB666" t="s">
        <v>1809</v>
      </c>
      <c r="AC666" t="s">
        <v>1809</v>
      </c>
      <c r="AD666" t="s">
        <v>1809</v>
      </c>
      <c r="AE666" t="s">
        <v>1809</v>
      </c>
      <c r="AF666" t="s">
        <v>1809</v>
      </c>
      <c r="AG666" t="s">
        <v>1809</v>
      </c>
      <c r="AH666" t="s">
        <v>1809</v>
      </c>
      <c r="AI666" t="s">
        <v>1809</v>
      </c>
      <c r="AJ666" t="s">
        <v>1809</v>
      </c>
      <c r="AK666" t="s">
        <v>1809</v>
      </c>
      <c r="AL666" t="s">
        <v>1809</v>
      </c>
      <c r="AM666" t="s">
        <v>1809</v>
      </c>
      <c r="AN666">
        <v>1</v>
      </c>
      <c r="AO666">
        <v>0</v>
      </c>
      <c r="AP666" t="s">
        <v>1809</v>
      </c>
      <c r="AQ666" t="s">
        <v>1809</v>
      </c>
      <c r="AR666" t="s">
        <v>1809</v>
      </c>
      <c r="AS666" t="s">
        <v>1809</v>
      </c>
      <c r="AT666" t="s">
        <v>1809</v>
      </c>
      <c r="AU666" t="s">
        <v>1809</v>
      </c>
      <c r="AV666" t="s">
        <v>1809</v>
      </c>
      <c r="AW666" t="s">
        <v>1809</v>
      </c>
      <c r="AX666" t="s">
        <v>1809</v>
      </c>
      <c r="AY666" t="s">
        <v>1809</v>
      </c>
      <c r="AZ666">
        <v>1</v>
      </c>
      <c r="BA666">
        <v>0</v>
      </c>
      <c r="BB666">
        <v>0</v>
      </c>
      <c r="BC666">
        <v>1</v>
      </c>
      <c r="BD666">
        <v>0</v>
      </c>
      <c r="BE666">
        <v>1</v>
      </c>
      <c r="BF666">
        <v>0</v>
      </c>
      <c r="BG666">
        <v>0</v>
      </c>
      <c r="BH666">
        <v>0</v>
      </c>
      <c r="BI666">
        <v>0</v>
      </c>
      <c r="BJ666">
        <v>0</v>
      </c>
      <c r="BK666">
        <v>0</v>
      </c>
      <c r="BL666">
        <v>0</v>
      </c>
      <c r="BM666">
        <v>1</v>
      </c>
      <c r="BN666">
        <v>0</v>
      </c>
      <c r="BO666">
        <v>0</v>
      </c>
      <c r="BP666">
        <v>0</v>
      </c>
      <c r="BQ666">
        <v>0</v>
      </c>
      <c r="BR666">
        <v>0</v>
      </c>
      <c r="BS666">
        <v>0</v>
      </c>
      <c r="BT666">
        <v>0</v>
      </c>
      <c r="BU666">
        <v>1</v>
      </c>
      <c r="BV666">
        <v>0</v>
      </c>
      <c r="BW666" t="s">
        <v>1809</v>
      </c>
      <c r="BX666" t="s">
        <v>1809</v>
      </c>
      <c r="BY666" t="s">
        <v>1809</v>
      </c>
      <c r="BZ666" t="s">
        <v>1809</v>
      </c>
      <c r="CA666" t="s">
        <v>1809</v>
      </c>
      <c r="CB666" t="s">
        <v>1809</v>
      </c>
      <c r="CC666" t="s">
        <v>1809</v>
      </c>
      <c r="CD666" t="s">
        <v>1809</v>
      </c>
      <c r="CE666" t="s">
        <v>1809</v>
      </c>
      <c r="CF666" t="s">
        <v>1809</v>
      </c>
      <c r="CG666" t="s">
        <v>1809</v>
      </c>
      <c r="CH666">
        <v>1</v>
      </c>
      <c r="CI666">
        <v>1</v>
      </c>
      <c r="CJ666">
        <v>1</v>
      </c>
      <c r="CK666">
        <v>1</v>
      </c>
      <c r="CL666">
        <v>1</v>
      </c>
      <c r="CM666">
        <v>0</v>
      </c>
      <c r="CN666">
        <v>1</v>
      </c>
      <c r="CO666">
        <v>0</v>
      </c>
      <c r="CP666">
        <v>0</v>
      </c>
      <c r="CQ666">
        <v>0</v>
      </c>
      <c r="CR666">
        <v>0</v>
      </c>
      <c r="CS666">
        <v>0</v>
      </c>
      <c r="CT666">
        <v>0</v>
      </c>
      <c r="CU666">
        <v>0</v>
      </c>
      <c r="CV666">
        <v>0</v>
      </c>
      <c r="CW666">
        <v>1</v>
      </c>
      <c r="CX666">
        <v>0</v>
      </c>
      <c r="CY666">
        <v>0</v>
      </c>
      <c r="CZ666">
        <v>0</v>
      </c>
      <c r="DA666">
        <v>0</v>
      </c>
      <c r="DB666">
        <v>0</v>
      </c>
      <c r="DC666">
        <v>0</v>
      </c>
      <c r="DD666">
        <v>0</v>
      </c>
      <c r="DE666">
        <v>0</v>
      </c>
      <c r="DF666">
        <v>1</v>
      </c>
      <c r="DG666">
        <v>0</v>
      </c>
      <c r="DH666">
        <v>0</v>
      </c>
      <c r="DI666">
        <v>0</v>
      </c>
      <c r="DJ666">
        <v>0</v>
      </c>
      <c r="DK666">
        <v>0</v>
      </c>
      <c r="DL666">
        <v>0</v>
      </c>
      <c r="DM666">
        <v>1</v>
      </c>
      <c r="DN666">
        <v>0</v>
      </c>
      <c r="DO666">
        <v>0</v>
      </c>
      <c r="DP666">
        <v>0</v>
      </c>
      <c r="DQ666">
        <v>0</v>
      </c>
      <c r="DR666">
        <v>0</v>
      </c>
      <c r="DS666">
        <v>0</v>
      </c>
      <c r="DT666">
        <v>0</v>
      </c>
      <c r="DU666">
        <v>0</v>
      </c>
      <c r="DV666">
        <v>1</v>
      </c>
      <c r="DW666">
        <v>0</v>
      </c>
      <c r="DX666">
        <v>0</v>
      </c>
      <c r="DY666">
        <v>0</v>
      </c>
      <c r="DZ666" t="s">
        <v>1809</v>
      </c>
      <c r="EA666">
        <v>1</v>
      </c>
      <c r="EB666">
        <v>0</v>
      </c>
      <c r="EC666">
        <v>0</v>
      </c>
      <c r="ED666">
        <v>0</v>
      </c>
      <c r="EE666">
        <v>0</v>
      </c>
      <c r="EF666">
        <v>0</v>
      </c>
      <c r="EG666">
        <v>1</v>
      </c>
      <c r="EH666">
        <v>0</v>
      </c>
      <c r="EI666">
        <v>0</v>
      </c>
      <c r="EJ666">
        <v>0</v>
      </c>
      <c r="EK666">
        <v>0</v>
      </c>
      <c r="EL666">
        <v>1</v>
      </c>
      <c r="EM666">
        <v>0</v>
      </c>
      <c r="EN666">
        <v>0</v>
      </c>
      <c r="EO666">
        <v>0</v>
      </c>
      <c r="EP666">
        <v>0</v>
      </c>
      <c r="EQ666">
        <v>1</v>
      </c>
      <c r="ER666">
        <v>0</v>
      </c>
      <c r="ES666" t="s">
        <v>1809</v>
      </c>
      <c r="ET666" t="s">
        <v>1809</v>
      </c>
      <c r="EU666" t="s">
        <v>1809</v>
      </c>
      <c r="EV666" t="s">
        <v>1809</v>
      </c>
      <c r="EW666" t="s">
        <v>1809</v>
      </c>
    </row>
    <row r="667" spans="1:153" x14ac:dyDescent="0.35">
      <c r="A667" t="s">
        <v>1646</v>
      </c>
      <c r="B667" s="1">
        <v>43445</v>
      </c>
      <c r="C667" s="1">
        <v>43830</v>
      </c>
      <c r="D667">
        <v>1</v>
      </c>
      <c r="E667">
        <v>0</v>
      </c>
      <c r="F667">
        <v>0</v>
      </c>
      <c r="G667">
        <v>0</v>
      </c>
      <c r="H667">
        <v>1</v>
      </c>
      <c r="I667">
        <v>0</v>
      </c>
      <c r="J667">
        <v>1</v>
      </c>
      <c r="K667">
        <v>2</v>
      </c>
      <c r="L667">
        <v>0</v>
      </c>
      <c r="M667">
        <v>1</v>
      </c>
      <c r="N667">
        <v>1</v>
      </c>
      <c r="O667">
        <v>1</v>
      </c>
      <c r="P667">
        <v>1</v>
      </c>
      <c r="Q667">
        <v>0</v>
      </c>
      <c r="R667">
        <v>1</v>
      </c>
      <c r="S667">
        <v>0</v>
      </c>
      <c r="T667">
        <v>0</v>
      </c>
      <c r="U667">
        <v>0</v>
      </c>
      <c r="V667">
        <v>0</v>
      </c>
      <c r="W667">
        <v>0</v>
      </c>
      <c r="X667">
        <v>0</v>
      </c>
      <c r="Y667">
        <v>1</v>
      </c>
      <c r="Z667">
        <v>1</v>
      </c>
      <c r="AA667">
        <v>1</v>
      </c>
      <c r="AB667">
        <v>0</v>
      </c>
      <c r="AC667">
        <v>0</v>
      </c>
      <c r="AD667">
        <v>1</v>
      </c>
      <c r="AE667">
        <v>1</v>
      </c>
      <c r="AF667">
        <v>1</v>
      </c>
      <c r="AG667">
        <v>0</v>
      </c>
      <c r="AH667">
        <v>0</v>
      </c>
      <c r="AI667">
        <v>0</v>
      </c>
      <c r="AJ667">
        <v>0</v>
      </c>
      <c r="AK667">
        <v>0</v>
      </c>
      <c r="AL667">
        <v>1</v>
      </c>
      <c r="AM667">
        <v>0</v>
      </c>
      <c r="AN667">
        <v>1</v>
      </c>
      <c r="AO667">
        <v>0</v>
      </c>
      <c r="AP667" t="s">
        <v>1809</v>
      </c>
      <c r="AQ667" t="s">
        <v>1809</v>
      </c>
      <c r="AR667" t="s">
        <v>1809</v>
      </c>
      <c r="AS667" t="s">
        <v>1809</v>
      </c>
      <c r="AT667" t="s">
        <v>1809</v>
      </c>
      <c r="AU667" t="s">
        <v>1809</v>
      </c>
      <c r="AV667" t="s">
        <v>1809</v>
      </c>
      <c r="AW667" t="s">
        <v>1809</v>
      </c>
      <c r="AX667" t="s">
        <v>1809</v>
      </c>
      <c r="AY667" t="s">
        <v>1809</v>
      </c>
      <c r="AZ667">
        <v>1</v>
      </c>
      <c r="BA667">
        <v>0</v>
      </c>
      <c r="BB667">
        <v>0</v>
      </c>
      <c r="BC667">
        <v>1</v>
      </c>
      <c r="BD667">
        <v>0</v>
      </c>
      <c r="BE667">
        <v>1</v>
      </c>
      <c r="BF667">
        <v>0</v>
      </c>
      <c r="BG667">
        <v>0</v>
      </c>
      <c r="BH667">
        <v>0</v>
      </c>
      <c r="BI667">
        <v>0</v>
      </c>
      <c r="BJ667">
        <v>0</v>
      </c>
      <c r="BK667">
        <v>0</v>
      </c>
      <c r="BL667">
        <v>0</v>
      </c>
      <c r="BM667">
        <v>1</v>
      </c>
      <c r="BN667">
        <v>0</v>
      </c>
      <c r="BO667">
        <v>0</v>
      </c>
      <c r="BP667">
        <v>0</v>
      </c>
      <c r="BQ667">
        <v>0</v>
      </c>
      <c r="BR667">
        <v>0</v>
      </c>
      <c r="BS667">
        <v>0</v>
      </c>
      <c r="BT667">
        <v>0</v>
      </c>
      <c r="BU667">
        <v>1</v>
      </c>
      <c r="BV667">
        <v>0</v>
      </c>
      <c r="BW667" t="s">
        <v>1809</v>
      </c>
      <c r="BX667" t="s">
        <v>1809</v>
      </c>
      <c r="BY667" t="s">
        <v>1809</v>
      </c>
      <c r="BZ667" t="s">
        <v>1809</v>
      </c>
      <c r="CA667" t="s">
        <v>1809</v>
      </c>
      <c r="CB667" t="s">
        <v>1809</v>
      </c>
      <c r="CC667" t="s">
        <v>1809</v>
      </c>
      <c r="CD667" t="s">
        <v>1809</v>
      </c>
      <c r="CE667" t="s">
        <v>1809</v>
      </c>
      <c r="CF667" t="s">
        <v>1809</v>
      </c>
      <c r="CG667" t="s">
        <v>1809</v>
      </c>
      <c r="CH667">
        <v>1</v>
      </c>
      <c r="CI667">
        <v>1</v>
      </c>
      <c r="CJ667">
        <v>1</v>
      </c>
      <c r="CK667">
        <v>1</v>
      </c>
      <c r="CL667">
        <v>1</v>
      </c>
      <c r="CM667">
        <v>0</v>
      </c>
      <c r="CN667">
        <v>1</v>
      </c>
      <c r="CO667">
        <v>0</v>
      </c>
      <c r="CP667">
        <v>0</v>
      </c>
      <c r="CQ667">
        <v>0</v>
      </c>
      <c r="CR667">
        <v>0</v>
      </c>
      <c r="CS667">
        <v>0</v>
      </c>
      <c r="CT667">
        <v>0</v>
      </c>
      <c r="CU667">
        <v>0</v>
      </c>
      <c r="CV667">
        <v>0</v>
      </c>
      <c r="CW667">
        <v>1</v>
      </c>
      <c r="CX667">
        <v>0</v>
      </c>
      <c r="CY667">
        <v>0</v>
      </c>
      <c r="CZ667">
        <v>0</v>
      </c>
      <c r="DA667">
        <v>0</v>
      </c>
      <c r="DB667">
        <v>0</v>
      </c>
      <c r="DC667">
        <v>0</v>
      </c>
      <c r="DD667">
        <v>0</v>
      </c>
      <c r="DE667">
        <v>0</v>
      </c>
      <c r="DF667">
        <v>1</v>
      </c>
      <c r="DG667">
        <v>0</v>
      </c>
      <c r="DH667">
        <v>0</v>
      </c>
      <c r="DI667">
        <v>0</v>
      </c>
      <c r="DJ667">
        <v>0</v>
      </c>
      <c r="DK667">
        <v>0</v>
      </c>
      <c r="DL667">
        <v>0</v>
      </c>
      <c r="DM667">
        <v>1</v>
      </c>
      <c r="DN667">
        <v>0</v>
      </c>
      <c r="DO667">
        <v>0</v>
      </c>
      <c r="DP667">
        <v>0</v>
      </c>
      <c r="DQ667">
        <v>0</v>
      </c>
      <c r="DR667">
        <v>0</v>
      </c>
      <c r="DS667">
        <v>0</v>
      </c>
      <c r="DT667">
        <v>0</v>
      </c>
      <c r="DU667">
        <v>0</v>
      </c>
      <c r="DV667">
        <v>1</v>
      </c>
      <c r="DW667">
        <v>0</v>
      </c>
      <c r="DX667">
        <v>0</v>
      </c>
      <c r="DY667">
        <v>0</v>
      </c>
      <c r="DZ667" t="s">
        <v>1809</v>
      </c>
      <c r="EA667">
        <v>1</v>
      </c>
      <c r="EB667">
        <v>0</v>
      </c>
      <c r="EC667">
        <v>0</v>
      </c>
      <c r="ED667">
        <v>0</v>
      </c>
      <c r="EE667">
        <v>0</v>
      </c>
      <c r="EF667">
        <v>0</v>
      </c>
      <c r="EG667">
        <v>1</v>
      </c>
      <c r="EH667">
        <v>0</v>
      </c>
      <c r="EI667">
        <v>0</v>
      </c>
      <c r="EJ667">
        <v>0</v>
      </c>
      <c r="EK667">
        <v>0</v>
      </c>
      <c r="EL667">
        <v>1</v>
      </c>
      <c r="EM667">
        <v>0</v>
      </c>
      <c r="EN667">
        <v>0</v>
      </c>
      <c r="EO667">
        <v>0</v>
      </c>
      <c r="EP667">
        <v>0</v>
      </c>
      <c r="EQ667">
        <v>1</v>
      </c>
      <c r="ER667">
        <v>0</v>
      </c>
      <c r="ES667" t="s">
        <v>1809</v>
      </c>
      <c r="ET667" t="s">
        <v>1809</v>
      </c>
      <c r="EU667" t="s">
        <v>1809</v>
      </c>
      <c r="EV667" t="s">
        <v>1809</v>
      </c>
      <c r="EW667" t="s">
        <v>1809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Data</vt:lpstr>
      <vt:lpstr>Statistical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 Platt</dc:creator>
  <cp:lastModifiedBy>Lizzy Platt</cp:lastModifiedBy>
  <dcterms:created xsi:type="dcterms:W3CDTF">2022-12-21T21:49:39Z</dcterms:created>
  <dcterms:modified xsi:type="dcterms:W3CDTF">2022-12-21T22:02:40Z</dcterms:modified>
</cp:coreProperties>
</file>