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eplat\Documents\Vital Strategies\"/>
    </mc:Choice>
  </mc:AlternateContent>
  <xr:revisionPtr revIDLastSave="0" documentId="13_ncr:40009_{987C1D1F-0C8C-4BCA-BB48-B13D6AC714FC}" xr6:coauthVersionLast="47" xr6:coauthVersionMax="47" xr10:uidLastSave="{00000000-0000-0000-0000-000000000000}"/>
  <bookViews>
    <workbookView xWindow="14303" yWindow="-98" windowWidth="28995" windowHeight="15796"/>
  </bookViews>
  <sheets>
    <sheet name="Statistical Data" sheetId="2" r:id="rId1"/>
    <sheet name="Standard Data" sheetId="1" r:id="rId2"/>
  </sheets>
  <calcPr calcId="0"/>
</workbook>
</file>

<file path=xl/calcChain.xml><?xml version="1.0" encoding="utf-8"?>
<calcChain xmlns="http://schemas.openxmlformats.org/spreadsheetml/2006/main">
  <c r="S3" i="1" l="1"/>
  <c r="AE3" i="1"/>
  <c r="AH3" i="1"/>
  <c r="AK3" i="1"/>
  <c r="AW3" i="1"/>
  <c r="BF3" i="1"/>
  <c r="BI3" i="1"/>
  <c r="S6" i="1"/>
  <c r="AE6" i="1"/>
  <c r="AH6" i="1"/>
  <c r="AK6" i="1"/>
  <c r="AW6" i="1"/>
  <c r="BF6" i="1"/>
  <c r="BI6" i="1"/>
  <c r="S7" i="1"/>
  <c r="AE7" i="1"/>
  <c r="AH7" i="1"/>
  <c r="AK7" i="1"/>
  <c r="AW7" i="1"/>
  <c r="BF7" i="1"/>
  <c r="BI7" i="1"/>
  <c r="S8" i="1"/>
  <c r="AE8" i="1"/>
  <c r="AH8" i="1"/>
  <c r="AK8" i="1"/>
  <c r="AW8" i="1"/>
  <c r="BF8" i="1"/>
  <c r="BI8" i="1"/>
  <c r="S9" i="1"/>
  <c r="AE9" i="1"/>
  <c r="AH9" i="1"/>
  <c r="AK9" i="1"/>
  <c r="AW9" i="1"/>
  <c r="BF9" i="1"/>
  <c r="BI9" i="1"/>
  <c r="S10" i="1"/>
  <c r="AE10" i="1"/>
  <c r="AH10" i="1"/>
  <c r="AK10" i="1"/>
  <c r="AW10" i="1"/>
  <c r="BF10" i="1"/>
  <c r="BI10" i="1"/>
  <c r="S11" i="1"/>
  <c r="AE11" i="1"/>
  <c r="AH11" i="1"/>
  <c r="AK11" i="1"/>
  <c r="AW11" i="1"/>
  <c r="BF11" i="1"/>
  <c r="BI11" i="1"/>
  <c r="S12" i="1"/>
  <c r="AE12" i="1"/>
  <c r="AH12" i="1"/>
  <c r="AK12" i="1"/>
  <c r="AW12" i="1"/>
  <c r="BF12" i="1"/>
  <c r="BI12" i="1"/>
  <c r="S13" i="1"/>
  <c r="AE13" i="1"/>
  <c r="AH13" i="1"/>
  <c r="AK13" i="1"/>
  <c r="AW13" i="1"/>
  <c r="BF13" i="1"/>
  <c r="BI13" i="1"/>
  <c r="S14" i="1"/>
  <c r="AE14" i="1"/>
  <c r="AH14" i="1"/>
  <c r="AK14" i="1"/>
  <c r="AW14" i="1"/>
  <c r="BF14" i="1"/>
  <c r="BI14" i="1"/>
  <c r="S15" i="1"/>
  <c r="Y15" i="1"/>
  <c r="AE15" i="1"/>
  <c r="AH15" i="1"/>
  <c r="AK15" i="1"/>
  <c r="AW15" i="1"/>
  <c r="BF15" i="1"/>
  <c r="BI15" i="1"/>
  <c r="S16" i="1"/>
  <c r="Y16" i="1"/>
  <c r="AE16" i="1"/>
  <c r="AH16" i="1"/>
  <c r="AK16" i="1"/>
  <c r="AW16" i="1"/>
  <c r="BF16" i="1"/>
  <c r="BI16" i="1"/>
  <c r="S17" i="1"/>
  <c r="Y17" i="1"/>
  <c r="AE17" i="1"/>
  <c r="AH17" i="1"/>
  <c r="AK17" i="1"/>
  <c r="AW17" i="1"/>
  <c r="BF17" i="1"/>
  <c r="BI17" i="1"/>
  <c r="S18" i="1"/>
  <c r="Y18" i="1"/>
  <c r="AE18" i="1"/>
  <c r="AH18" i="1"/>
  <c r="AK18" i="1"/>
  <c r="AW18" i="1"/>
  <c r="BF18" i="1"/>
  <c r="BI18" i="1"/>
  <c r="S19" i="1"/>
  <c r="Y19" i="1"/>
  <c r="AE19" i="1"/>
  <c r="AH19" i="1"/>
  <c r="AK19" i="1"/>
  <c r="AW19" i="1"/>
  <c r="BF19" i="1"/>
  <c r="BI19" i="1"/>
  <c r="S20" i="1"/>
  <c r="Y20" i="1"/>
  <c r="AH20" i="1"/>
  <c r="AK20" i="1"/>
  <c r="AW20" i="1"/>
  <c r="BF20" i="1"/>
  <c r="BI20" i="1"/>
  <c r="S21" i="1"/>
  <c r="Y21" i="1"/>
  <c r="AH21" i="1"/>
  <c r="AK21" i="1"/>
  <c r="AW21" i="1"/>
  <c r="BF21" i="1"/>
  <c r="BI21" i="1"/>
  <c r="S22" i="1"/>
  <c r="Y22" i="1"/>
  <c r="AH22" i="1"/>
  <c r="AK22" i="1"/>
  <c r="AW22" i="1"/>
  <c r="BF22" i="1"/>
  <c r="BI22" i="1"/>
  <c r="S23" i="1"/>
  <c r="Y23" i="1"/>
  <c r="AH23" i="1"/>
  <c r="AK23" i="1"/>
  <c r="AW23" i="1"/>
  <c r="BF23" i="1"/>
  <c r="BI23" i="1"/>
  <c r="S26" i="1"/>
  <c r="Y26" i="1"/>
  <c r="AE26" i="1"/>
  <c r="AH26" i="1"/>
  <c r="AK26" i="1"/>
  <c r="AW26" i="1"/>
  <c r="BF26" i="1"/>
  <c r="BI26" i="1"/>
  <c r="S27" i="1"/>
  <c r="Y27" i="1"/>
  <c r="AE27" i="1"/>
  <c r="AH27" i="1"/>
  <c r="AK27" i="1"/>
  <c r="AW27" i="1"/>
  <c r="BF27" i="1"/>
  <c r="BI27" i="1"/>
  <c r="S28" i="1"/>
  <c r="Y28" i="1"/>
  <c r="AE28" i="1"/>
  <c r="AH28" i="1"/>
  <c r="AK28" i="1"/>
  <c r="AW28" i="1"/>
  <c r="BF28" i="1"/>
  <c r="BI28" i="1"/>
  <c r="S29" i="1"/>
  <c r="Y29" i="1"/>
  <c r="AE29" i="1"/>
  <c r="AH29" i="1"/>
  <c r="AK29" i="1"/>
  <c r="AW29" i="1"/>
  <c r="BF29" i="1"/>
  <c r="BI29" i="1"/>
  <c r="S30" i="1"/>
  <c r="Y30" i="1"/>
  <c r="AH30" i="1"/>
  <c r="AK30" i="1"/>
  <c r="AW30" i="1"/>
  <c r="BF30" i="1"/>
  <c r="BI30" i="1"/>
  <c r="S31" i="1"/>
  <c r="Y31" i="1"/>
  <c r="AH31" i="1"/>
  <c r="AK31" i="1"/>
  <c r="AW31" i="1"/>
  <c r="BF31" i="1"/>
  <c r="BI31" i="1"/>
  <c r="S32" i="1"/>
  <c r="Y32" i="1"/>
  <c r="AE32" i="1"/>
  <c r="AH32" i="1"/>
  <c r="AK32" i="1"/>
  <c r="AW32" i="1"/>
  <c r="BF32" i="1"/>
  <c r="BI32" i="1"/>
  <c r="S33" i="1"/>
  <c r="Y33" i="1"/>
  <c r="AE33" i="1"/>
  <c r="AH33" i="1"/>
  <c r="AK33" i="1"/>
  <c r="AW33" i="1"/>
  <c r="BF33" i="1"/>
  <c r="BI33" i="1"/>
  <c r="S34" i="1"/>
  <c r="Y34" i="1"/>
  <c r="AH34" i="1"/>
  <c r="AK34" i="1"/>
  <c r="AW34" i="1"/>
  <c r="BF34" i="1"/>
  <c r="BI34" i="1"/>
  <c r="S35" i="1"/>
  <c r="Y35" i="1"/>
  <c r="AH35" i="1"/>
  <c r="AK35" i="1"/>
  <c r="AW35" i="1"/>
  <c r="BF35" i="1"/>
  <c r="BI35" i="1"/>
  <c r="S36" i="1"/>
  <c r="AE36" i="1"/>
  <c r="AH36" i="1"/>
  <c r="AK36" i="1"/>
  <c r="AW36" i="1"/>
  <c r="BF36" i="1"/>
  <c r="BI36" i="1"/>
  <c r="S37" i="1"/>
  <c r="AE37" i="1"/>
  <c r="AH37" i="1"/>
  <c r="AK37" i="1"/>
  <c r="AW37" i="1"/>
  <c r="BF37" i="1"/>
  <c r="BI37" i="1"/>
  <c r="S38" i="1"/>
  <c r="AE38" i="1"/>
  <c r="AH38" i="1"/>
  <c r="AK38" i="1"/>
  <c r="AW38" i="1"/>
  <c r="BF38" i="1"/>
  <c r="BI38" i="1"/>
  <c r="S39" i="1"/>
  <c r="AE39" i="1"/>
  <c r="AH39" i="1"/>
  <c r="AK39" i="1"/>
  <c r="AW39" i="1"/>
  <c r="BF39" i="1"/>
  <c r="BI39" i="1"/>
  <c r="S40" i="1"/>
  <c r="AE40" i="1"/>
  <c r="AH40" i="1"/>
  <c r="AK40" i="1"/>
  <c r="AW40" i="1"/>
  <c r="BF40" i="1"/>
  <c r="BI40" i="1"/>
  <c r="S41" i="1"/>
  <c r="AE41" i="1"/>
  <c r="AH41" i="1"/>
  <c r="AK41" i="1"/>
  <c r="AW41" i="1"/>
  <c r="BF41" i="1"/>
  <c r="BI41" i="1"/>
  <c r="S42" i="1"/>
  <c r="AE42" i="1"/>
  <c r="AH42" i="1"/>
  <c r="AK42" i="1"/>
  <c r="AW42" i="1"/>
  <c r="BF42" i="1"/>
  <c r="BI42" i="1"/>
  <c r="S43" i="1"/>
  <c r="AE43" i="1"/>
  <c r="AH43" i="1"/>
  <c r="AK43" i="1"/>
  <c r="AW43" i="1"/>
  <c r="BF43" i="1"/>
  <c r="BI43" i="1"/>
  <c r="S44" i="1"/>
  <c r="AE44" i="1"/>
  <c r="AH44" i="1"/>
  <c r="AK44" i="1"/>
  <c r="AW44" i="1"/>
  <c r="BF44" i="1"/>
  <c r="BI44" i="1"/>
  <c r="S46" i="1"/>
  <c r="AE46" i="1"/>
  <c r="AH46" i="1"/>
  <c r="AK46" i="1"/>
  <c r="AW46" i="1"/>
  <c r="BF46" i="1"/>
  <c r="BI46" i="1"/>
  <c r="S47" i="1"/>
  <c r="AE47" i="1"/>
  <c r="AH47" i="1"/>
  <c r="AK47" i="1"/>
  <c r="AW47" i="1"/>
  <c r="BF47" i="1"/>
  <c r="BI47" i="1"/>
  <c r="S48" i="1"/>
  <c r="Y48" i="1"/>
  <c r="AH48" i="1"/>
  <c r="AK48" i="1"/>
  <c r="AW48" i="1"/>
  <c r="BF48" i="1"/>
  <c r="BI48" i="1"/>
  <c r="S49" i="1"/>
  <c r="Y49" i="1"/>
  <c r="AH49" i="1"/>
  <c r="AK49" i="1"/>
  <c r="AW49" i="1"/>
  <c r="BF49" i="1"/>
  <c r="BI49" i="1"/>
  <c r="S50" i="1"/>
  <c r="Y50" i="1"/>
  <c r="AH50" i="1"/>
  <c r="AK50" i="1"/>
  <c r="AW50" i="1"/>
  <c r="BF50" i="1"/>
  <c r="BI50" i="1"/>
  <c r="S51" i="1"/>
  <c r="Y51" i="1"/>
  <c r="AH51" i="1"/>
  <c r="AK51" i="1"/>
  <c r="AW51" i="1"/>
  <c r="BF51" i="1"/>
  <c r="BI51" i="1"/>
  <c r="S52" i="1"/>
  <c r="AE52" i="1"/>
  <c r="AH52" i="1"/>
  <c r="AK52" i="1"/>
  <c r="AW52" i="1"/>
  <c r="BF52" i="1"/>
  <c r="BI52" i="1"/>
  <c r="S53" i="1"/>
  <c r="AE53" i="1"/>
  <c r="AH53" i="1"/>
  <c r="AK53" i="1"/>
  <c r="AW53" i="1"/>
  <c r="BF53" i="1"/>
  <c r="BI53" i="1"/>
  <c r="S54" i="1"/>
  <c r="AH54" i="1"/>
  <c r="AK54" i="1"/>
  <c r="AW54" i="1"/>
  <c r="BF54" i="1"/>
  <c r="BI54" i="1"/>
  <c r="S55" i="1"/>
  <c r="AH55" i="1"/>
  <c r="AK55" i="1"/>
  <c r="AW55" i="1"/>
  <c r="BF55" i="1"/>
  <c r="BI55" i="1"/>
  <c r="S57" i="1"/>
  <c r="Y57" i="1"/>
  <c r="AE57" i="1"/>
  <c r="AH57" i="1"/>
  <c r="AK57" i="1"/>
  <c r="AW57" i="1"/>
  <c r="BF57" i="1"/>
  <c r="BI57" i="1"/>
  <c r="S58" i="1"/>
  <c r="Y58" i="1"/>
  <c r="AE58" i="1"/>
  <c r="AH58" i="1"/>
  <c r="AK58" i="1"/>
  <c r="AW58" i="1"/>
  <c r="BF58" i="1"/>
  <c r="BI58" i="1"/>
  <c r="S64" i="1"/>
  <c r="AE64" i="1"/>
  <c r="AH64" i="1"/>
  <c r="AK64" i="1"/>
  <c r="AW64" i="1"/>
  <c r="BF64" i="1"/>
  <c r="BI64" i="1"/>
  <c r="S65" i="1"/>
  <c r="AE65" i="1"/>
  <c r="AH65" i="1"/>
  <c r="AK65" i="1"/>
  <c r="AW65" i="1"/>
  <c r="BF65" i="1"/>
  <c r="BI65" i="1"/>
  <c r="S66" i="1"/>
  <c r="AE66" i="1"/>
  <c r="AH66" i="1"/>
  <c r="AK66" i="1"/>
  <c r="AW66" i="1"/>
  <c r="BF66" i="1"/>
  <c r="BI66" i="1"/>
  <c r="S67" i="1"/>
  <c r="AE67" i="1"/>
  <c r="AH67" i="1"/>
  <c r="AK67" i="1"/>
  <c r="AW67" i="1"/>
  <c r="BF67" i="1"/>
  <c r="BI67" i="1"/>
  <c r="S68" i="1"/>
  <c r="AE68" i="1"/>
  <c r="AH68" i="1"/>
  <c r="AK68" i="1"/>
  <c r="AW68" i="1"/>
  <c r="BF68" i="1"/>
  <c r="BI68" i="1"/>
  <c r="S69" i="1"/>
  <c r="AE69" i="1"/>
  <c r="AH69" i="1"/>
  <c r="AK69" i="1"/>
  <c r="AW69" i="1"/>
  <c r="BF69" i="1"/>
  <c r="BI69" i="1"/>
  <c r="S70" i="1"/>
  <c r="AE70" i="1"/>
  <c r="AH70" i="1"/>
  <c r="AK70" i="1"/>
  <c r="AW70" i="1"/>
  <c r="BF70" i="1"/>
  <c r="BI70" i="1"/>
  <c r="S71" i="1"/>
  <c r="Y71" i="1"/>
  <c r="AH71" i="1"/>
  <c r="AK71" i="1"/>
  <c r="AW71" i="1"/>
  <c r="BF71" i="1"/>
  <c r="BI71" i="1"/>
  <c r="S72" i="1"/>
  <c r="Y72" i="1"/>
  <c r="AH72" i="1"/>
  <c r="AK72" i="1"/>
  <c r="AW72" i="1"/>
  <c r="BF72" i="1"/>
  <c r="BI72" i="1"/>
  <c r="S73" i="1"/>
  <c r="Y73" i="1"/>
  <c r="AH73" i="1"/>
  <c r="AK73" i="1"/>
  <c r="AW73" i="1"/>
  <c r="BF73" i="1"/>
  <c r="BI73" i="1"/>
  <c r="S74" i="1"/>
  <c r="AE74" i="1"/>
  <c r="AH74" i="1"/>
  <c r="AK74" i="1"/>
  <c r="AW74" i="1"/>
  <c r="BF74" i="1"/>
  <c r="BI74" i="1"/>
  <c r="S75" i="1"/>
  <c r="AE75" i="1"/>
  <c r="AH75" i="1"/>
  <c r="AK75" i="1"/>
  <c r="AW75" i="1"/>
  <c r="BF75" i="1"/>
  <c r="BI75" i="1"/>
  <c r="S80" i="1"/>
  <c r="Y80" i="1"/>
  <c r="AE80" i="1"/>
  <c r="AH80" i="1"/>
  <c r="AK80" i="1"/>
  <c r="AW80" i="1"/>
  <c r="BF80" i="1"/>
  <c r="BI80" i="1"/>
  <c r="S81" i="1"/>
  <c r="Y81" i="1"/>
  <c r="AE81" i="1"/>
  <c r="AH81" i="1"/>
  <c r="AK81" i="1"/>
  <c r="AW81" i="1"/>
  <c r="BF81" i="1"/>
  <c r="BI81" i="1"/>
  <c r="S82" i="1"/>
  <c r="Y82" i="1"/>
  <c r="AH82" i="1"/>
  <c r="AK82" i="1"/>
  <c r="AW82" i="1"/>
  <c r="BF82" i="1"/>
  <c r="BI82" i="1"/>
  <c r="S83" i="1"/>
  <c r="AE83" i="1"/>
  <c r="AH83" i="1"/>
  <c r="AK83" i="1"/>
  <c r="AW83" i="1"/>
  <c r="BF83" i="1"/>
  <c r="BI83" i="1"/>
  <c r="S85" i="1"/>
  <c r="Y85" i="1"/>
  <c r="AH85" i="1"/>
  <c r="AK85" i="1"/>
  <c r="AW85" i="1"/>
  <c r="BF85" i="1"/>
  <c r="BI85" i="1"/>
  <c r="S86" i="1"/>
  <c r="AE86" i="1"/>
  <c r="AH86" i="1"/>
  <c r="AK86" i="1"/>
  <c r="AW86" i="1"/>
  <c r="BF86" i="1"/>
  <c r="BI86" i="1"/>
  <c r="S87" i="1"/>
  <c r="AE87" i="1"/>
  <c r="AH87" i="1"/>
  <c r="AK87" i="1"/>
  <c r="AW87" i="1"/>
  <c r="BF87" i="1"/>
  <c r="BI87" i="1"/>
  <c r="S88" i="1"/>
  <c r="AE88" i="1"/>
  <c r="AH88" i="1"/>
  <c r="AK88" i="1"/>
  <c r="AW88" i="1"/>
  <c r="BF88" i="1"/>
  <c r="BI88" i="1"/>
  <c r="S89" i="1"/>
  <c r="AE89" i="1"/>
  <c r="AH89" i="1"/>
  <c r="AK89" i="1"/>
  <c r="AW89" i="1"/>
  <c r="BF89" i="1"/>
  <c r="BI89" i="1"/>
  <c r="S90" i="1"/>
  <c r="AE90" i="1"/>
  <c r="AH90" i="1"/>
  <c r="AK90" i="1"/>
  <c r="AW90" i="1"/>
  <c r="BF90" i="1"/>
  <c r="BI90" i="1"/>
  <c r="S91" i="1"/>
  <c r="AE91" i="1"/>
  <c r="AH91" i="1"/>
  <c r="AK91" i="1"/>
  <c r="BF91" i="1"/>
  <c r="BI91" i="1"/>
  <c r="S92" i="1"/>
  <c r="AE92" i="1"/>
  <c r="AH92" i="1"/>
  <c r="AK92" i="1"/>
  <c r="BF92" i="1"/>
  <c r="BI92" i="1"/>
  <c r="S93" i="1"/>
  <c r="AE93" i="1"/>
  <c r="AH93" i="1"/>
  <c r="AK93" i="1"/>
  <c r="BF93" i="1"/>
  <c r="BI93" i="1"/>
  <c r="S94" i="1"/>
  <c r="AE94" i="1"/>
  <c r="AH94" i="1"/>
  <c r="AK94" i="1"/>
  <c r="BF94" i="1"/>
  <c r="BI94" i="1"/>
  <c r="S95" i="1"/>
  <c r="AE95" i="1"/>
  <c r="AH95" i="1"/>
  <c r="AK95" i="1"/>
  <c r="BF95" i="1"/>
  <c r="BI95" i="1"/>
  <c r="S96" i="1"/>
  <c r="Y96" i="1"/>
  <c r="AH96" i="1"/>
  <c r="AK96" i="1"/>
  <c r="AW96" i="1"/>
  <c r="BF96" i="1"/>
  <c r="BI96" i="1"/>
  <c r="S97" i="1"/>
  <c r="Y97" i="1"/>
  <c r="AH97" i="1"/>
  <c r="AK97" i="1"/>
  <c r="AW97" i="1"/>
  <c r="BF97" i="1"/>
  <c r="BI97" i="1"/>
  <c r="S98" i="1"/>
  <c r="Y98" i="1"/>
  <c r="AH98" i="1"/>
  <c r="AK98" i="1"/>
  <c r="AW98" i="1"/>
  <c r="BF98" i="1"/>
  <c r="BI98" i="1"/>
  <c r="S99" i="1"/>
  <c r="AE99" i="1"/>
  <c r="AH99" i="1"/>
  <c r="AK99" i="1"/>
  <c r="AW99" i="1"/>
  <c r="BF99" i="1"/>
  <c r="BI99" i="1"/>
  <c r="S100" i="1"/>
  <c r="AE100" i="1"/>
  <c r="AH100" i="1"/>
  <c r="AK100" i="1"/>
  <c r="AW100" i="1"/>
  <c r="BF100" i="1"/>
  <c r="BI100" i="1"/>
</calcChain>
</file>

<file path=xl/sharedStrings.xml><?xml version="1.0" encoding="utf-8"?>
<sst xmlns="http://schemas.openxmlformats.org/spreadsheetml/2006/main" count="2904" uniqueCount="581">
  <si>
    <t>Effective Date</t>
  </si>
  <si>
    <t>Valid Through Date</t>
  </si>
  <si>
    <t>IC_law</t>
  </si>
  <si>
    <t>_citation_IC_law</t>
  </si>
  <si>
    <t>_caution_IC_law</t>
  </si>
  <si>
    <t>IC_Law_Specific</t>
  </si>
  <si>
    <t>_citation_IC_Law_Specific</t>
  </si>
  <si>
    <t>_caution_IC_Law_Specific</t>
  </si>
  <si>
    <t>IC_law_broad</t>
  </si>
  <si>
    <t>_citation_IC_law_broad</t>
  </si>
  <si>
    <t>_caution_IC_law_broad</t>
  </si>
  <si>
    <t>IC_Law_Def</t>
  </si>
  <si>
    <t>_citation_IC_Law_Def</t>
  </si>
  <si>
    <t>_caution_IC_Law_Def</t>
  </si>
  <si>
    <t>grounds</t>
  </si>
  <si>
    <t>_citation_grounds</t>
  </si>
  <si>
    <t>_caution_grounds</t>
  </si>
  <si>
    <t>grounds_danger</t>
  </si>
  <si>
    <t>_citation_grounds_danger</t>
  </si>
  <si>
    <t>_caution_grounds_danger</t>
  </si>
  <si>
    <t>grounds_extra</t>
  </si>
  <si>
    <t>_citation_grounds_extra</t>
  </si>
  <si>
    <t>_caution_grounds_extra</t>
  </si>
  <si>
    <t>grounds_extra_type</t>
  </si>
  <si>
    <t>_citation_grounds_extra_type</t>
  </si>
  <si>
    <t>_caution_grounds_extra_type</t>
  </si>
  <si>
    <t>grounds_alternative</t>
  </si>
  <si>
    <t>_citation_grounds_alternative</t>
  </si>
  <si>
    <t>_caution_grounds_alternative</t>
  </si>
  <si>
    <t>grounds_alternative_type</t>
  </si>
  <si>
    <t>_citation_grounds_alternative_type</t>
  </si>
  <si>
    <t>_caution_grounds_alternative_type</t>
  </si>
  <si>
    <t>IC_duration</t>
  </si>
  <si>
    <t>_citation_IC_duration</t>
  </si>
  <si>
    <t>_caution_IC_duration</t>
  </si>
  <si>
    <t>IC_initiate treatment</t>
  </si>
  <si>
    <t>_citation_IC_initiate treatment</t>
  </si>
  <si>
    <t>_caution_IC_initiate treatment</t>
  </si>
  <si>
    <t>IC_judicial review</t>
  </si>
  <si>
    <t>_citation_IC_judicial review</t>
  </si>
  <si>
    <t>_caution_IC_judicial review</t>
  </si>
  <si>
    <t>IC_clinical assessment</t>
  </si>
  <si>
    <t>_citation_IC_clinical assessment</t>
  </si>
  <si>
    <t>_caution_IC_clinical assessment</t>
  </si>
  <si>
    <t>IC_binding</t>
  </si>
  <si>
    <t>_citation_IC_binding</t>
  </si>
  <si>
    <t>_caution_IC_binding</t>
  </si>
  <si>
    <t>IC_assessment</t>
  </si>
  <si>
    <t>_citation_IC_assessment</t>
  </si>
  <si>
    <t>_caution_IC_assessment</t>
  </si>
  <si>
    <t>IC_right to counsel</t>
  </si>
  <si>
    <t>_citation_IC_right to counsel</t>
  </si>
  <si>
    <t>_caution_IC_right to counsel</t>
  </si>
  <si>
    <t>IC_extension</t>
  </si>
  <si>
    <t>_citation_IC_extension</t>
  </si>
  <si>
    <t>_caution_IC_extension</t>
  </si>
  <si>
    <t>IC_rights</t>
  </si>
  <si>
    <t>_citation_IC_rights</t>
  </si>
  <si>
    <t>_caution_IC_rights</t>
  </si>
  <si>
    <t>IC_treatment without consent</t>
  </si>
  <si>
    <t>_citation_IC_treatment without consent</t>
  </si>
  <si>
    <t>_caution_IC_treatment without consent</t>
  </si>
  <si>
    <t>IC_recommitment</t>
  </si>
  <si>
    <t>_citation_IC_recommitment</t>
  </si>
  <si>
    <t>_caution_IC_recommitment</t>
  </si>
  <si>
    <t>IC_recommitment review</t>
  </si>
  <si>
    <t>_citation_IC_recommitment review</t>
  </si>
  <si>
    <t>_caution_IC_recommitment review</t>
  </si>
  <si>
    <t>Alabama</t>
  </si>
  <si>
    <t>Alaska</t>
  </si>
  <si>
    <t>Alaska Stat. § 47.37.190 Involuntary commitment</t>
  </si>
  <si>
    <t>Alaska Stat. § 47.37.190 Involuntary commitment; Alaska Stat. § 47.37.270. Definitions</t>
  </si>
  <si>
    <t>Alaska Stat. § 47.37.270. Definitions; Alaska Stat. § 47.37.190 Involuntary commitment</t>
  </si>
  <si>
    <t>Patients can refuse assessment, however, pursuant to Alaska Stat. § 47.37.200 the court may issue a temporary order committing the patient for up to five days for purposes of a diagnostic examination.</t>
  </si>
  <si>
    <t>Alaska Stat. § 47.37.200 Hearing, commitment, facility, discharge, transfer, and rights</t>
  </si>
  <si>
    <t>Alaska Stat. § 47.37.205 Procedure for recommitment following 30-day commitment; Alaska Stat. § 47.37.205 Procedure for recommitment following 30-day commitment</t>
  </si>
  <si>
    <t>Alaska Stat. § 47.37.220 Visitation and communication with patients</t>
  </si>
  <si>
    <t>Alaska Stat. § 47.37.205 Procedure for recommitment following 30-day commitment</t>
  </si>
  <si>
    <t>Arizona</t>
  </si>
  <si>
    <t>Under Ariz. Rev. Stat. § 36-540, the court may order involuntary commitment on a finding that a person, as a result of a mental disorder, is a danger to self, a danger to others, has a persistent or acute disability or a grave disabilities and is in need of treatment and is unable or unwilling to accept voluntary treatment. Ariz. Rev. Stat. § 36-501(25) explicitly excludes conditions that are primarily those of drug abuse from the definition of mental disorder, unless the condition is in addition to a mental disorder.</t>
  </si>
  <si>
    <t>Arkansas</t>
  </si>
  <si>
    <t>Ark. Code § 20-64-815. Petition for involuntary commitment.</t>
  </si>
  <si>
    <t>Ark. Code § 20-64-815. Petition for involuntary commitment.; Ark. Code § 20-64-801. Definitions</t>
  </si>
  <si>
    <t>Ark. Code § 20-64-815. Petition for involuntary commitment.; Ark. Code § 20-64-801. Definitions; Ark. Code § 20-64-801. Definitions</t>
  </si>
  <si>
    <t>Ark. Code § 20-64-801. Definitions</t>
  </si>
  <si>
    <t>While there are no explicit alternative grounds for involuntary commitment, pursuant to Ark. Code § 20-64-801(8), evidence of the inability to provide for oneself and inability to avoid or protect oneself  from severe impairment may be used to prove the individual is a danger to themself or others.</t>
  </si>
  <si>
    <t>Ark. Code § 20-64-821.  Initial hearing -- Determination -- Evaluation.</t>
  </si>
  <si>
    <t>Ark. Code § 20-64-811.  Continued detention.; Ark. Code § 20-64-801. Definitions; Ark. Code § 20-64-815. Petition for involuntary commitment.</t>
  </si>
  <si>
    <t>Pursuant to Ark. Code § 20-64-811, if a person who has voluntarily admitted himself or herself to a receiving facility or program makes a request to leave, the administrator or his or her designee may file or cause to be filed a petition for involuntary commitment.</t>
  </si>
  <si>
    <t>Ark. Code § 20-64-817. Statement of rights.</t>
  </si>
  <si>
    <t>Ark. Code § 20-64-824.  Additional commitment.</t>
  </si>
  <si>
    <t>California</t>
  </si>
  <si>
    <t>Cal. Wel. &amp; Inst. Code § 5343</t>
  </si>
  <si>
    <t>Cal. Wel. &amp; Inst. Code § 5343; Cal. Wel. &amp; Inst. Code § 5250; Cal. Wel. &amp; Inst. Code § 5250</t>
  </si>
  <si>
    <t>Cal. Wel. &amp; Inst. Code § 5343; Cal. Wel. &amp; Inst. Code § 5250</t>
  </si>
  <si>
    <t>Cal. Wel. &amp; Inst. Code § 5250; Cal. Wel. &amp; Inst. Code § 5343</t>
  </si>
  <si>
    <t>Cal. Wel. &amp; Inst. Code § 5008. Definitions; Cal. Wel. &amp; Inst. Code § 5250</t>
  </si>
  <si>
    <t>Cal. Wel. &amp; Inst. Code § 5250 Time limitation on certification for intensive treatment; grounds for certification</t>
  </si>
  <si>
    <t>Cal. Wel. &amp; Inst. Code § 5150; Cal. Wel. &amp; Inst. Code § 5201</t>
  </si>
  <si>
    <t>Cal. Wel. &amp; Inst. Code § 5150</t>
  </si>
  <si>
    <t>Cal. Wel. &amp; Inst. Code § 5251; Cal. Wel. &amp; Inst. Code § 5251; Cal. Wel. &amp; Inst. Code § 5251</t>
  </si>
  <si>
    <t>Cal. Wel. &amp; Inst. Code § 5325; Cal. Wel. &amp; Inst. Code § 5325</t>
  </si>
  <si>
    <t>Cal. Wel. &amp; Inst. Code § 5270.15</t>
  </si>
  <si>
    <t>Cal. Wel. &amp; Inst. Code § 5251</t>
  </si>
  <si>
    <t>Cal. Wel. &amp; Inst. Code § 5256.4. Rights of certified person at certification review hearing; manner of conducting hearing; notification of family members; admission and consideration of evidence</t>
  </si>
  <si>
    <t>Cal. Wel. &amp; Inst. Code § 5270.15; Cal. Wel. &amp; Inst. Code § 5270.15</t>
  </si>
  <si>
    <t>Colorado</t>
  </si>
  <si>
    <t>Colo. Rev. Stat. § 27-82-108 Involuntary commitment of a person with a substance use disorder</t>
  </si>
  <si>
    <t>Colo. Rev. Stat. § 27-82-108 Involuntary commitment of a person with a substance use disorder; Colo. Rev. Stat. § 27-82-102 Definitions</t>
  </si>
  <si>
    <t>Colo. Rev. Stat. § 27-81-112 Involuntary commitment of a person with an alcohol use disorder; Colo. Rev. Stat. § 27-82-108 Involuntary commitment of a person with a substance use disorder</t>
  </si>
  <si>
    <t>Colo. Rev. Stat. § 27-81-112(5) and Colo. Rev. Stat. § 27-82-108(4) state that if the person refuses an examination by a physician and there is sufficient evidence to believe that the allegations of the petition are true or if the court believes that more medical evidence is necessary, the court can commit the person for a period of not more than five days for a diagnostic examination.</t>
  </si>
  <si>
    <t>Colo. Rev. Stat. § 27-81-114 Visitation and communication of patients; Colo. Rev. Stat. § 27-82-110 Visitation and communication of patients</t>
  </si>
  <si>
    <t>Colo. Rev. Stat. § 27-82-108 Involuntary commitment of a person with a substance use disorder; Colo. Rev. Stat. § 27-81-112 Involuntary commitment of a person with an alcohol use disorder</t>
  </si>
  <si>
    <t>Colo. Rev. Stat. § 27-81-112 Involuntary commitment of a person with a substance use disorder</t>
  </si>
  <si>
    <t>Colo. Rev. Stat. § 27-81-112 Involuntary commitment of a person with a substance use disorder; Colo. Rev. Stat. §  27-81-102 Definitions; Colo. Rev. Stat. §  27-81-102 Definitions</t>
  </si>
  <si>
    <t>Colo. Rev. Stat. § 27-81-112(4) states that if the person refuses an examination by a physician and there is sufficient evidence to believe that the allegations of the petition are true or if the court believes that more medical evidence is necessary, the court can commit the person for a period of not more than five days for a diagnostic examination.</t>
  </si>
  <si>
    <t>Colo. Rev. Stat. § 27-81-112 Involuntary commitment of a person with a substance use disorder; Colo. Rev. Stat. § 27-81-112 Involuntary commitment of a person with a substance use disorder</t>
  </si>
  <si>
    <t>Colo. Rev. Stat. § 27-81-112 Involuntary commitment of a person with a substance use disorder; Colo. Rev. Stat. §  27-81-102 Definitions</t>
  </si>
  <si>
    <t>Colo. Rev. Stat. § 27-81-114 Rights of persons receiving evaluation, care, or treatment; Colo. Rev. Stat. § 27-81-114 Rights of persons receiving evaluation, care, or treatment; Colo. Rev. Stat. § 27-81-114 Rights of persons receiving evaluation, care, or treatment</t>
  </si>
  <si>
    <t>Connecticut</t>
  </si>
  <si>
    <t>Conn. Gen. Stat. § 17a-685 Application for involuntary commitment. Notice of hearing. Order of commitment. Recommitment. Discharge. Application for termination of commitment or recommitment and discharge</t>
  </si>
  <si>
    <t>Conn. Gen. Stat. § 17a-685 Application for involuntary commitment. Notice of hearing. Order of commitment. Recommitment. Discharge. Application for termination of commitment or recommitment and discharge; Conn. Gen. Stat. § 17a-680 Definitions</t>
  </si>
  <si>
    <t>Pursuant to Conn. Gen. Stat. § 17a-680(9) grave disability can be demonstrated by evidence that "(A) he or she is not providing for his or her essential needs such as food, clothing, shelter, vital medical care, or safety, (B) he or she needs, but is not receiving, inpatient treatment for alcohol dependency or drug dependency, and (C) he or she is incapable of determining whether to accept such treatment because his or her judgment is impaired"</t>
  </si>
  <si>
    <t>Conn. Gen. Stat. § 17a-685 Application for involuntary commitment. Notice of hearing. Order of commitment. Recommitment. Discharge. Application for termination of commitment or recommitment and discharge; Conn. Gen. Stat. § 17a-685 Application for involuntary commitment. Notice of hearing. Order of commitment. Recommitment. Discharge. Application for termination of commitment or recommitment and discharge</t>
  </si>
  <si>
    <t>Conn. Gen. Stat. § 17a-687 Visitation and communication with patients</t>
  </si>
  <si>
    <t>Delaware</t>
  </si>
  <si>
    <t>Del. Code tit. 16, § 2203. Definitions; Del. Code tit. 16, § 2203. Definitions; Del. Code tit. 16, § 2211. Involuntary treatment</t>
  </si>
  <si>
    <t>Del. Code tit. 16, § 2211. Involuntary treatment; Del. Code tit. 16, § 2203. Definitions; Del. Code tit. 16, § 2203. Definitions</t>
  </si>
  <si>
    <t>Del. Code tit. 16, § 2211. Involuntary treatment; Del. Code tit. 16, § 2211. Involuntary treatment</t>
  </si>
  <si>
    <t>Del. Code tit. 16, § 2203. Definitions; Del. Code tit. 16, § 2211. Involuntary treatment</t>
  </si>
  <si>
    <t>Del. Code tit. 16, § 2203. Definitions</t>
  </si>
  <si>
    <t>Del. Code tit. 16, § 2214. Hearing on petition; notice; decision; review</t>
  </si>
  <si>
    <t>Del. Code tit. 16, § 2212. Commitment; judicial proceedings</t>
  </si>
  <si>
    <t>Del. Code tit. 16, § 2211. Involuntary treatment</t>
  </si>
  <si>
    <t>Del. Code tit. 16, § 2214. Hearing on petition; notice; decision; review; Del. Code tit. 16, § 2215. Procedural rights of involuntary patients</t>
  </si>
  <si>
    <t>Del. Code tit. 16, § 2220. Patient’s rights</t>
  </si>
  <si>
    <t>District of Columbia</t>
  </si>
  <si>
    <t>D.C. Code § 24-607. Commitment by Court order; D.C. Code § 24-703. Order of examination</t>
  </si>
  <si>
    <t>D.C. Code § 24-702. Definitions; D.C. Code § 24-602. Definitions; D.C. Code § 24-703. Order of examination</t>
  </si>
  <si>
    <t>D.C. Code § 24-702. Definitions</t>
  </si>
  <si>
    <t>D.C. Code § 24-702. Definitions; D.C. Code § 24-703. Order of examination</t>
  </si>
  <si>
    <t>Pursuant to D.C. Code § 24-709, persons committed as drug users commitment period is at the discretion of the head of the hospital at which he or she has been committed. The drug user may petition for his or her release after one year.</t>
  </si>
  <si>
    <t>D.C. Code § 24-607. Commitment by Court order; D.C. Code § 24-708. Confinement of patient</t>
  </si>
  <si>
    <t>D.C. Code § 24-705. Examinations by physicians; D.C. Code § 24-607. Commitment by Court order</t>
  </si>
  <si>
    <t>Pursuant to D.C. Code § 24-703 persons committed for drug use are to be examined within 5 days of institutionalization.</t>
  </si>
  <si>
    <t>D.C. Code § 24-607. Commitment by Court order; D.C. Code § 24-705. Examinations by physicians</t>
  </si>
  <si>
    <t>D.C. Code § 24-607. Commitment by Court order; D.C. Code § 24-704. Right to Counsel</t>
  </si>
  <si>
    <t>D.C. Code § 24-709. Release of patient</t>
  </si>
  <si>
    <t>Pursuant to D.C. Code § 24-709(b), "the court, upon petition of the patient after confinement for 1 year, shall inquire into the refusal or failure of the head of the hospital to release him."</t>
  </si>
  <si>
    <t>D.C. Code § 24-709. Release of patient; D.C. Code § 24-708. Confinement of patient</t>
  </si>
  <si>
    <t>Florida</t>
  </si>
  <si>
    <t>Fla. Stat. § 397.675. Criteria for involuntary admissions, including protective custody, emergency admission, and other involuntary treatment, and alternative involuntary assessment for minors, for purposes of assessment and stabilization, and for involuntary treatment; Fla. Stat. § 397.311. Definitions</t>
  </si>
  <si>
    <t>Fla. Stat. § 397.6957. Hearing on petition for involuntary services</t>
  </si>
  <si>
    <t>Fla. Stat. § 397.675. Criteria for involuntary admissions, including protective custody, emergency admission, and other involuntary treatment, and alternative involuntary assessment for minors, for purposes of assessment and stabilization, and for involuntary treatment; Fla. Stat. § 397.6957. Hearing on petition for involuntary services</t>
  </si>
  <si>
    <t>Fla. Stat. § 397.675. Criteria for involuntary admissions, including protective custody, emergency admission, and other involuntary treatment, and alternative involuntary assessment for minors, for purposes of assessment and stabilization, and for involuntary treatment; Fla. Stat. § 397.675. Criteria for involuntary admissions, including protective custody, emergency admission, and other involuntary treatment, and alternative involuntary assessment for minors, for purposes of assessment and stabilization, and for involuntary treatment; Fla. Stat. § 397.675. Criteria for involuntary admissions, including protective custody, emergency admission, and other involuntary treatment, and alternative involuntary assessment for minors, for purposes of assessment and stabilization, and for involuntary treatment</t>
  </si>
  <si>
    <t>Fla. Stat. § 397.675. Criteria for involuntary admissions, including protective custody, emergency admission, and other involuntary treatment, and alternative involuntary assessment for minors, for purposes of assessment and stabilization, and for involuntary treatment</t>
  </si>
  <si>
    <t>Fla. Stat. § 397.675. Criteria for involuntary admissions, including protective custody, emergency admission, and other involuntary treatment, and alternative involuntary assessment for minors, for purposes of assessment and stabilization, and for involuntary treatment; Fla. Stat. § 397.675. Criteria for involuntary admissions, including protective custody, emergency admission, and other involuntary treatment, and alternative involuntary assessment for minors, for purposes of assessment and stabilization, and for involuntary treatment</t>
  </si>
  <si>
    <t>Fla. Stat. § 397.697. Court determination; effect of court order for involuntary services</t>
  </si>
  <si>
    <t>Fla. Stat. § 397.695. Involuntary services; persons who may petition; Fla. Stat. § 397.311. Definitions</t>
  </si>
  <si>
    <t>Fla. Stat. § 397.681. Involuntary petitions; general provisions; court jurisdiction and right to counsel</t>
  </si>
  <si>
    <t>Fla. Stat. § 397-6951. Contents of petition for involuntary services</t>
  </si>
  <si>
    <t>Fla. Stat. § 397-6951. Contents of petition for involuntary services; Fla. Stat. § 397.311. Definitions</t>
  </si>
  <si>
    <t>Fla. Stat. § 397.681. Involuntary petitions; general provisions; court jurisdiction and right to counsel; Fla. Stat. § 397.6955. Duties of court upon filing of petition for involuntary services</t>
  </si>
  <si>
    <t>Fla. Stat. § 397.6975. Extension of involuntary services period</t>
  </si>
  <si>
    <t>Fla. Stat. § 397.501. Rights of individuals</t>
  </si>
  <si>
    <t>Pursuant to Fla. Stat. § 397.675, an individual may be involuntarily committed without evidence of danger to self or others where they have both lost control of self-control with respect to substance use, are in  need of treatment, and do not have capacity  to appreciate their need for the services.</t>
  </si>
  <si>
    <t>Fla. Stat. § 397.675. Criteria for involuntary admissions, including protective custody, emergency admission, and other involuntary treatment, and alternative involuntary assessment for minors, for purposes of assessment and stabilization, and for involuntary treatment; Fla. Stat. § 397.311. Definitions; Fla. Stat. § 397.311. Definitions</t>
  </si>
  <si>
    <t>Georgia</t>
  </si>
  <si>
    <t>Ga. Code § 37-7-62. Hearing on petition for court ordered evaluation; notice; appointment of representatives; patient’s right to counsel; waiver of hearing by patient; procedure upon issuance of order for evaluation; Ga. Code § 37-7-62. Hearing on petition for court ordered evaluation; notice; appointment of representatives; patient’s right to counsel; waiver of hearing by patient; procedure upon issuance of order for evaluation; Ga. Code § 37-7-61. Petition for court ordered evaluation; Ga. Code § 37-7-1. Definitions</t>
  </si>
  <si>
    <t>Ga. Code § 37-7-62. Hearing on petition for court ordered evaluation; notice; appointment of representatives; patient’s right to counsel; waiver of hearing by patient; procedure upon issuance of order for evaluation; Ga. Code § 37-7-62. Hearing on petition for court ordered evaluation; notice; appointment of representatives; patient’s right to counsel; waiver of hearing by patient; procedure upon issuance of order for evaluation</t>
  </si>
  <si>
    <t>Ga. Code § 37-7-1. Definitions; Ga. Code § 37-7-1. Definitions; Ga. Code § 37-7-61. Petition for court ordered evaluation; Ga. Code § 37-7-64. Length of period of detention in evaluating facility; discharge; procedure upon determination of need for hospitalization or involuntary treatment; notice of discharge from evaluating facility</t>
  </si>
  <si>
    <t>Ga. Code § 37-7-61. Petition for court ordered evaluation; Ga. Code § 37-7-61. Petition for court ordered evaluation; Ga. Code § 37-7-64. Length of period of detention in evaluating facility; discharge; procedure upon determination of need for hospitalization or involuntary treatment; notice of discharge from evaluating facility; Ga. Code § 37-7-1. Definitions</t>
  </si>
  <si>
    <t>Ga. Code § 37-7-1. Definitions</t>
  </si>
  <si>
    <t>Ga. Code § 37-7-1. Definitions; Ga. Code § 37-7-1. Definitions; Ga. Code § 37-7-64. Length of period of detention in evaluating facility; discharge; procedure upon determination of need for hospitalization or involuntary treatment; notice of discharge from evaluating facility</t>
  </si>
  <si>
    <t>Ga. Code § 37-7-81.1. Disposition of patient upon hearing</t>
  </si>
  <si>
    <t>Ga. Code § 37-7-61. Petition for court ordered evaluation</t>
  </si>
  <si>
    <t>Ga. Code § 37-7-62. Hearing on petition for court ordered evaluation; notice; appointment of representatives; patient’s right to counsel; waiver of hearing by patient; procedure upon issuance of order for evaluation</t>
  </si>
  <si>
    <t>Ga. Code § 37-7-61. Petition for court ordered evaluation; Ga. Code § 37-7-81. Procedure for detention of patient beyond evaluation period; hearing</t>
  </si>
  <si>
    <t>Ga. Code § 37-7-81. Procedure for detention of patient beyond evaluation period; hearing; Ga. Code § 37-7-61. Petition for court ordered evaluation</t>
  </si>
  <si>
    <t>Ga. Code § 37-7-81. Procedure for detention of patient beyond evaluation period; hearing; Ga. Code § 37-7-141. Patients’ right to legal counsel</t>
  </si>
  <si>
    <t>Ga. Code § 37-7-83. Procedure for continued involuntary hospitalization</t>
  </si>
  <si>
    <t>Ga. Code § 37-7-142. Right of patients to communicate with persons outside facility and to receive visitors; inspection, restriction, and censorship of patient correspondence; establishment by chief medical officer of regulations governing visits and use of telephones</t>
  </si>
  <si>
    <t>Ga. Code § 37-7-163. Recognition of patients’ physical integrity; patients’ right to refuse medication; obtaining consent to treatment and surgery; performance of emergency surgery, immunity of physician; direction of notice of actions taken under Code section; Ga. Code § 37-7-165. Mistreatment, neglect, or abuse of patients; use of medication, seclusion, or physical restraints</t>
  </si>
  <si>
    <t>Ga. Code § 37-7-81. Procedure for detention of patient beyond evaluation period; hearing; Ga. Code § 37-7-83. Procedure for continued involuntary hospitalization</t>
  </si>
  <si>
    <t>Hawaii</t>
  </si>
  <si>
    <t>Haw. Rev. Stat. § 334-60.2. Involuntary hospitalization</t>
  </si>
  <si>
    <t>Haw. Rev. Stat. § 334-60.2. Involuntary hospitalization; Haw. Rev. Stat. § 334-60.2. Involuntary hospitalization</t>
  </si>
  <si>
    <t>Haw. Rev. Stat. § 334-60.2. Involuntary hospitalization; Haw. Rev. Stat. § 334-60.2. Involuntary hospitalization; Haw. Rev. Stat. § 334-60.2. Involuntary hospitalization</t>
  </si>
  <si>
    <t>Haw. Rev. Stat. § 334-60.6. Period of detention</t>
  </si>
  <si>
    <t>Haw. Rev. Stat. § 334-60.3. Initiation of proceeding for involuntary hospitalization</t>
  </si>
  <si>
    <t>Haw. Rev. Stat. § 334-60.5. Hearing on petition</t>
  </si>
  <si>
    <t>Haw. Rev. Stat. § 334-60.4. Notice; waiver of notice; hearing on petition; waiver of hearing on petition for involuntary hospitalization</t>
  </si>
  <si>
    <t>Haw. Rev. Stat. 334E-2. Rights of in-patients</t>
  </si>
  <si>
    <t>Haw. Rev. Stat. § 334-60.5. Hearing on petition; Haw. Rev. Stat. 334E-2. Rights of in-patients</t>
  </si>
  <si>
    <t>Haw. Rev. Stat. § 334-60.2. Involuntary hospitalization criteria</t>
  </si>
  <si>
    <t>Haw. Rev. Stat. § 334-60.2. Involuntary hospitalization; Haw. Rev. Stat. § 334-60.2. Involuntary hospitalization criteria; Haw. Rev. Stat. § 334-60.2. Involuntary hospitalization criteria</t>
  </si>
  <si>
    <t>Haw. Rev. Stat. § 334-60.2. Involuntary hospitalization; Haw. Rev. Stat. § 334-60.2. Involuntary hospitalization; Haw. Rev. Stat. § 334-60.2. Involuntary hospitalization criteria; Haw. Rev. Stat. § 334-60.2. Involuntary hospitalization criteria</t>
  </si>
  <si>
    <t>Haw. Rev. Stat. § 334-60.2. Involuntary hospitalization criteria; Haw. Rev. Stat. § 334-60.2. Involuntary hospitalization criteria; Haw. Rev. Stat. § 334-60.2. Involuntary hospitalization criteria; Haw. Rev. Stat. § 334-60.2. Involuntary hospitalization criteria</t>
  </si>
  <si>
    <t>Haw. Rev. Stat. § 334-60.2. Involuntary hospitalization criteria; Haw. Rev. Stat. § 334-60.2. Involuntary hospitalization criteria; Haw. Rev. Stat. § 334-60.2. Involuntary hospitalization criteria</t>
  </si>
  <si>
    <t>Idaho</t>
  </si>
  <si>
    <t>Illinois</t>
  </si>
  <si>
    <t>Indiana</t>
  </si>
  <si>
    <t>Ind. Code § 12-23-11.1-1. Involuntary commitment; Ind. Code § 12-26-6-1. 90 day commitment of individuals who are mentally ill and either dangerous or gravely disabled; Ind. Code § 12-26-7-1. Application of chapter</t>
  </si>
  <si>
    <t>Ind. Code § 12-23-11.1-1. Involuntary commitment</t>
  </si>
  <si>
    <t>Ind. Code § 12-23-11.1-1. Involuntary commitment; Ind. Code § 12-26-2-5. Representation by counsel; appointment; proof required by petitioner; Ind. Code § 12-26-6-1. 90 day commitment of individuals who are mentally ill and either dangerous or gravely disabled; Ind. Code § 12-26-6-10. Additional commitment period; proceedings</t>
  </si>
  <si>
    <t>Ind. Code § 12-23-11.1-1. Involuntary commitment; Ind. Code § 12-26-2-5. Representation by counsel; appointment; proof required by petitioner</t>
  </si>
  <si>
    <t>Ind. Code § 12-26-2-5. Representation by counsel; appointment; proof required by petitioner; Ind. Code § 12-23-11.1-1. Involuntary commitment</t>
  </si>
  <si>
    <t>Ind. Code § 12-26-2-5. Representation by counsel; appointment; proof required by petitioner</t>
  </si>
  <si>
    <t>Ind. Code § 12-26-6-1. 90 day commitment of individuals who are mentally ill and either dangerous or gravely disabled; Ind. Code § 12-26-7-1. Application of chapter; Ind. Code § 12-26-7-5. Finding the individual is mentally ill and either dangerous or gravely disabled; order for treatment; duration of order; transmittal of information to NICS</t>
  </si>
  <si>
    <t>Pursuant to Ind. Code § 12-26-7-5 and Ind. Code § 12-26-6-1, an initial commitment via "Temporary Commitment" may be for 90 days or less. An initial commitment via "Regular Commitment" is for greater than 90 days and can continue indefinitely.</t>
  </si>
  <si>
    <t>Ind. Code § 12-26-6-2. Methods by which commitment proceedings may be begun; Ind. Code § 12-26-7-2. Application of section; commitment of persons apparently suffering from chronic mental illness; initiation of proceedings; petition</t>
  </si>
  <si>
    <t>Ind. Code § 12-26-6-8. Order of commitment; Ind. Code § 12-26-7-5. Finding the individual is mentally ill and either dangerous or gravely disabled; order for treatment; duration of order; transmittal of information to NICS</t>
  </si>
  <si>
    <t>Ind. Code § 12-26-6-2. Methods by which commitment proceedings may be begun; Ind. Code § 12-26-7-3. Petition; physician’s written statement; reports</t>
  </si>
  <si>
    <t>Ind. Code § 12-27-2-1. Professional and appropriate services or training; humane care; religious practice; consultation with legal counsel and private practitioners</t>
  </si>
  <si>
    <t>The length of a Regular Commitment is ordered  for an unspecified duration and therefore extensions are not applicable.</t>
  </si>
  <si>
    <t>Ind. Code § 12-27-3-3. Conditional rights; Ind. Code § 12-27-3-1. Reasonable means of communication defined</t>
  </si>
  <si>
    <t>Ind. Code § 12-27-4-1. Cases in which seclusion or restraint may be used</t>
  </si>
  <si>
    <t>Ind. Code § 12-26-6-1. 90 day commitment of individuals who are mentally ill and either dangerous or gravely disabled; Ind. Code § 12-26-7-1. Application of chapter; Ind. Code § 12-26-7-5. Finding that individual is mentally ill and either dangerous or gravely disabled; order for treatment; duration of order</t>
  </si>
  <si>
    <t>Ind. Code § 12-26-6-8. Order of commitment; Ind. Code § 12-26-7-5. Finding that individual is mentally ill and either dangerous or gravely disabled; order for treatment; duration of order</t>
  </si>
  <si>
    <t>Ind. Code § 12-27-3-3. Conditional rights; Ind. Code § 12-27-3-1. Reasonable means of communication</t>
  </si>
  <si>
    <t>Ind. Code § 12-26-7-2. Application of section; commitment of persons apparently suffering from chronic mental illness; initiation of proceedings; petition; Ind. Code § 12-26-6-2. Methods by which commitment proceedings may be begun</t>
  </si>
  <si>
    <t>Ind. Code § 12-27-3-3. Conditional rights; Ind. Code § 12-27-3-1. Reasonable means of communication; Ind. Code § 12-27-3-1. Reasonable means of communication</t>
  </si>
  <si>
    <t>Ind. Code § 12-26-6-2. Methods by which commitment proceedings may be begun; Ind. Code § 12-26-7-3. Petition; physician’s written statement; reports; Ind. Code § 12-26-7-3. Petition; physician’s written statement; reports</t>
  </si>
  <si>
    <t>Iowa</t>
  </si>
  <si>
    <t>Iowa Code § 125.2. Definitions; Iowa Code § 125.75. Application; Iowa Code § 125.2. Definitions</t>
  </si>
  <si>
    <t>Iowa Code § 125.75. Application</t>
  </si>
  <si>
    <t>Iowa Code § 125.78. Procedure after application; Iowa Code § 125.80. Physician’s or mental health professional’s examination—report—scheduling of hearing</t>
  </si>
  <si>
    <t>Iowa Code § 125.78. Procedure after application; Iowa Code § 125.80. Physician’s or mental health professional’s examination—report—scheduling of hearing; Iowa Code § 125.80. Physician’s or mental health professional’s examination—report—scheduling of hearing</t>
  </si>
  <si>
    <t>Iowa Code § 125.80. Physician’s or mental health professional’s examination—report—scheduling of hearing; Iowa Code § 125.80. Physician’s or mental health professional’s examination—report—scheduling of hearing</t>
  </si>
  <si>
    <t>Iowa Code § 125.2. Definitions; Iowa Code § 125.78. Procedure after application; Iowa Code § 125.80. Physician’s or mental health professional’s examination—report—scheduling of hearing; Iowa Code § 228.1. Definitions</t>
  </si>
  <si>
    <t>Iowa Code § 125.78. Procedure after application</t>
  </si>
  <si>
    <t>Iowa Code § 125.80. Physician’s or mental health professional’s examination—report—scheduling of hearing</t>
  </si>
  <si>
    <t>Iowa Code § 125.2. Definitions; Iowa Code § 125.80. Physician’s or mental health professional’s examination—report—scheduling of hearing; Iowa Code § 228.1. Definitions</t>
  </si>
  <si>
    <t>Iowa Code § 125.78. Procedure after application; Iowa Code § 125.76. Appointment of counsel for applicant</t>
  </si>
  <si>
    <t>Kansas</t>
  </si>
  <si>
    <t>Kan. Stat. § 59-29b46. Definitions; Kan. Stat. § 59-29b57. Petition for determination of whether person has alcohol or substance problem; request for ex parte emergency custody order; content</t>
  </si>
  <si>
    <t>Kan. Stat. § 59-29b57. Petition for determination of whether person has alcohol or substance problem; request for ex parte emergency custody order; content; Kan. Stat. § 59-29b46. Definitions</t>
  </si>
  <si>
    <t>Kan. Stat. § 59-29b46. Definitions; Kan. Stat. § 59-29b46. Definitions; Kan. Stat. § 59-29b46. Definitions</t>
  </si>
  <si>
    <t>Kan. Stat. § 59-29b46. Definitions; Kan. Stat. § 59-29b46. Definitions</t>
  </si>
  <si>
    <t>Kan. Stat. § 59-29b66. Order for treatment; dismissal</t>
  </si>
  <si>
    <t>Kan. Stat. § 59-29b52. Petition for involuntary commitment of a voluntary patient</t>
  </si>
  <si>
    <t>Kan. Stat. § 59-29b57. Petition for determination of whether person has alcohol or substance problem; request for ex parte emergency custody order; content; Kan. Stat. § 59-29b62. Evaluation; hearing in noncustodial circumstances</t>
  </si>
  <si>
    <t>Kan. Stat. § 59-29b57. Petition for determination of whether person has alcohol or substance problem; request for ex parte emergency custody order; content</t>
  </si>
  <si>
    <t>Kan. Stat. § 59-29b60. Preliminary orders; continuances and advancement of trial; Kan. Stat. § 59-29b62. Evaluation; hearing in noncustodial circumstances</t>
  </si>
  <si>
    <t>Kan. Stat. § 59-29b69. Hearing to review status of patient; procedure</t>
  </si>
  <si>
    <t>Kan. Stat. § 59-29b55. Notice of right to communicate upon admission; notice of admission; notice of rights; Kan. Stat. § 59-29b78. Rights of patients</t>
  </si>
  <si>
    <t>Kan. Stat. § 59-29b-76. Administration of medications and other treatments; Kan. Stat. § 59-29b-77. Restraints; seclusion</t>
  </si>
  <si>
    <t>Kentucky</t>
  </si>
  <si>
    <t>Ky. Rev. Stat. § 222.005. Definitions for chapter; Ky. Rev. Stat. § 222.432. Petition for 60-day and 360-day involuntary treatment; contents; guarantee for costs; Ky. Rev. Stat § 222.434 Seventy-two-hour emergency involuntary treatment</t>
  </si>
  <si>
    <t>Ky. Rev. Stat. § 222.005. Definitions for chapter; Ky. Rev. Stat. § 222.431. Criteria for involuntary treatment; Ky. Rev. Stat § 222.434 Seventy-two-hour emergency involuntary treatment</t>
  </si>
  <si>
    <t>Ky. Rev. Stat. § 222.431. Criteria for involuntary treatment; Ky. Rev. Stat § 222.434 Seventy-two-hour emergency involuntary treatment</t>
  </si>
  <si>
    <t>Ky. Rev. Stat. § 222.431. Criteria for involuntary treatment</t>
  </si>
  <si>
    <t>Ky. Rev. Stat. § 222.432. Petition for 60-day and 360-day involuntary treatment; contents; guarantee for costs; Ky. Rev. Stat. § 222.433. Proceedings for involuntary treatment; duties of court; disposition</t>
  </si>
  <si>
    <t>Pursuant to Ky. Rev. Stat. § 222.432, depending on type of commitment petitioned for, an initial commitment order may be for a maximum of 60 or 360 days.</t>
  </si>
  <si>
    <t>Ky. Rev. Stat. § 222.432. Petition for 60-day and 360-day involuntary treatment; contents; guarantee for costs</t>
  </si>
  <si>
    <t>Ky. Rev. Stat. § 222.433. Proceedings for involuntary treatment; duties of court; disposition</t>
  </si>
  <si>
    <t>Ky. Rev. Stat. § 222.433. Proceedings for involuntary treatment; duties of court; disposition; Ky. Rev. Stat § 222.434 Seventy-two-hour emergency involuntary treatment</t>
  </si>
  <si>
    <t>Ky. Rev. Stat. § 222.433. Proceedings for involuntary treatment; duties of court; disposition; Ky. Rev. Stat. § 222.005. Definitions for chapter</t>
  </si>
  <si>
    <t>Ky. Rev. Stat. §222.430. Involuntary treatment for alcohol and other drug abuse; rights of patients; Ky. Rev. Stat. § 222.475. Report to Governor and General Assembly from cabinet • 1990 c 254, § 4;</t>
  </si>
  <si>
    <t>Ky. Rev. Stat. § 222.433. Proceedings for involuntary treatment; duties of court; disposition; Ky. Rev. Stat. § 222.432. Petition for 60-day and 360-day involuntary treatment; contents; guarantee for costs; Ky. Rev. Stat. § 222.433. Proceedings for involuntary treatment; duties of court; disposition</t>
  </si>
  <si>
    <t>Ky. Rev. Stat. § 222.430. Involuntary treatment for alcohol and other drug abuse; rights of patients; Ky. Rev. Stat. § 222.475. Report to Governor and General Assembly from cabinet</t>
  </si>
  <si>
    <t>Louisiana</t>
  </si>
  <si>
    <t>La. Rev. Stat. § 28:2. Definitions; La. Rev. Stat. § 28:54. Judicial commitment; procedure</t>
  </si>
  <si>
    <t>La. Rev. Stat. § 28:54. Judicial commitment; procedure</t>
  </si>
  <si>
    <t>La. Rev. Stat. § 28:54. Judicial commitment; procedure; La. Rev. Stat. § 28:2. Definitions</t>
  </si>
  <si>
    <t>La. Rev. Stat. § 28:56. Judicial commitment; review; appeals; La. Rev. Stat. § 28:56. Judicial commitment; review; appeals</t>
  </si>
  <si>
    <t>La. Rev. Stat. § 28:55. Judicial hearings</t>
  </si>
  <si>
    <t>La. Rev. Stat. § 28:54. Judicial commitment; procedure; La. Rev. Stat. § 28:55. Judicial hearings</t>
  </si>
  <si>
    <t>La. Rev. Stat. § 28:56. Judicial commitment; review; appeals</t>
  </si>
  <si>
    <t>La. Rev. Stat. § 28:55. Judicial hearings; La. Rev. Stat. § 28:171. Rights of persons suffering from mental illness and substance-related or addictive disorders</t>
  </si>
  <si>
    <t>Maine</t>
  </si>
  <si>
    <t>Me. Rev. Stat. tit. 34-B, § 3801. Definitions; Me. Rev. Stat. tit. 34-B, 3873-A. Progressive treatment program; Me. Rev. Stat. tit. 34-B, 3873-A. Progressive treatment program</t>
  </si>
  <si>
    <t>Me. Rev. Stat. tit. 34-B, § 3801. Definitions</t>
  </si>
  <si>
    <t>Me. Rev. Stat. tit. 34-B, 3864. Judicial procedure and commitment; Me. Rev. Stat. tit. 34-B, § 3801. Definitions; Me. Rev. Stat. tit. 34-B, 3873-A. Progressive treatment program</t>
  </si>
  <si>
    <t>Me. Rev. Stat. tit. 34-B, 3864. Judicial procedure and commitment; Me. Rev. Stat. tit. 34-B, § 3801. Definitions</t>
  </si>
  <si>
    <t>Me. Rev. Stat. tit. 34-B, 3864. Judicial procedure and commitment; Me. Rev. Stat. tit. 34-B, 3864. Judicial procedure and commitment</t>
  </si>
  <si>
    <t>Me. Rev. Stat. tit. 34-B, 3863. Emergency procedure; Me. Rev. Stat. tit. 34-B, 3864. Judicial procedure and commitment; Me. Rev. Stat. tit. 34-B, 3873-A. Progressive treatment program; Me. Rev. Stat. tit. 34-B, 3873-A. Progressive treatment program; Me. Rev. Stat. tit. 34-B, § 3801. Definitions</t>
  </si>
  <si>
    <t>An initial commitment begins with an Application for Emergency Involuntary Admission to a Psychiatric Hospitalization ("Blue Paper"). This application may be filed by any person. A long-term commitment is petitioned for via an Application for Involuntary Commitment to a Mental Hospital ("White Paper"). This must be filed by the applicable health institution's chief administrative officer.Under Me. Rev. Stat. tit. 34-B, 3873-A, the “superintendent or chief administrative officer of a psychiatric hospital, the commissioner, the director of an ACT team, a medical practitioner, a law enforcement officer or the legal guardian of the patient who is the subject of the application may obtain an order from the District Court to admit a patient to a progressive treatment program” upon several conditions, one of which includes severe and persistent mental illness, which includes persons suffering from the effects from the use of drugs under Me. Rev. Stat. tit. 34-B, § 3801.</t>
  </si>
  <si>
    <t>Me. Rev. Stat. tit. 34-B, 3864. Judicial procedure and commitment; Me. Rev. Stat. tit. 34-B, 3873-A. Progressive treatment program</t>
  </si>
  <si>
    <t>Me. Rev. Stat. tit. 34-B, 3864. Judicial procedure and commitment</t>
  </si>
  <si>
    <t>Me. Rev. Stat. tit. 34-B, § 3803. Patient’s rights</t>
  </si>
  <si>
    <t>Me. Rev. Stat. tit. 34-B, § 3803. Patient’s rights; Me. Rev. Stat. tit. 34-B, 3861. Reception of involuntary patients</t>
  </si>
  <si>
    <t>Me. Rev. Stat. tit. 34-B, § 3801. Definitions; Me. Rev. Stat. tit. 34-B, 3864. Judicial procedure and commitment</t>
  </si>
  <si>
    <t>Me. Rev. Stat. tit. 34-B, § 3803. Patient’s rights; Me. Rev. Stat. tit. 34-B, 3861. Reception of involuntary patients; Me. Rev. Stat. tit. 34-B, 3861. Reception of involuntary patients</t>
  </si>
  <si>
    <t>Me. Rev. Stat. tit. 34-B, § 3801. Definitions; Me. Rev. Stat. tit. 34-B, 3873-A. Progressive treatment program; Me. Rev. Stat. tit. 34-B, 3873-A. Progressive treatment program; Me. Rev. Stat. tit. 34-B, § 3801. Definitions</t>
  </si>
  <si>
    <t>Me. Rev. Stat. tit. 34-B, § 3801. Definitions; Me. Rev. Stat. tit. 34-B, 3873-A. Progressive treatment program; Me. Rev. Stat. tit. 34-B, 3873-A. Progressive treatment program; Me. Rev. Stat. tit. 34-B, § 3801. Definitions; Me. Rev. Stat. tit. 34-B, 3862–A. Protection from substantial threats</t>
  </si>
  <si>
    <t>Me. Rev. Stat. tit. 34-B, § 3801. Definitions; Me. Rev. Stat. tit. 34-B, 3873-A. Progressive treatment program; Me. Rev. Stat. tit. 34-B, 3873-A. Progressive treatment program; Me. Rev. Stat. tit. 34-B, § 3801. Definitions; Me. Rev. Stat. tit. 34-B, 3862–A. Protection from substantial threats; Me. Rev. Stat. tit. 34-B, § 3801. Definitions</t>
  </si>
  <si>
    <t>Maryland</t>
  </si>
  <si>
    <t>Massachusetts</t>
  </si>
  <si>
    <t>Mass. Gen. Laws ch. 123, § 35; Mass. Gen. Laws ch. 123, § 35</t>
  </si>
  <si>
    <t>Mass. Gen. Laws ch. 123, § 35</t>
  </si>
  <si>
    <t>Mass. Gen. Laws ch. 123, § 35 Commitment of alcoholics or substance abusers; Mass. Gen. Laws ch. 123, § 35 Commitment of alcoholics or substance abusers</t>
  </si>
  <si>
    <t>Mass. Gen. Laws ch. 123, § 35 Commitment of alcoholics or substance abusers</t>
  </si>
  <si>
    <t>Michigan</t>
  </si>
  <si>
    <t>Mich. Comp. Laws § 330.1281a Involuntary treatment of adults; grounds required; petitions form, individuals authorized to file, contents; guarantee of payment of costs; violations, punishment; Mich. Comp. Laws § 330.1281a Involuntary treatment of adults; grounds required; petitions form, individuals authorized to file, contents; guarantee of payment of costs; violations, punishment</t>
  </si>
  <si>
    <t>Mich. Comp. Laws § 330.1281a Involuntary treatment of adults; grounds required; petitions form, individuals authorized to file, contents; guarantee of payment of costs; violations, punishment</t>
  </si>
  <si>
    <t>Mich. Comp. Laws § 330.1281a Involuntary treatment of adults; grounds required; petitions form, individuals authorized to file, contents; guarantee of payment of costs; violations, punishment; Mich. Comp. Laws § 330.1281b Involuntary treatment; petition; examination of petitioner under oath; probable cause; duties of court; certification of findings by physician, health professional, or individual conducting independent expert evaluation; hearing; court order; failure of respondent to undergo and complete treatment; contempt of court; finding of no probable cause or withdrawal of petition; dismissal of proceedings; “substance use disorder assessment and diagnosis” defined</t>
  </si>
  <si>
    <t>Mich. Comp. Laws § 330.1281a Involuntary treatment of adults; grounds required; petitions form, individuals authorized to file, contents; guarantee of payment of costs; violations, punishment; Mich. Comp. Laws § 330.1281b Involuntary treatment; petition; examination of petitioner under oath; probable cause; duties of court; certification of findings by physician, health professional, or individual conducting independent expert evaluation; hearing; court order; failure of respondent to undergo and complete treatment; contempt of court; finding of no probable cause or withdrawal of petition; dismissal of proceedings; “substance use disorder assessment and diagnosis” defined; Mich. Comp. Laws § 330.1260 Definitions; implementation and completion of changes</t>
  </si>
  <si>
    <t>Mich. Comp. Laws § 330.1281b Involuntary treatment; petition; examination of petitioner under oath; probable cause; duties of court; certification of findings by physician, health professional, or individual conducting independent expert evaluation; hearing; court order; failure of respondent to undergo and complete treatment; contempt of court; finding of no probable cause or withdrawal of petition; dismissal of proceedings; “substance use disorder assessment and diagnosis” defined</t>
  </si>
  <si>
    <t>Minnesota</t>
  </si>
  <si>
    <t>Minn. Stat. § 253B.09 Decision Standard of Proof; Duration</t>
  </si>
  <si>
    <t>Minn. Stat. § 253B.02 Definitions; Minn. Stat. § 253B.09 Decision Standard of Proof; Duration</t>
  </si>
  <si>
    <t>Minn. Stat. § 253B.02 Definitions</t>
  </si>
  <si>
    <t>Minn. Stat. § 253B.07 Judicial Commitment; Preliminary Procedures; Minn. Stat. § 253B.02 Definitions</t>
  </si>
  <si>
    <t>Minn. Stat. §253B.12 Treatment Report; Review; Hearing</t>
  </si>
  <si>
    <t>Minn. Stat. § 253B.07 Judicial Commitment; Preliminary Procedures</t>
  </si>
  <si>
    <t>Minn. Stat. § 253B.02 Definitions; Minn. Stat. § 253B.02 Definitions; Minn. Stat. § 253B.07 Judicial Commitment; Preliminary Procedures</t>
  </si>
  <si>
    <t>Minn. Stat. § 253B.13 Duration of Continued Commitment</t>
  </si>
  <si>
    <t>Minn. Stat. § 253B.03 Rights of Patients; Minn. Stat. § 253B.03 Rights of Patients</t>
  </si>
  <si>
    <t>Minn. Stat. § 253B.02 Definitions; Minn. Stat. § 253B.07 Judicial Commitment; Preliminary Procedures</t>
  </si>
  <si>
    <t>Minn. Stat. § 253B.03 Rights of Patients</t>
  </si>
  <si>
    <t>Mississippi</t>
  </si>
  <si>
    <t>Miss. Code § 41-32-1 Scope of chapter involuntary commitment upon judgment of chancery court; Miss. Code § 41-31-5 Proceeding on petition</t>
  </si>
  <si>
    <t>Miss. Code § 41-31-3 Petition for detention, care and treatment; Miss. Code § 41-32-3 Complaint</t>
  </si>
  <si>
    <t>Miss. Code § 41-31-3 Petition for detention, care and treatment</t>
  </si>
  <si>
    <t>Miss. Code § 41-31-5 Proceeding on petition</t>
  </si>
  <si>
    <t>Miss. Code § 41-31-3 Petition for detention, care and treatment; Miss. Code §41-31-19 Commitment proceedings for persons with mental illness committed under this chapter; Miss. Code § 41-32-3 Complaint</t>
  </si>
  <si>
    <t>Miss. Code §41-31-19 Commitment proceedings for persons with mental illness committed under this chapter; Miss. Code § 41-31-3 Petition for detention, care and treatment; Miss. Code § 41-32-3 Complaint</t>
  </si>
  <si>
    <t>Missouri</t>
  </si>
  <si>
    <t>Mo. Rev. Stat. § 631.145. Hearing for continued detention, procedure—patient’s rights relating thereto; Mo. Rev. Stat. § 630.005 Definitions</t>
  </si>
  <si>
    <t>Mo. Rev. Stat. §632.305. Detention for evaluation and treatment, who may request-procedure-duration-disposition after application; Mo. Rev. Stat. § 631.140. Additional detention may be requested—contents of petition</t>
  </si>
  <si>
    <t>Mo. Rev. Stat. § 631.145. Hearing for continued detention, procedure—patient’s rights relating thereto</t>
  </si>
  <si>
    <t>Mo. Rev. Stat. § 631.115. Detention for evaluation and treatment, who may request—procedure—duration; Mo. Rev. Stat. § 631.140. Additional detention may be requested—contents of petition; Mo. Rev. Stat. §632.305. Detention for evaluation and treatment, who may request-procedure-duration-disposition after application; Mo. Rev. Stat. § 631.120. Involuntary detention—request by professionals—procedure—duration</t>
  </si>
  <si>
    <t>Mo. Rev. Stat. § 631.140. Additional detention may be requested—contents of petition</t>
  </si>
  <si>
    <t>Mo. Rev. Stat. §632.305. Detention for evaluation and treatment, who may request-procedure-duration-disposition after application</t>
  </si>
  <si>
    <t>Mo. Rev. Stat. § 631.130. Information to be furnished to patient, assistance; Mo. Rev. Stat. § 631. 135. Information to be furnished to patient others</t>
  </si>
  <si>
    <t>Mo. Rev. Stat. § 631.160. Hospitalization outside treatment facility, when</t>
  </si>
  <si>
    <t>Mo. Rev. Stat. § 631.150. Further additional detention may be requested—hearing to be held when—treatment plan to be presented; Mo. Rev. Stat. § 631.145. Hearing for continued detention, procedure—patient’s rights relating thereto</t>
  </si>
  <si>
    <t>Mo. Rev. Stat. § 630.005 Definitions; Mo. Rev. Stat. § 631.145. Hearing for continued detention, procedure—patient’s rights relating thereto</t>
  </si>
  <si>
    <t>Mo. Rev. Stat. § 631.140. Additional detention may be requested—contents of petition; Mo. Rev. Stat. §632.305. Detention for evaluation and treatment, who may request-procedure-duration-disposition after application</t>
  </si>
  <si>
    <t>Mo. Rev. Stat. § 631.150. Further additional detention may be requested—hearing to be held when—treatment plan to be presented</t>
  </si>
  <si>
    <t>Montana</t>
  </si>
  <si>
    <t>Nebraska</t>
  </si>
  <si>
    <t>Neb. Rev. Stat. § 71-908. Mentally ill and dangerous person, defined; Neb. Rev. Stat. § 71-913. Substance dependent, defined; Neb. Rev. Stat. § 71-921. Person believes another to be a mentally ill and dangerous person; notify county attorney; petition; when</t>
  </si>
  <si>
    <t>Neb. Rev. Stat. § 71-908. Mentally ill and dangerous person, defined</t>
  </si>
  <si>
    <t>Neb. Rev. Stat. § 71-921. Person believes another to be a mentally ill and dangerous person; notify county attorney; petition; when; Neb. Rev. Stat. § 71-913. Substance dependent, defined; Neb. Rev. Stat. § 71-908. Mentally ill and dangerous person, defined</t>
  </si>
  <si>
    <t>Neb. Rev. Stat. § 71-908. Mentally ill and dangerous person, defined; Neb. Rev. Stat. § 71-921. Person believes another to be a mentally ill and dangerous person; notify county attorney; petition; when</t>
  </si>
  <si>
    <t>Neb. Rev. Stat. § 71-921. Person believes another to be a mentally ill and dangerous person; notify county attorney; petition; when</t>
  </si>
  <si>
    <t>Neb. Rev. Stat. § 71-924. Hearing; mental health board; duties</t>
  </si>
  <si>
    <t>Neb. Rev. Stat. § 71-920. Mentally ill and dangerous person; certificate of mental health professional; contents</t>
  </si>
  <si>
    <t>Neb. Rev. Stat. § 71-920. Mentally ill and dangerous person; certificate of mental health professional; contents; Neb. Rev. Stat. § 71-906. Mental health professional, defined</t>
  </si>
  <si>
    <t>Neb. Rev. Stat. § 71-945. Subject’s rights; representation by counsel; appointment of counsel if indignant</t>
  </si>
  <si>
    <t>Neb. Rev. Stat. § 71-959. Subject in custody or receiving treatment; rights; enumerated</t>
  </si>
  <si>
    <t>Neb. Rev. Stat. § 71-920. Mentally ill and dangerous person; certificate of mental health professional; contents; Neb. Rev. Stat. § 71-906. Mental health professional, defined; Neb. Rev. Stat. § 71-906. Mental health professional, defined</t>
  </si>
  <si>
    <t>Nevada</t>
  </si>
  <si>
    <t>New Hampshire</t>
  </si>
  <si>
    <t>New Jersey</t>
  </si>
  <si>
    <t>New Mexico</t>
  </si>
  <si>
    <t>New York</t>
  </si>
  <si>
    <t>North Carolina</t>
  </si>
  <si>
    <t>N.C. Gen. Stat. 122C-281. Affidavit and petition before clerk or magistrate; custody order; N.C. Gen. Stat. 122C-287. Disposition</t>
  </si>
  <si>
    <t>N.C. Gen. Stat. 122C-287. Disposition</t>
  </si>
  <si>
    <t>N.C. Gen. Stat. 122C-281. Affidavit and petition before clerk or magistrate; custody order; N.C. Gen. Stat. § 122C-3. Definitions</t>
  </si>
  <si>
    <t>N.C. Gen. Stat. § 122C-3. Definitions</t>
  </si>
  <si>
    <t>N.C. Gen. Stat. 122C-281. Affidavit and petition before clerk or magistrate; custody order</t>
  </si>
  <si>
    <t>N.C. Gen. Stat. 122C-286. Commitment; district court hearing; N.C. Gen. Stat. 122C-287. Disposition</t>
  </si>
  <si>
    <t>N.C. Gen. Stat. 122C-283. Duties of law-enforcement officer; first examination by physician or eligible psychologist</t>
  </si>
  <si>
    <t>N.C. Gen. Stat. 122C-286. Commitment; district court hearing</t>
  </si>
  <si>
    <t>N.C. Gen. Stat. 122C-292. Rehearings</t>
  </si>
  <si>
    <t>N.C. Gen. Stat. 122C-57. Right to treatment and consent to treatment; N.C. Gen. Stat. 122C-60. Use of physical restraints or seclusion</t>
  </si>
  <si>
    <t>N.C. Gen. Stat. 122C-287. Disposition; N.C. Gen. Stat. 122C-281. Affidavit and petition before clerk or magistrate; custody order</t>
  </si>
  <si>
    <t>N.C. Gen. Stat. 122C-281. Affidavit and petition before clerk or magistrate; custody order; N.C. Gen. Stat. § 122C-3. Definitions; N.C. Gen. Stat. 122C-287. Disposition</t>
  </si>
  <si>
    <t>N.C. Gen. Stat. 122C-281. Affidavit and petition before clerk or magistrate; custody order; N.C. Gen. Stat. 122C-283. Duties of law-enforcement officer; first examination by commitment examiner; N.C. Gen. Stat. 122C-283. Duties of law-enforcement officer; first examination by commitment examiner; N.C. Gen. Stat. 122C-283. Duties of law-enforcement officer; first examination by commitment examiner</t>
  </si>
  <si>
    <t>N.C. Gen. Stat. 122C-283. Duties of law-enforcement officer; first examination by commitment examiner; N.C. Gen. Stat. 122C-283. Duties of law-enforcement officer; first examination by commitment examiner; N.C. Gen. Stat. 122C-283. Duties of law-enforcement officer; first examination by commitment examiner; N.C. Gen. Stat. § 122C-3. Definitions; N.C. Gen. Stat. § 122C-263.1 Secretary’s authority to certify commitment examiners; training of certified commitment examiners performing first examinations; LME/MCO responsibilities; N.C. Gen. Stat. § 122C-263.1 Secretary’s authority to certify commitment examiners; training of certified commitment examiners performing first examinations; LME/MCO responsibilities; N.C. Gen. Stat. § 122C-263.1 Secretary’s authority to certify commitment examiners; training of certified commitment examiners performing first examinations; LME/MCO responsibilities</t>
  </si>
  <si>
    <t>N.C. Gen. Stat. 122C-60. Use of physical restraints or seclusion; N.C. Gen. Stat. 122C-57. Right to treatment and consent to treatment; N.C. Gen. Stat. 122C-57. Right to treatment and consent to treatment</t>
  </si>
  <si>
    <t>N.C. Gen. Stat. 122C-283. Duties of law-enforcement officer; first examination by commitment examiner; N.C. Gen. Stat. 122C-283. Duties of law-enforcement officer; first examination by commitment examiner; N.C. Gen. Stat. 122C-283. Duties of law-enforcement officer; first examination by commitment examiner; N.C. Gen. Stat. § 122C-3. Definitions; N.C. Gen. Stat. § 122C-263.1 Secretary’s authority to certify commitment examiners; training of certified commitment examiners performing first examinations; LME/MCO responsibilities; N.C. Gen. Stat. § 122C-263.1 Secretary’s authority to certify commitment examiners; training of certified commitment examiners performing first examinations; LME/MCO responsibilities; N.C. Gen. Stat. § 122C-263.1 Secretary’s authority to certify commitment examiners; training of certified commitment examiners performing first examinations; LME/MCO responsibilities; N.C. Gen. Stat. § 122C-263.1 Secretary’s authority to certify commitment examiners; training of certified commitment examiners performing first examinations</t>
  </si>
  <si>
    <t>N.C. Gen. Stat. 122C-283. Duties of law-enforcement officer; first examination by commitment examiner; N.C. Gen. Stat. 122C-283. Duties of law-enforcement officer; first examination by commitment examiner; N.C. Gen. Stat. 122C-283. Duties of law-enforcement officer; first examination by commitment examiner; N.C. Gen. Stat. § 122C-3. Definitions; N.C. Gen. Stat. § 122C-263.1 Secretary’s authority to certify commitment examiners; training of certified commitment examiners performing first examinations; N.C. Gen. Stat. § 122C-263.1 Secretary’s authority to certify commitment examiners; training of certified commitment examiners performing first examinations; N.C. Gen. Stat. § 122C-263.1 Secretary’s authority to certify commitment examiners; training of certified commitment examiners performing first examinations</t>
  </si>
  <si>
    <t>N.C. Gen. Stat. 122C-283. Duties of law-enforcement officer; first examination by commitment examiner; N.C. Gen. Stat. 122C-283. Duties of law-enforcement officer; first examination by commitment examiner; N.C. Gen. Stat. 122C-283. Duties of law-enforcement officer; first examination by commitment examiner; N.C. Gen. Stat. § 122C-3. Definitions; N.C. Gen. Stat. § 122C-263.1 Secretary’s authority to certify commitment examiners; training of certified commitment examiners performing first examinations; N.C. Gen. Stat. § 122C-263.1 Secretary’s authority to certify commitment examiners; training of certified commitment examiners performing first examinations; N.C. Gen. Stat. § 122C-263.1 Secretary’s authority to certify commitment examiners; training of certified commitment examiners performing first examinations; N.C. Gen. Stat. § 122C-263.1 Secretary’s authority to certify commitment examiners; training of certified commitment examiners performing first examinations</t>
  </si>
  <si>
    <t>Under N.C. Gen. Stat. § 122C-263.1, a licensed marriage and family therapist may become eligible to perform commitment examinations, so long as the therapist does not conduct the initial examination of an individual married to a patient of the therapist.</t>
  </si>
  <si>
    <t>N.C. Gen. Stat. 122C-286. Commitment; district court hearing; N.C. Gen. Stat. 122C-286. Commitment; district court hearing</t>
  </si>
  <si>
    <t>North Dakota</t>
  </si>
  <si>
    <t>N.D. Cent. Code § 25-03.1-02. Definitions; N.D. Cent. Code § 25-03.1-07. Involuntary admission standards</t>
  </si>
  <si>
    <t>N.D. Cent. Code § 25-03.1-07. Involuntary admission standards; N.D. Cent. Code § 25-03.1-02. Definitions; N.D. Cent. Code § 25-03.1-02. Definitions; N.D. Cent. Code § 25-03.1-02. Definitions</t>
  </si>
  <si>
    <t>N.D. Cent. Code § 25-03.1-02. Definitions; N.D. Cent. Code § 25-03.1-07. Involuntary admission standards; N.D. Cent. Code § 25-03.1-02. Definitions</t>
  </si>
  <si>
    <t>N.D. Cent. Code § 25-03.1-02. Definitions</t>
  </si>
  <si>
    <t>N.D. Cent. Code § 25-03.1-22. Length of involuntary and continuing treatment orders</t>
  </si>
  <si>
    <t>N.D. Cent. Code § 25-03.1-08. Application to state’s attorney or retained attorney-Petition for involuntary treatment-Investigation by mental health professional</t>
  </si>
  <si>
    <t>N.D. Cent. Code § 25-03.1-09. Review of petition for involuntary treatment-Probable cause established-Respondent notified-Rights</t>
  </si>
  <si>
    <t>N.D. Cent. Code § 25-03.1-10. Involuntary treatment-Court-ordered examination; N.D. Cent. Code § 25-03.1-08. Application to state’s attorney or retained attorney-Petition for involuntary treatment-Investigation by mental health professional</t>
  </si>
  <si>
    <t>N.D. Cent. Code § 25-03.1-02. Definitions; N.D. Cent. Code § 25-03.1-08. Application to state’s attorney or retained attorney-Petition for involuntary treatment-Investigation by mental health professional; N.D. Cent. Code § 25-03.1-10. Involuntary treatment-Court-ordered examination; N.D. Cent. Code § 25-03.1-02. Definitions</t>
  </si>
  <si>
    <t>N.D. Cent. Code § 25-03.1-13. Right to counsel-Indigency-Waiver-Recoupment-Limitations</t>
  </si>
  <si>
    <t>N.D. Cent. Code § 25-03.1-40. Rights of patients</t>
  </si>
  <si>
    <t>N.D. Cent. Code § 25-03.1-16. Medication pending treatment order; N.D. Cent. Code § 25-03.1-18.1. Court-authorized involuntary treatment with prescribed medication; N.D. Cent. Code § 25-03.1-18.2. Guardian consent to involuntary treatment with prescribed medication</t>
  </si>
  <si>
    <t>N.D. Cent. Code § 25-03.1-23. Petition for continuing treatment orders</t>
  </si>
  <si>
    <t>N.D. Cent. Code § 25-03.1-31. Procedure to extend continuing treatment orders-Respondent’s right petition for discharge</t>
  </si>
  <si>
    <t>N.D. Cent. Code § 25-03.1-07. Involuntary admission standards; N.D. Cent. Code § 25-03.1-02. Definitions</t>
  </si>
  <si>
    <t>N.D. Cent. Code § 25-03.1-02. Definitions; N.D. Cent. Code § 25-03.1-07. Involuntary admission standards; N.D. Cent. Code § 25-03.1-02. Definitions; N.D. Cent. Code § 25-03.1-02. Definitions</t>
  </si>
  <si>
    <t>N.D. Cent. Code § 25-03.1-07. Involuntary admission standards; N.D. Cent. Code § 25-03.1-02. Definitions; N.D. Cent. Code § 25-03.1-02. Definitions</t>
  </si>
  <si>
    <t>Ohio</t>
  </si>
  <si>
    <t>Ohio Rev. Code § 5199.01 Definitions; Ohio Rev. Code § 5199.01 Definitions; Ohio Rev. Code § 5199.01 Definitions; Ohio Rev. Code § 5119.93 Initiation of proceedings; petition</t>
  </si>
  <si>
    <t>Ohio Rev. Code § 5119.93 Initiation of proceedings; petition</t>
  </si>
  <si>
    <t>Ohio Rev. Code § 5119.92 Criteria for involuntary treatment; Ohio Rev. Code § 5119.90 Definitions; Ohio Rev. Code § 5199.01 Definitions; Ohio Rev. Code § 5199.01 Definitions; Ohio Rev. Code § 5199.01 Definitions; Ohio Rev. Code § 5119.90 Definitions</t>
  </si>
  <si>
    <t>Ohio Rev. Code § 5119.92 Criteria for involuntary treatment; Ohio Rev. Code § 5119.90 Definitions</t>
  </si>
  <si>
    <t>Ohio Rev. Code § 5119.92 Criteria for involuntary treatment</t>
  </si>
  <si>
    <t>Ohio Rev. Code § 5119.91 Involuntary treatment</t>
  </si>
  <si>
    <t>Ohio Rev. Code § 5119.93 Initiation of proceedings; petition; Ohio Rev. Code § 5119.94 Examination of petitioner; hearing; notification of respondent; disposition</t>
  </si>
  <si>
    <t>Ohio Rev. Code § 5119.94 Examination of petitioner; hearing; notification of respondent; disposition</t>
  </si>
  <si>
    <t>Ohio Rev. Code § 5119.93 Initiation of proceedings; petition; Ohio Rev. Code § 5119.01 Definitions; Ohio Rev. Code § 5119.01 Definitions</t>
  </si>
  <si>
    <t>Ohio Rev. Code § 5119.92 Criteria for involuntary treatment; Ohio Rev. Code § 5119.90 Definitions; Ohio Rev. Code § 5119.90 Definitions; Ohio Rev. Code § 5119.01 Definitions; Ohio Rev. Code § 5119.01 Definitions</t>
  </si>
  <si>
    <t>Ohio Rev. Code § 5119.91 Involuntary treatment; Ohio Rev. Code § 5119.93 Initiation of proceedings; petition</t>
  </si>
  <si>
    <t>Ohio Rev. Code § 5119.01 Definitions; Ohio Rev. Code § 5119.01 Definitions; Ohio Rev. Code § 5119.93 Initiation of proceedings; petition</t>
  </si>
  <si>
    <t>Ohio Rev. Code § 5119.94 Examination of petitioner; hearing; notification of respondent; disposition; Ohio Rev. Code § 5119.93 Initiation of proceedings; petition</t>
  </si>
  <si>
    <t>Oklahoma</t>
  </si>
  <si>
    <t>Okla. Stat. tit. 43a, § 3-427. Alcohol- or drug-dependent person deemed mentally ill; Okla. Stat. tit. 43a, § 5-101. Procedures for admission to state facility, psychiatric hospital or private institution</t>
  </si>
  <si>
    <t>Okla. Stat. tit. 43a, § 5-101. Procedures for admission to state facility, psychiatric hospital or private institution</t>
  </si>
  <si>
    <t>Okla. Stat. tit. 43a, § 1-103. Definitions; Okla. Stat. tit. 43a, § 5-410. Petition regarding person requiring treatment</t>
  </si>
  <si>
    <t>Okla. Stat. tit. 43a, § 1-103. Definitions</t>
  </si>
  <si>
    <t>Okla. Stat. tit. 43a, § 5-420. Review of status of persons involuntarily committed for treatment</t>
  </si>
  <si>
    <t>Pursuant to Okla. Stat. tit. 43a, § 5-420(A),  there must be a review of involuntary commitment status at least once every three months.</t>
  </si>
  <si>
    <t>Okla. Stat. tit. 43a, § 5-410. Petition regarding person requiring treatment</t>
  </si>
  <si>
    <t>Okla. Stat. tit. 43a, § 5-414. Evaluations</t>
  </si>
  <si>
    <t>Okla. Stat. tit. 43a, § 1-103. Definitions; Okla. Stat. tit. 43a, § 5-414. Evaluations</t>
  </si>
  <si>
    <t>Okla. Stat. tit. 43a, § 5-411. Rights of individual alleged to require treatment</t>
  </si>
  <si>
    <t>Okla. Stat. tit. 43a, § 3-424. Visitation privileges—Mail or other communication—Telephones; Okla. Stat. tit. 43a, § 5-201. Rights of detained persons upon entry into facility</t>
  </si>
  <si>
    <t>Okla. Stat. tit. 43a, § 4-106. Mechanical restraints--Record; Okla. Stat. tit. 43a, § 5-204. Appropriate treatment and medication—Nonconsenting individuals—Immunity—Seclusion or restraint—Hearings while under influence of psychotropic medication—Inmates committed to special care unit</t>
  </si>
  <si>
    <t>Okla. Stat. tit. 43a, § 1-103. Definitions; Okla. Stat. tit. 43a, § 5-410. Petition regarding person requiring treatment; Okla. Stat. tit. 43a, § 5-410. Petition regarding person requiring treatment</t>
  </si>
  <si>
    <t>Oregon</t>
  </si>
  <si>
    <t>Pennsylvania</t>
  </si>
  <si>
    <t>Under 50 P.A. Cons. Stat. § 7102, persons who are drug dependent must receive mental health treatment only if they are also diagnosed with a mental illness.</t>
  </si>
  <si>
    <t>Rhode Island</t>
  </si>
  <si>
    <t>South Carolina</t>
  </si>
  <si>
    <t>S.C. Code § 44-52-10. Definitions; S.C. Code § 44-52-70. Involuntary commitment; examination; report; commencement of judicial proceedings</t>
  </si>
  <si>
    <t>S.C. Code § 44-52-70. Involuntary commitment; examination; report; commencement of judicial proceedings</t>
  </si>
  <si>
    <t>S.C. Code § 44-52-10. Definitions; S.C. Code § 44-52-90. Contents of report; background investigation; S.C. Code § 44-52-70. Involuntary commitment; examination; report; commencement of judicial proceedings; S.C. Code § 44-52-10. Definitions</t>
  </si>
  <si>
    <t>S.C. Code § 44-52-90. Contents of report; background investigation</t>
  </si>
  <si>
    <t>S.C. Code § 44-52-10. Definitions; S.C. Code § 44-52-10. Definitions; S.C. Code § 44-52-90. Contents of report; background investigation</t>
  </si>
  <si>
    <t>Pursuant to S.C. Code § 44-52-90, petitions for involuntary commitment for substance use are required to include information related to several factors including danger to self, danger to others, capacity, and the appropriateness of less restrictive placements.</t>
  </si>
  <si>
    <t>S.C. Code § 44-52-120. Involuntary commitment; period of treatment</t>
  </si>
  <si>
    <t>S.C. Code § 44-52-110. Involuntary commitment; conduct of hearing and effect of findings; S.C. Code § 44-52-70. Involuntary commitment; examination; report; commencement of judicial proceedings; S.C. Code § 44-52-70. Involuntary commitment; examination; report; commencement of judicial proceedings</t>
  </si>
  <si>
    <t>S.C. Code § 42-52-160. Violation of conditions of release; supplemental proceedings and recommitment</t>
  </si>
  <si>
    <t>South Dakota</t>
  </si>
  <si>
    <t>S.D. Codified Laws § 34-20A-70. Petition for involuntary commitment—Appointment of attorney for applicant—Procedure—Grounds</t>
  </si>
  <si>
    <t>S.D. Codified Laws § 34-20A-70. Petition for involuntary commitment—Appointment of attorney for applicant—Procedure—Grounds; S.D. Codified Laws § 34-20A-2. Definition of terms</t>
  </si>
  <si>
    <t>S.D. Codified Laws § 34-20A-81. Maximum period of involuntary commitment—Discharge or recommitment</t>
  </si>
  <si>
    <t>S.D. Codified Laws § 34-20A-77. Order of involuntary commitment—Adequacy of treatment</t>
  </si>
  <si>
    <t>S.D. Codified Laws § 34-20A-72. Certificate of physician or addiction counselor—Refusal of examination or assessment—eligible physicians and counselors; S.D. Codified Laws § 34-20A-76 (2017). Refusal of examination by licensed physician or addiction counselor; S.D. Codified Laws § 34-20A-86. Right to examination by physician and counselor of choice—Employment by court when necessary</t>
  </si>
  <si>
    <t>S.D. Codified Laws § 34-20A-85. Rights to contest proceedings and to assistance of counsel—Court to require counsel if necessary</t>
  </si>
  <si>
    <t>S.D. Codified Laws § 34-20A-81. Maximum period of involuntary commitment—Discharge or recommitment; S.D. Codified Laws § 34-20A-82. Discharge from recommitment—Second period of recommitment; S.D. Codified Laws § 34-20A-83. Number of recommitment orders permitted</t>
  </si>
  <si>
    <t>Tennessee</t>
  </si>
  <si>
    <t>Tenn. Code § 33-1-101. Title definitions; Tenn. Code § 33-6-502. Prerequisites to judicial commitment for involuntary care and treatment</t>
  </si>
  <si>
    <t>Tenn. Code § 33-6-502. Prerequisites to judicial commitment for involuntary care and treatment</t>
  </si>
  <si>
    <t>Tenn. Code § 33-6-702. Request for current examination of mental condition—Payment</t>
  </si>
  <si>
    <t>Tenn. Code § 33-6-504. Persons who may file complaint for commitment under this part</t>
  </si>
  <si>
    <t>Tenn. Code § 33-6-503. Two (2) certificates of need required—Defendants under sixteen (16) years of age</t>
  </si>
  <si>
    <t>Tenn. Code § 33-3-608. Attorney—Notification of representation-Appointment by court</t>
  </si>
  <si>
    <t>Tenn. Code § 33-6-708. Discharge procedure for involuntarily committed persons</t>
  </si>
  <si>
    <t>Tenn. Code § 33-10-409. Patients in treatment or social services facilities—Visitation and communication—Patients’ rights—Detention</t>
  </si>
  <si>
    <t>Tenn. Code § 33-3-120. Isolation and restraints prohibited—Exceptions and limitations</t>
  </si>
  <si>
    <t>Texas</t>
  </si>
  <si>
    <t>Tex. Health &amp; Safety Code § 462.001. Definitions; Tex. Health &amp; Safety Code § 462.062. Application for court-ordered treatment</t>
  </si>
  <si>
    <t>Tex. Health &amp; Safety Code § 462.062. Application for court-ordered treatment; Tex. Health &amp; Safety Code § 462.062. Application for court-ordered treatment</t>
  </si>
  <si>
    <t>Tex. Health &amp; Safety Code § 462.062. Application for court-ordered treatment</t>
  </si>
  <si>
    <t>Tex. Health &amp; Safety Code § 462.001. Definitions</t>
  </si>
  <si>
    <t>Tex. Health &amp; Safety Code § 462.069. Court order and place of treatment</t>
  </si>
  <si>
    <t>Tex. Health &amp; Safety Code § 462.063. Prehearing procedure; Tex. Health &amp; Safety Code § 462.069. Court order and place of treatment</t>
  </si>
  <si>
    <t>Tex. Health &amp; Safety Code § 462.064. Certificate of medical examination for chemical dependency; Tex. Health &amp; Safety Code § 462.062. Application for court-ordered treatment</t>
  </si>
  <si>
    <t>Tex. Health &amp; Safety Code § 462.064. Certificate of medical examination for chemical dependency</t>
  </si>
  <si>
    <t>Tex. Health &amp; Safety Code § 462.063. Prehearing procedure</t>
  </si>
  <si>
    <t>Tex. Health &amp; Safety Code § 462.075. Renewal of order for court-ordered treatment</t>
  </si>
  <si>
    <t>Utah</t>
  </si>
  <si>
    <t>Vermont</t>
  </si>
  <si>
    <t>Vt. Stat. tit. 18, § 7101. Definitions; Vt. Stat. tit. 18, § 7101. Definitions; Vt. Stat. 18, § 7612. Application for involuntary treatment; Vt. Stat. 18, § 7612. Application for involuntary treatment; Vt. Stat. tit. 18, § 8402. Hospitalization</t>
  </si>
  <si>
    <t>Vt. Stat. tit. 18, § 8402. Hospitalization; Vt. Stat. tit. 18, § 7101. Definitions; Vt. Stat. tit. 18, § 7101. Definitions</t>
  </si>
  <si>
    <t>Vt. Stat. tit. 18, § 7101. Definitions; Vt. Stat. tit. 18, § 7101. Definitions; Vt. Stat. 18, § 7612. Application for involuntary treatment; Vt. Stat. 18, § 7612. Application for involuntary treatment</t>
  </si>
  <si>
    <t>Vt. Stat. 18, § 7612. Application for involuntary treatment</t>
  </si>
  <si>
    <t>Vt. Stat. tit. 18, § 7101. Definitions</t>
  </si>
  <si>
    <t>Vt. Stat. 18, § 7619. Order; hospitalization</t>
  </si>
  <si>
    <t>Vt. Stat. 18, § 7612. Application for involuntary treatment; Vt. Stat. tit. 18, § 7101. Definitions</t>
  </si>
  <si>
    <t>Vt. Stat. 18, § 7617. Findings; orders; Vt. Stat. 18, § 7612. Application for involuntary treatment</t>
  </si>
  <si>
    <t>Vt. Stat. 18, § 7612. Application for involuntary treatment; Vt. Stat. 18, § 7614. Psychiatric examination</t>
  </si>
  <si>
    <t>Vt. Stat. 18, § 7614. Psychiatric examination; Vt. Stat. 18, § 7612. Application for involuntary treatment</t>
  </si>
  <si>
    <t>Vt. Stat. 18, § 7111. Right to legal counsel; Vt. Stat. 18, § 7613. Notice-Appointment of counsel</t>
  </si>
  <si>
    <t>Vt. Stat. 18, § 7621. Hearing on application for continued treatment; orders</t>
  </si>
  <si>
    <t>Vt. Stat. 18, § 7705. Communication and visitation</t>
  </si>
  <si>
    <t>Vt. Stat. 18, § 7704. Mechanical restraints; Vt. Stat. 18, § 7624. Application for involuntary medication</t>
  </si>
  <si>
    <t>A past version of Vt. Stat. 18, § 7624 has been found to be in violation of the ADA (see Hargrave v. Vermont, 340 F. 3d 27).</t>
  </si>
  <si>
    <t>Virginia</t>
  </si>
  <si>
    <t>Va. Code § 37.2-816. Commitment hearing for involuntary admission; preadmission screening report; Va. Code § 37.2-800. Applicability of chapter; Va. Code § 37.2-816. Commitment hearing for involuntary admission; preadmission screening report; Va. Code § 37.2-817. Involuntary admission and mandatory outpatient treatment orders</t>
  </si>
  <si>
    <t>Va. Code § 37.2-800. Applicability of chapter; Va. Code § 37.2-816. Commitment hearing for involuntary admission; preadmission screening report; Va. Code § 37.2-816. Commitment hearing for involuntary admission; preadmission screening report; Va. Code § 37.2-817. Involuntary admission and mandatory outpatient treatment orders</t>
  </si>
  <si>
    <t>Va. Code § 37.2-816. Commitment hearing for involuntary admission; preadmission screening report; Va. Code § 37.2-816. Commitment hearing for involuntary admission; preadmission screening report</t>
  </si>
  <si>
    <t>Va. Code § 37.2-816. Commitment hearing for involuntary admission; preadmission screening report</t>
  </si>
  <si>
    <t>Va. Code § 37.2-817. Involuntary admission and mandatory outpatient treatment orders</t>
  </si>
  <si>
    <t>Va. Code § 37.2-814. Commitment hearing for involuntary admission; written explanation; right to counsel; rights of petitioner</t>
  </si>
  <si>
    <t>Va. Code § 37.2-814. Commitment hearing for involuntary admission; written explanation; right to counsel; rights of petitioner; Va. Code § 37.2-815. Commitment hearing for involuntary admission; examination required</t>
  </si>
  <si>
    <t>Va. Code § 37.2-815. Commitment hearing for involuntary admission; examination required</t>
  </si>
  <si>
    <t>Va. Code § 37.2-817. Involuntary admission and mandatory outpatient treatment orders; Va. Code § 37.2-824. Periodic review of all persons for purposes of retention</t>
  </si>
  <si>
    <t>Washington</t>
  </si>
  <si>
    <t>Wash. Rev. Code § 70.96A.140. Involuntary commitment</t>
  </si>
  <si>
    <t>Wash. Rev. Code § 70.96A.140. Involuntary commitment; Wash. Rev. Code § 70.96A.020. Definitions; Wash. Rev. Code § 70.96A.020. Definitions</t>
  </si>
  <si>
    <t>Wash. Rev. Code § 70.96A.140. Involuntary commitment; Wash. Rev. Code § 70.96A.140. Involuntary commitment</t>
  </si>
  <si>
    <t>Wash. Rev. Code § 71.05.150. Petition for initial detention of persons with mental disorders or substance use disorders--Seventy-two hour evaluation and treatment period--Procedure</t>
  </si>
  <si>
    <t>Wash. Rev. Code § 71.05.150. Petition for initial detention of persons with mental disorders or substance use disorders--Seventy-two hour evaluation and treatment period--Procedure; Wash. Rev. Code § 71.05.020. Definitions; Wash. Rev. Code § 71.05.020. Definitions</t>
  </si>
  <si>
    <t>Wash. Rev. Code § 71.05.150. Petition for initial detention of persons with mental disorders or substance use disorders--Seventy-two hour evaluation and treatment period--Procedure; Wash. Rev. Code § 71.05.020. Definitions</t>
  </si>
  <si>
    <t>Wash. Rev. Code § 71.05.230. Commitment beyond initial seventy-two hour evaluation and treatment period--Petition for fourteen day involuntary treatment or ninety days of less restrictive alternative treatment—Procedure</t>
  </si>
  <si>
    <t>Wash. Rev. Code § 71.05.150. Petition for initial detention of persons with mental disorders or substance use disorders--Seventy-two hour evaluation and treatment period--Procedure; Wash. Rev. Code § 71.05.201. Petition for initial detention by family member, guardian, or conservator when designated crisis responder does not detain--Procedure--Court review; Wash. Rev. Code § 71.05.020. Definitions</t>
  </si>
  <si>
    <t>Wash. Rev. Code § 71.05.230. Commitment beyond initial seventy-two hour evaluation and treatment period--Petition for fourteen day involuntary treatment or ninety days of less restrictive alternative treatment—Procedure; Wash. Rev. Code § 71.05.170. Acceptance of petition--Notice--Duty of state hospital</t>
  </si>
  <si>
    <t>Wash. Rev. Code § 71.05.153. Emergency detention of persons with mental disorders or substance use disorders--Procedure; Wash. Rev. Code § 71.05.170. Acceptance of petition--Notice--Duty of state hospital</t>
  </si>
  <si>
    <t>Wash. Rev. Code § 71.05.210. Evaluation--Treatment and care--Release or other disposition; Wash. Rev. Code § 71.05.153. Emergency detention of persons with mental disorders or substance use disorders--Procedure; Wash. Rev. Code § 71.05.020. Definitions</t>
  </si>
  <si>
    <t>Wash. Rev. Code § 71.05.217. Rights--Posting of list; Wash. Rev. Code § 71.05.217. Rights--Posting of list</t>
  </si>
  <si>
    <t>Wash. Rev. Code § 71.05.280. Additional commitment--Grounds</t>
  </si>
  <si>
    <t>Wash. Rev. Code § 71.05.290. Petition for additional commitment--Affidavit</t>
  </si>
  <si>
    <t>Wash. Rev. Code § 71.05.150. Petition for initial detention of persons with mental disorders or substance use disorders--Seventy-two hour evaluation and treatment period--Procedure; Wash. Rev. Code § 71.05.020. Definitions; Wash. Rev. Code § 71.05.201. Petition for initial detention by family member, guardian, or conservator when designated crisis responder does not detain--Procedure--Court review</t>
  </si>
  <si>
    <t>MD, PA, Nurse Practitioner, Practitioner with substance use expertise (explicitly trained in substance use treatment), Counselor/Social Worker, Mental Health Professional, Psychologist, Psychiatrist, Psychiatric RN</t>
  </si>
  <si>
    <t>Wash. Rev. Code § 71.05.280. Additional commitment--Grounds; Wash. Rev. Code § 71.05.290. Petition for additional commitment--Affidavit</t>
  </si>
  <si>
    <t>Wash. Rev. Code § 71.05.217. Rights--Posting of list; Wash. Rev. Code § 71.05.217. Rights--Posting of list; Wash. Rev. Code § 71.05.217. Rights--Posting of list</t>
  </si>
  <si>
    <t>Wash. Rev. Code § 71.05.290. Petition for additional commitment--Affidavit; Wash. Rev. Code § 71.05.280. Additional commitment--Grounds</t>
  </si>
  <si>
    <t>Under Wash. Rev. Code § 71.05.201(1), a federally recognized Indian tribe may petition the superior court for an individual's initial detention if the individual is a member of such tribe.</t>
  </si>
  <si>
    <t>Wash. Rev. Code § 71.05.170. Acceptance of petition--Notice--Duty of state hospital; Wash. Rev. Code § 71.05.153. Emergency detention of persons with mental disorders or substance use disorders--Procedure</t>
  </si>
  <si>
    <t>Wash. Rev. Code § 71.05.210. Evaluation--Treatment and care--Release or other disposition; Wash. Rev. Code § 71.05.153. Emergency detention of persons with mental disorders or substance use disorders--Procedure</t>
  </si>
  <si>
    <t>Wash. Rev. Code § 71.05.020. Definitions; Wash. Rev. Code § 71.05.150. Petition for initial detention of persons with mental disorders or substance use disorders--Seventy-two hour evaluation and treatment period--Procedure; Wash. Rev. Code § 71.05.020. Definitions</t>
  </si>
  <si>
    <t>Wash. Rev. Code § 71.05.020. Definitions; Wash. Rev. Code § 71.05.150. Petition for initial detention of persons with mental disorders or substance use disorders--Seventy-two hour evaluation and treatment period--Procedure</t>
  </si>
  <si>
    <t>Wash. Rev. Code § 71.05.201. Petition for initial detention by family member, guardian, or conservator when designated crisis responder does not detain--Procedure--Court review; Wash. Rev. Code § 71.05.020. Definitions; Wash. Rev. Code § 71.05.150. Petition for initial detention of persons with mental disorders or substance use disorders--Seventy-two hour evaluation and treatment period--Procedure</t>
  </si>
  <si>
    <t>Wash. Rev. Code § 71.05.170. Acceptance of petition--Notice--Duty of state hospital; Wash. Rev. Code § 71.05.153. Emergency detention of persons with mental disorders or substance use disorders--Procedure; Wash. Rev. Code § 71.05.210. Evaluation--Treatment and care--Release or other disposition</t>
  </si>
  <si>
    <t>Wash. Rev. Code § 71.05.230. Commitment beyond initial seventy-two hour evaluation and treatment period--Petition for fourteen day involuntary treatment or ninety days of less restrictive alternative treatment—Procedure; Wash. Rev. Code § 71.05.217. Rights--Posting of list</t>
  </si>
  <si>
    <t>West Virginia</t>
  </si>
  <si>
    <t>W. Va. Code, § 27-1-11 Addiction; W. Va. Code, § 27-5-2 Institution of proceedings for involuntary custody for examination; custody; probable cause hearing; examination of individual</t>
  </si>
  <si>
    <t>W. Va. Code, § 27-5-4 Institution of final commitment proceedings; hearing requirements; release; W. Va. Code, § 27-5-2 Institution of proceedings for involuntary custody for examination; custody; probable cause hearing; examination of individual; W. Va. Code, § 27-1-11 Addiction</t>
  </si>
  <si>
    <t>W. Va. Code, § 27-5-4 Institution of final commitment proceedings; hearing requirements; release</t>
  </si>
  <si>
    <t>W. Va. Code, § 27-5-4 Institution of final commitment proceedings; hearing requirements; release; W. Va. Code, § 27-1-11 Addiction; W. Va. Code, § 27-1-11 Addiction</t>
  </si>
  <si>
    <t>W. Va. Code, § 27-5-4 Institution of final commitment proceedings; hearing requirements; release; W. Va. Code, § 27-5-4 Institution of final commitment proceedings; hearing requirements; release</t>
  </si>
  <si>
    <t>W. Va. Code, § 27-5-2 Institution of proceedings for involuntary custody for examination; custody; probable cause hearing; examination of individual</t>
  </si>
  <si>
    <t>W. Va. Code, § 27-5-2 Institution of proceedings for involuntary custody for examination; custody; probable cause hearing; examination of individual; W. Va. Code, § 27-5-2 Institution of proceedings for involuntary custody for examination; custody; probable cause hearing; examination of individual; W. Va. Code, § 27-5-4 Institution of final commitment proceedings; hearing requirements; release</t>
  </si>
  <si>
    <t>W. Va. Code, § 27-5-2 Institution of proceedings for involuntary custody for examination; custody; probable cause hearing; examination of individual; W. Va. Code, § 27-5-4 Institution of final commitment proceedings; hearing requirements; release</t>
  </si>
  <si>
    <t>Pursuant to W. Va. Code, § 27-5-4(l)(4), periods of indeterminate commitment can be extended beyond two years where recommended by the Department of Health and Human resource, however the committed person may request a hearing.</t>
  </si>
  <si>
    <t>Pursuant to W. Va. Code, § 27-5-4(l)(4), a judicial hearing is only required when requested by the committed person or by their counsel.</t>
  </si>
  <si>
    <t>W. Va. Code, § 27-1-11 Addiction; W. Va. Code, § 27-5-4 Institution of final commitment proceedings; hearing requirements; release; W. Va. Code, § 27-5-2 Institution of proceedings for involuntary custody for examination; custody; probable cause hearing; examination of individual</t>
  </si>
  <si>
    <t>W. Va. Code, § 27-1-11 Addiction; W. Va. Code, § 27-1-11 Addiction; W. Va. Code, § 27-5-4 Institution of final commitment proceedings; hearing requirements; release</t>
  </si>
  <si>
    <t>W. Va. Code, § 27-5-4 Institution of final commitment proceedings; hearing requirements; release; W. Va. Code, § 27-5-2 Institution of proceedings for involuntary custody for examination; custody; probable cause hearing; examination of individual</t>
  </si>
  <si>
    <t>Wisconsin</t>
  </si>
  <si>
    <t>Wis. Stat. § 51.20. Involuntary commitment for treatment; Wis. Stat. § 51.20. Involuntary commitment for treatment</t>
  </si>
  <si>
    <t>Wis. Stat. § 51.20. Involuntary commitment for treatment; Wis. Stat. § 51.20. Involuntary commitment for treatment; Wis. Stat. § 51.45. Prevention and control of alcoholism and drug dependence; Wis. Stat. § 51.45. Prevention and control of alcoholism and drug dependence; Wis. Stat. § 51.20. Involuntary commitment for treatment</t>
  </si>
  <si>
    <t>Wis. Stat. § 51.20. Involuntary commitment for treatment</t>
  </si>
  <si>
    <t>Wis. Stat. § 51.45. Prevention and control of alcoholism and drug dependence; Wis. Stat. § 51.45. Prevention and control of alcoholism and drug dependence; Wis. Stat. § 51.45. Prevention and control of alcoholism and drug dependence</t>
  </si>
  <si>
    <t>Treatment can be performed without consent based on the probable cause finding that they are not competent to refuse medication.</t>
  </si>
  <si>
    <t>Wis. Stat. § 51.45. Prevention and control of alcoholism and drug dependence</t>
  </si>
  <si>
    <t>Wyoming</t>
  </si>
  <si>
    <t>Under Wyo. Stat. § 25-10-101, "mental illness" explicitly does not include addiction to drugs or alcohol, except when it co-occurs as a secondary diagnosis with a mental illness.</t>
  </si>
  <si>
    <t>Jurisdictions</t>
  </si>
  <si>
    <t>grounds_danger_Danger to self</t>
  </si>
  <si>
    <t>grounds_danger_Danger to others</t>
  </si>
  <si>
    <t xml:space="preserve">grounds_danger_Danger to unborn child </t>
  </si>
  <si>
    <t>grounds_danger_Danger to property</t>
  </si>
  <si>
    <t>grounds_extra_type_Gravely disabled</t>
  </si>
  <si>
    <t>grounds_extra_type_Needs treatment</t>
  </si>
  <si>
    <t>grounds_extra_type_Capacity to seek treatment</t>
  </si>
  <si>
    <t>grounds_alternative_type_Gravely disabled</t>
  </si>
  <si>
    <t>grounds_alternative_type_Needs treatment</t>
  </si>
  <si>
    <t>grounds_alternative_type_Capacity to seek treatment</t>
  </si>
  <si>
    <t>IC_initiate treatment_Friend</t>
  </si>
  <si>
    <t>IC_initiate treatment_Family</t>
  </si>
  <si>
    <t>IC_initiate treatment_Law Enforcement</t>
  </si>
  <si>
    <t>IC_initiate treatment_General Medicial Professional</t>
  </si>
  <si>
    <t xml:space="preserve">IC_initiate treatment_Mental Health Professional </t>
  </si>
  <si>
    <t>IC_initiate treatment_Designated staff at a treatment facility</t>
  </si>
  <si>
    <t>IC_initiate treatment_Government Official</t>
  </si>
  <si>
    <t>IC_initiate treatment_Any interested person</t>
  </si>
  <si>
    <t>IC_initiate treatment_Individual who can initiate commitment not specified in the law</t>
  </si>
  <si>
    <t>IC_assessment_MD</t>
  </si>
  <si>
    <t>IC_assessment_RN</t>
  </si>
  <si>
    <t>IC_assessment_PA</t>
  </si>
  <si>
    <t>IC_assessment_Nurse Practitioner</t>
  </si>
  <si>
    <t>IC_assessment_Practitioner with substance use expertise (explicitly trained in substance use treatment)</t>
  </si>
  <si>
    <t>IC_assessment_Counselor/Social Worker</t>
  </si>
  <si>
    <t>IC_assessment_Mental Health Professional</t>
  </si>
  <si>
    <t>IC_assessment_Psychologist</t>
  </si>
  <si>
    <t>IC_assessment_Psychiatrist</t>
  </si>
  <si>
    <t>IC_assessment_Psychiatric RN</t>
  </si>
  <si>
    <t>IC_assessment_Psychiatric PA</t>
  </si>
  <si>
    <t>IC_assessment_Professional with unspecific qualifications</t>
  </si>
  <si>
    <t xml:space="preserve">IC_assessment_Statute does not mention assessment  </t>
  </si>
  <si>
    <t>IC_rights_Right to make a phone call</t>
  </si>
  <si>
    <t xml:space="preserve">IC_rights_ Right to have visitors </t>
  </si>
  <si>
    <t xml:space="preserve">IC_rights_Right to know procedure for requesting release </t>
  </si>
  <si>
    <t>IC_rights_None</t>
  </si>
  <si>
    <t xml:space="preserve">IC_treatment without consent_Receive medication </t>
  </si>
  <si>
    <t>IC_treatment without consent_Surgery</t>
  </si>
  <si>
    <t>IC_treatment without consent_Electric shock</t>
  </si>
  <si>
    <t xml:space="preserve">IC_treatment without consent_Restrained </t>
  </si>
  <si>
    <t xml:space="preserve">IC_treatment without consent_Secluded </t>
  </si>
  <si>
    <t>IC_treatment without consent_Not Specified in the law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</si>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</sst>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1"/>
  <sheetViews>
    <sheetView tabSelected="1" workbookViewId="0">
      <selection sqref="A1:XFD1"/>
    </sheetView>
  </sheetViews>
  <sheetFormatPr defaultRowHeight="14.5" x14ac:dyDescent="0.35"/>
  <cols>
    <col min="1" max="1" width="11.54296875" customWidth="1"/>
    <col min="2" max="2" width="12.81640625" customWidth="1"/>
    <col min="3" max="3" width="13.81640625" customWidth="1"/>
    <col min="30" max="30" width="12.6328125" customWidth="1"/>
    <col min="38" max="38" width="13.7265625" customWidth="1"/>
  </cols>
  <sheetData>
    <row r="1" spans="1:60" s="3" customFormat="1" ht="116" x14ac:dyDescent="0.35">
      <c r="A1" s="3" t="s">
        <v>537</v>
      </c>
      <c r="B1" s="3" t="s">
        <v>0</v>
      </c>
      <c r="C1" s="3" t="s">
        <v>1</v>
      </c>
      <c r="D1" s="3" t="s">
        <v>2</v>
      </c>
      <c r="E1" s="3" t="s">
        <v>5</v>
      </c>
      <c r="F1" s="3" t="s">
        <v>8</v>
      </c>
      <c r="G1" s="3" t="s">
        <v>11</v>
      </c>
      <c r="H1" s="3" t="s">
        <v>14</v>
      </c>
      <c r="I1" s="3" t="s">
        <v>538</v>
      </c>
      <c r="J1" s="3" t="s">
        <v>539</v>
      </c>
      <c r="K1" s="3" t="s">
        <v>540</v>
      </c>
      <c r="L1" s="3" t="s">
        <v>541</v>
      </c>
      <c r="M1" s="3" t="s">
        <v>20</v>
      </c>
      <c r="N1" s="3" t="s">
        <v>542</v>
      </c>
      <c r="O1" s="3" t="s">
        <v>543</v>
      </c>
      <c r="P1" s="3" t="s">
        <v>544</v>
      </c>
      <c r="Q1" s="3" t="s">
        <v>26</v>
      </c>
      <c r="R1" s="3" t="s">
        <v>545</v>
      </c>
      <c r="S1" s="3" t="s">
        <v>546</v>
      </c>
      <c r="T1" s="3" t="s">
        <v>547</v>
      </c>
      <c r="U1" s="3" t="s">
        <v>32</v>
      </c>
      <c r="V1" s="3" t="s">
        <v>548</v>
      </c>
      <c r="W1" s="3" t="s">
        <v>549</v>
      </c>
      <c r="X1" s="3" t="s">
        <v>550</v>
      </c>
      <c r="Y1" s="3" t="s">
        <v>551</v>
      </c>
      <c r="Z1" s="3" t="s">
        <v>552</v>
      </c>
      <c r="AA1" s="3" t="s">
        <v>553</v>
      </c>
      <c r="AB1" s="3" t="s">
        <v>554</v>
      </c>
      <c r="AC1" s="3" t="s">
        <v>555</v>
      </c>
      <c r="AD1" s="3" t="s">
        <v>556</v>
      </c>
      <c r="AE1" s="3" t="s">
        <v>38</v>
      </c>
      <c r="AF1" s="3" t="s">
        <v>41</v>
      </c>
      <c r="AG1" s="3" t="s">
        <v>44</v>
      </c>
      <c r="AH1" s="3" t="s">
        <v>557</v>
      </c>
      <c r="AI1" s="3" t="s">
        <v>558</v>
      </c>
      <c r="AJ1" s="3" t="s">
        <v>559</v>
      </c>
      <c r="AK1" s="3" t="s">
        <v>560</v>
      </c>
      <c r="AL1" s="3" t="s">
        <v>561</v>
      </c>
      <c r="AM1" s="3" t="s">
        <v>562</v>
      </c>
      <c r="AN1" s="3" t="s">
        <v>563</v>
      </c>
      <c r="AO1" s="3" t="s">
        <v>564</v>
      </c>
      <c r="AP1" s="3" t="s">
        <v>565</v>
      </c>
      <c r="AQ1" s="3" t="s">
        <v>566</v>
      </c>
      <c r="AR1" s="3" t="s">
        <v>567</v>
      </c>
      <c r="AS1" s="3" t="s">
        <v>568</v>
      </c>
      <c r="AT1" s="3" t="s">
        <v>569</v>
      </c>
      <c r="AU1" s="3" t="s">
        <v>50</v>
      </c>
      <c r="AV1" s="3" t="s">
        <v>53</v>
      </c>
      <c r="AW1" s="3" t="s">
        <v>570</v>
      </c>
      <c r="AX1" s="3" t="s">
        <v>571</v>
      </c>
      <c r="AY1" s="3" t="s">
        <v>572</v>
      </c>
      <c r="AZ1" s="3" t="s">
        <v>573</v>
      </c>
      <c r="BA1" s="3" t="s">
        <v>574</v>
      </c>
      <c r="BB1" s="3" t="s">
        <v>575</v>
      </c>
      <c r="BC1" s="3" t="s">
        <v>576</v>
      </c>
      <c r="BD1" s="3" t="s">
        <v>577</v>
      </c>
      <c r="BE1" s="3" t="s">
        <v>578</v>
      </c>
      <c r="BF1" s="3" t="s">
        <v>579</v>
      </c>
      <c r="BG1" s="3" t="s">
        <v>62</v>
      </c>
      <c r="BH1" s="3" t="s">
        <v>65</v>
      </c>
    </row>
    <row r="2" spans="1:60" x14ac:dyDescent="0.35">
      <c r="A2" t="s">
        <v>68</v>
      </c>
      <c r="B2" s="1">
        <v>35201</v>
      </c>
      <c r="C2" s="1">
        <v>44317</v>
      </c>
      <c r="D2">
        <v>0</v>
      </c>
      <c r="E2" t="s">
        <v>580</v>
      </c>
      <c r="F2" t="s">
        <v>580</v>
      </c>
      <c r="G2" t="s">
        <v>580</v>
      </c>
      <c r="H2" t="s">
        <v>580</v>
      </c>
      <c r="I2" t="s">
        <v>580</v>
      </c>
      <c r="J2" t="s">
        <v>580</v>
      </c>
      <c r="K2" t="s">
        <v>580</v>
      </c>
      <c r="L2" t="s">
        <v>580</v>
      </c>
      <c r="M2" t="s">
        <v>580</v>
      </c>
      <c r="N2" t="s">
        <v>580</v>
      </c>
      <c r="O2" t="s">
        <v>580</v>
      </c>
      <c r="P2" t="s">
        <v>580</v>
      </c>
      <c r="Q2" t="s">
        <v>580</v>
      </c>
      <c r="R2" t="s">
        <v>580</v>
      </c>
      <c r="S2" t="s">
        <v>580</v>
      </c>
      <c r="T2" t="s">
        <v>580</v>
      </c>
      <c r="U2" t="s">
        <v>580</v>
      </c>
      <c r="V2" t="s">
        <v>580</v>
      </c>
      <c r="W2" t="s">
        <v>580</v>
      </c>
      <c r="X2" t="s">
        <v>580</v>
      </c>
      <c r="Y2" t="s">
        <v>580</v>
      </c>
      <c r="Z2" t="s">
        <v>580</v>
      </c>
      <c r="AA2" t="s">
        <v>580</v>
      </c>
      <c r="AB2" t="s">
        <v>580</v>
      </c>
      <c r="AC2" t="s">
        <v>580</v>
      </c>
      <c r="AD2" t="s">
        <v>580</v>
      </c>
      <c r="AE2" t="s">
        <v>580</v>
      </c>
      <c r="AF2" t="s">
        <v>580</v>
      </c>
      <c r="AG2" t="s">
        <v>580</v>
      </c>
      <c r="AH2" t="s">
        <v>580</v>
      </c>
      <c r="AI2" t="s">
        <v>580</v>
      </c>
      <c r="AJ2" t="s">
        <v>580</v>
      </c>
      <c r="AK2" t="s">
        <v>580</v>
      </c>
      <c r="AL2" t="s">
        <v>580</v>
      </c>
      <c r="AM2" t="s">
        <v>580</v>
      </c>
      <c r="AN2" t="s">
        <v>580</v>
      </c>
      <c r="AO2" t="s">
        <v>580</v>
      </c>
      <c r="AP2" t="s">
        <v>580</v>
      </c>
      <c r="AQ2" t="s">
        <v>580</v>
      </c>
      <c r="AR2" t="s">
        <v>580</v>
      </c>
      <c r="AS2" t="s">
        <v>580</v>
      </c>
      <c r="AT2" t="s">
        <v>580</v>
      </c>
      <c r="AU2" t="s">
        <v>580</v>
      </c>
      <c r="AV2" t="s">
        <v>580</v>
      </c>
      <c r="AW2" t="s">
        <v>580</v>
      </c>
      <c r="AX2" t="s">
        <v>580</v>
      </c>
      <c r="AY2" t="s">
        <v>580</v>
      </c>
      <c r="AZ2" t="s">
        <v>580</v>
      </c>
      <c r="BA2" t="s">
        <v>580</v>
      </c>
      <c r="BB2" t="s">
        <v>580</v>
      </c>
      <c r="BC2" t="s">
        <v>580</v>
      </c>
      <c r="BD2" t="s">
        <v>580</v>
      </c>
      <c r="BE2" t="s">
        <v>580</v>
      </c>
      <c r="BF2" t="s">
        <v>580</v>
      </c>
      <c r="BG2" t="s">
        <v>580</v>
      </c>
      <c r="BH2" t="s">
        <v>580</v>
      </c>
    </row>
    <row r="3" spans="1:60" x14ac:dyDescent="0.35">
      <c r="A3" t="s">
        <v>69</v>
      </c>
      <c r="B3" s="1">
        <v>42558</v>
      </c>
      <c r="C3" s="1">
        <v>44317</v>
      </c>
      <c r="D3">
        <v>1</v>
      </c>
      <c r="E3">
        <v>1</v>
      </c>
      <c r="F3">
        <v>0</v>
      </c>
      <c r="G3">
        <v>0</v>
      </c>
      <c r="H3">
        <v>1</v>
      </c>
      <c r="I3">
        <v>0</v>
      </c>
      <c r="J3">
        <v>1</v>
      </c>
      <c r="K3">
        <v>0</v>
      </c>
      <c r="L3">
        <v>0</v>
      </c>
      <c r="M3">
        <v>0</v>
      </c>
      <c r="N3" t="s">
        <v>580</v>
      </c>
      <c r="O3" t="s">
        <v>580</v>
      </c>
      <c r="P3" t="s">
        <v>580</v>
      </c>
      <c r="Q3">
        <v>1</v>
      </c>
      <c r="R3">
        <v>1</v>
      </c>
      <c r="S3">
        <v>0</v>
      </c>
      <c r="T3">
        <v>1</v>
      </c>
      <c r="U3">
        <v>2</v>
      </c>
      <c r="V3">
        <v>0</v>
      </c>
      <c r="W3">
        <v>1</v>
      </c>
      <c r="X3">
        <v>0</v>
      </c>
      <c r="Y3">
        <v>1</v>
      </c>
      <c r="Z3">
        <v>0</v>
      </c>
      <c r="AA3">
        <v>1</v>
      </c>
      <c r="AB3">
        <v>0</v>
      </c>
      <c r="AC3">
        <v>0</v>
      </c>
      <c r="AD3">
        <v>0</v>
      </c>
      <c r="AE3">
        <v>1</v>
      </c>
      <c r="AF3">
        <v>1</v>
      </c>
      <c r="AG3">
        <v>0</v>
      </c>
      <c r="AH3">
        <v>1</v>
      </c>
      <c r="AI3">
        <v>0</v>
      </c>
      <c r="AJ3">
        <v>1</v>
      </c>
      <c r="AK3">
        <v>1</v>
      </c>
      <c r="AL3">
        <v>0</v>
      </c>
      <c r="AM3">
        <v>0</v>
      </c>
      <c r="AN3">
        <v>0</v>
      </c>
      <c r="AO3">
        <v>0</v>
      </c>
      <c r="AP3">
        <v>0</v>
      </c>
      <c r="AQ3">
        <v>0</v>
      </c>
      <c r="AR3">
        <v>0</v>
      </c>
      <c r="AS3">
        <v>0</v>
      </c>
      <c r="AT3">
        <v>0</v>
      </c>
      <c r="AU3">
        <v>1</v>
      </c>
      <c r="AV3">
        <v>1</v>
      </c>
      <c r="AW3">
        <v>1</v>
      </c>
      <c r="AX3">
        <v>1</v>
      </c>
      <c r="AY3">
        <v>0</v>
      </c>
      <c r="AZ3">
        <v>0</v>
      </c>
      <c r="BA3">
        <v>0</v>
      </c>
      <c r="BB3">
        <v>0</v>
      </c>
      <c r="BC3">
        <v>0</v>
      </c>
      <c r="BD3">
        <v>0</v>
      </c>
      <c r="BE3">
        <v>0</v>
      </c>
      <c r="BF3">
        <v>1</v>
      </c>
      <c r="BG3">
        <v>1</v>
      </c>
      <c r="BH3">
        <v>1</v>
      </c>
    </row>
    <row r="4" spans="1:60" x14ac:dyDescent="0.35">
      <c r="A4" t="s">
        <v>78</v>
      </c>
      <c r="B4" s="1">
        <v>43160</v>
      </c>
      <c r="C4" s="1">
        <v>43703</v>
      </c>
      <c r="D4">
        <v>0</v>
      </c>
      <c r="E4" t="s">
        <v>580</v>
      </c>
      <c r="F4" t="s">
        <v>580</v>
      </c>
      <c r="G4" t="s">
        <v>580</v>
      </c>
      <c r="H4" t="s">
        <v>580</v>
      </c>
      <c r="I4" t="s">
        <v>580</v>
      </c>
      <c r="J4" t="s">
        <v>580</v>
      </c>
      <c r="K4" t="s">
        <v>580</v>
      </c>
      <c r="L4" t="s">
        <v>580</v>
      </c>
      <c r="M4" t="s">
        <v>580</v>
      </c>
      <c r="N4" t="s">
        <v>580</v>
      </c>
      <c r="O4" t="s">
        <v>580</v>
      </c>
      <c r="P4" t="s">
        <v>580</v>
      </c>
      <c r="Q4" t="s">
        <v>580</v>
      </c>
      <c r="R4" t="s">
        <v>580</v>
      </c>
      <c r="S4" t="s">
        <v>580</v>
      </c>
      <c r="T4" t="s">
        <v>580</v>
      </c>
      <c r="U4" t="s">
        <v>580</v>
      </c>
      <c r="V4" t="s">
        <v>580</v>
      </c>
      <c r="W4" t="s">
        <v>580</v>
      </c>
      <c r="X4" t="s">
        <v>580</v>
      </c>
      <c r="Y4" t="s">
        <v>580</v>
      </c>
      <c r="Z4" t="s">
        <v>580</v>
      </c>
      <c r="AA4" t="s">
        <v>580</v>
      </c>
      <c r="AB4" t="s">
        <v>580</v>
      </c>
      <c r="AC4" t="s">
        <v>580</v>
      </c>
      <c r="AD4" t="s">
        <v>580</v>
      </c>
      <c r="AE4" t="s">
        <v>580</v>
      </c>
      <c r="AF4" t="s">
        <v>580</v>
      </c>
      <c r="AG4" t="s">
        <v>580</v>
      </c>
      <c r="AH4" t="s">
        <v>580</v>
      </c>
      <c r="AI4" t="s">
        <v>580</v>
      </c>
      <c r="AJ4" t="s">
        <v>580</v>
      </c>
      <c r="AK4" t="s">
        <v>580</v>
      </c>
      <c r="AL4" t="s">
        <v>580</v>
      </c>
      <c r="AM4" t="s">
        <v>580</v>
      </c>
      <c r="AN4" t="s">
        <v>580</v>
      </c>
      <c r="AO4" t="s">
        <v>580</v>
      </c>
      <c r="AP4" t="s">
        <v>580</v>
      </c>
      <c r="AQ4" t="s">
        <v>580</v>
      </c>
      <c r="AR4" t="s">
        <v>580</v>
      </c>
      <c r="AS4" t="s">
        <v>580</v>
      </c>
      <c r="AT4" t="s">
        <v>580</v>
      </c>
      <c r="AU4" t="s">
        <v>580</v>
      </c>
      <c r="AV4" t="s">
        <v>580</v>
      </c>
      <c r="AW4" t="s">
        <v>580</v>
      </c>
      <c r="AX4" t="s">
        <v>580</v>
      </c>
      <c r="AY4" t="s">
        <v>580</v>
      </c>
      <c r="AZ4" t="s">
        <v>580</v>
      </c>
      <c r="BA4" t="s">
        <v>580</v>
      </c>
      <c r="BB4" t="s">
        <v>580</v>
      </c>
      <c r="BC4" t="s">
        <v>580</v>
      </c>
      <c r="BD4" t="s">
        <v>580</v>
      </c>
      <c r="BE4" t="s">
        <v>580</v>
      </c>
      <c r="BF4" t="s">
        <v>580</v>
      </c>
      <c r="BG4" t="s">
        <v>580</v>
      </c>
      <c r="BH4" t="s">
        <v>580</v>
      </c>
    </row>
    <row r="5" spans="1:60" x14ac:dyDescent="0.35">
      <c r="A5" t="s">
        <v>78</v>
      </c>
      <c r="B5" s="1">
        <v>43704</v>
      </c>
      <c r="C5" s="1">
        <v>44317</v>
      </c>
      <c r="D5">
        <v>0</v>
      </c>
      <c r="E5" t="s">
        <v>580</v>
      </c>
      <c r="F5" t="s">
        <v>580</v>
      </c>
      <c r="G5" t="s">
        <v>580</v>
      </c>
      <c r="H5" t="s">
        <v>580</v>
      </c>
      <c r="I5" t="s">
        <v>580</v>
      </c>
      <c r="J5" t="s">
        <v>580</v>
      </c>
      <c r="K5" t="s">
        <v>580</v>
      </c>
      <c r="L5" t="s">
        <v>580</v>
      </c>
      <c r="M5" t="s">
        <v>580</v>
      </c>
      <c r="N5" t="s">
        <v>580</v>
      </c>
      <c r="O5" t="s">
        <v>580</v>
      </c>
      <c r="P5" t="s">
        <v>580</v>
      </c>
      <c r="Q5" t="s">
        <v>580</v>
      </c>
      <c r="R5" t="s">
        <v>580</v>
      </c>
      <c r="S5" t="s">
        <v>580</v>
      </c>
      <c r="T5" t="s">
        <v>580</v>
      </c>
      <c r="U5" t="s">
        <v>580</v>
      </c>
      <c r="V5" t="s">
        <v>580</v>
      </c>
      <c r="W5" t="s">
        <v>580</v>
      </c>
      <c r="X5" t="s">
        <v>580</v>
      </c>
      <c r="Y5" t="s">
        <v>580</v>
      </c>
      <c r="Z5" t="s">
        <v>580</v>
      </c>
      <c r="AA5" t="s">
        <v>580</v>
      </c>
      <c r="AB5" t="s">
        <v>580</v>
      </c>
      <c r="AC5" t="s">
        <v>580</v>
      </c>
      <c r="AD5" t="s">
        <v>580</v>
      </c>
      <c r="AE5" t="s">
        <v>580</v>
      </c>
      <c r="AF5" t="s">
        <v>580</v>
      </c>
      <c r="AG5" t="s">
        <v>580</v>
      </c>
      <c r="AH5" t="s">
        <v>580</v>
      </c>
      <c r="AI5" t="s">
        <v>580</v>
      </c>
      <c r="AJ5" t="s">
        <v>580</v>
      </c>
      <c r="AK5" t="s">
        <v>580</v>
      </c>
      <c r="AL5" t="s">
        <v>580</v>
      </c>
      <c r="AM5" t="s">
        <v>580</v>
      </c>
      <c r="AN5" t="s">
        <v>580</v>
      </c>
      <c r="AO5" t="s">
        <v>580</v>
      </c>
      <c r="AP5" t="s">
        <v>580</v>
      </c>
      <c r="AQ5" t="s">
        <v>580</v>
      </c>
      <c r="AR5" t="s">
        <v>580</v>
      </c>
      <c r="AS5" t="s">
        <v>580</v>
      </c>
      <c r="AT5" t="s">
        <v>580</v>
      </c>
      <c r="AU5" t="s">
        <v>580</v>
      </c>
      <c r="AV5" t="s">
        <v>580</v>
      </c>
      <c r="AW5" t="s">
        <v>580</v>
      </c>
      <c r="AX5" t="s">
        <v>580</v>
      </c>
      <c r="AY5" t="s">
        <v>580</v>
      </c>
      <c r="AZ5" t="s">
        <v>580</v>
      </c>
      <c r="BA5" t="s">
        <v>580</v>
      </c>
      <c r="BB5" t="s">
        <v>580</v>
      </c>
      <c r="BC5" t="s">
        <v>580</v>
      </c>
      <c r="BD5" t="s">
        <v>580</v>
      </c>
      <c r="BE5" t="s">
        <v>580</v>
      </c>
      <c r="BF5" t="s">
        <v>580</v>
      </c>
      <c r="BG5" t="s">
        <v>580</v>
      </c>
      <c r="BH5" t="s">
        <v>580</v>
      </c>
    </row>
    <row r="6" spans="1:60" x14ac:dyDescent="0.35">
      <c r="A6" t="s">
        <v>80</v>
      </c>
      <c r="B6" s="1">
        <v>42948</v>
      </c>
      <c r="C6" s="1">
        <v>43669</v>
      </c>
      <c r="D6">
        <v>1</v>
      </c>
      <c r="E6">
        <v>1</v>
      </c>
      <c r="F6">
        <v>0</v>
      </c>
      <c r="G6">
        <v>0</v>
      </c>
      <c r="H6">
        <v>1</v>
      </c>
      <c r="I6">
        <v>1</v>
      </c>
      <c r="J6">
        <v>1</v>
      </c>
      <c r="K6">
        <v>0</v>
      </c>
      <c r="L6">
        <v>0</v>
      </c>
      <c r="M6">
        <v>0</v>
      </c>
      <c r="N6" t="s">
        <v>580</v>
      </c>
      <c r="O6" t="s">
        <v>580</v>
      </c>
      <c r="P6" t="s">
        <v>580</v>
      </c>
      <c r="Q6">
        <v>1</v>
      </c>
      <c r="R6">
        <v>1</v>
      </c>
      <c r="S6">
        <v>0</v>
      </c>
      <c r="T6">
        <v>1</v>
      </c>
      <c r="U6">
        <v>1</v>
      </c>
      <c r="V6">
        <v>0</v>
      </c>
      <c r="W6">
        <v>0</v>
      </c>
      <c r="X6">
        <v>0</v>
      </c>
      <c r="Y6">
        <v>0</v>
      </c>
      <c r="Z6">
        <v>0</v>
      </c>
      <c r="AA6">
        <v>1</v>
      </c>
      <c r="AB6">
        <v>0</v>
      </c>
      <c r="AC6">
        <v>1</v>
      </c>
      <c r="AD6">
        <v>0</v>
      </c>
      <c r="AE6">
        <v>1</v>
      </c>
      <c r="AF6">
        <v>0</v>
      </c>
      <c r="AG6" t="s">
        <v>580</v>
      </c>
      <c r="AH6">
        <v>0</v>
      </c>
      <c r="AI6">
        <v>0</v>
      </c>
      <c r="AJ6">
        <v>0</v>
      </c>
      <c r="AK6">
        <v>0</v>
      </c>
      <c r="AL6">
        <v>0</v>
      </c>
      <c r="AM6">
        <v>0</v>
      </c>
      <c r="AN6">
        <v>0</v>
      </c>
      <c r="AO6">
        <v>0</v>
      </c>
      <c r="AP6">
        <v>0</v>
      </c>
      <c r="AQ6">
        <v>0</v>
      </c>
      <c r="AR6">
        <v>0</v>
      </c>
      <c r="AS6">
        <v>0</v>
      </c>
      <c r="AT6">
        <v>1</v>
      </c>
      <c r="AU6">
        <v>1</v>
      </c>
      <c r="AV6">
        <v>0</v>
      </c>
      <c r="AW6">
        <v>0</v>
      </c>
      <c r="AX6">
        <v>0</v>
      </c>
      <c r="AY6">
        <v>0</v>
      </c>
      <c r="AZ6">
        <v>1</v>
      </c>
      <c r="BA6">
        <v>0</v>
      </c>
      <c r="BB6">
        <v>0</v>
      </c>
      <c r="BC6">
        <v>0</v>
      </c>
      <c r="BD6">
        <v>0</v>
      </c>
      <c r="BE6">
        <v>0</v>
      </c>
      <c r="BF6">
        <v>1</v>
      </c>
      <c r="BG6">
        <v>1</v>
      </c>
      <c r="BH6">
        <v>1</v>
      </c>
    </row>
    <row r="7" spans="1:60" x14ac:dyDescent="0.35">
      <c r="A7" t="s">
        <v>80</v>
      </c>
      <c r="B7" s="1">
        <v>43670</v>
      </c>
      <c r="C7" s="1">
        <v>44317</v>
      </c>
      <c r="D7">
        <v>1</v>
      </c>
      <c r="E7">
        <v>1</v>
      </c>
      <c r="F7">
        <v>0</v>
      </c>
      <c r="G7">
        <v>0</v>
      </c>
      <c r="H7">
        <v>1</v>
      </c>
      <c r="I7">
        <v>1</v>
      </c>
      <c r="J7">
        <v>1</v>
      </c>
      <c r="K7">
        <v>0</v>
      </c>
      <c r="L7">
        <v>0</v>
      </c>
      <c r="M7">
        <v>0</v>
      </c>
      <c r="N7" t="s">
        <v>580</v>
      </c>
      <c r="O7" t="s">
        <v>580</v>
      </c>
      <c r="P7" t="s">
        <v>580</v>
      </c>
      <c r="Q7">
        <v>1</v>
      </c>
      <c r="R7">
        <v>1</v>
      </c>
      <c r="S7">
        <v>0</v>
      </c>
      <c r="T7">
        <v>1</v>
      </c>
      <c r="U7">
        <v>1</v>
      </c>
      <c r="V7">
        <v>0</v>
      </c>
      <c r="W7">
        <v>0</v>
      </c>
      <c r="X7">
        <v>0</v>
      </c>
      <c r="Y7">
        <v>0</v>
      </c>
      <c r="Z7">
        <v>0</v>
      </c>
      <c r="AA7">
        <v>1</v>
      </c>
      <c r="AB7">
        <v>0</v>
      </c>
      <c r="AC7">
        <v>1</v>
      </c>
      <c r="AD7">
        <v>0</v>
      </c>
      <c r="AE7">
        <v>1</v>
      </c>
      <c r="AF7">
        <v>0</v>
      </c>
      <c r="AG7" t="s">
        <v>580</v>
      </c>
      <c r="AH7">
        <v>0</v>
      </c>
      <c r="AI7">
        <v>0</v>
      </c>
      <c r="AJ7">
        <v>0</v>
      </c>
      <c r="AK7">
        <v>0</v>
      </c>
      <c r="AL7">
        <v>0</v>
      </c>
      <c r="AM7">
        <v>0</v>
      </c>
      <c r="AN7">
        <v>0</v>
      </c>
      <c r="AO7">
        <v>0</v>
      </c>
      <c r="AP7">
        <v>0</v>
      </c>
      <c r="AQ7">
        <v>0</v>
      </c>
      <c r="AR7">
        <v>0</v>
      </c>
      <c r="AS7">
        <v>0</v>
      </c>
      <c r="AT7">
        <v>1</v>
      </c>
      <c r="AU7">
        <v>1</v>
      </c>
      <c r="AV7">
        <v>0</v>
      </c>
      <c r="AW7">
        <v>0</v>
      </c>
      <c r="AX7">
        <v>0</v>
      </c>
      <c r="AY7">
        <v>0</v>
      </c>
      <c r="AZ7">
        <v>1</v>
      </c>
      <c r="BA7">
        <v>0</v>
      </c>
      <c r="BB7">
        <v>0</v>
      </c>
      <c r="BC7">
        <v>0</v>
      </c>
      <c r="BD7">
        <v>0</v>
      </c>
      <c r="BE7">
        <v>0</v>
      </c>
      <c r="BF7">
        <v>1</v>
      </c>
      <c r="BG7">
        <v>1</v>
      </c>
      <c r="BH7">
        <v>1</v>
      </c>
    </row>
    <row r="8" spans="1:60" x14ac:dyDescent="0.35">
      <c r="A8" t="s">
        <v>91</v>
      </c>
      <c r="B8" s="1">
        <v>43101</v>
      </c>
      <c r="C8" s="1">
        <v>43465</v>
      </c>
      <c r="D8">
        <v>1</v>
      </c>
      <c r="E8">
        <v>1</v>
      </c>
      <c r="F8">
        <v>0</v>
      </c>
      <c r="G8">
        <v>0</v>
      </c>
      <c r="H8">
        <v>1</v>
      </c>
      <c r="I8">
        <v>1</v>
      </c>
      <c r="J8">
        <v>1</v>
      </c>
      <c r="K8">
        <v>0</v>
      </c>
      <c r="L8">
        <v>0</v>
      </c>
      <c r="M8">
        <v>0</v>
      </c>
      <c r="N8" t="s">
        <v>580</v>
      </c>
      <c r="O8" t="s">
        <v>580</v>
      </c>
      <c r="P8" t="s">
        <v>580</v>
      </c>
      <c r="Q8">
        <v>1</v>
      </c>
      <c r="R8">
        <v>1</v>
      </c>
      <c r="S8">
        <v>1</v>
      </c>
      <c r="T8">
        <v>0</v>
      </c>
      <c r="U8">
        <v>0</v>
      </c>
      <c r="V8">
        <v>0</v>
      </c>
      <c r="W8">
        <v>0</v>
      </c>
      <c r="X8">
        <v>1</v>
      </c>
      <c r="Y8">
        <v>0</v>
      </c>
      <c r="Z8">
        <v>0</v>
      </c>
      <c r="AA8">
        <v>1</v>
      </c>
      <c r="AB8">
        <v>1</v>
      </c>
      <c r="AC8">
        <v>1</v>
      </c>
      <c r="AD8">
        <v>0</v>
      </c>
      <c r="AE8">
        <v>0</v>
      </c>
      <c r="AF8">
        <v>1</v>
      </c>
      <c r="AG8">
        <v>0</v>
      </c>
      <c r="AH8">
        <v>1</v>
      </c>
      <c r="AI8">
        <v>1</v>
      </c>
      <c r="AJ8">
        <v>0</v>
      </c>
      <c r="AK8">
        <v>0</v>
      </c>
      <c r="AL8">
        <v>0</v>
      </c>
      <c r="AM8">
        <v>1</v>
      </c>
      <c r="AN8">
        <v>0</v>
      </c>
      <c r="AO8">
        <v>1</v>
      </c>
      <c r="AP8">
        <v>0</v>
      </c>
      <c r="AQ8">
        <v>0</v>
      </c>
      <c r="AR8">
        <v>0</v>
      </c>
      <c r="AS8">
        <v>0</v>
      </c>
      <c r="AT8">
        <v>0</v>
      </c>
      <c r="AU8">
        <v>0</v>
      </c>
      <c r="AV8">
        <v>0</v>
      </c>
      <c r="AW8">
        <v>1</v>
      </c>
      <c r="AX8">
        <v>1</v>
      </c>
      <c r="AY8">
        <v>0</v>
      </c>
      <c r="AZ8">
        <v>0</v>
      </c>
      <c r="BA8">
        <v>0</v>
      </c>
      <c r="BB8">
        <v>0</v>
      </c>
      <c r="BC8">
        <v>0</v>
      </c>
      <c r="BD8">
        <v>0</v>
      </c>
      <c r="BE8">
        <v>0</v>
      </c>
      <c r="BF8">
        <v>1</v>
      </c>
      <c r="BG8">
        <v>1</v>
      </c>
      <c r="BH8">
        <v>1</v>
      </c>
    </row>
    <row r="9" spans="1:60" x14ac:dyDescent="0.35">
      <c r="A9" t="s">
        <v>91</v>
      </c>
      <c r="B9" s="1">
        <v>43466</v>
      </c>
      <c r="C9" s="1">
        <v>44317</v>
      </c>
      <c r="D9">
        <v>1</v>
      </c>
      <c r="E9">
        <v>1</v>
      </c>
      <c r="F9">
        <v>0</v>
      </c>
      <c r="G9">
        <v>0</v>
      </c>
      <c r="H9">
        <v>1</v>
      </c>
      <c r="I9">
        <v>1</v>
      </c>
      <c r="J9">
        <v>1</v>
      </c>
      <c r="K9">
        <v>0</v>
      </c>
      <c r="L9">
        <v>0</v>
      </c>
      <c r="M9">
        <v>0</v>
      </c>
      <c r="N9" t="s">
        <v>580</v>
      </c>
      <c r="O9" t="s">
        <v>580</v>
      </c>
      <c r="P9" t="s">
        <v>580</v>
      </c>
      <c r="Q9">
        <v>1</v>
      </c>
      <c r="R9">
        <v>1</v>
      </c>
      <c r="S9">
        <v>1</v>
      </c>
      <c r="T9">
        <v>0</v>
      </c>
      <c r="U9">
        <v>0</v>
      </c>
      <c r="V9">
        <v>0</v>
      </c>
      <c r="W9">
        <v>0</v>
      </c>
      <c r="X9">
        <v>1</v>
      </c>
      <c r="Y9">
        <v>0</v>
      </c>
      <c r="Z9">
        <v>0</v>
      </c>
      <c r="AA9">
        <v>1</v>
      </c>
      <c r="AB9">
        <v>1</v>
      </c>
      <c r="AC9">
        <v>1</v>
      </c>
      <c r="AD9">
        <v>0</v>
      </c>
      <c r="AE9">
        <v>0</v>
      </c>
      <c r="AF9">
        <v>1</v>
      </c>
      <c r="AG9">
        <v>0</v>
      </c>
      <c r="AH9">
        <v>1</v>
      </c>
      <c r="AI9">
        <v>1</v>
      </c>
      <c r="AJ9">
        <v>0</v>
      </c>
      <c r="AK9">
        <v>0</v>
      </c>
      <c r="AL9">
        <v>0</v>
      </c>
      <c r="AM9">
        <v>1</v>
      </c>
      <c r="AN9">
        <v>0</v>
      </c>
      <c r="AO9">
        <v>1</v>
      </c>
      <c r="AP9">
        <v>0</v>
      </c>
      <c r="AQ9">
        <v>0</v>
      </c>
      <c r="AR9">
        <v>0</v>
      </c>
      <c r="AS9">
        <v>0</v>
      </c>
      <c r="AT9">
        <v>0</v>
      </c>
      <c r="AU9">
        <v>1</v>
      </c>
      <c r="AV9">
        <v>1</v>
      </c>
      <c r="AW9">
        <v>1</v>
      </c>
      <c r="AX9">
        <v>1</v>
      </c>
      <c r="AY9">
        <v>0</v>
      </c>
      <c r="AZ9">
        <v>0</v>
      </c>
      <c r="BA9">
        <v>0</v>
      </c>
      <c r="BB9">
        <v>0</v>
      </c>
      <c r="BC9">
        <v>0</v>
      </c>
      <c r="BD9">
        <v>0</v>
      </c>
      <c r="BE9">
        <v>0</v>
      </c>
      <c r="BF9">
        <v>1</v>
      </c>
      <c r="BG9">
        <v>1</v>
      </c>
      <c r="BH9">
        <v>1</v>
      </c>
    </row>
    <row r="10" spans="1:60" x14ac:dyDescent="0.35">
      <c r="A10" t="s">
        <v>106</v>
      </c>
      <c r="B10" s="1">
        <v>42880</v>
      </c>
      <c r="C10" s="1">
        <v>44024</v>
      </c>
      <c r="D10">
        <v>1</v>
      </c>
      <c r="E10">
        <v>1</v>
      </c>
      <c r="F10">
        <v>0</v>
      </c>
      <c r="G10">
        <v>0</v>
      </c>
      <c r="H10">
        <v>1</v>
      </c>
      <c r="I10">
        <v>1</v>
      </c>
      <c r="J10">
        <v>1</v>
      </c>
      <c r="K10">
        <v>0</v>
      </c>
      <c r="L10">
        <v>0</v>
      </c>
      <c r="M10">
        <v>0</v>
      </c>
      <c r="N10" t="s">
        <v>580</v>
      </c>
      <c r="O10" t="s">
        <v>580</v>
      </c>
      <c r="P10" t="s">
        <v>580</v>
      </c>
      <c r="Q10">
        <v>1</v>
      </c>
      <c r="R10">
        <v>0</v>
      </c>
      <c r="S10">
        <v>0</v>
      </c>
      <c r="T10">
        <v>1</v>
      </c>
      <c r="U10">
        <v>2</v>
      </c>
      <c r="V10">
        <v>0</v>
      </c>
      <c r="W10">
        <v>1</v>
      </c>
      <c r="X10">
        <v>0</v>
      </c>
      <c r="Y10">
        <v>1</v>
      </c>
      <c r="Z10">
        <v>0</v>
      </c>
      <c r="AA10">
        <v>1</v>
      </c>
      <c r="AB10">
        <v>0</v>
      </c>
      <c r="AC10">
        <v>1</v>
      </c>
      <c r="AD10">
        <v>0</v>
      </c>
      <c r="AE10">
        <v>1</v>
      </c>
      <c r="AF10">
        <v>1</v>
      </c>
      <c r="AG10">
        <v>0</v>
      </c>
      <c r="AH10">
        <v>1</v>
      </c>
      <c r="AI10">
        <v>0</v>
      </c>
      <c r="AJ10">
        <v>0</v>
      </c>
      <c r="AK10">
        <v>0</v>
      </c>
      <c r="AL10">
        <v>0</v>
      </c>
      <c r="AM10">
        <v>0</v>
      </c>
      <c r="AN10">
        <v>0</v>
      </c>
      <c r="AO10">
        <v>0</v>
      </c>
      <c r="AP10">
        <v>0</v>
      </c>
      <c r="AQ10">
        <v>0</v>
      </c>
      <c r="AR10">
        <v>0</v>
      </c>
      <c r="AS10">
        <v>0</v>
      </c>
      <c r="AT10">
        <v>0</v>
      </c>
      <c r="AU10">
        <v>1</v>
      </c>
      <c r="AV10">
        <v>1</v>
      </c>
      <c r="AW10">
        <v>1</v>
      </c>
      <c r="AX10">
        <v>1</v>
      </c>
      <c r="AY10">
        <v>0</v>
      </c>
      <c r="AZ10">
        <v>0</v>
      </c>
      <c r="BA10">
        <v>0</v>
      </c>
      <c r="BB10">
        <v>0</v>
      </c>
      <c r="BC10">
        <v>0</v>
      </c>
      <c r="BD10">
        <v>0</v>
      </c>
      <c r="BE10">
        <v>0</v>
      </c>
      <c r="BF10">
        <v>1</v>
      </c>
      <c r="BG10">
        <v>1</v>
      </c>
      <c r="BH10">
        <v>1</v>
      </c>
    </row>
    <row r="11" spans="1:60" x14ac:dyDescent="0.35">
      <c r="A11" t="s">
        <v>106</v>
      </c>
      <c r="B11" s="1">
        <v>44025</v>
      </c>
      <c r="C11" s="1">
        <v>44317</v>
      </c>
      <c r="D11">
        <v>1</v>
      </c>
      <c r="E11">
        <v>1</v>
      </c>
      <c r="F11">
        <v>0</v>
      </c>
      <c r="G11">
        <v>0</v>
      </c>
      <c r="H11">
        <v>1</v>
      </c>
      <c r="I11">
        <v>1</v>
      </c>
      <c r="J11">
        <v>1</v>
      </c>
      <c r="K11">
        <v>0</v>
      </c>
      <c r="L11">
        <v>0</v>
      </c>
      <c r="M11">
        <v>0</v>
      </c>
      <c r="N11" t="s">
        <v>580</v>
      </c>
      <c r="O11" t="s">
        <v>580</v>
      </c>
      <c r="P11" t="s">
        <v>580</v>
      </c>
      <c r="Q11">
        <v>1</v>
      </c>
      <c r="R11">
        <v>0</v>
      </c>
      <c r="S11">
        <v>0</v>
      </c>
      <c r="T11">
        <v>1</v>
      </c>
      <c r="U11">
        <v>3</v>
      </c>
      <c r="V11">
        <v>0</v>
      </c>
      <c r="W11">
        <v>1</v>
      </c>
      <c r="X11">
        <v>0</v>
      </c>
      <c r="Y11">
        <v>1</v>
      </c>
      <c r="Z11">
        <v>0</v>
      </c>
      <c r="AA11">
        <v>1</v>
      </c>
      <c r="AB11">
        <v>0</v>
      </c>
      <c r="AC11">
        <v>1</v>
      </c>
      <c r="AD11">
        <v>0</v>
      </c>
      <c r="AE11">
        <v>1</v>
      </c>
      <c r="AF11">
        <v>1</v>
      </c>
      <c r="AG11">
        <v>0</v>
      </c>
      <c r="AH11">
        <v>1</v>
      </c>
      <c r="AI11">
        <v>0</v>
      </c>
      <c r="AJ11">
        <v>0</v>
      </c>
      <c r="AK11">
        <v>0</v>
      </c>
      <c r="AL11">
        <v>0</v>
      </c>
      <c r="AM11">
        <v>0</v>
      </c>
      <c r="AN11">
        <v>0</v>
      </c>
      <c r="AO11">
        <v>0</v>
      </c>
      <c r="AP11">
        <v>0</v>
      </c>
      <c r="AQ11">
        <v>0</v>
      </c>
      <c r="AR11">
        <v>0</v>
      </c>
      <c r="AS11">
        <v>0</v>
      </c>
      <c r="AT11">
        <v>0</v>
      </c>
      <c r="AU11">
        <v>1</v>
      </c>
      <c r="AV11">
        <v>1</v>
      </c>
      <c r="AW11">
        <v>1</v>
      </c>
      <c r="AX11">
        <v>1</v>
      </c>
      <c r="AY11">
        <v>0</v>
      </c>
      <c r="AZ11">
        <v>0</v>
      </c>
      <c r="BA11">
        <v>0</v>
      </c>
      <c r="BB11">
        <v>0</v>
      </c>
      <c r="BC11">
        <v>0</v>
      </c>
      <c r="BD11">
        <v>0</v>
      </c>
      <c r="BE11">
        <v>0</v>
      </c>
      <c r="BF11">
        <v>1</v>
      </c>
      <c r="BG11">
        <v>1</v>
      </c>
      <c r="BH11">
        <v>1</v>
      </c>
    </row>
    <row r="12" spans="1:60" x14ac:dyDescent="0.35">
      <c r="A12" t="s">
        <v>119</v>
      </c>
      <c r="B12" s="1">
        <v>41548</v>
      </c>
      <c r="C12" s="1">
        <v>44317</v>
      </c>
      <c r="D12">
        <v>1</v>
      </c>
      <c r="E12">
        <v>1</v>
      </c>
      <c r="F12">
        <v>0</v>
      </c>
      <c r="G12">
        <v>0</v>
      </c>
      <c r="H12">
        <v>1</v>
      </c>
      <c r="I12">
        <v>1</v>
      </c>
      <c r="J12">
        <v>1</v>
      </c>
      <c r="K12">
        <v>0</v>
      </c>
      <c r="L12">
        <v>0</v>
      </c>
      <c r="M12">
        <v>0</v>
      </c>
      <c r="N12" t="s">
        <v>580</v>
      </c>
      <c r="O12" t="s">
        <v>580</v>
      </c>
      <c r="P12" t="s">
        <v>580</v>
      </c>
      <c r="Q12">
        <v>1</v>
      </c>
      <c r="R12">
        <v>1</v>
      </c>
      <c r="S12">
        <v>1</v>
      </c>
      <c r="T12">
        <v>1</v>
      </c>
      <c r="U12">
        <v>5</v>
      </c>
      <c r="V12">
        <v>0</v>
      </c>
      <c r="W12">
        <v>1</v>
      </c>
      <c r="X12">
        <v>0</v>
      </c>
      <c r="Y12">
        <v>1</v>
      </c>
      <c r="Z12">
        <v>0</v>
      </c>
      <c r="AA12">
        <v>1</v>
      </c>
      <c r="AB12">
        <v>0</v>
      </c>
      <c r="AC12">
        <v>1</v>
      </c>
      <c r="AD12">
        <v>0</v>
      </c>
      <c r="AE12">
        <v>1</v>
      </c>
      <c r="AF12">
        <v>1</v>
      </c>
      <c r="AG12">
        <v>0</v>
      </c>
      <c r="AH12">
        <v>1</v>
      </c>
      <c r="AI12">
        <v>0</v>
      </c>
      <c r="AJ12">
        <v>0</v>
      </c>
      <c r="AK12">
        <v>0</v>
      </c>
      <c r="AL12">
        <v>0</v>
      </c>
      <c r="AM12">
        <v>0</v>
      </c>
      <c r="AN12">
        <v>0</v>
      </c>
      <c r="AO12">
        <v>0</v>
      </c>
      <c r="AP12">
        <v>0</v>
      </c>
      <c r="AQ12">
        <v>0</v>
      </c>
      <c r="AR12">
        <v>0</v>
      </c>
      <c r="AS12">
        <v>0</v>
      </c>
      <c r="AT12">
        <v>0</v>
      </c>
      <c r="AU12">
        <v>1</v>
      </c>
      <c r="AV12">
        <v>1</v>
      </c>
      <c r="AW12">
        <v>1</v>
      </c>
      <c r="AX12">
        <v>1</v>
      </c>
      <c r="AY12">
        <v>0</v>
      </c>
      <c r="AZ12">
        <v>0</v>
      </c>
      <c r="BA12">
        <v>0</v>
      </c>
      <c r="BB12">
        <v>0</v>
      </c>
      <c r="BC12">
        <v>0</v>
      </c>
      <c r="BD12">
        <v>0</v>
      </c>
      <c r="BE12">
        <v>0</v>
      </c>
      <c r="BF12">
        <v>1</v>
      </c>
      <c r="BG12">
        <v>1</v>
      </c>
      <c r="BH12">
        <v>1</v>
      </c>
    </row>
    <row r="13" spans="1:60" x14ac:dyDescent="0.35">
      <c r="A13" t="s">
        <v>125</v>
      </c>
      <c r="B13" s="1">
        <v>37445</v>
      </c>
      <c r="C13" s="1">
        <v>44317</v>
      </c>
      <c r="D13">
        <v>1</v>
      </c>
      <c r="E13">
        <v>1</v>
      </c>
      <c r="F13">
        <v>0</v>
      </c>
      <c r="G13">
        <v>0</v>
      </c>
      <c r="H13">
        <v>1</v>
      </c>
      <c r="I13">
        <v>1</v>
      </c>
      <c r="J13">
        <v>1</v>
      </c>
      <c r="K13">
        <v>0</v>
      </c>
      <c r="L13">
        <v>0</v>
      </c>
      <c r="M13">
        <v>0</v>
      </c>
      <c r="N13" t="s">
        <v>580</v>
      </c>
      <c r="O13" t="s">
        <v>580</v>
      </c>
      <c r="P13" t="s">
        <v>580</v>
      </c>
      <c r="Q13">
        <v>1</v>
      </c>
      <c r="R13">
        <v>1</v>
      </c>
      <c r="S13">
        <v>0</v>
      </c>
      <c r="T13">
        <v>1</v>
      </c>
      <c r="U13">
        <v>2</v>
      </c>
      <c r="V13">
        <v>0</v>
      </c>
      <c r="W13">
        <v>0</v>
      </c>
      <c r="X13">
        <v>0</v>
      </c>
      <c r="Y13">
        <v>0</v>
      </c>
      <c r="Z13">
        <v>0</v>
      </c>
      <c r="AA13">
        <v>1</v>
      </c>
      <c r="AB13">
        <v>1</v>
      </c>
      <c r="AC13">
        <v>0</v>
      </c>
      <c r="AD13">
        <v>0</v>
      </c>
      <c r="AE13">
        <v>1</v>
      </c>
      <c r="AF13">
        <v>1</v>
      </c>
      <c r="AG13">
        <v>0</v>
      </c>
      <c r="AH13">
        <v>1</v>
      </c>
      <c r="AI13">
        <v>0</v>
      </c>
      <c r="AJ13">
        <v>0</v>
      </c>
      <c r="AK13">
        <v>0</v>
      </c>
      <c r="AL13">
        <v>0</v>
      </c>
      <c r="AM13">
        <v>0</v>
      </c>
      <c r="AN13">
        <v>0</v>
      </c>
      <c r="AO13">
        <v>0</v>
      </c>
      <c r="AP13">
        <v>0</v>
      </c>
      <c r="AQ13">
        <v>0</v>
      </c>
      <c r="AR13">
        <v>0</v>
      </c>
      <c r="AS13">
        <v>0</v>
      </c>
      <c r="AT13">
        <v>0</v>
      </c>
      <c r="AU13">
        <v>1</v>
      </c>
      <c r="AV13">
        <v>1</v>
      </c>
      <c r="AW13">
        <v>1</v>
      </c>
      <c r="AX13">
        <v>0</v>
      </c>
      <c r="AY13">
        <v>0</v>
      </c>
      <c r="AZ13">
        <v>0</v>
      </c>
      <c r="BA13">
        <v>0</v>
      </c>
      <c r="BB13">
        <v>0</v>
      </c>
      <c r="BC13">
        <v>0</v>
      </c>
      <c r="BD13">
        <v>1</v>
      </c>
      <c r="BE13">
        <v>0</v>
      </c>
      <c r="BF13">
        <v>0</v>
      </c>
      <c r="BG13">
        <v>1</v>
      </c>
      <c r="BH13">
        <v>1</v>
      </c>
    </row>
    <row r="14" spans="1:60" x14ac:dyDescent="0.35">
      <c r="A14" t="s">
        <v>136</v>
      </c>
      <c r="B14" s="1">
        <v>25778</v>
      </c>
      <c r="C14" s="1">
        <v>44317</v>
      </c>
      <c r="D14">
        <v>1</v>
      </c>
      <c r="E14">
        <v>1</v>
      </c>
      <c r="F14">
        <v>0</v>
      </c>
      <c r="G14">
        <v>0</v>
      </c>
      <c r="H14">
        <v>1</v>
      </c>
      <c r="I14">
        <v>0</v>
      </c>
      <c r="J14">
        <v>1</v>
      </c>
      <c r="K14">
        <v>0</v>
      </c>
      <c r="L14">
        <v>0</v>
      </c>
      <c r="M14">
        <v>0</v>
      </c>
      <c r="N14" t="s">
        <v>580</v>
      </c>
      <c r="O14" t="s">
        <v>580</v>
      </c>
      <c r="P14" t="s">
        <v>580</v>
      </c>
      <c r="Q14">
        <v>1</v>
      </c>
      <c r="R14">
        <v>1</v>
      </c>
      <c r="S14">
        <v>0</v>
      </c>
      <c r="T14">
        <v>0</v>
      </c>
      <c r="U14">
        <v>8</v>
      </c>
      <c r="V14">
        <v>0</v>
      </c>
      <c r="W14">
        <v>0</v>
      </c>
      <c r="X14">
        <v>0</v>
      </c>
      <c r="Y14">
        <v>0</v>
      </c>
      <c r="Z14">
        <v>0</v>
      </c>
      <c r="AA14">
        <v>0</v>
      </c>
      <c r="AB14">
        <v>0</v>
      </c>
      <c r="AC14">
        <v>0</v>
      </c>
      <c r="AD14">
        <v>1</v>
      </c>
      <c r="AE14">
        <v>1</v>
      </c>
      <c r="AF14">
        <v>1</v>
      </c>
      <c r="AG14">
        <v>0</v>
      </c>
      <c r="AH14">
        <v>1</v>
      </c>
      <c r="AI14">
        <v>0</v>
      </c>
      <c r="AJ14">
        <v>0</v>
      </c>
      <c r="AK14">
        <v>0</v>
      </c>
      <c r="AL14">
        <v>0</v>
      </c>
      <c r="AM14">
        <v>0</v>
      </c>
      <c r="AN14">
        <v>0</v>
      </c>
      <c r="AO14">
        <v>0</v>
      </c>
      <c r="AP14">
        <v>1</v>
      </c>
      <c r="AQ14">
        <v>0</v>
      </c>
      <c r="AR14">
        <v>0</v>
      </c>
      <c r="AS14">
        <v>0</v>
      </c>
      <c r="AT14">
        <v>0</v>
      </c>
      <c r="AU14">
        <v>1</v>
      </c>
      <c r="AV14">
        <v>1</v>
      </c>
      <c r="AW14">
        <v>0</v>
      </c>
      <c r="AX14">
        <v>0</v>
      </c>
      <c r="AY14">
        <v>0</v>
      </c>
      <c r="AZ14">
        <v>1</v>
      </c>
      <c r="BA14">
        <v>0</v>
      </c>
      <c r="BB14">
        <v>0</v>
      </c>
      <c r="BC14">
        <v>0</v>
      </c>
      <c r="BD14">
        <v>0</v>
      </c>
      <c r="BE14">
        <v>0</v>
      </c>
      <c r="BF14">
        <v>1</v>
      </c>
      <c r="BG14">
        <v>1</v>
      </c>
      <c r="BH14">
        <v>1</v>
      </c>
    </row>
    <row r="15" spans="1:60" x14ac:dyDescent="0.35">
      <c r="A15" t="s">
        <v>150</v>
      </c>
      <c r="B15" s="1">
        <v>42917</v>
      </c>
      <c r="C15" s="1">
        <v>43373</v>
      </c>
      <c r="D15">
        <v>1</v>
      </c>
      <c r="E15">
        <v>1</v>
      </c>
      <c r="F15">
        <v>0</v>
      </c>
      <c r="G15">
        <v>0</v>
      </c>
      <c r="H15">
        <v>1</v>
      </c>
      <c r="I15">
        <v>1</v>
      </c>
      <c r="J15">
        <v>1</v>
      </c>
      <c r="K15">
        <v>0</v>
      </c>
      <c r="L15">
        <v>0</v>
      </c>
      <c r="M15">
        <v>1</v>
      </c>
      <c r="N15">
        <v>1</v>
      </c>
      <c r="O15">
        <v>0</v>
      </c>
      <c r="P15">
        <v>0</v>
      </c>
      <c r="Q15">
        <v>1</v>
      </c>
      <c r="R15">
        <v>1</v>
      </c>
      <c r="S15">
        <v>0</v>
      </c>
      <c r="T15">
        <v>1</v>
      </c>
      <c r="U15">
        <v>3</v>
      </c>
      <c r="V15">
        <v>0</v>
      </c>
      <c r="W15">
        <v>1</v>
      </c>
      <c r="X15">
        <v>0</v>
      </c>
      <c r="Y15">
        <v>0</v>
      </c>
      <c r="Z15">
        <v>0</v>
      </c>
      <c r="AA15">
        <v>1</v>
      </c>
      <c r="AB15">
        <v>0</v>
      </c>
      <c r="AC15">
        <v>1</v>
      </c>
      <c r="AD15">
        <v>0</v>
      </c>
      <c r="AE15">
        <v>1</v>
      </c>
      <c r="AF15">
        <v>1</v>
      </c>
      <c r="AG15">
        <v>0</v>
      </c>
      <c r="AH15">
        <v>1</v>
      </c>
      <c r="AI15">
        <v>0</v>
      </c>
      <c r="AJ15">
        <v>1</v>
      </c>
      <c r="AK15">
        <v>1</v>
      </c>
      <c r="AL15">
        <v>1</v>
      </c>
      <c r="AM15">
        <v>0</v>
      </c>
      <c r="AN15">
        <v>0</v>
      </c>
      <c r="AO15">
        <v>1</v>
      </c>
      <c r="AP15">
        <v>0</v>
      </c>
      <c r="AQ15">
        <v>0</v>
      </c>
      <c r="AR15">
        <v>0</v>
      </c>
      <c r="AS15">
        <v>0</v>
      </c>
      <c r="AT15">
        <v>0</v>
      </c>
      <c r="AU15">
        <v>1</v>
      </c>
      <c r="AV15">
        <v>1</v>
      </c>
      <c r="AW15">
        <v>1</v>
      </c>
      <c r="AX15">
        <v>1</v>
      </c>
      <c r="AY15">
        <v>0</v>
      </c>
      <c r="AZ15">
        <v>0</v>
      </c>
      <c r="BA15">
        <v>0</v>
      </c>
      <c r="BB15">
        <v>0</v>
      </c>
      <c r="BC15">
        <v>0</v>
      </c>
      <c r="BD15">
        <v>1</v>
      </c>
      <c r="BE15">
        <v>1</v>
      </c>
      <c r="BF15">
        <v>0</v>
      </c>
      <c r="BG15">
        <v>1</v>
      </c>
      <c r="BH15">
        <v>1</v>
      </c>
    </row>
    <row r="16" spans="1:60" x14ac:dyDescent="0.35">
      <c r="A16" t="s">
        <v>150</v>
      </c>
      <c r="B16" s="1">
        <v>43374</v>
      </c>
      <c r="C16" s="1">
        <v>43646</v>
      </c>
      <c r="D16">
        <v>1</v>
      </c>
      <c r="E16">
        <v>1</v>
      </c>
      <c r="F16">
        <v>0</v>
      </c>
      <c r="G16">
        <v>0</v>
      </c>
      <c r="H16">
        <v>1</v>
      </c>
      <c r="I16">
        <v>1</v>
      </c>
      <c r="J16">
        <v>1</v>
      </c>
      <c r="K16">
        <v>0</v>
      </c>
      <c r="L16">
        <v>0</v>
      </c>
      <c r="M16">
        <v>1</v>
      </c>
      <c r="N16">
        <v>1</v>
      </c>
      <c r="O16">
        <v>0</v>
      </c>
      <c r="P16">
        <v>0</v>
      </c>
      <c r="Q16">
        <v>1</v>
      </c>
      <c r="R16">
        <v>1</v>
      </c>
      <c r="S16">
        <v>0</v>
      </c>
      <c r="T16">
        <v>1</v>
      </c>
      <c r="U16">
        <v>3</v>
      </c>
      <c r="V16">
        <v>0</v>
      </c>
      <c r="W16">
        <v>1</v>
      </c>
      <c r="X16">
        <v>0</v>
      </c>
      <c r="Y16">
        <v>0</v>
      </c>
      <c r="Z16">
        <v>0</v>
      </c>
      <c r="AA16">
        <v>1</v>
      </c>
      <c r="AB16">
        <v>0</v>
      </c>
      <c r="AC16">
        <v>1</v>
      </c>
      <c r="AD16">
        <v>0</v>
      </c>
      <c r="AE16">
        <v>1</v>
      </c>
      <c r="AF16">
        <v>1</v>
      </c>
      <c r="AG16">
        <v>0</v>
      </c>
      <c r="AH16">
        <v>1</v>
      </c>
      <c r="AI16">
        <v>0</v>
      </c>
      <c r="AJ16">
        <v>1</v>
      </c>
      <c r="AK16">
        <v>1</v>
      </c>
      <c r="AL16">
        <v>1</v>
      </c>
      <c r="AM16">
        <v>0</v>
      </c>
      <c r="AN16">
        <v>0</v>
      </c>
      <c r="AO16">
        <v>1</v>
      </c>
      <c r="AP16">
        <v>0</v>
      </c>
      <c r="AQ16">
        <v>0</v>
      </c>
      <c r="AR16">
        <v>0</v>
      </c>
      <c r="AS16">
        <v>0</v>
      </c>
      <c r="AT16">
        <v>0</v>
      </c>
      <c r="AU16">
        <v>1</v>
      </c>
      <c r="AV16">
        <v>1</v>
      </c>
      <c r="AW16">
        <v>1</v>
      </c>
      <c r="AX16">
        <v>1</v>
      </c>
      <c r="AY16">
        <v>0</v>
      </c>
      <c r="AZ16">
        <v>0</v>
      </c>
      <c r="BA16">
        <v>0</v>
      </c>
      <c r="BB16">
        <v>0</v>
      </c>
      <c r="BC16">
        <v>0</v>
      </c>
      <c r="BD16">
        <v>1</v>
      </c>
      <c r="BE16">
        <v>1</v>
      </c>
      <c r="BF16">
        <v>0</v>
      </c>
      <c r="BG16">
        <v>1</v>
      </c>
      <c r="BH16">
        <v>1</v>
      </c>
    </row>
    <row r="17" spans="1:60" x14ac:dyDescent="0.35">
      <c r="A17" t="s">
        <v>150</v>
      </c>
      <c r="B17" s="1">
        <v>43647</v>
      </c>
      <c r="C17" s="1">
        <v>44012</v>
      </c>
      <c r="D17">
        <v>1</v>
      </c>
      <c r="E17">
        <v>1</v>
      </c>
      <c r="F17">
        <v>0</v>
      </c>
      <c r="G17">
        <v>0</v>
      </c>
      <c r="H17">
        <v>1</v>
      </c>
      <c r="I17">
        <v>1</v>
      </c>
      <c r="J17">
        <v>1</v>
      </c>
      <c r="K17">
        <v>0</v>
      </c>
      <c r="L17">
        <v>0</v>
      </c>
      <c r="M17">
        <v>1</v>
      </c>
      <c r="N17">
        <v>1</v>
      </c>
      <c r="O17">
        <v>0</v>
      </c>
      <c r="P17">
        <v>0</v>
      </c>
      <c r="Q17">
        <v>1</v>
      </c>
      <c r="R17">
        <v>1</v>
      </c>
      <c r="S17">
        <v>0</v>
      </c>
      <c r="T17">
        <v>1</v>
      </c>
      <c r="U17">
        <v>3</v>
      </c>
      <c r="V17">
        <v>0</v>
      </c>
      <c r="W17">
        <v>1</v>
      </c>
      <c r="X17">
        <v>0</v>
      </c>
      <c r="Y17">
        <v>0</v>
      </c>
      <c r="Z17">
        <v>0</v>
      </c>
      <c r="AA17">
        <v>1</v>
      </c>
      <c r="AB17">
        <v>0</v>
      </c>
      <c r="AC17">
        <v>1</v>
      </c>
      <c r="AD17">
        <v>0</v>
      </c>
      <c r="AE17">
        <v>1</v>
      </c>
      <c r="AF17">
        <v>1</v>
      </c>
      <c r="AG17">
        <v>0</v>
      </c>
      <c r="AH17">
        <v>1</v>
      </c>
      <c r="AI17">
        <v>0</v>
      </c>
      <c r="AJ17">
        <v>1</v>
      </c>
      <c r="AK17">
        <v>1</v>
      </c>
      <c r="AL17">
        <v>1</v>
      </c>
      <c r="AM17">
        <v>0</v>
      </c>
      <c r="AN17">
        <v>0</v>
      </c>
      <c r="AO17">
        <v>1</v>
      </c>
      <c r="AP17">
        <v>0</v>
      </c>
      <c r="AQ17">
        <v>0</v>
      </c>
      <c r="AR17">
        <v>0</v>
      </c>
      <c r="AS17">
        <v>0</v>
      </c>
      <c r="AT17">
        <v>0</v>
      </c>
      <c r="AU17">
        <v>1</v>
      </c>
      <c r="AV17">
        <v>1</v>
      </c>
      <c r="AW17">
        <v>1</v>
      </c>
      <c r="AX17">
        <v>1</v>
      </c>
      <c r="AY17">
        <v>0</v>
      </c>
      <c r="AZ17">
        <v>0</v>
      </c>
      <c r="BA17">
        <v>0</v>
      </c>
      <c r="BB17">
        <v>0</v>
      </c>
      <c r="BC17">
        <v>0</v>
      </c>
      <c r="BD17">
        <v>1</v>
      </c>
      <c r="BE17">
        <v>1</v>
      </c>
      <c r="BF17">
        <v>0</v>
      </c>
      <c r="BG17">
        <v>1</v>
      </c>
      <c r="BH17">
        <v>1</v>
      </c>
    </row>
    <row r="18" spans="1:60" x14ac:dyDescent="0.35">
      <c r="A18" t="s">
        <v>150</v>
      </c>
      <c r="B18" s="1">
        <v>44013</v>
      </c>
      <c r="C18" s="1">
        <v>44317</v>
      </c>
      <c r="D18">
        <v>1</v>
      </c>
      <c r="E18">
        <v>1</v>
      </c>
      <c r="F18">
        <v>0</v>
      </c>
      <c r="G18">
        <v>0</v>
      </c>
      <c r="H18">
        <v>1</v>
      </c>
      <c r="I18">
        <v>1</v>
      </c>
      <c r="J18">
        <v>1</v>
      </c>
      <c r="K18">
        <v>0</v>
      </c>
      <c r="L18">
        <v>0</v>
      </c>
      <c r="M18">
        <v>1</v>
      </c>
      <c r="N18">
        <v>1</v>
      </c>
      <c r="O18">
        <v>0</v>
      </c>
      <c r="P18">
        <v>0</v>
      </c>
      <c r="Q18">
        <v>1</v>
      </c>
      <c r="R18">
        <v>1</v>
      </c>
      <c r="S18">
        <v>0</v>
      </c>
      <c r="T18">
        <v>1</v>
      </c>
      <c r="U18">
        <v>3</v>
      </c>
      <c r="V18">
        <v>0</v>
      </c>
      <c r="W18">
        <v>1</v>
      </c>
      <c r="X18">
        <v>0</v>
      </c>
      <c r="Y18">
        <v>0</v>
      </c>
      <c r="Z18">
        <v>0</v>
      </c>
      <c r="AA18">
        <v>1</v>
      </c>
      <c r="AB18">
        <v>0</v>
      </c>
      <c r="AC18">
        <v>1</v>
      </c>
      <c r="AD18">
        <v>0</v>
      </c>
      <c r="AE18">
        <v>1</v>
      </c>
      <c r="AF18">
        <v>1</v>
      </c>
      <c r="AG18">
        <v>0</v>
      </c>
      <c r="AH18">
        <v>1</v>
      </c>
      <c r="AI18">
        <v>0</v>
      </c>
      <c r="AJ18">
        <v>1</v>
      </c>
      <c r="AK18">
        <v>1</v>
      </c>
      <c r="AL18">
        <v>1</v>
      </c>
      <c r="AM18">
        <v>0</v>
      </c>
      <c r="AN18">
        <v>0</v>
      </c>
      <c r="AO18">
        <v>1</v>
      </c>
      <c r="AP18">
        <v>0</v>
      </c>
      <c r="AQ18">
        <v>0</v>
      </c>
      <c r="AR18">
        <v>0</v>
      </c>
      <c r="AS18">
        <v>0</v>
      </c>
      <c r="AT18">
        <v>0</v>
      </c>
      <c r="AU18">
        <v>1</v>
      </c>
      <c r="AV18">
        <v>1</v>
      </c>
      <c r="AW18">
        <v>1</v>
      </c>
      <c r="AX18">
        <v>1</v>
      </c>
      <c r="AY18">
        <v>0</v>
      </c>
      <c r="AZ18">
        <v>0</v>
      </c>
      <c r="BA18">
        <v>0</v>
      </c>
      <c r="BB18">
        <v>0</v>
      </c>
      <c r="BC18">
        <v>0</v>
      </c>
      <c r="BD18">
        <v>1</v>
      </c>
      <c r="BE18">
        <v>1</v>
      </c>
      <c r="BF18">
        <v>0</v>
      </c>
      <c r="BG18">
        <v>1</v>
      </c>
      <c r="BH18">
        <v>1</v>
      </c>
    </row>
    <row r="19" spans="1:60" x14ac:dyDescent="0.35">
      <c r="A19" t="s">
        <v>167</v>
      </c>
      <c r="B19" s="1">
        <v>39995</v>
      </c>
      <c r="C19" s="1">
        <v>44317</v>
      </c>
      <c r="D19">
        <v>1</v>
      </c>
      <c r="E19">
        <v>1</v>
      </c>
      <c r="F19">
        <v>0</v>
      </c>
      <c r="G19">
        <v>0</v>
      </c>
      <c r="H19">
        <v>1</v>
      </c>
      <c r="I19">
        <v>1</v>
      </c>
      <c r="J19">
        <v>1</v>
      </c>
      <c r="K19">
        <v>0</v>
      </c>
      <c r="L19">
        <v>0</v>
      </c>
      <c r="M19">
        <v>1</v>
      </c>
      <c r="N19">
        <v>0</v>
      </c>
      <c r="O19">
        <v>1</v>
      </c>
      <c r="P19">
        <v>0</v>
      </c>
      <c r="Q19">
        <v>1</v>
      </c>
      <c r="R19">
        <v>1</v>
      </c>
      <c r="S19">
        <v>0</v>
      </c>
      <c r="T19">
        <v>0</v>
      </c>
      <c r="U19">
        <v>5</v>
      </c>
      <c r="V19">
        <v>0</v>
      </c>
      <c r="W19">
        <v>0</v>
      </c>
      <c r="X19">
        <v>0</v>
      </c>
      <c r="Y19">
        <v>0</v>
      </c>
      <c r="Z19">
        <v>0</v>
      </c>
      <c r="AA19">
        <v>0</v>
      </c>
      <c r="AB19">
        <v>0</v>
      </c>
      <c r="AC19">
        <v>1</v>
      </c>
      <c r="AD19">
        <v>0</v>
      </c>
      <c r="AE19">
        <v>1</v>
      </c>
      <c r="AF19">
        <v>1</v>
      </c>
      <c r="AG19">
        <v>0</v>
      </c>
      <c r="AH19">
        <v>1</v>
      </c>
      <c r="AI19">
        <v>0</v>
      </c>
      <c r="AJ19">
        <v>0</v>
      </c>
      <c r="AK19">
        <v>0</v>
      </c>
      <c r="AL19">
        <v>0</v>
      </c>
      <c r="AM19">
        <v>0</v>
      </c>
      <c r="AN19">
        <v>0</v>
      </c>
      <c r="AO19">
        <v>1</v>
      </c>
      <c r="AP19">
        <v>0</v>
      </c>
      <c r="AQ19">
        <v>0</v>
      </c>
      <c r="AR19">
        <v>0</v>
      </c>
      <c r="AS19">
        <v>0</v>
      </c>
      <c r="AT19">
        <v>0</v>
      </c>
      <c r="AU19">
        <v>1</v>
      </c>
      <c r="AV19">
        <v>1</v>
      </c>
      <c r="AW19">
        <v>1</v>
      </c>
      <c r="AX19">
        <v>1</v>
      </c>
      <c r="AY19">
        <v>0</v>
      </c>
      <c r="AZ19">
        <v>0</v>
      </c>
      <c r="BA19">
        <v>1</v>
      </c>
      <c r="BB19">
        <v>1</v>
      </c>
      <c r="BC19">
        <v>0</v>
      </c>
      <c r="BD19">
        <v>1</v>
      </c>
      <c r="BE19">
        <v>1</v>
      </c>
      <c r="BF19">
        <v>0</v>
      </c>
      <c r="BG19">
        <v>1</v>
      </c>
      <c r="BH19">
        <v>1</v>
      </c>
    </row>
    <row r="20" spans="1:60" x14ac:dyDescent="0.35">
      <c r="A20" t="s">
        <v>184</v>
      </c>
      <c r="B20" s="1">
        <v>42917</v>
      </c>
      <c r="C20" s="1">
        <v>43281</v>
      </c>
      <c r="D20">
        <v>1</v>
      </c>
      <c r="E20">
        <v>1</v>
      </c>
      <c r="F20">
        <v>0</v>
      </c>
      <c r="G20">
        <v>0</v>
      </c>
      <c r="H20">
        <v>1</v>
      </c>
      <c r="I20">
        <v>1</v>
      </c>
      <c r="J20">
        <v>1</v>
      </c>
      <c r="K20">
        <v>0</v>
      </c>
      <c r="L20">
        <v>0</v>
      </c>
      <c r="M20">
        <v>1</v>
      </c>
      <c r="N20">
        <v>0</v>
      </c>
      <c r="O20">
        <v>1</v>
      </c>
      <c r="P20">
        <v>0</v>
      </c>
      <c r="Q20">
        <v>0</v>
      </c>
      <c r="R20" t="s">
        <v>580</v>
      </c>
      <c r="S20" t="s">
        <v>580</v>
      </c>
      <c r="T20" t="s">
        <v>580</v>
      </c>
      <c r="U20">
        <v>3</v>
      </c>
      <c r="V20">
        <v>0</v>
      </c>
      <c r="W20">
        <v>0</v>
      </c>
      <c r="X20">
        <v>0</v>
      </c>
      <c r="Y20">
        <v>0</v>
      </c>
      <c r="Z20">
        <v>0</v>
      </c>
      <c r="AA20">
        <v>0</v>
      </c>
      <c r="AB20">
        <v>0</v>
      </c>
      <c r="AC20">
        <v>1</v>
      </c>
      <c r="AD20">
        <v>0</v>
      </c>
      <c r="AE20">
        <v>1</v>
      </c>
      <c r="AF20">
        <v>1</v>
      </c>
      <c r="AG20">
        <v>0</v>
      </c>
      <c r="AH20">
        <v>1</v>
      </c>
      <c r="AI20">
        <v>0</v>
      </c>
      <c r="AJ20">
        <v>0</v>
      </c>
      <c r="AK20">
        <v>1</v>
      </c>
      <c r="AL20">
        <v>0</v>
      </c>
      <c r="AM20">
        <v>0</v>
      </c>
      <c r="AN20">
        <v>0</v>
      </c>
      <c r="AO20">
        <v>1</v>
      </c>
      <c r="AP20">
        <v>0</v>
      </c>
      <c r="AQ20">
        <v>0</v>
      </c>
      <c r="AR20">
        <v>0</v>
      </c>
      <c r="AS20">
        <v>0</v>
      </c>
      <c r="AT20">
        <v>0</v>
      </c>
      <c r="AU20">
        <v>1</v>
      </c>
      <c r="AV20">
        <v>1</v>
      </c>
      <c r="AW20">
        <v>0</v>
      </c>
      <c r="AX20">
        <v>1</v>
      </c>
      <c r="AY20">
        <v>0</v>
      </c>
      <c r="AZ20">
        <v>0</v>
      </c>
      <c r="BA20">
        <v>1</v>
      </c>
      <c r="BB20">
        <v>0</v>
      </c>
      <c r="BC20">
        <v>0</v>
      </c>
      <c r="BD20">
        <v>1</v>
      </c>
      <c r="BE20">
        <v>1</v>
      </c>
      <c r="BF20">
        <v>0</v>
      </c>
      <c r="BG20">
        <v>1</v>
      </c>
      <c r="BH20">
        <v>1</v>
      </c>
    </row>
    <row r="21" spans="1:60" x14ac:dyDescent="0.35">
      <c r="A21" t="s">
        <v>184</v>
      </c>
      <c r="B21" s="1">
        <v>43282</v>
      </c>
      <c r="C21" s="1">
        <v>43646</v>
      </c>
      <c r="D21">
        <v>1</v>
      </c>
      <c r="E21">
        <v>1</v>
      </c>
      <c r="F21">
        <v>0</v>
      </c>
      <c r="G21">
        <v>0</v>
      </c>
      <c r="H21">
        <v>1</v>
      </c>
      <c r="I21">
        <v>1</v>
      </c>
      <c r="J21">
        <v>1</v>
      </c>
      <c r="K21">
        <v>0</v>
      </c>
      <c r="L21">
        <v>0</v>
      </c>
      <c r="M21">
        <v>1</v>
      </c>
      <c r="N21">
        <v>0</v>
      </c>
      <c r="O21">
        <v>1</v>
      </c>
      <c r="P21">
        <v>0</v>
      </c>
      <c r="Q21">
        <v>0</v>
      </c>
      <c r="R21" t="s">
        <v>580</v>
      </c>
      <c r="S21" t="s">
        <v>580</v>
      </c>
      <c r="T21" t="s">
        <v>580</v>
      </c>
      <c r="U21">
        <v>3</v>
      </c>
      <c r="V21">
        <v>0</v>
      </c>
      <c r="W21">
        <v>0</v>
      </c>
      <c r="X21">
        <v>0</v>
      </c>
      <c r="Y21">
        <v>0</v>
      </c>
      <c r="Z21">
        <v>0</v>
      </c>
      <c r="AA21">
        <v>0</v>
      </c>
      <c r="AB21">
        <v>0</v>
      </c>
      <c r="AC21">
        <v>1</v>
      </c>
      <c r="AD21">
        <v>0</v>
      </c>
      <c r="AE21">
        <v>1</v>
      </c>
      <c r="AF21">
        <v>1</v>
      </c>
      <c r="AG21">
        <v>0</v>
      </c>
      <c r="AH21">
        <v>1</v>
      </c>
      <c r="AI21">
        <v>0</v>
      </c>
      <c r="AJ21">
        <v>0</v>
      </c>
      <c r="AK21">
        <v>1</v>
      </c>
      <c r="AL21">
        <v>0</v>
      </c>
      <c r="AM21">
        <v>0</v>
      </c>
      <c r="AN21">
        <v>0</v>
      </c>
      <c r="AO21">
        <v>1</v>
      </c>
      <c r="AP21">
        <v>0</v>
      </c>
      <c r="AQ21">
        <v>0</v>
      </c>
      <c r="AR21">
        <v>0</v>
      </c>
      <c r="AS21">
        <v>0</v>
      </c>
      <c r="AT21">
        <v>0</v>
      </c>
      <c r="AU21">
        <v>1</v>
      </c>
      <c r="AV21">
        <v>1</v>
      </c>
      <c r="AW21">
        <v>0</v>
      </c>
      <c r="AX21">
        <v>1</v>
      </c>
      <c r="AY21">
        <v>0</v>
      </c>
      <c r="AZ21">
        <v>0</v>
      </c>
      <c r="BA21">
        <v>1</v>
      </c>
      <c r="BB21">
        <v>0</v>
      </c>
      <c r="BC21">
        <v>0</v>
      </c>
      <c r="BD21">
        <v>1</v>
      </c>
      <c r="BE21">
        <v>1</v>
      </c>
      <c r="BF21">
        <v>0</v>
      </c>
      <c r="BG21">
        <v>1</v>
      </c>
      <c r="BH21">
        <v>1</v>
      </c>
    </row>
    <row r="22" spans="1:60" x14ac:dyDescent="0.35">
      <c r="A22" t="s">
        <v>184</v>
      </c>
      <c r="B22" s="1">
        <v>43647</v>
      </c>
      <c r="C22" s="1">
        <v>44012</v>
      </c>
      <c r="D22">
        <v>1</v>
      </c>
      <c r="E22">
        <v>1</v>
      </c>
      <c r="F22">
        <v>0</v>
      </c>
      <c r="G22">
        <v>0</v>
      </c>
      <c r="H22">
        <v>1</v>
      </c>
      <c r="I22">
        <v>1</v>
      </c>
      <c r="J22">
        <v>1</v>
      </c>
      <c r="K22">
        <v>0</v>
      </c>
      <c r="L22">
        <v>0</v>
      </c>
      <c r="M22">
        <v>1</v>
      </c>
      <c r="N22">
        <v>0</v>
      </c>
      <c r="O22">
        <v>1</v>
      </c>
      <c r="P22">
        <v>0</v>
      </c>
      <c r="Q22">
        <v>0</v>
      </c>
      <c r="R22" t="s">
        <v>580</v>
      </c>
      <c r="S22" t="s">
        <v>580</v>
      </c>
      <c r="T22" t="s">
        <v>580</v>
      </c>
      <c r="U22">
        <v>3</v>
      </c>
      <c r="V22">
        <v>0</v>
      </c>
      <c r="W22">
        <v>0</v>
      </c>
      <c r="X22">
        <v>0</v>
      </c>
      <c r="Y22">
        <v>0</v>
      </c>
      <c r="Z22">
        <v>0</v>
      </c>
      <c r="AA22">
        <v>0</v>
      </c>
      <c r="AB22">
        <v>0</v>
      </c>
      <c r="AC22">
        <v>1</v>
      </c>
      <c r="AD22">
        <v>0</v>
      </c>
      <c r="AE22">
        <v>1</v>
      </c>
      <c r="AF22">
        <v>1</v>
      </c>
      <c r="AG22">
        <v>0</v>
      </c>
      <c r="AH22">
        <v>1</v>
      </c>
      <c r="AI22">
        <v>0</v>
      </c>
      <c r="AJ22">
        <v>0</v>
      </c>
      <c r="AK22">
        <v>1</v>
      </c>
      <c r="AL22">
        <v>0</v>
      </c>
      <c r="AM22">
        <v>0</v>
      </c>
      <c r="AN22">
        <v>0</v>
      </c>
      <c r="AO22">
        <v>1</v>
      </c>
      <c r="AP22">
        <v>0</v>
      </c>
      <c r="AQ22">
        <v>0</v>
      </c>
      <c r="AR22">
        <v>0</v>
      </c>
      <c r="AS22">
        <v>0</v>
      </c>
      <c r="AT22">
        <v>0</v>
      </c>
      <c r="AU22">
        <v>1</v>
      </c>
      <c r="AV22">
        <v>1</v>
      </c>
      <c r="AW22">
        <v>0</v>
      </c>
      <c r="AX22">
        <v>1</v>
      </c>
      <c r="AY22">
        <v>0</v>
      </c>
      <c r="AZ22">
        <v>0</v>
      </c>
      <c r="BA22">
        <v>1</v>
      </c>
      <c r="BB22">
        <v>0</v>
      </c>
      <c r="BC22">
        <v>0</v>
      </c>
      <c r="BD22">
        <v>1</v>
      </c>
      <c r="BE22">
        <v>1</v>
      </c>
      <c r="BF22">
        <v>0</v>
      </c>
      <c r="BG22">
        <v>1</v>
      </c>
      <c r="BH22">
        <v>1</v>
      </c>
    </row>
    <row r="23" spans="1:60" x14ac:dyDescent="0.35">
      <c r="A23" t="s">
        <v>184</v>
      </c>
      <c r="B23" s="1">
        <v>44013</v>
      </c>
      <c r="C23" s="1">
        <v>44317</v>
      </c>
      <c r="D23">
        <v>1</v>
      </c>
      <c r="E23">
        <v>1</v>
      </c>
      <c r="F23">
        <v>0</v>
      </c>
      <c r="G23">
        <v>0</v>
      </c>
      <c r="H23">
        <v>1</v>
      </c>
      <c r="I23">
        <v>1</v>
      </c>
      <c r="J23">
        <v>1</v>
      </c>
      <c r="K23">
        <v>0</v>
      </c>
      <c r="L23">
        <v>0</v>
      </c>
      <c r="M23">
        <v>1</v>
      </c>
      <c r="N23">
        <v>0</v>
      </c>
      <c r="O23">
        <v>1</v>
      </c>
      <c r="P23">
        <v>0</v>
      </c>
      <c r="Q23">
        <v>0</v>
      </c>
      <c r="R23" t="s">
        <v>580</v>
      </c>
      <c r="S23" t="s">
        <v>580</v>
      </c>
      <c r="T23" t="s">
        <v>580</v>
      </c>
      <c r="U23">
        <v>3</v>
      </c>
      <c r="V23">
        <v>0</v>
      </c>
      <c r="W23">
        <v>0</v>
      </c>
      <c r="X23">
        <v>0</v>
      </c>
      <c r="Y23">
        <v>0</v>
      </c>
      <c r="Z23">
        <v>0</v>
      </c>
      <c r="AA23">
        <v>0</v>
      </c>
      <c r="AB23">
        <v>0</v>
      </c>
      <c r="AC23">
        <v>1</v>
      </c>
      <c r="AD23">
        <v>0</v>
      </c>
      <c r="AE23">
        <v>1</v>
      </c>
      <c r="AF23">
        <v>1</v>
      </c>
      <c r="AG23">
        <v>0</v>
      </c>
      <c r="AH23">
        <v>1</v>
      </c>
      <c r="AI23">
        <v>0</v>
      </c>
      <c r="AJ23">
        <v>0</v>
      </c>
      <c r="AK23">
        <v>1</v>
      </c>
      <c r="AL23">
        <v>0</v>
      </c>
      <c r="AM23">
        <v>0</v>
      </c>
      <c r="AN23">
        <v>0</v>
      </c>
      <c r="AO23">
        <v>1</v>
      </c>
      <c r="AP23">
        <v>0</v>
      </c>
      <c r="AQ23">
        <v>0</v>
      </c>
      <c r="AR23">
        <v>0</v>
      </c>
      <c r="AS23">
        <v>0</v>
      </c>
      <c r="AT23">
        <v>0</v>
      </c>
      <c r="AU23">
        <v>1</v>
      </c>
      <c r="AV23">
        <v>1</v>
      </c>
      <c r="AW23">
        <v>0</v>
      </c>
      <c r="AX23">
        <v>1</v>
      </c>
      <c r="AY23">
        <v>0</v>
      </c>
      <c r="AZ23">
        <v>0</v>
      </c>
      <c r="BA23">
        <v>1</v>
      </c>
      <c r="BB23">
        <v>0</v>
      </c>
      <c r="BC23">
        <v>0</v>
      </c>
      <c r="BD23">
        <v>1</v>
      </c>
      <c r="BE23">
        <v>1</v>
      </c>
      <c r="BF23">
        <v>0</v>
      </c>
      <c r="BG23">
        <v>1</v>
      </c>
      <c r="BH23">
        <v>1</v>
      </c>
    </row>
    <row r="24" spans="1:60" x14ac:dyDescent="0.35">
      <c r="A24" t="s">
        <v>199</v>
      </c>
      <c r="B24" s="1">
        <v>43160</v>
      </c>
      <c r="C24" s="1">
        <v>44317</v>
      </c>
      <c r="D24">
        <v>0</v>
      </c>
      <c r="E24" t="s">
        <v>580</v>
      </c>
      <c r="F24" t="s">
        <v>580</v>
      </c>
      <c r="G24" t="s">
        <v>580</v>
      </c>
      <c r="H24" t="s">
        <v>580</v>
      </c>
      <c r="I24" t="s">
        <v>580</v>
      </c>
      <c r="J24" t="s">
        <v>580</v>
      </c>
      <c r="K24" t="s">
        <v>580</v>
      </c>
      <c r="L24" t="s">
        <v>580</v>
      </c>
      <c r="M24" t="s">
        <v>580</v>
      </c>
      <c r="N24" t="s">
        <v>580</v>
      </c>
      <c r="O24" t="s">
        <v>580</v>
      </c>
      <c r="P24" t="s">
        <v>580</v>
      </c>
      <c r="Q24" t="s">
        <v>580</v>
      </c>
      <c r="R24" t="s">
        <v>580</v>
      </c>
      <c r="S24" t="s">
        <v>580</v>
      </c>
      <c r="T24" t="s">
        <v>580</v>
      </c>
      <c r="U24" t="s">
        <v>580</v>
      </c>
      <c r="V24" t="s">
        <v>580</v>
      </c>
      <c r="W24" t="s">
        <v>580</v>
      </c>
      <c r="X24" t="s">
        <v>580</v>
      </c>
      <c r="Y24" t="s">
        <v>580</v>
      </c>
      <c r="Z24" t="s">
        <v>580</v>
      </c>
      <c r="AA24" t="s">
        <v>580</v>
      </c>
      <c r="AB24" t="s">
        <v>580</v>
      </c>
      <c r="AC24" t="s">
        <v>580</v>
      </c>
      <c r="AD24" t="s">
        <v>580</v>
      </c>
      <c r="AE24" t="s">
        <v>580</v>
      </c>
      <c r="AF24" t="s">
        <v>580</v>
      </c>
      <c r="AG24" t="s">
        <v>580</v>
      </c>
      <c r="AH24" t="s">
        <v>580</v>
      </c>
      <c r="AI24" t="s">
        <v>580</v>
      </c>
      <c r="AJ24" t="s">
        <v>580</v>
      </c>
      <c r="AK24" t="s">
        <v>580</v>
      </c>
      <c r="AL24" t="s">
        <v>580</v>
      </c>
      <c r="AM24" t="s">
        <v>580</v>
      </c>
      <c r="AN24" t="s">
        <v>580</v>
      </c>
      <c r="AO24" t="s">
        <v>580</v>
      </c>
      <c r="AP24" t="s">
        <v>580</v>
      </c>
      <c r="AQ24" t="s">
        <v>580</v>
      </c>
      <c r="AR24" t="s">
        <v>580</v>
      </c>
      <c r="AS24" t="s">
        <v>580</v>
      </c>
      <c r="AT24" t="s">
        <v>580</v>
      </c>
      <c r="AU24" t="s">
        <v>580</v>
      </c>
      <c r="AV24" t="s">
        <v>580</v>
      </c>
      <c r="AW24" t="s">
        <v>580</v>
      </c>
      <c r="AX24" t="s">
        <v>580</v>
      </c>
      <c r="AY24" t="s">
        <v>580</v>
      </c>
      <c r="AZ24" t="s">
        <v>580</v>
      </c>
      <c r="BA24" t="s">
        <v>580</v>
      </c>
      <c r="BB24" t="s">
        <v>580</v>
      </c>
      <c r="BC24" t="s">
        <v>580</v>
      </c>
      <c r="BD24" t="s">
        <v>580</v>
      </c>
      <c r="BE24" t="s">
        <v>580</v>
      </c>
      <c r="BF24" t="s">
        <v>580</v>
      </c>
      <c r="BG24" t="s">
        <v>580</v>
      </c>
      <c r="BH24" t="s">
        <v>580</v>
      </c>
    </row>
    <row r="25" spans="1:60" x14ac:dyDescent="0.35">
      <c r="A25" t="s">
        <v>200</v>
      </c>
      <c r="B25" s="1">
        <v>43159</v>
      </c>
      <c r="C25" s="1">
        <v>44317</v>
      </c>
      <c r="D25">
        <v>0</v>
      </c>
      <c r="E25" t="s">
        <v>580</v>
      </c>
      <c r="F25" t="s">
        <v>580</v>
      </c>
      <c r="G25" t="s">
        <v>580</v>
      </c>
      <c r="H25" t="s">
        <v>580</v>
      </c>
      <c r="I25" t="s">
        <v>580</v>
      </c>
      <c r="J25" t="s">
        <v>580</v>
      </c>
      <c r="K25" t="s">
        <v>580</v>
      </c>
      <c r="L25" t="s">
        <v>580</v>
      </c>
      <c r="M25" t="s">
        <v>580</v>
      </c>
      <c r="N25" t="s">
        <v>580</v>
      </c>
      <c r="O25" t="s">
        <v>580</v>
      </c>
      <c r="P25" t="s">
        <v>580</v>
      </c>
      <c r="Q25" t="s">
        <v>580</v>
      </c>
      <c r="R25" t="s">
        <v>580</v>
      </c>
      <c r="S25" t="s">
        <v>580</v>
      </c>
      <c r="T25" t="s">
        <v>580</v>
      </c>
      <c r="U25" t="s">
        <v>580</v>
      </c>
      <c r="V25" t="s">
        <v>580</v>
      </c>
      <c r="W25" t="s">
        <v>580</v>
      </c>
      <c r="X25" t="s">
        <v>580</v>
      </c>
      <c r="Y25" t="s">
        <v>580</v>
      </c>
      <c r="Z25" t="s">
        <v>580</v>
      </c>
      <c r="AA25" t="s">
        <v>580</v>
      </c>
      <c r="AB25" t="s">
        <v>580</v>
      </c>
      <c r="AC25" t="s">
        <v>580</v>
      </c>
      <c r="AD25" t="s">
        <v>580</v>
      </c>
      <c r="AE25" t="s">
        <v>580</v>
      </c>
      <c r="AF25" t="s">
        <v>580</v>
      </c>
      <c r="AG25" t="s">
        <v>580</v>
      </c>
      <c r="AH25" t="s">
        <v>580</v>
      </c>
      <c r="AI25" t="s">
        <v>580</v>
      </c>
      <c r="AJ25" t="s">
        <v>580</v>
      </c>
      <c r="AK25" t="s">
        <v>580</v>
      </c>
      <c r="AL25" t="s">
        <v>580</v>
      </c>
      <c r="AM25" t="s">
        <v>580</v>
      </c>
      <c r="AN25" t="s">
        <v>580</v>
      </c>
      <c r="AO25" t="s">
        <v>580</v>
      </c>
      <c r="AP25" t="s">
        <v>580</v>
      </c>
      <c r="AQ25" t="s">
        <v>580</v>
      </c>
      <c r="AR25" t="s">
        <v>580</v>
      </c>
      <c r="AS25" t="s">
        <v>580</v>
      </c>
      <c r="AT25" t="s">
        <v>580</v>
      </c>
      <c r="AU25" t="s">
        <v>580</v>
      </c>
      <c r="AV25" t="s">
        <v>580</v>
      </c>
      <c r="AW25" t="s">
        <v>580</v>
      </c>
      <c r="AX25" t="s">
        <v>580</v>
      </c>
      <c r="AY25" t="s">
        <v>580</v>
      </c>
      <c r="AZ25" t="s">
        <v>580</v>
      </c>
      <c r="BA25" t="s">
        <v>580</v>
      </c>
      <c r="BB25" t="s">
        <v>580</v>
      </c>
      <c r="BC25" t="s">
        <v>580</v>
      </c>
      <c r="BD25" t="s">
        <v>580</v>
      </c>
      <c r="BE25" t="s">
        <v>580</v>
      </c>
      <c r="BF25" t="s">
        <v>580</v>
      </c>
      <c r="BG25" t="s">
        <v>580</v>
      </c>
      <c r="BH25" t="s">
        <v>580</v>
      </c>
    </row>
    <row r="26" spans="1:60" x14ac:dyDescent="0.35">
      <c r="A26" t="s">
        <v>201</v>
      </c>
      <c r="B26" s="1">
        <v>42186</v>
      </c>
      <c r="C26" s="1">
        <v>43281</v>
      </c>
      <c r="D26">
        <v>1</v>
      </c>
      <c r="E26">
        <v>1</v>
      </c>
      <c r="F26">
        <v>0</v>
      </c>
      <c r="G26">
        <v>0</v>
      </c>
      <c r="H26">
        <v>1</v>
      </c>
      <c r="I26">
        <v>1</v>
      </c>
      <c r="J26">
        <v>1</v>
      </c>
      <c r="K26">
        <v>0</v>
      </c>
      <c r="L26">
        <v>0</v>
      </c>
      <c r="M26">
        <v>1</v>
      </c>
      <c r="N26">
        <v>0</v>
      </c>
      <c r="O26">
        <v>1</v>
      </c>
      <c r="P26">
        <v>0</v>
      </c>
      <c r="Q26">
        <v>1</v>
      </c>
      <c r="R26">
        <v>1</v>
      </c>
      <c r="S26">
        <v>0</v>
      </c>
      <c r="T26">
        <v>0</v>
      </c>
      <c r="U26">
        <v>3</v>
      </c>
      <c r="V26">
        <v>1</v>
      </c>
      <c r="W26">
        <v>1</v>
      </c>
      <c r="X26">
        <v>1</v>
      </c>
      <c r="Y26">
        <v>1</v>
      </c>
      <c r="Z26">
        <v>1</v>
      </c>
      <c r="AA26">
        <v>1</v>
      </c>
      <c r="AB26">
        <v>1</v>
      </c>
      <c r="AC26">
        <v>0</v>
      </c>
      <c r="AD26">
        <v>0</v>
      </c>
      <c r="AE26">
        <v>1</v>
      </c>
      <c r="AF26">
        <v>1</v>
      </c>
      <c r="AG26">
        <v>0</v>
      </c>
      <c r="AH26">
        <v>1</v>
      </c>
      <c r="AI26">
        <v>0</v>
      </c>
      <c r="AJ26">
        <v>0</v>
      </c>
      <c r="AK26">
        <v>0</v>
      </c>
      <c r="AL26">
        <v>0</v>
      </c>
      <c r="AM26">
        <v>0</v>
      </c>
      <c r="AN26">
        <v>0</v>
      </c>
      <c r="AO26">
        <v>0</v>
      </c>
      <c r="AP26">
        <v>0</v>
      </c>
      <c r="AQ26">
        <v>0</v>
      </c>
      <c r="AR26">
        <v>0</v>
      </c>
      <c r="AS26">
        <v>0</v>
      </c>
      <c r="AT26">
        <v>0</v>
      </c>
      <c r="AU26">
        <v>1</v>
      </c>
      <c r="AV26">
        <v>0</v>
      </c>
      <c r="AW26">
        <v>1</v>
      </c>
      <c r="AX26">
        <v>1</v>
      </c>
      <c r="AY26">
        <v>0</v>
      </c>
      <c r="AZ26">
        <v>0</v>
      </c>
      <c r="BA26">
        <v>0</v>
      </c>
      <c r="BB26">
        <v>0</v>
      </c>
      <c r="BC26">
        <v>0</v>
      </c>
      <c r="BD26">
        <v>1</v>
      </c>
      <c r="BE26">
        <v>1</v>
      </c>
      <c r="BF26">
        <v>0</v>
      </c>
      <c r="BG26">
        <v>0</v>
      </c>
      <c r="BH26" t="s">
        <v>580</v>
      </c>
    </row>
    <row r="27" spans="1:60" x14ac:dyDescent="0.35">
      <c r="A27" t="s">
        <v>201</v>
      </c>
      <c r="B27" s="1">
        <v>43282</v>
      </c>
      <c r="C27" s="1">
        <v>43646</v>
      </c>
      <c r="D27">
        <v>1</v>
      </c>
      <c r="E27">
        <v>1</v>
      </c>
      <c r="F27">
        <v>0</v>
      </c>
      <c r="G27">
        <v>0</v>
      </c>
      <c r="H27">
        <v>1</v>
      </c>
      <c r="I27">
        <v>1</v>
      </c>
      <c r="J27">
        <v>1</v>
      </c>
      <c r="K27">
        <v>0</v>
      </c>
      <c r="L27">
        <v>0</v>
      </c>
      <c r="M27">
        <v>1</v>
      </c>
      <c r="N27">
        <v>0</v>
      </c>
      <c r="O27">
        <v>1</v>
      </c>
      <c r="P27">
        <v>0</v>
      </c>
      <c r="Q27">
        <v>1</v>
      </c>
      <c r="R27">
        <v>1</v>
      </c>
      <c r="S27">
        <v>0</v>
      </c>
      <c r="T27">
        <v>0</v>
      </c>
      <c r="U27">
        <v>3</v>
      </c>
      <c r="V27">
        <v>1</v>
      </c>
      <c r="W27">
        <v>1</v>
      </c>
      <c r="X27">
        <v>1</v>
      </c>
      <c r="Y27">
        <v>1</v>
      </c>
      <c r="Z27">
        <v>1</v>
      </c>
      <c r="AA27">
        <v>1</v>
      </c>
      <c r="AB27">
        <v>1</v>
      </c>
      <c r="AC27">
        <v>0</v>
      </c>
      <c r="AD27">
        <v>0</v>
      </c>
      <c r="AE27">
        <v>1</v>
      </c>
      <c r="AF27">
        <v>1</v>
      </c>
      <c r="AG27">
        <v>0</v>
      </c>
      <c r="AH27">
        <v>1</v>
      </c>
      <c r="AI27">
        <v>0</v>
      </c>
      <c r="AJ27">
        <v>0</v>
      </c>
      <c r="AK27">
        <v>0</v>
      </c>
      <c r="AL27">
        <v>0</v>
      </c>
      <c r="AM27">
        <v>0</v>
      </c>
      <c r="AN27">
        <v>0</v>
      </c>
      <c r="AO27">
        <v>0</v>
      </c>
      <c r="AP27">
        <v>0</v>
      </c>
      <c r="AQ27">
        <v>0</v>
      </c>
      <c r="AR27">
        <v>0</v>
      </c>
      <c r="AS27">
        <v>0</v>
      </c>
      <c r="AT27">
        <v>0</v>
      </c>
      <c r="AU27">
        <v>1</v>
      </c>
      <c r="AV27">
        <v>0</v>
      </c>
      <c r="AW27">
        <v>1</v>
      </c>
      <c r="AX27">
        <v>1</v>
      </c>
      <c r="AY27">
        <v>0</v>
      </c>
      <c r="AZ27">
        <v>0</v>
      </c>
      <c r="BA27">
        <v>0</v>
      </c>
      <c r="BB27">
        <v>0</v>
      </c>
      <c r="BC27">
        <v>0</v>
      </c>
      <c r="BD27">
        <v>1</v>
      </c>
      <c r="BE27">
        <v>1</v>
      </c>
      <c r="BF27">
        <v>0</v>
      </c>
      <c r="BG27">
        <v>0</v>
      </c>
      <c r="BH27" t="s">
        <v>580</v>
      </c>
    </row>
    <row r="28" spans="1:60" x14ac:dyDescent="0.35">
      <c r="A28" t="s">
        <v>201</v>
      </c>
      <c r="B28" s="1">
        <v>43647</v>
      </c>
      <c r="C28" s="1">
        <v>44012</v>
      </c>
      <c r="D28">
        <v>1</v>
      </c>
      <c r="E28">
        <v>1</v>
      </c>
      <c r="F28">
        <v>0</v>
      </c>
      <c r="G28">
        <v>0</v>
      </c>
      <c r="H28">
        <v>1</v>
      </c>
      <c r="I28">
        <v>1</v>
      </c>
      <c r="J28">
        <v>1</v>
      </c>
      <c r="K28">
        <v>0</v>
      </c>
      <c r="L28">
        <v>0</v>
      </c>
      <c r="M28">
        <v>1</v>
      </c>
      <c r="N28">
        <v>0</v>
      </c>
      <c r="O28">
        <v>1</v>
      </c>
      <c r="P28">
        <v>0</v>
      </c>
      <c r="Q28">
        <v>1</v>
      </c>
      <c r="R28">
        <v>1</v>
      </c>
      <c r="S28">
        <v>0</v>
      </c>
      <c r="T28">
        <v>0</v>
      </c>
      <c r="U28">
        <v>3</v>
      </c>
      <c r="V28">
        <v>1</v>
      </c>
      <c r="W28">
        <v>1</v>
      </c>
      <c r="X28">
        <v>1</v>
      </c>
      <c r="Y28">
        <v>1</v>
      </c>
      <c r="Z28">
        <v>1</v>
      </c>
      <c r="AA28">
        <v>1</v>
      </c>
      <c r="AB28">
        <v>1</v>
      </c>
      <c r="AC28">
        <v>0</v>
      </c>
      <c r="AD28">
        <v>0</v>
      </c>
      <c r="AE28">
        <v>1</v>
      </c>
      <c r="AF28">
        <v>1</v>
      </c>
      <c r="AG28">
        <v>0</v>
      </c>
      <c r="AH28">
        <v>1</v>
      </c>
      <c r="AI28">
        <v>0</v>
      </c>
      <c r="AJ28">
        <v>0</v>
      </c>
      <c r="AK28">
        <v>0</v>
      </c>
      <c r="AL28">
        <v>0</v>
      </c>
      <c r="AM28">
        <v>0</v>
      </c>
      <c r="AN28">
        <v>0</v>
      </c>
      <c r="AO28">
        <v>0</v>
      </c>
      <c r="AP28">
        <v>0</v>
      </c>
      <c r="AQ28">
        <v>0</v>
      </c>
      <c r="AR28">
        <v>0</v>
      </c>
      <c r="AS28">
        <v>0</v>
      </c>
      <c r="AT28">
        <v>0</v>
      </c>
      <c r="AU28">
        <v>1</v>
      </c>
      <c r="AV28">
        <v>0</v>
      </c>
      <c r="AW28">
        <v>1</v>
      </c>
      <c r="AX28">
        <v>1</v>
      </c>
      <c r="AY28">
        <v>0</v>
      </c>
      <c r="AZ28">
        <v>0</v>
      </c>
      <c r="BA28">
        <v>0</v>
      </c>
      <c r="BB28">
        <v>0</v>
      </c>
      <c r="BC28">
        <v>0</v>
      </c>
      <c r="BD28">
        <v>1</v>
      </c>
      <c r="BE28">
        <v>1</v>
      </c>
      <c r="BF28">
        <v>0</v>
      </c>
      <c r="BG28">
        <v>0</v>
      </c>
      <c r="BH28" t="s">
        <v>580</v>
      </c>
    </row>
    <row r="29" spans="1:60" x14ac:dyDescent="0.35">
      <c r="A29" t="s">
        <v>201</v>
      </c>
      <c r="B29" s="1">
        <v>44013</v>
      </c>
      <c r="C29" s="1">
        <v>44317</v>
      </c>
      <c r="D29">
        <v>1</v>
      </c>
      <c r="E29">
        <v>1</v>
      </c>
      <c r="F29">
        <v>0</v>
      </c>
      <c r="G29">
        <v>0</v>
      </c>
      <c r="H29">
        <v>1</v>
      </c>
      <c r="I29">
        <v>1</v>
      </c>
      <c r="J29">
        <v>1</v>
      </c>
      <c r="K29">
        <v>0</v>
      </c>
      <c r="L29">
        <v>0</v>
      </c>
      <c r="M29">
        <v>1</v>
      </c>
      <c r="N29">
        <v>0</v>
      </c>
      <c r="O29">
        <v>1</v>
      </c>
      <c r="P29">
        <v>0</v>
      </c>
      <c r="Q29">
        <v>1</v>
      </c>
      <c r="R29">
        <v>1</v>
      </c>
      <c r="S29">
        <v>0</v>
      </c>
      <c r="T29">
        <v>0</v>
      </c>
      <c r="U29">
        <v>3</v>
      </c>
      <c r="V29">
        <v>1</v>
      </c>
      <c r="W29">
        <v>1</v>
      </c>
      <c r="X29">
        <v>1</v>
      </c>
      <c r="Y29">
        <v>1</v>
      </c>
      <c r="Z29">
        <v>1</v>
      </c>
      <c r="AA29">
        <v>1</v>
      </c>
      <c r="AB29">
        <v>1</v>
      </c>
      <c r="AC29">
        <v>0</v>
      </c>
      <c r="AD29">
        <v>0</v>
      </c>
      <c r="AE29">
        <v>1</v>
      </c>
      <c r="AF29">
        <v>1</v>
      </c>
      <c r="AG29">
        <v>0</v>
      </c>
      <c r="AH29">
        <v>1</v>
      </c>
      <c r="AI29">
        <v>0</v>
      </c>
      <c r="AJ29">
        <v>0</v>
      </c>
      <c r="AK29">
        <v>0</v>
      </c>
      <c r="AL29">
        <v>0</v>
      </c>
      <c r="AM29">
        <v>0</v>
      </c>
      <c r="AN29">
        <v>0</v>
      </c>
      <c r="AO29">
        <v>0</v>
      </c>
      <c r="AP29">
        <v>0</v>
      </c>
      <c r="AQ29">
        <v>0</v>
      </c>
      <c r="AR29">
        <v>0</v>
      </c>
      <c r="AS29">
        <v>0</v>
      </c>
      <c r="AT29">
        <v>0</v>
      </c>
      <c r="AU29">
        <v>1</v>
      </c>
      <c r="AV29">
        <v>0</v>
      </c>
      <c r="AW29">
        <v>1</v>
      </c>
      <c r="AX29">
        <v>1</v>
      </c>
      <c r="AY29">
        <v>0</v>
      </c>
      <c r="AZ29">
        <v>0</v>
      </c>
      <c r="BA29">
        <v>0</v>
      </c>
      <c r="BB29">
        <v>0</v>
      </c>
      <c r="BC29">
        <v>0</v>
      </c>
      <c r="BD29">
        <v>1</v>
      </c>
      <c r="BE29">
        <v>1</v>
      </c>
      <c r="BF29">
        <v>0</v>
      </c>
      <c r="BG29">
        <v>0</v>
      </c>
      <c r="BH29" t="s">
        <v>580</v>
      </c>
    </row>
    <row r="30" spans="1:60" x14ac:dyDescent="0.35">
      <c r="A30" t="s">
        <v>223</v>
      </c>
      <c r="B30" s="1">
        <v>42917</v>
      </c>
      <c r="C30" s="1">
        <v>43281</v>
      </c>
      <c r="D30">
        <v>1</v>
      </c>
      <c r="E30">
        <v>1</v>
      </c>
      <c r="F30">
        <v>0</v>
      </c>
      <c r="G30">
        <v>0</v>
      </c>
      <c r="H30">
        <v>1</v>
      </c>
      <c r="I30">
        <v>1</v>
      </c>
      <c r="J30">
        <v>1</v>
      </c>
      <c r="K30">
        <v>0</v>
      </c>
      <c r="L30">
        <v>0</v>
      </c>
      <c r="M30">
        <v>1</v>
      </c>
      <c r="N30">
        <v>0</v>
      </c>
      <c r="O30">
        <v>0</v>
      </c>
      <c r="P30">
        <v>1</v>
      </c>
      <c r="Q30">
        <v>0</v>
      </c>
      <c r="R30" t="s">
        <v>580</v>
      </c>
      <c r="S30" t="s">
        <v>580</v>
      </c>
      <c r="T30" t="s">
        <v>580</v>
      </c>
      <c r="U30">
        <v>8</v>
      </c>
      <c r="V30">
        <v>0</v>
      </c>
      <c r="W30">
        <v>0</v>
      </c>
      <c r="X30">
        <v>0</v>
      </c>
      <c r="Y30">
        <v>0</v>
      </c>
      <c r="Z30">
        <v>0</v>
      </c>
      <c r="AA30">
        <v>0</v>
      </c>
      <c r="AB30">
        <v>0</v>
      </c>
      <c r="AC30">
        <v>1</v>
      </c>
      <c r="AD30">
        <v>0</v>
      </c>
      <c r="AE30">
        <v>1</v>
      </c>
      <c r="AF30">
        <v>1</v>
      </c>
      <c r="AG30">
        <v>1</v>
      </c>
      <c r="AH30">
        <v>1</v>
      </c>
      <c r="AI30">
        <v>1</v>
      </c>
      <c r="AJ30">
        <v>1</v>
      </c>
      <c r="AK30">
        <v>1</v>
      </c>
      <c r="AL30">
        <v>0</v>
      </c>
      <c r="AM30">
        <v>1</v>
      </c>
      <c r="AN30">
        <v>1</v>
      </c>
      <c r="AO30">
        <v>1</v>
      </c>
      <c r="AP30">
        <v>0</v>
      </c>
      <c r="AQ30">
        <v>0</v>
      </c>
      <c r="AR30">
        <v>1</v>
      </c>
      <c r="AS30">
        <v>0</v>
      </c>
      <c r="AT30">
        <v>0</v>
      </c>
      <c r="AU30">
        <v>1</v>
      </c>
      <c r="AV30">
        <v>0</v>
      </c>
      <c r="AW30">
        <v>0</v>
      </c>
      <c r="AX30">
        <v>0</v>
      </c>
      <c r="AY30">
        <v>0</v>
      </c>
      <c r="AZ30">
        <v>1</v>
      </c>
      <c r="BA30">
        <v>0</v>
      </c>
      <c r="BB30">
        <v>0</v>
      </c>
      <c r="BC30">
        <v>0</v>
      </c>
      <c r="BD30">
        <v>0</v>
      </c>
      <c r="BE30">
        <v>0</v>
      </c>
      <c r="BF30">
        <v>1</v>
      </c>
      <c r="BG30">
        <v>0</v>
      </c>
      <c r="BH30" t="s">
        <v>580</v>
      </c>
    </row>
    <row r="31" spans="1:60" x14ac:dyDescent="0.35">
      <c r="A31" t="s">
        <v>223</v>
      </c>
      <c r="B31" s="1">
        <v>43282</v>
      </c>
      <c r="C31" s="1">
        <v>44317</v>
      </c>
      <c r="D31">
        <v>1</v>
      </c>
      <c r="E31">
        <v>1</v>
      </c>
      <c r="F31">
        <v>0</v>
      </c>
      <c r="G31">
        <v>0</v>
      </c>
      <c r="H31">
        <v>1</v>
      </c>
      <c r="I31">
        <v>1</v>
      </c>
      <c r="J31">
        <v>1</v>
      </c>
      <c r="K31">
        <v>0</v>
      </c>
      <c r="L31">
        <v>0</v>
      </c>
      <c r="M31">
        <v>1</v>
      </c>
      <c r="N31">
        <v>0</v>
      </c>
      <c r="O31">
        <v>0</v>
      </c>
      <c r="P31">
        <v>1</v>
      </c>
      <c r="Q31">
        <v>0</v>
      </c>
      <c r="R31" t="s">
        <v>580</v>
      </c>
      <c r="S31" t="s">
        <v>580</v>
      </c>
      <c r="T31" t="s">
        <v>580</v>
      </c>
      <c r="U31">
        <v>8</v>
      </c>
      <c r="V31">
        <v>0</v>
      </c>
      <c r="W31">
        <v>0</v>
      </c>
      <c r="X31">
        <v>0</v>
      </c>
      <c r="Y31">
        <v>0</v>
      </c>
      <c r="Z31">
        <v>0</v>
      </c>
      <c r="AA31">
        <v>0</v>
      </c>
      <c r="AB31">
        <v>0</v>
      </c>
      <c r="AC31">
        <v>1</v>
      </c>
      <c r="AD31">
        <v>0</v>
      </c>
      <c r="AE31">
        <v>1</v>
      </c>
      <c r="AF31">
        <v>1</v>
      </c>
      <c r="AG31">
        <v>1</v>
      </c>
      <c r="AH31">
        <v>1</v>
      </c>
      <c r="AI31">
        <v>1</v>
      </c>
      <c r="AJ31">
        <v>1</v>
      </c>
      <c r="AK31">
        <v>1</v>
      </c>
      <c r="AL31">
        <v>0</v>
      </c>
      <c r="AM31">
        <v>1</v>
      </c>
      <c r="AN31">
        <v>1</v>
      </c>
      <c r="AO31">
        <v>1</v>
      </c>
      <c r="AP31">
        <v>0</v>
      </c>
      <c r="AQ31">
        <v>0</v>
      </c>
      <c r="AR31">
        <v>1</v>
      </c>
      <c r="AS31">
        <v>0</v>
      </c>
      <c r="AT31">
        <v>0</v>
      </c>
      <c r="AU31">
        <v>1</v>
      </c>
      <c r="AV31">
        <v>0</v>
      </c>
      <c r="AW31">
        <v>0</v>
      </c>
      <c r="AX31">
        <v>0</v>
      </c>
      <c r="AY31">
        <v>0</v>
      </c>
      <c r="AZ31">
        <v>1</v>
      </c>
      <c r="BA31">
        <v>0</v>
      </c>
      <c r="BB31">
        <v>0</v>
      </c>
      <c r="BC31">
        <v>0</v>
      </c>
      <c r="BD31">
        <v>0</v>
      </c>
      <c r="BE31">
        <v>0</v>
      </c>
      <c r="BF31">
        <v>1</v>
      </c>
      <c r="BG31">
        <v>0</v>
      </c>
      <c r="BH31" t="s">
        <v>580</v>
      </c>
    </row>
    <row r="32" spans="1:60" x14ac:dyDescent="0.35">
      <c r="A32" t="s">
        <v>234</v>
      </c>
      <c r="B32" s="1">
        <v>42917</v>
      </c>
      <c r="C32" s="1">
        <v>43281</v>
      </c>
      <c r="D32">
        <v>1</v>
      </c>
      <c r="E32">
        <v>1</v>
      </c>
      <c r="F32">
        <v>0</v>
      </c>
      <c r="G32">
        <v>0</v>
      </c>
      <c r="H32">
        <v>1</v>
      </c>
      <c r="I32">
        <v>1</v>
      </c>
      <c r="J32">
        <v>1</v>
      </c>
      <c r="K32">
        <v>0</v>
      </c>
      <c r="L32">
        <v>1</v>
      </c>
      <c r="M32">
        <v>1</v>
      </c>
      <c r="N32">
        <v>1</v>
      </c>
      <c r="O32">
        <v>0</v>
      </c>
      <c r="P32">
        <v>1</v>
      </c>
      <c r="Q32">
        <v>1</v>
      </c>
      <c r="R32">
        <v>1</v>
      </c>
      <c r="S32">
        <v>0</v>
      </c>
      <c r="T32">
        <v>0</v>
      </c>
      <c r="U32">
        <v>3</v>
      </c>
      <c r="V32">
        <v>0</v>
      </c>
      <c r="W32">
        <v>0</v>
      </c>
      <c r="X32">
        <v>0</v>
      </c>
      <c r="Y32">
        <v>0</v>
      </c>
      <c r="Z32">
        <v>0</v>
      </c>
      <c r="AA32">
        <v>1</v>
      </c>
      <c r="AB32">
        <v>0</v>
      </c>
      <c r="AC32">
        <v>1</v>
      </c>
      <c r="AD32">
        <v>0</v>
      </c>
      <c r="AE32">
        <v>1</v>
      </c>
      <c r="AF32">
        <v>1</v>
      </c>
      <c r="AG32">
        <v>0</v>
      </c>
      <c r="AH32">
        <v>1</v>
      </c>
      <c r="AI32">
        <v>0</v>
      </c>
      <c r="AJ32">
        <v>0</v>
      </c>
      <c r="AK32">
        <v>0</v>
      </c>
      <c r="AL32">
        <v>1</v>
      </c>
      <c r="AM32">
        <v>0</v>
      </c>
      <c r="AN32">
        <v>0</v>
      </c>
      <c r="AO32">
        <v>1</v>
      </c>
      <c r="AP32">
        <v>0</v>
      </c>
      <c r="AQ32">
        <v>0</v>
      </c>
      <c r="AR32">
        <v>0</v>
      </c>
      <c r="AS32">
        <v>0</v>
      </c>
      <c r="AT32">
        <v>0</v>
      </c>
      <c r="AU32">
        <v>1</v>
      </c>
      <c r="AV32">
        <v>1</v>
      </c>
      <c r="AW32">
        <v>1</v>
      </c>
      <c r="AX32">
        <v>1</v>
      </c>
      <c r="AY32">
        <v>0</v>
      </c>
      <c r="AZ32">
        <v>0</v>
      </c>
      <c r="BA32">
        <v>1</v>
      </c>
      <c r="BB32">
        <v>0</v>
      </c>
      <c r="BC32">
        <v>0</v>
      </c>
      <c r="BD32">
        <v>1</v>
      </c>
      <c r="BE32">
        <v>1</v>
      </c>
      <c r="BF32">
        <v>0</v>
      </c>
      <c r="BG32">
        <v>1</v>
      </c>
      <c r="BH32">
        <v>1</v>
      </c>
    </row>
    <row r="33" spans="1:60" x14ac:dyDescent="0.35">
      <c r="A33" t="s">
        <v>234</v>
      </c>
      <c r="B33" s="1">
        <v>43282</v>
      </c>
      <c r="C33" s="1">
        <v>44317</v>
      </c>
      <c r="D33">
        <v>1</v>
      </c>
      <c r="E33">
        <v>1</v>
      </c>
      <c r="F33">
        <v>0</v>
      </c>
      <c r="G33">
        <v>0</v>
      </c>
      <c r="H33">
        <v>1</v>
      </c>
      <c r="I33">
        <v>1</v>
      </c>
      <c r="J33">
        <v>1</v>
      </c>
      <c r="K33">
        <v>0</v>
      </c>
      <c r="L33">
        <v>1</v>
      </c>
      <c r="M33">
        <v>1</v>
      </c>
      <c r="N33">
        <v>1</v>
      </c>
      <c r="O33">
        <v>0</v>
      </c>
      <c r="P33">
        <v>1</v>
      </c>
      <c r="Q33">
        <v>1</v>
      </c>
      <c r="R33">
        <v>1</v>
      </c>
      <c r="S33">
        <v>0</v>
      </c>
      <c r="T33">
        <v>0</v>
      </c>
      <c r="U33">
        <v>3</v>
      </c>
      <c r="V33">
        <v>0</v>
      </c>
      <c r="W33">
        <v>0</v>
      </c>
      <c r="X33">
        <v>0</v>
      </c>
      <c r="Y33">
        <v>0</v>
      </c>
      <c r="Z33">
        <v>0</v>
      </c>
      <c r="AA33">
        <v>1</v>
      </c>
      <c r="AB33">
        <v>0</v>
      </c>
      <c r="AC33">
        <v>1</v>
      </c>
      <c r="AD33">
        <v>0</v>
      </c>
      <c r="AE33">
        <v>1</v>
      </c>
      <c r="AF33">
        <v>1</v>
      </c>
      <c r="AG33">
        <v>0</v>
      </c>
      <c r="AH33">
        <v>1</v>
      </c>
      <c r="AI33">
        <v>0</v>
      </c>
      <c r="AJ33">
        <v>0</v>
      </c>
      <c r="AK33">
        <v>0</v>
      </c>
      <c r="AL33">
        <v>1</v>
      </c>
      <c r="AM33">
        <v>0</v>
      </c>
      <c r="AN33">
        <v>0</v>
      </c>
      <c r="AO33">
        <v>1</v>
      </c>
      <c r="AP33">
        <v>0</v>
      </c>
      <c r="AQ33">
        <v>0</v>
      </c>
      <c r="AR33">
        <v>0</v>
      </c>
      <c r="AS33">
        <v>0</v>
      </c>
      <c r="AT33">
        <v>0</v>
      </c>
      <c r="AU33">
        <v>1</v>
      </c>
      <c r="AV33">
        <v>1</v>
      </c>
      <c r="AW33">
        <v>1</v>
      </c>
      <c r="AX33">
        <v>1</v>
      </c>
      <c r="AY33">
        <v>0</v>
      </c>
      <c r="AZ33">
        <v>0</v>
      </c>
      <c r="BA33">
        <v>1</v>
      </c>
      <c r="BB33">
        <v>0</v>
      </c>
      <c r="BC33">
        <v>0</v>
      </c>
      <c r="BD33">
        <v>1</v>
      </c>
      <c r="BE33">
        <v>1</v>
      </c>
      <c r="BF33">
        <v>0</v>
      </c>
      <c r="BG33">
        <v>1</v>
      </c>
      <c r="BH33">
        <v>1</v>
      </c>
    </row>
    <row r="34" spans="1:60" x14ac:dyDescent="0.35">
      <c r="A34" t="s">
        <v>247</v>
      </c>
      <c r="B34" s="1">
        <v>42179</v>
      </c>
      <c r="C34" s="1">
        <v>43642</v>
      </c>
      <c r="D34">
        <v>1</v>
      </c>
      <c r="E34">
        <v>1</v>
      </c>
      <c r="F34">
        <v>0</v>
      </c>
      <c r="G34">
        <v>0</v>
      </c>
      <c r="H34">
        <v>1</v>
      </c>
      <c r="I34">
        <v>1</v>
      </c>
      <c r="J34">
        <v>1</v>
      </c>
      <c r="K34">
        <v>0</v>
      </c>
      <c r="L34">
        <v>0</v>
      </c>
      <c r="M34">
        <v>1</v>
      </c>
      <c r="N34">
        <v>1</v>
      </c>
      <c r="O34">
        <v>1</v>
      </c>
      <c r="P34">
        <v>0</v>
      </c>
      <c r="Q34">
        <v>0</v>
      </c>
      <c r="R34" t="s">
        <v>580</v>
      </c>
      <c r="S34" t="s">
        <v>580</v>
      </c>
      <c r="T34" t="s">
        <v>580</v>
      </c>
      <c r="U34">
        <v>6</v>
      </c>
      <c r="V34">
        <v>1</v>
      </c>
      <c r="W34">
        <v>1</v>
      </c>
      <c r="X34">
        <v>0</v>
      </c>
      <c r="Y34">
        <v>0</v>
      </c>
      <c r="Z34">
        <v>0</v>
      </c>
      <c r="AA34">
        <v>0</v>
      </c>
      <c r="AB34">
        <v>0</v>
      </c>
      <c r="AC34">
        <v>0</v>
      </c>
      <c r="AD34">
        <v>0</v>
      </c>
      <c r="AE34">
        <v>1</v>
      </c>
      <c r="AF34">
        <v>1</v>
      </c>
      <c r="AG34">
        <v>0</v>
      </c>
      <c r="AH34">
        <v>1</v>
      </c>
      <c r="AI34">
        <v>1</v>
      </c>
      <c r="AJ34">
        <v>1</v>
      </c>
      <c r="AK34">
        <v>0</v>
      </c>
      <c r="AL34">
        <v>1</v>
      </c>
      <c r="AM34">
        <v>1</v>
      </c>
      <c r="AN34">
        <v>0</v>
      </c>
      <c r="AO34">
        <v>1</v>
      </c>
      <c r="AP34">
        <v>1</v>
      </c>
      <c r="AQ34">
        <v>1</v>
      </c>
      <c r="AR34">
        <v>0</v>
      </c>
      <c r="AS34">
        <v>0</v>
      </c>
      <c r="AT34">
        <v>0</v>
      </c>
      <c r="AU34">
        <v>1</v>
      </c>
      <c r="AV34">
        <v>1</v>
      </c>
      <c r="AW34">
        <v>1</v>
      </c>
      <c r="AX34">
        <v>1</v>
      </c>
      <c r="AY34">
        <v>0</v>
      </c>
      <c r="AZ34">
        <v>0</v>
      </c>
      <c r="BA34">
        <v>0</v>
      </c>
      <c r="BB34">
        <v>0</v>
      </c>
      <c r="BC34">
        <v>0</v>
      </c>
      <c r="BD34">
        <v>0</v>
      </c>
      <c r="BE34">
        <v>0</v>
      </c>
      <c r="BF34">
        <v>1</v>
      </c>
      <c r="BG34">
        <v>0</v>
      </c>
      <c r="BH34" t="s">
        <v>580</v>
      </c>
    </row>
    <row r="35" spans="1:60" x14ac:dyDescent="0.35">
      <c r="A35" t="s">
        <v>247</v>
      </c>
      <c r="B35" s="1">
        <v>43643</v>
      </c>
      <c r="C35" s="1">
        <v>44317</v>
      </c>
      <c r="D35">
        <v>1</v>
      </c>
      <c r="E35">
        <v>1</v>
      </c>
      <c r="F35">
        <v>0</v>
      </c>
      <c r="G35">
        <v>0</v>
      </c>
      <c r="H35">
        <v>1</v>
      </c>
      <c r="I35">
        <v>1</v>
      </c>
      <c r="J35">
        <v>1</v>
      </c>
      <c r="K35">
        <v>0</v>
      </c>
      <c r="L35">
        <v>0</v>
      </c>
      <c r="M35">
        <v>1</v>
      </c>
      <c r="N35">
        <v>1</v>
      </c>
      <c r="O35">
        <v>1</v>
      </c>
      <c r="P35">
        <v>0</v>
      </c>
      <c r="Q35">
        <v>0</v>
      </c>
      <c r="R35" t="s">
        <v>580</v>
      </c>
      <c r="S35" t="s">
        <v>580</v>
      </c>
      <c r="T35" t="s">
        <v>580</v>
      </c>
      <c r="U35">
        <v>6</v>
      </c>
      <c r="V35">
        <v>1</v>
      </c>
      <c r="W35">
        <v>1</v>
      </c>
      <c r="X35">
        <v>0</v>
      </c>
      <c r="Y35">
        <v>0</v>
      </c>
      <c r="Z35">
        <v>0</v>
      </c>
      <c r="AA35">
        <v>0</v>
      </c>
      <c r="AB35">
        <v>0</v>
      </c>
      <c r="AC35">
        <v>0</v>
      </c>
      <c r="AD35">
        <v>0</v>
      </c>
      <c r="AE35">
        <v>1</v>
      </c>
      <c r="AF35">
        <v>1</v>
      </c>
      <c r="AG35">
        <v>0</v>
      </c>
      <c r="AH35">
        <v>1</v>
      </c>
      <c r="AI35">
        <v>1</v>
      </c>
      <c r="AJ35">
        <v>1</v>
      </c>
      <c r="AK35">
        <v>0</v>
      </c>
      <c r="AL35">
        <v>1</v>
      </c>
      <c r="AM35">
        <v>1</v>
      </c>
      <c r="AN35">
        <v>0</v>
      </c>
      <c r="AO35">
        <v>1</v>
      </c>
      <c r="AP35">
        <v>1</v>
      </c>
      <c r="AQ35">
        <v>1</v>
      </c>
      <c r="AR35">
        <v>0</v>
      </c>
      <c r="AS35">
        <v>0</v>
      </c>
      <c r="AT35">
        <v>0</v>
      </c>
      <c r="AU35">
        <v>1</v>
      </c>
      <c r="AV35">
        <v>1</v>
      </c>
      <c r="AW35">
        <v>1</v>
      </c>
      <c r="AX35">
        <v>1</v>
      </c>
      <c r="AY35">
        <v>0</v>
      </c>
      <c r="AZ35">
        <v>0</v>
      </c>
      <c r="BA35">
        <v>0</v>
      </c>
      <c r="BB35">
        <v>0</v>
      </c>
      <c r="BC35">
        <v>0</v>
      </c>
      <c r="BD35">
        <v>0</v>
      </c>
      <c r="BE35">
        <v>0</v>
      </c>
      <c r="BF35">
        <v>1</v>
      </c>
      <c r="BG35">
        <v>0</v>
      </c>
      <c r="BH35" t="s">
        <v>580</v>
      </c>
    </row>
    <row r="36" spans="1:60" x14ac:dyDescent="0.35">
      <c r="A36" t="s">
        <v>261</v>
      </c>
      <c r="B36" s="1">
        <v>42948</v>
      </c>
      <c r="C36" s="1">
        <v>43312</v>
      </c>
      <c r="D36">
        <v>1</v>
      </c>
      <c r="E36">
        <v>1</v>
      </c>
      <c r="F36">
        <v>0</v>
      </c>
      <c r="G36">
        <v>0</v>
      </c>
      <c r="H36">
        <v>1</v>
      </c>
      <c r="I36">
        <v>1</v>
      </c>
      <c r="J36">
        <v>1</v>
      </c>
      <c r="K36">
        <v>0</v>
      </c>
      <c r="L36">
        <v>0</v>
      </c>
      <c r="M36">
        <v>0</v>
      </c>
      <c r="N36" t="s">
        <v>580</v>
      </c>
      <c r="O36" t="s">
        <v>580</v>
      </c>
      <c r="P36" t="s">
        <v>580</v>
      </c>
      <c r="Q36">
        <v>1</v>
      </c>
      <c r="R36">
        <v>1</v>
      </c>
      <c r="S36">
        <v>0</v>
      </c>
      <c r="T36">
        <v>0</v>
      </c>
      <c r="U36">
        <v>5</v>
      </c>
      <c r="V36">
        <v>0</v>
      </c>
      <c r="W36">
        <v>0</v>
      </c>
      <c r="X36">
        <v>0</v>
      </c>
      <c r="Y36">
        <v>0</v>
      </c>
      <c r="Z36">
        <v>0</v>
      </c>
      <c r="AA36">
        <v>0</v>
      </c>
      <c r="AB36">
        <v>0</v>
      </c>
      <c r="AC36">
        <v>1</v>
      </c>
      <c r="AD36">
        <v>0</v>
      </c>
      <c r="AE36">
        <v>1</v>
      </c>
      <c r="AF36">
        <v>1</v>
      </c>
      <c r="AG36">
        <v>0</v>
      </c>
      <c r="AH36">
        <v>1</v>
      </c>
      <c r="AI36">
        <v>0</v>
      </c>
      <c r="AJ36">
        <v>0</v>
      </c>
      <c r="AK36">
        <v>0</v>
      </c>
      <c r="AL36">
        <v>0</v>
      </c>
      <c r="AM36">
        <v>0</v>
      </c>
      <c r="AN36">
        <v>0</v>
      </c>
      <c r="AO36">
        <v>1</v>
      </c>
      <c r="AP36">
        <v>1</v>
      </c>
      <c r="AQ36">
        <v>0</v>
      </c>
      <c r="AR36">
        <v>0</v>
      </c>
      <c r="AS36">
        <v>0</v>
      </c>
      <c r="AT36">
        <v>0</v>
      </c>
      <c r="AU36">
        <v>1</v>
      </c>
      <c r="AV36">
        <v>1</v>
      </c>
      <c r="AW36">
        <v>0</v>
      </c>
      <c r="AX36">
        <v>0</v>
      </c>
      <c r="AY36">
        <v>1</v>
      </c>
      <c r="AZ36">
        <v>0</v>
      </c>
      <c r="BA36">
        <v>1</v>
      </c>
      <c r="BB36">
        <v>1</v>
      </c>
      <c r="BC36">
        <v>1</v>
      </c>
      <c r="BD36">
        <v>1</v>
      </c>
      <c r="BE36">
        <v>1</v>
      </c>
      <c r="BF36">
        <v>0</v>
      </c>
      <c r="BG36">
        <v>1</v>
      </c>
      <c r="BH36">
        <v>1</v>
      </c>
    </row>
    <row r="37" spans="1:60" x14ac:dyDescent="0.35">
      <c r="A37" t="s">
        <v>261</v>
      </c>
      <c r="B37" s="1">
        <v>43313</v>
      </c>
      <c r="C37" s="1">
        <v>43626</v>
      </c>
      <c r="D37">
        <v>1</v>
      </c>
      <c r="E37">
        <v>1</v>
      </c>
      <c r="F37">
        <v>0</v>
      </c>
      <c r="G37">
        <v>0</v>
      </c>
      <c r="H37">
        <v>1</v>
      </c>
      <c r="I37">
        <v>1</v>
      </c>
      <c r="J37">
        <v>1</v>
      </c>
      <c r="K37">
        <v>0</v>
      </c>
      <c r="L37">
        <v>0</v>
      </c>
      <c r="M37">
        <v>0</v>
      </c>
      <c r="N37" t="s">
        <v>580</v>
      </c>
      <c r="O37" t="s">
        <v>580</v>
      </c>
      <c r="P37" t="s">
        <v>580</v>
      </c>
      <c r="Q37">
        <v>1</v>
      </c>
      <c r="R37">
        <v>1</v>
      </c>
      <c r="S37">
        <v>0</v>
      </c>
      <c r="T37">
        <v>0</v>
      </c>
      <c r="U37">
        <v>5</v>
      </c>
      <c r="V37">
        <v>0</v>
      </c>
      <c r="W37">
        <v>0</v>
      </c>
      <c r="X37">
        <v>0</v>
      </c>
      <c r="Y37">
        <v>0</v>
      </c>
      <c r="Z37">
        <v>0</v>
      </c>
      <c r="AA37">
        <v>0</v>
      </c>
      <c r="AB37">
        <v>0</v>
      </c>
      <c r="AC37">
        <v>1</v>
      </c>
      <c r="AD37">
        <v>0</v>
      </c>
      <c r="AE37">
        <v>1</v>
      </c>
      <c r="AF37">
        <v>1</v>
      </c>
      <c r="AG37">
        <v>0</v>
      </c>
      <c r="AH37">
        <v>1</v>
      </c>
      <c r="AI37">
        <v>0</v>
      </c>
      <c r="AJ37">
        <v>0</v>
      </c>
      <c r="AK37">
        <v>0</v>
      </c>
      <c r="AL37">
        <v>0</v>
      </c>
      <c r="AM37">
        <v>0</v>
      </c>
      <c r="AN37">
        <v>0</v>
      </c>
      <c r="AO37">
        <v>1</v>
      </c>
      <c r="AP37">
        <v>1</v>
      </c>
      <c r="AQ37">
        <v>0</v>
      </c>
      <c r="AR37">
        <v>0</v>
      </c>
      <c r="AS37">
        <v>0</v>
      </c>
      <c r="AT37">
        <v>0</v>
      </c>
      <c r="AU37">
        <v>1</v>
      </c>
      <c r="AV37">
        <v>1</v>
      </c>
      <c r="AW37">
        <v>0</v>
      </c>
      <c r="AX37">
        <v>0</v>
      </c>
      <c r="AY37">
        <v>1</v>
      </c>
      <c r="AZ37">
        <v>0</v>
      </c>
      <c r="BA37">
        <v>1</v>
      </c>
      <c r="BB37">
        <v>1</v>
      </c>
      <c r="BC37">
        <v>1</v>
      </c>
      <c r="BD37">
        <v>1</v>
      </c>
      <c r="BE37">
        <v>1</v>
      </c>
      <c r="BF37">
        <v>0</v>
      </c>
      <c r="BG37">
        <v>1</v>
      </c>
      <c r="BH37">
        <v>1</v>
      </c>
    </row>
    <row r="38" spans="1:60" x14ac:dyDescent="0.35">
      <c r="A38" t="s">
        <v>261</v>
      </c>
      <c r="B38" s="1">
        <v>43627</v>
      </c>
      <c r="C38" s="1">
        <v>44317</v>
      </c>
      <c r="D38">
        <v>1</v>
      </c>
      <c r="E38">
        <v>1</v>
      </c>
      <c r="F38">
        <v>0</v>
      </c>
      <c r="G38">
        <v>0</v>
      </c>
      <c r="H38">
        <v>1</v>
      </c>
      <c r="I38">
        <v>1</v>
      </c>
      <c r="J38">
        <v>1</v>
      </c>
      <c r="K38">
        <v>0</v>
      </c>
      <c r="L38">
        <v>0</v>
      </c>
      <c r="M38">
        <v>0</v>
      </c>
      <c r="N38" t="s">
        <v>580</v>
      </c>
      <c r="O38" t="s">
        <v>580</v>
      </c>
      <c r="P38" t="s">
        <v>580</v>
      </c>
      <c r="Q38">
        <v>1</v>
      </c>
      <c r="R38">
        <v>1</v>
      </c>
      <c r="S38">
        <v>0</v>
      </c>
      <c r="T38">
        <v>0</v>
      </c>
      <c r="U38">
        <v>5</v>
      </c>
      <c r="V38">
        <v>0</v>
      </c>
      <c r="W38">
        <v>0</v>
      </c>
      <c r="X38">
        <v>0</v>
      </c>
      <c r="Y38">
        <v>0</v>
      </c>
      <c r="Z38">
        <v>0</v>
      </c>
      <c r="AA38">
        <v>0</v>
      </c>
      <c r="AB38">
        <v>0</v>
      </c>
      <c r="AC38">
        <v>1</v>
      </c>
      <c r="AD38">
        <v>0</v>
      </c>
      <c r="AE38">
        <v>1</v>
      </c>
      <c r="AF38">
        <v>1</v>
      </c>
      <c r="AG38">
        <v>0</v>
      </c>
      <c r="AH38">
        <v>1</v>
      </c>
      <c r="AI38">
        <v>0</v>
      </c>
      <c r="AJ38">
        <v>0</v>
      </c>
      <c r="AK38">
        <v>0</v>
      </c>
      <c r="AL38">
        <v>0</v>
      </c>
      <c r="AM38">
        <v>0</v>
      </c>
      <c r="AN38">
        <v>0</v>
      </c>
      <c r="AO38">
        <v>1</v>
      </c>
      <c r="AP38">
        <v>1</v>
      </c>
      <c r="AQ38">
        <v>0</v>
      </c>
      <c r="AR38">
        <v>0</v>
      </c>
      <c r="AS38">
        <v>0</v>
      </c>
      <c r="AT38">
        <v>0</v>
      </c>
      <c r="AU38">
        <v>1</v>
      </c>
      <c r="AV38">
        <v>1</v>
      </c>
      <c r="AW38">
        <v>0</v>
      </c>
      <c r="AX38">
        <v>0</v>
      </c>
      <c r="AY38">
        <v>1</v>
      </c>
      <c r="AZ38">
        <v>0</v>
      </c>
      <c r="BA38">
        <v>1</v>
      </c>
      <c r="BB38">
        <v>1</v>
      </c>
      <c r="BC38">
        <v>1</v>
      </c>
      <c r="BD38">
        <v>1</v>
      </c>
      <c r="BE38">
        <v>1</v>
      </c>
      <c r="BF38">
        <v>0</v>
      </c>
      <c r="BG38">
        <v>1</v>
      </c>
      <c r="BH38">
        <v>1</v>
      </c>
    </row>
    <row r="39" spans="1:60" x14ac:dyDescent="0.35">
      <c r="A39" t="s">
        <v>270</v>
      </c>
      <c r="B39" s="1">
        <v>42187</v>
      </c>
      <c r="C39" s="1">
        <v>43312</v>
      </c>
      <c r="D39">
        <v>1</v>
      </c>
      <c r="E39">
        <v>0</v>
      </c>
      <c r="F39">
        <v>0</v>
      </c>
      <c r="G39">
        <v>1</v>
      </c>
      <c r="H39">
        <v>1</v>
      </c>
      <c r="I39">
        <v>1</v>
      </c>
      <c r="J39">
        <v>1</v>
      </c>
      <c r="K39">
        <v>0</v>
      </c>
      <c r="L39">
        <v>0</v>
      </c>
      <c r="M39">
        <v>0</v>
      </c>
      <c r="N39" t="s">
        <v>580</v>
      </c>
      <c r="O39" t="s">
        <v>580</v>
      </c>
      <c r="P39" t="s">
        <v>580</v>
      </c>
      <c r="Q39">
        <v>1</v>
      </c>
      <c r="R39">
        <v>1</v>
      </c>
      <c r="S39">
        <v>0</v>
      </c>
      <c r="T39">
        <v>0</v>
      </c>
      <c r="U39">
        <v>4</v>
      </c>
      <c r="V39">
        <v>0</v>
      </c>
      <c r="W39">
        <v>1</v>
      </c>
      <c r="X39">
        <v>1</v>
      </c>
      <c r="Y39">
        <v>1</v>
      </c>
      <c r="Z39">
        <v>0</v>
      </c>
      <c r="AA39">
        <v>1</v>
      </c>
      <c r="AB39">
        <v>0</v>
      </c>
      <c r="AC39">
        <v>0</v>
      </c>
      <c r="AD39">
        <v>0</v>
      </c>
      <c r="AE39">
        <v>1</v>
      </c>
      <c r="AF39">
        <v>1</v>
      </c>
      <c r="AG39">
        <v>0</v>
      </c>
      <c r="AH39">
        <v>1</v>
      </c>
      <c r="AI39">
        <v>0</v>
      </c>
      <c r="AJ39">
        <v>1</v>
      </c>
      <c r="AK39">
        <v>1</v>
      </c>
      <c r="AL39">
        <v>0</v>
      </c>
      <c r="AM39">
        <v>0</v>
      </c>
      <c r="AN39">
        <v>0</v>
      </c>
      <c r="AO39">
        <v>1</v>
      </c>
      <c r="AP39">
        <v>0</v>
      </c>
      <c r="AQ39">
        <v>1</v>
      </c>
      <c r="AR39">
        <v>0</v>
      </c>
      <c r="AS39">
        <v>0</v>
      </c>
      <c r="AT39">
        <v>0</v>
      </c>
      <c r="AU39">
        <v>1</v>
      </c>
      <c r="AV39">
        <v>0</v>
      </c>
      <c r="AW39">
        <v>0</v>
      </c>
      <c r="AX39">
        <v>1</v>
      </c>
      <c r="AY39">
        <v>0</v>
      </c>
      <c r="AZ39">
        <v>0</v>
      </c>
      <c r="BA39">
        <v>1</v>
      </c>
      <c r="BB39">
        <v>0</v>
      </c>
      <c r="BC39">
        <v>0</v>
      </c>
      <c r="BD39">
        <v>1</v>
      </c>
      <c r="BE39">
        <v>1</v>
      </c>
      <c r="BF39">
        <v>0</v>
      </c>
      <c r="BG39">
        <v>1</v>
      </c>
      <c r="BH39">
        <v>1</v>
      </c>
    </row>
    <row r="40" spans="1:60" x14ac:dyDescent="0.35">
      <c r="A40" t="s">
        <v>270</v>
      </c>
      <c r="B40" s="1">
        <v>43313</v>
      </c>
      <c r="C40" s="1">
        <v>43708</v>
      </c>
      <c r="D40">
        <v>1</v>
      </c>
      <c r="E40">
        <v>0</v>
      </c>
      <c r="F40">
        <v>0</v>
      </c>
      <c r="G40">
        <v>1</v>
      </c>
      <c r="H40">
        <v>1</v>
      </c>
      <c r="I40">
        <v>1</v>
      </c>
      <c r="J40">
        <v>1</v>
      </c>
      <c r="K40">
        <v>0</v>
      </c>
      <c r="L40">
        <v>0</v>
      </c>
      <c r="M40">
        <v>0</v>
      </c>
      <c r="N40" t="s">
        <v>580</v>
      </c>
      <c r="O40" t="s">
        <v>580</v>
      </c>
      <c r="P40" t="s">
        <v>580</v>
      </c>
      <c r="Q40">
        <v>1</v>
      </c>
      <c r="R40">
        <v>1</v>
      </c>
      <c r="S40">
        <v>0</v>
      </c>
      <c r="T40">
        <v>0</v>
      </c>
      <c r="U40">
        <v>4</v>
      </c>
      <c r="V40">
        <v>0</v>
      </c>
      <c r="W40">
        <v>1</v>
      </c>
      <c r="X40">
        <v>1</v>
      </c>
      <c r="Y40">
        <v>1</v>
      </c>
      <c r="Z40">
        <v>0</v>
      </c>
      <c r="AA40">
        <v>1</v>
      </c>
      <c r="AB40">
        <v>0</v>
      </c>
      <c r="AC40">
        <v>0</v>
      </c>
      <c r="AD40">
        <v>0</v>
      </c>
      <c r="AE40">
        <v>1</v>
      </c>
      <c r="AF40">
        <v>1</v>
      </c>
      <c r="AG40">
        <v>0</v>
      </c>
      <c r="AH40">
        <v>1</v>
      </c>
      <c r="AI40">
        <v>0</v>
      </c>
      <c r="AJ40">
        <v>1</v>
      </c>
      <c r="AK40">
        <v>1</v>
      </c>
      <c r="AL40">
        <v>0</v>
      </c>
      <c r="AM40">
        <v>0</v>
      </c>
      <c r="AN40">
        <v>0</v>
      </c>
      <c r="AO40">
        <v>1</v>
      </c>
      <c r="AP40">
        <v>0</v>
      </c>
      <c r="AQ40">
        <v>1</v>
      </c>
      <c r="AR40">
        <v>0</v>
      </c>
      <c r="AS40">
        <v>0</v>
      </c>
      <c r="AT40">
        <v>0</v>
      </c>
      <c r="AU40">
        <v>1</v>
      </c>
      <c r="AV40">
        <v>1</v>
      </c>
      <c r="AW40">
        <v>0</v>
      </c>
      <c r="AX40">
        <v>1</v>
      </c>
      <c r="AY40">
        <v>0</v>
      </c>
      <c r="AZ40">
        <v>0</v>
      </c>
      <c r="BA40">
        <v>1</v>
      </c>
      <c r="BB40">
        <v>0</v>
      </c>
      <c r="BC40">
        <v>0</v>
      </c>
      <c r="BD40">
        <v>1</v>
      </c>
      <c r="BE40">
        <v>1</v>
      </c>
      <c r="BF40">
        <v>0</v>
      </c>
      <c r="BG40">
        <v>1</v>
      </c>
      <c r="BH40">
        <v>1</v>
      </c>
    </row>
    <row r="41" spans="1:60" x14ac:dyDescent="0.35">
      <c r="A41" t="s">
        <v>270</v>
      </c>
      <c r="B41" s="1">
        <v>43709</v>
      </c>
      <c r="C41" s="1">
        <v>43907</v>
      </c>
      <c r="D41">
        <v>1</v>
      </c>
      <c r="E41">
        <v>0</v>
      </c>
      <c r="F41">
        <v>0</v>
      </c>
      <c r="G41">
        <v>1</v>
      </c>
      <c r="H41">
        <v>1</v>
      </c>
      <c r="I41">
        <v>1</v>
      </c>
      <c r="J41">
        <v>1</v>
      </c>
      <c r="K41">
        <v>0</v>
      </c>
      <c r="L41">
        <v>0</v>
      </c>
      <c r="M41">
        <v>0</v>
      </c>
      <c r="N41" t="s">
        <v>580</v>
      </c>
      <c r="O41" t="s">
        <v>580</v>
      </c>
      <c r="P41" t="s">
        <v>580</v>
      </c>
      <c r="Q41">
        <v>1</v>
      </c>
      <c r="R41">
        <v>1</v>
      </c>
      <c r="S41">
        <v>0</v>
      </c>
      <c r="T41">
        <v>0</v>
      </c>
      <c r="U41">
        <v>4</v>
      </c>
      <c r="V41">
        <v>0</v>
      </c>
      <c r="W41">
        <v>1</v>
      </c>
      <c r="X41">
        <v>1</v>
      </c>
      <c r="Y41">
        <v>1</v>
      </c>
      <c r="Z41">
        <v>0</v>
      </c>
      <c r="AA41">
        <v>1</v>
      </c>
      <c r="AB41">
        <v>0</v>
      </c>
      <c r="AC41">
        <v>0</v>
      </c>
      <c r="AD41">
        <v>0</v>
      </c>
      <c r="AE41">
        <v>1</v>
      </c>
      <c r="AF41">
        <v>1</v>
      </c>
      <c r="AG41">
        <v>0</v>
      </c>
      <c r="AH41">
        <v>1</v>
      </c>
      <c r="AI41">
        <v>0</v>
      </c>
      <c r="AJ41">
        <v>1</v>
      </c>
      <c r="AK41">
        <v>1</v>
      </c>
      <c r="AL41">
        <v>0</v>
      </c>
      <c r="AM41">
        <v>0</v>
      </c>
      <c r="AN41">
        <v>0</v>
      </c>
      <c r="AO41">
        <v>1</v>
      </c>
      <c r="AP41">
        <v>0</v>
      </c>
      <c r="AQ41">
        <v>1</v>
      </c>
      <c r="AR41">
        <v>0</v>
      </c>
      <c r="AS41">
        <v>0</v>
      </c>
      <c r="AT41">
        <v>0</v>
      </c>
      <c r="AU41">
        <v>1</v>
      </c>
      <c r="AV41">
        <v>1</v>
      </c>
      <c r="AW41">
        <v>0</v>
      </c>
      <c r="AX41">
        <v>1</v>
      </c>
      <c r="AY41">
        <v>0</v>
      </c>
      <c r="AZ41">
        <v>0</v>
      </c>
      <c r="BA41">
        <v>1</v>
      </c>
      <c r="BB41">
        <v>0</v>
      </c>
      <c r="BC41">
        <v>0</v>
      </c>
      <c r="BD41">
        <v>1</v>
      </c>
      <c r="BE41">
        <v>1</v>
      </c>
      <c r="BF41">
        <v>0</v>
      </c>
      <c r="BG41">
        <v>1</v>
      </c>
      <c r="BH41">
        <v>1</v>
      </c>
    </row>
    <row r="42" spans="1:60" x14ac:dyDescent="0.35">
      <c r="A42" t="s">
        <v>270</v>
      </c>
      <c r="B42" s="1">
        <v>43908</v>
      </c>
      <c r="C42" s="1">
        <v>44012</v>
      </c>
      <c r="D42">
        <v>1</v>
      </c>
      <c r="E42">
        <v>0</v>
      </c>
      <c r="F42">
        <v>0</v>
      </c>
      <c r="G42">
        <v>1</v>
      </c>
      <c r="H42">
        <v>1</v>
      </c>
      <c r="I42">
        <v>1</v>
      </c>
      <c r="J42">
        <v>1</v>
      </c>
      <c r="K42">
        <v>0</v>
      </c>
      <c r="L42">
        <v>0</v>
      </c>
      <c r="M42">
        <v>0</v>
      </c>
      <c r="N42" t="s">
        <v>580</v>
      </c>
      <c r="O42" t="s">
        <v>580</v>
      </c>
      <c r="P42" t="s">
        <v>580</v>
      </c>
      <c r="Q42">
        <v>1</v>
      </c>
      <c r="R42">
        <v>1</v>
      </c>
      <c r="S42">
        <v>0</v>
      </c>
      <c r="T42">
        <v>0</v>
      </c>
      <c r="U42">
        <v>4</v>
      </c>
      <c r="V42">
        <v>0</v>
      </c>
      <c r="W42">
        <v>1</v>
      </c>
      <c r="X42">
        <v>1</v>
      </c>
      <c r="Y42">
        <v>1</v>
      </c>
      <c r="Z42">
        <v>0</v>
      </c>
      <c r="AA42">
        <v>1</v>
      </c>
      <c r="AB42">
        <v>0</v>
      </c>
      <c r="AC42">
        <v>0</v>
      </c>
      <c r="AD42">
        <v>0</v>
      </c>
      <c r="AE42">
        <v>1</v>
      </c>
      <c r="AF42">
        <v>1</v>
      </c>
      <c r="AG42">
        <v>0</v>
      </c>
      <c r="AH42">
        <v>1</v>
      </c>
      <c r="AI42">
        <v>0</v>
      </c>
      <c r="AJ42">
        <v>1</v>
      </c>
      <c r="AK42">
        <v>1</v>
      </c>
      <c r="AL42">
        <v>0</v>
      </c>
      <c r="AM42">
        <v>0</v>
      </c>
      <c r="AN42">
        <v>0</v>
      </c>
      <c r="AO42">
        <v>1</v>
      </c>
      <c r="AP42">
        <v>0</v>
      </c>
      <c r="AQ42">
        <v>1</v>
      </c>
      <c r="AR42">
        <v>0</v>
      </c>
      <c r="AS42">
        <v>0</v>
      </c>
      <c r="AT42">
        <v>0</v>
      </c>
      <c r="AU42">
        <v>1</v>
      </c>
      <c r="AV42">
        <v>1</v>
      </c>
      <c r="AW42">
        <v>0</v>
      </c>
      <c r="AX42">
        <v>1</v>
      </c>
      <c r="AY42">
        <v>0</v>
      </c>
      <c r="AZ42">
        <v>0</v>
      </c>
      <c r="BA42">
        <v>1</v>
      </c>
      <c r="BB42">
        <v>0</v>
      </c>
      <c r="BC42">
        <v>0</v>
      </c>
      <c r="BD42">
        <v>1</v>
      </c>
      <c r="BE42">
        <v>1</v>
      </c>
      <c r="BF42">
        <v>0</v>
      </c>
      <c r="BG42">
        <v>1</v>
      </c>
      <c r="BH42">
        <v>1</v>
      </c>
    </row>
    <row r="43" spans="1:60" x14ac:dyDescent="0.35">
      <c r="A43" t="s">
        <v>270</v>
      </c>
      <c r="B43" s="1">
        <v>44013</v>
      </c>
      <c r="C43" s="1">
        <v>44104</v>
      </c>
      <c r="D43">
        <v>1</v>
      </c>
      <c r="E43">
        <v>0</v>
      </c>
      <c r="F43">
        <v>0</v>
      </c>
      <c r="G43">
        <v>1</v>
      </c>
      <c r="H43">
        <v>1</v>
      </c>
      <c r="I43">
        <v>1</v>
      </c>
      <c r="J43">
        <v>1</v>
      </c>
      <c r="K43">
        <v>0</v>
      </c>
      <c r="L43">
        <v>0</v>
      </c>
      <c r="M43">
        <v>0</v>
      </c>
      <c r="N43" t="s">
        <v>580</v>
      </c>
      <c r="O43" t="s">
        <v>580</v>
      </c>
      <c r="P43" t="s">
        <v>580</v>
      </c>
      <c r="Q43">
        <v>1</v>
      </c>
      <c r="R43">
        <v>1</v>
      </c>
      <c r="S43">
        <v>0</v>
      </c>
      <c r="T43">
        <v>0</v>
      </c>
      <c r="U43">
        <v>4</v>
      </c>
      <c r="V43">
        <v>0</v>
      </c>
      <c r="W43">
        <v>1</v>
      </c>
      <c r="X43">
        <v>1</v>
      </c>
      <c r="Y43">
        <v>1</v>
      </c>
      <c r="Z43">
        <v>0</v>
      </c>
      <c r="AA43">
        <v>1</v>
      </c>
      <c r="AB43">
        <v>0</v>
      </c>
      <c r="AC43">
        <v>0</v>
      </c>
      <c r="AD43">
        <v>0</v>
      </c>
      <c r="AE43">
        <v>1</v>
      </c>
      <c r="AF43">
        <v>1</v>
      </c>
      <c r="AG43">
        <v>0</v>
      </c>
      <c r="AH43">
        <v>1</v>
      </c>
      <c r="AI43">
        <v>0</v>
      </c>
      <c r="AJ43">
        <v>1</v>
      </c>
      <c r="AK43">
        <v>1</v>
      </c>
      <c r="AL43">
        <v>0</v>
      </c>
      <c r="AM43">
        <v>0</v>
      </c>
      <c r="AN43">
        <v>0</v>
      </c>
      <c r="AO43">
        <v>1</v>
      </c>
      <c r="AP43">
        <v>0</v>
      </c>
      <c r="AQ43">
        <v>1</v>
      </c>
      <c r="AR43">
        <v>0</v>
      </c>
      <c r="AS43">
        <v>0</v>
      </c>
      <c r="AT43">
        <v>0</v>
      </c>
      <c r="AU43">
        <v>1</v>
      </c>
      <c r="AV43">
        <v>1</v>
      </c>
      <c r="AW43">
        <v>0</v>
      </c>
      <c r="AX43">
        <v>1</v>
      </c>
      <c r="AY43">
        <v>0</v>
      </c>
      <c r="AZ43">
        <v>0</v>
      </c>
      <c r="BA43">
        <v>1</v>
      </c>
      <c r="BB43">
        <v>0</v>
      </c>
      <c r="BC43">
        <v>0</v>
      </c>
      <c r="BD43">
        <v>1</v>
      </c>
      <c r="BE43">
        <v>1</v>
      </c>
      <c r="BF43">
        <v>0</v>
      </c>
      <c r="BG43">
        <v>1</v>
      </c>
      <c r="BH43">
        <v>1</v>
      </c>
    </row>
    <row r="44" spans="1:60" x14ac:dyDescent="0.35">
      <c r="A44" t="s">
        <v>270</v>
      </c>
      <c r="B44" s="1">
        <v>44105</v>
      </c>
      <c r="C44" s="1">
        <v>44317</v>
      </c>
      <c r="D44">
        <v>1</v>
      </c>
      <c r="E44">
        <v>0</v>
      </c>
      <c r="F44">
        <v>0</v>
      </c>
      <c r="G44">
        <v>1</v>
      </c>
      <c r="H44">
        <v>1</v>
      </c>
      <c r="I44">
        <v>1</v>
      </c>
      <c r="J44">
        <v>1</v>
      </c>
      <c r="K44">
        <v>0</v>
      </c>
      <c r="L44">
        <v>0</v>
      </c>
      <c r="M44">
        <v>0</v>
      </c>
      <c r="N44" t="s">
        <v>580</v>
      </c>
      <c r="O44" t="s">
        <v>580</v>
      </c>
      <c r="P44" t="s">
        <v>580</v>
      </c>
      <c r="Q44">
        <v>1</v>
      </c>
      <c r="R44">
        <v>1</v>
      </c>
      <c r="S44">
        <v>0</v>
      </c>
      <c r="T44">
        <v>0</v>
      </c>
      <c r="U44">
        <v>4</v>
      </c>
      <c r="V44">
        <v>0</v>
      </c>
      <c r="W44">
        <v>1</v>
      </c>
      <c r="X44">
        <v>1</v>
      </c>
      <c r="Y44">
        <v>1</v>
      </c>
      <c r="Z44">
        <v>0</v>
      </c>
      <c r="AA44">
        <v>1</v>
      </c>
      <c r="AB44">
        <v>0</v>
      </c>
      <c r="AC44">
        <v>0</v>
      </c>
      <c r="AD44">
        <v>0</v>
      </c>
      <c r="AE44">
        <v>1</v>
      </c>
      <c r="AF44">
        <v>1</v>
      </c>
      <c r="AG44">
        <v>0</v>
      </c>
      <c r="AH44">
        <v>1</v>
      </c>
      <c r="AI44">
        <v>0</v>
      </c>
      <c r="AJ44">
        <v>1</v>
      </c>
      <c r="AK44">
        <v>1</v>
      </c>
      <c r="AL44">
        <v>0</v>
      </c>
      <c r="AM44">
        <v>0</v>
      </c>
      <c r="AN44">
        <v>0</v>
      </c>
      <c r="AO44">
        <v>1</v>
      </c>
      <c r="AP44">
        <v>0</v>
      </c>
      <c r="AQ44">
        <v>1</v>
      </c>
      <c r="AR44">
        <v>0</v>
      </c>
      <c r="AS44">
        <v>0</v>
      </c>
      <c r="AT44">
        <v>0</v>
      </c>
      <c r="AU44">
        <v>1</v>
      </c>
      <c r="AV44">
        <v>1</v>
      </c>
      <c r="AW44">
        <v>0</v>
      </c>
      <c r="AX44">
        <v>1</v>
      </c>
      <c r="AY44">
        <v>0</v>
      </c>
      <c r="AZ44">
        <v>0</v>
      </c>
      <c r="BA44">
        <v>1</v>
      </c>
      <c r="BB44">
        <v>0</v>
      </c>
      <c r="BC44">
        <v>0</v>
      </c>
      <c r="BD44">
        <v>1</v>
      </c>
      <c r="BE44">
        <v>1</v>
      </c>
      <c r="BF44">
        <v>0</v>
      </c>
      <c r="BG44">
        <v>1</v>
      </c>
      <c r="BH44">
        <v>1</v>
      </c>
    </row>
    <row r="45" spans="1:60" x14ac:dyDescent="0.35">
      <c r="A45" t="s">
        <v>287</v>
      </c>
      <c r="B45" s="1">
        <v>43159</v>
      </c>
      <c r="C45" s="1">
        <v>44317</v>
      </c>
      <c r="D45">
        <v>0</v>
      </c>
      <c r="E45" t="s">
        <v>580</v>
      </c>
      <c r="F45" t="s">
        <v>580</v>
      </c>
      <c r="G45" t="s">
        <v>580</v>
      </c>
      <c r="H45" t="s">
        <v>580</v>
      </c>
      <c r="I45" t="s">
        <v>580</v>
      </c>
      <c r="J45" t="s">
        <v>580</v>
      </c>
      <c r="K45" t="s">
        <v>580</v>
      </c>
      <c r="L45" t="s">
        <v>580</v>
      </c>
      <c r="M45" t="s">
        <v>580</v>
      </c>
      <c r="N45" t="s">
        <v>580</v>
      </c>
      <c r="O45" t="s">
        <v>580</v>
      </c>
      <c r="P45" t="s">
        <v>580</v>
      </c>
      <c r="Q45" t="s">
        <v>580</v>
      </c>
      <c r="R45" t="s">
        <v>580</v>
      </c>
      <c r="S45" t="s">
        <v>580</v>
      </c>
      <c r="T45" t="s">
        <v>580</v>
      </c>
      <c r="U45" t="s">
        <v>580</v>
      </c>
      <c r="V45" t="s">
        <v>580</v>
      </c>
      <c r="W45" t="s">
        <v>580</v>
      </c>
      <c r="X45" t="s">
        <v>580</v>
      </c>
      <c r="Y45" t="s">
        <v>580</v>
      </c>
      <c r="Z45" t="s">
        <v>580</v>
      </c>
      <c r="AA45" t="s">
        <v>580</v>
      </c>
      <c r="AB45" t="s">
        <v>580</v>
      </c>
      <c r="AC45" t="s">
        <v>580</v>
      </c>
      <c r="AD45" t="s">
        <v>580</v>
      </c>
      <c r="AE45" t="s">
        <v>580</v>
      </c>
      <c r="AF45" t="s">
        <v>580</v>
      </c>
      <c r="AG45" t="s">
        <v>580</v>
      </c>
      <c r="AH45" t="s">
        <v>580</v>
      </c>
      <c r="AI45" t="s">
        <v>580</v>
      </c>
      <c r="AJ45" t="s">
        <v>580</v>
      </c>
      <c r="AK45" t="s">
        <v>580</v>
      </c>
      <c r="AL45" t="s">
        <v>580</v>
      </c>
      <c r="AM45" t="s">
        <v>580</v>
      </c>
      <c r="AN45" t="s">
        <v>580</v>
      </c>
      <c r="AO45" t="s">
        <v>580</v>
      </c>
      <c r="AP45" t="s">
        <v>580</v>
      </c>
      <c r="AQ45" t="s">
        <v>580</v>
      </c>
      <c r="AR45" t="s">
        <v>580</v>
      </c>
      <c r="AS45" t="s">
        <v>580</v>
      </c>
      <c r="AT45" t="s">
        <v>580</v>
      </c>
      <c r="AU45" t="s">
        <v>580</v>
      </c>
      <c r="AV45" t="s">
        <v>580</v>
      </c>
      <c r="AW45" t="s">
        <v>580</v>
      </c>
      <c r="AX45" t="s">
        <v>580</v>
      </c>
      <c r="AY45" t="s">
        <v>580</v>
      </c>
      <c r="AZ45" t="s">
        <v>580</v>
      </c>
      <c r="BA45" t="s">
        <v>580</v>
      </c>
      <c r="BB45" t="s">
        <v>580</v>
      </c>
      <c r="BC45" t="s">
        <v>580</v>
      </c>
      <c r="BD45" t="s">
        <v>580</v>
      </c>
      <c r="BE45" t="s">
        <v>580</v>
      </c>
      <c r="BF45" t="s">
        <v>580</v>
      </c>
      <c r="BG45" t="s">
        <v>580</v>
      </c>
      <c r="BH45" t="s">
        <v>580</v>
      </c>
    </row>
    <row r="46" spans="1:60" x14ac:dyDescent="0.35">
      <c r="A46" t="s">
        <v>288</v>
      </c>
      <c r="B46" s="1">
        <v>42917</v>
      </c>
      <c r="C46" s="1">
        <v>43320</v>
      </c>
      <c r="D46">
        <v>1</v>
      </c>
      <c r="E46">
        <v>1</v>
      </c>
      <c r="F46">
        <v>0</v>
      </c>
      <c r="G46">
        <v>0</v>
      </c>
      <c r="H46">
        <v>1</v>
      </c>
      <c r="I46">
        <v>1</v>
      </c>
      <c r="J46">
        <v>0</v>
      </c>
      <c r="K46">
        <v>0</v>
      </c>
      <c r="L46">
        <v>0</v>
      </c>
      <c r="M46">
        <v>0</v>
      </c>
      <c r="N46" t="s">
        <v>580</v>
      </c>
      <c r="O46" t="s">
        <v>580</v>
      </c>
      <c r="P46" t="s">
        <v>580</v>
      </c>
      <c r="Q46">
        <v>1</v>
      </c>
      <c r="R46">
        <v>1</v>
      </c>
      <c r="S46">
        <v>0</v>
      </c>
      <c r="T46">
        <v>0</v>
      </c>
      <c r="U46">
        <v>3</v>
      </c>
      <c r="V46">
        <v>0</v>
      </c>
      <c r="W46">
        <v>1</v>
      </c>
      <c r="X46">
        <v>1</v>
      </c>
      <c r="Y46">
        <v>1</v>
      </c>
      <c r="Z46">
        <v>0</v>
      </c>
      <c r="AA46">
        <v>0</v>
      </c>
      <c r="AB46">
        <v>1</v>
      </c>
      <c r="AC46">
        <v>0</v>
      </c>
      <c r="AD46">
        <v>0</v>
      </c>
      <c r="AE46">
        <v>1</v>
      </c>
      <c r="AF46">
        <v>1</v>
      </c>
      <c r="AG46">
        <v>0</v>
      </c>
      <c r="AH46">
        <v>1</v>
      </c>
      <c r="AI46">
        <v>0</v>
      </c>
      <c r="AJ46">
        <v>0</v>
      </c>
      <c r="AK46">
        <v>0</v>
      </c>
      <c r="AL46">
        <v>0</v>
      </c>
      <c r="AM46">
        <v>1</v>
      </c>
      <c r="AN46">
        <v>0</v>
      </c>
      <c r="AO46">
        <v>1</v>
      </c>
      <c r="AP46">
        <v>0</v>
      </c>
      <c r="AQ46">
        <v>0</v>
      </c>
      <c r="AR46">
        <v>0</v>
      </c>
      <c r="AS46">
        <v>0</v>
      </c>
      <c r="AT46">
        <v>0</v>
      </c>
      <c r="AU46">
        <v>1</v>
      </c>
      <c r="AV46">
        <v>0</v>
      </c>
      <c r="AW46">
        <v>0</v>
      </c>
      <c r="AX46">
        <v>0</v>
      </c>
      <c r="AY46">
        <v>0</v>
      </c>
      <c r="AZ46">
        <v>1</v>
      </c>
      <c r="BA46">
        <v>0</v>
      </c>
      <c r="BB46">
        <v>0</v>
      </c>
      <c r="BC46">
        <v>0</v>
      </c>
      <c r="BD46">
        <v>0</v>
      </c>
      <c r="BE46">
        <v>0</v>
      </c>
      <c r="BF46">
        <v>1</v>
      </c>
      <c r="BG46">
        <v>1</v>
      </c>
      <c r="BH46">
        <v>0</v>
      </c>
    </row>
    <row r="47" spans="1:60" x14ac:dyDescent="0.35">
      <c r="A47" t="s">
        <v>288</v>
      </c>
      <c r="B47" s="1">
        <v>43321</v>
      </c>
      <c r="C47" s="1">
        <v>44317</v>
      </c>
      <c r="D47">
        <v>1</v>
      </c>
      <c r="E47">
        <v>1</v>
      </c>
      <c r="F47">
        <v>0</v>
      </c>
      <c r="G47">
        <v>0</v>
      </c>
      <c r="H47">
        <v>1</v>
      </c>
      <c r="I47">
        <v>1</v>
      </c>
      <c r="J47">
        <v>0</v>
      </c>
      <c r="K47">
        <v>0</v>
      </c>
      <c r="L47">
        <v>0</v>
      </c>
      <c r="M47">
        <v>0</v>
      </c>
      <c r="N47" t="s">
        <v>580</v>
      </c>
      <c r="O47" t="s">
        <v>580</v>
      </c>
      <c r="P47" t="s">
        <v>580</v>
      </c>
      <c r="Q47">
        <v>1</v>
      </c>
      <c r="R47">
        <v>1</v>
      </c>
      <c r="S47">
        <v>0</v>
      </c>
      <c r="T47">
        <v>0</v>
      </c>
      <c r="U47">
        <v>3</v>
      </c>
      <c r="V47">
        <v>0</v>
      </c>
      <c r="W47">
        <v>1</v>
      </c>
      <c r="X47">
        <v>1</v>
      </c>
      <c r="Y47">
        <v>1</v>
      </c>
      <c r="Z47">
        <v>0</v>
      </c>
      <c r="AA47">
        <v>0</v>
      </c>
      <c r="AB47">
        <v>1</v>
      </c>
      <c r="AC47">
        <v>0</v>
      </c>
      <c r="AD47">
        <v>0</v>
      </c>
      <c r="AE47">
        <v>1</v>
      </c>
      <c r="AF47">
        <v>1</v>
      </c>
      <c r="AG47">
        <v>0</v>
      </c>
      <c r="AH47">
        <v>1</v>
      </c>
      <c r="AI47">
        <v>0</v>
      </c>
      <c r="AJ47">
        <v>0</v>
      </c>
      <c r="AK47">
        <v>0</v>
      </c>
      <c r="AL47">
        <v>0</v>
      </c>
      <c r="AM47">
        <v>1</v>
      </c>
      <c r="AN47">
        <v>0</v>
      </c>
      <c r="AO47">
        <v>1</v>
      </c>
      <c r="AP47">
        <v>0</v>
      </c>
      <c r="AQ47">
        <v>0</v>
      </c>
      <c r="AR47">
        <v>0</v>
      </c>
      <c r="AS47">
        <v>0</v>
      </c>
      <c r="AT47">
        <v>0</v>
      </c>
      <c r="AU47">
        <v>1</v>
      </c>
      <c r="AV47">
        <v>0</v>
      </c>
      <c r="AW47">
        <v>0</v>
      </c>
      <c r="AX47">
        <v>0</v>
      </c>
      <c r="AY47">
        <v>0</v>
      </c>
      <c r="AZ47">
        <v>1</v>
      </c>
      <c r="BA47">
        <v>0</v>
      </c>
      <c r="BB47">
        <v>0</v>
      </c>
      <c r="BC47">
        <v>0</v>
      </c>
      <c r="BD47">
        <v>0</v>
      </c>
      <c r="BE47">
        <v>0</v>
      </c>
      <c r="BF47">
        <v>1</v>
      </c>
      <c r="BG47">
        <v>1</v>
      </c>
      <c r="BH47">
        <v>0</v>
      </c>
    </row>
    <row r="48" spans="1:60" x14ac:dyDescent="0.35">
      <c r="A48" t="s">
        <v>293</v>
      </c>
      <c r="B48" s="1">
        <v>41814</v>
      </c>
      <c r="C48" s="1">
        <v>44317</v>
      </c>
      <c r="D48">
        <v>1</v>
      </c>
      <c r="E48">
        <v>1</v>
      </c>
      <c r="F48">
        <v>0</v>
      </c>
      <c r="G48">
        <v>0</v>
      </c>
      <c r="H48">
        <v>1</v>
      </c>
      <c r="I48">
        <v>1</v>
      </c>
      <c r="J48">
        <v>1</v>
      </c>
      <c r="K48">
        <v>0</v>
      </c>
      <c r="L48">
        <v>0</v>
      </c>
      <c r="M48">
        <v>1</v>
      </c>
      <c r="N48">
        <v>1</v>
      </c>
      <c r="O48">
        <v>1</v>
      </c>
      <c r="P48">
        <v>0</v>
      </c>
      <c r="Q48">
        <v>0</v>
      </c>
      <c r="R48" t="s">
        <v>580</v>
      </c>
      <c r="S48" t="s">
        <v>580</v>
      </c>
      <c r="T48" t="s">
        <v>580</v>
      </c>
      <c r="U48">
        <v>8</v>
      </c>
      <c r="V48">
        <v>0</v>
      </c>
      <c r="W48">
        <v>1</v>
      </c>
      <c r="X48">
        <v>0</v>
      </c>
      <c r="Y48">
        <v>0</v>
      </c>
      <c r="Z48">
        <v>1</v>
      </c>
      <c r="AA48">
        <v>0</v>
      </c>
      <c r="AB48">
        <v>0</v>
      </c>
      <c r="AC48">
        <v>0</v>
      </c>
      <c r="AD48">
        <v>0</v>
      </c>
      <c r="AE48">
        <v>1</v>
      </c>
      <c r="AF48">
        <v>1</v>
      </c>
      <c r="AG48">
        <v>0</v>
      </c>
      <c r="AH48">
        <v>1</v>
      </c>
      <c r="AI48">
        <v>0</v>
      </c>
      <c r="AJ48">
        <v>0</v>
      </c>
      <c r="AK48">
        <v>0</v>
      </c>
      <c r="AL48">
        <v>0</v>
      </c>
      <c r="AM48">
        <v>0</v>
      </c>
      <c r="AN48">
        <v>0</v>
      </c>
      <c r="AO48">
        <v>0</v>
      </c>
      <c r="AP48">
        <v>0</v>
      </c>
      <c r="AQ48">
        <v>0</v>
      </c>
      <c r="AR48">
        <v>0</v>
      </c>
      <c r="AS48">
        <v>1</v>
      </c>
      <c r="AT48">
        <v>0</v>
      </c>
      <c r="AU48">
        <v>1</v>
      </c>
      <c r="AV48">
        <v>0</v>
      </c>
      <c r="AW48">
        <v>0</v>
      </c>
      <c r="AX48">
        <v>0</v>
      </c>
      <c r="AY48">
        <v>0</v>
      </c>
      <c r="AZ48">
        <v>1</v>
      </c>
      <c r="BA48">
        <v>0</v>
      </c>
      <c r="BB48">
        <v>0</v>
      </c>
      <c r="BC48">
        <v>0</v>
      </c>
      <c r="BD48">
        <v>0</v>
      </c>
      <c r="BE48">
        <v>0</v>
      </c>
      <c r="BF48">
        <v>1</v>
      </c>
      <c r="BG48">
        <v>0</v>
      </c>
      <c r="BH48" t="s">
        <v>580</v>
      </c>
    </row>
    <row r="49" spans="1:60" x14ac:dyDescent="0.35">
      <c r="A49" t="s">
        <v>299</v>
      </c>
      <c r="B49" s="1">
        <v>42948</v>
      </c>
      <c r="C49" s="1">
        <v>44012</v>
      </c>
      <c r="D49">
        <v>1</v>
      </c>
      <c r="E49">
        <v>1</v>
      </c>
      <c r="F49">
        <v>0</v>
      </c>
      <c r="G49">
        <v>0</v>
      </c>
      <c r="H49">
        <v>1</v>
      </c>
      <c r="I49">
        <v>1</v>
      </c>
      <c r="J49">
        <v>1</v>
      </c>
      <c r="K49">
        <v>1</v>
      </c>
      <c r="L49">
        <v>0</v>
      </c>
      <c r="M49">
        <v>1</v>
      </c>
      <c r="N49">
        <v>1</v>
      </c>
      <c r="O49">
        <v>0</v>
      </c>
      <c r="P49">
        <v>0</v>
      </c>
      <c r="Q49">
        <v>0</v>
      </c>
      <c r="R49" t="s">
        <v>580</v>
      </c>
      <c r="S49" t="s">
        <v>580</v>
      </c>
      <c r="T49" t="s">
        <v>580</v>
      </c>
      <c r="U49">
        <v>5</v>
      </c>
      <c r="V49">
        <v>0</v>
      </c>
      <c r="W49">
        <v>1</v>
      </c>
      <c r="X49">
        <v>0</v>
      </c>
      <c r="Y49">
        <v>0</v>
      </c>
      <c r="Z49">
        <v>0</v>
      </c>
      <c r="AA49">
        <v>1</v>
      </c>
      <c r="AB49">
        <v>1</v>
      </c>
      <c r="AC49">
        <v>0</v>
      </c>
      <c r="AD49">
        <v>0</v>
      </c>
      <c r="AE49">
        <v>1</v>
      </c>
      <c r="AF49">
        <v>1</v>
      </c>
      <c r="AG49">
        <v>0</v>
      </c>
      <c r="AH49">
        <v>1</v>
      </c>
      <c r="AI49">
        <v>0</v>
      </c>
      <c r="AJ49">
        <v>1</v>
      </c>
      <c r="AK49">
        <v>1</v>
      </c>
      <c r="AL49">
        <v>0</v>
      </c>
      <c r="AM49">
        <v>0</v>
      </c>
      <c r="AN49">
        <v>0</v>
      </c>
      <c r="AO49">
        <v>1</v>
      </c>
      <c r="AP49">
        <v>0</v>
      </c>
      <c r="AQ49">
        <v>0</v>
      </c>
      <c r="AR49">
        <v>0</v>
      </c>
      <c r="AS49">
        <v>0</v>
      </c>
      <c r="AT49">
        <v>0</v>
      </c>
      <c r="AU49">
        <v>1</v>
      </c>
      <c r="AV49">
        <v>1</v>
      </c>
      <c r="AW49">
        <v>1</v>
      </c>
      <c r="AX49">
        <v>1</v>
      </c>
      <c r="AY49">
        <v>1</v>
      </c>
      <c r="AZ49">
        <v>0</v>
      </c>
      <c r="BA49">
        <v>0</v>
      </c>
      <c r="BB49">
        <v>0</v>
      </c>
      <c r="BC49">
        <v>0</v>
      </c>
      <c r="BD49">
        <v>1</v>
      </c>
      <c r="BE49">
        <v>0</v>
      </c>
      <c r="BF49">
        <v>0</v>
      </c>
      <c r="BG49">
        <v>1</v>
      </c>
      <c r="BH49">
        <v>1</v>
      </c>
    </row>
    <row r="50" spans="1:60" x14ac:dyDescent="0.35">
      <c r="A50" t="s">
        <v>299</v>
      </c>
      <c r="B50" s="1">
        <v>44013</v>
      </c>
      <c r="C50" s="1">
        <v>44043</v>
      </c>
      <c r="D50">
        <v>1</v>
      </c>
      <c r="E50">
        <v>1</v>
      </c>
      <c r="F50">
        <v>0</v>
      </c>
      <c r="G50">
        <v>0</v>
      </c>
      <c r="H50">
        <v>1</v>
      </c>
      <c r="I50">
        <v>1</v>
      </c>
      <c r="J50">
        <v>1</v>
      </c>
      <c r="K50">
        <v>1</v>
      </c>
      <c r="L50">
        <v>0</v>
      </c>
      <c r="M50">
        <v>1</v>
      </c>
      <c r="N50">
        <v>1</v>
      </c>
      <c r="O50">
        <v>0</v>
      </c>
      <c r="P50">
        <v>0</v>
      </c>
      <c r="Q50">
        <v>0</v>
      </c>
      <c r="R50" t="s">
        <v>580</v>
      </c>
      <c r="S50" t="s">
        <v>580</v>
      </c>
      <c r="T50" t="s">
        <v>580</v>
      </c>
      <c r="U50">
        <v>5</v>
      </c>
      <c r="V50">
        <v>0</v>
      </c>
      <c r="W50">
        <v>1</v>
      </c>
      <c r="X50">
        <v>0</v>
      </c>
      <c r="Y50">
        <v>0</v>
      </c>
      <c r="Z50">
        <v>0</v>
      </c>
      <c r="AA50">
        <v>1</v>
      </c>
      <c r="AB50">
        <v>1</v>
      </c>
      <c r="AC50">
        <v>0</v>
      </c>
      <c r="AD50">
        <v>0</v>
      </c>
      <c r="AE50">
        <v>1</v>
      </c>
      <c r="AF50">
        <v>1</v>
      </c>
      <c r="AG50">
        <v>0</v>
      </c>
      <c r="AH50">
        <v>1</v>
      </c>
      <c r="AI50">
        <v>0</v>
      </c>
      <c r="AJ50">
        <v>1</v>
      </c>
      <c r="AK50">
        <v>1</v>
      </c>
      <c r="AL50">
        <v>0</v>
      </c>
      <c r="AM50">
        <v>0</v>
      </c>
      <c r="AN50">
        <v>0</v>
      </c>
      <c r="AO50">
        <v>1</v>
      </c>
      <c r="AP50">
        <v>0</v>
      </c>
      <c r="AQ50">
        <v>0</v>
      </c>
      <c r="AR50">
        <v>0</v>
      </c>
      <c r="AS50">
        <v>0</v>
      </c>
      <c r="AT50">
        <v>0</v>
      </c>
      <c r="AU50">
        <v>1</v>
      </c>
      <c r="AV50">
        <v>1</v>
      </c>
      <c r="AW50">
        <v>1</v>
      </c>
      <c r="AX50">
        <v>1</v>
      </c>
      <c r="AY50">
        <v>1</v>
      </c>
      <c r="AZ50">
        <v>0</v>
      </c>
      <c r="BA50">
        <v>0</v>
      </c>
      <c r="BB50">
        <v>0</v>
      </c>
      <c r="BC50">
        <v>0</v>
      </c>
      <c r="BD50">
        <v>1</v>
      </c>
      <c r="BE50">
        <v>0</v>
      </c>
      <c r="BF50">
        <v>0</v>
      </c>
      <c r="BG50">
        <v>1</v>
      </c>
      <c r="BH50">
        <v>1</v>
      </c>
    </row>
    <row r="51" spans="1:60" x14ac:dyDescent="0.35">
      <c r="A51" t="s">
        <v>299</v>
      </c>
      <c r="B51" s="1">
        <v>44044</v>
      </c>
      <c r="C51" s="1">
        <v>44317</v>
      </c>
      <c r="D51">
        <v>1</v>
      </c>
      <c r="E51">
        <v>1</v>
      </c>
      <c r="F51">
        <v>0</v>
      </c>
      <c r="G51">
        <v>0</v>
      </c>
      <c r="H51">
        <v>1</v>
      </c>
      <c r="I51">
        <v>1</v>
      </c>
      <c r="J51">
        <v>1</v>
      </c>
      <c r="K51">
        <v>1</v>
      </c>
      <c r="L51">
        <v>0</v>
      </c>
      <c r="M51">
        <v>1</v>
      </c>
      <c r="N51">
        <v>1</v>
      </c>
      <c r="O51">
        <v>0</v>
      </c>
      <c r="P51">
        <v>0</v>
      </c>
      <c r="Q51">
        <v>0</v>
      </c>
      <c r="R51" t="s">
        <v>580</v>
      </c>
      <c r="S51" t="s">
        <v>580</v>
      </c>
      <c r="T51" t="s">
        <v>580</v>
      </c>
      <c r="U51">
        <v>5</v>
      </c>
      <c r="V51">
        <v>0</v>
      </c>
      <c r="W51">
        <v>1</v>
      </c>
      <c r="X51">
        <v>0</v>
      </c>
      <c r="Y51">
        <v>1</v>
      </c>
      <c r="Z51">
        <v>1</v>
      </c>
      <c r="AA51">
        <v>1</v>
      </c>
      <c r="AB51">
        <v>1</v>
      </c>
      <c r="AC51">
        <v>0</v>
      </c>
      <c r="AD51">
        <v>0</v>
      </c>
      <c r="AE51">
        <v>1</v>
      </c>
      <c r="AF51">
        <v>1</v>
      </c>
      <c r="AG51">
        <v>0</v>
      </c>
      <c r="AH51">
        <v>1</v>
      </c>
      <c r="AI51">
        <v>0</v>
      </c>
      <c r="AJ51">
        <v>1</v>
      </c>
      <c r="AK51">
        <v>1</v>
      </c>
      <c r="AL51">
        <v>0</v>
      </c>
      <c r="AM51">
        <v>0</v>
      </c>
      <c r="AN51">
        <v>1</v>
      </c>
      <c r="AO51">
        <v>0</v>
      </c>
      <c r="AP51">
        <v>0</v>
      </c>
      <c r="AQ51">
        <v>0</v>
      </c>
      <c r="AR51">
        <v>0</v>
      </c>
      <c r="AS51">
        <v>0</v>
      </c>
      <c r="AT51">
        <v>0</v>
      </c>
      <c r="AU51">
        <v>1</v>
      </c>
      <c r="AV51">
        <v>1</v>
      </c>
      <c r="AW51">
        <v>1</v>
      </c>
      <c r="AX51">
        <v>1</v>
      </c>
      <c r="AY51">
        <v>1</v>
      </c>
      <c r="AZ51">
        <v>0</v>
      </c>
      <c r="BA51">
        <v>0</v>
      </c>
      <c r="BB51">
        <v>0</v>
      </c>
      <c r="BC51">
        <v>0</v>
      </c>
      <c r="BD51">
        <v>1</v>
      </c>
      <c r="BE51">
        <v>0</v>
      </c>
      <c r="BF51">
        <v>0</v>
      </c>
      <c r="BG51">
        <v>1</v>
      </c>
      <c r="BH51">
        <v>1</v>
      </c>
    </row>
    <row r="52" spans="1:60" x14ac:dyDescent="0.35">
      <c r="A52" t="s">
        <v>311</v>
      </c>
      <c r="B52" s="1">
        <v>30498</v>
      </c>
      <c r="C52" s="1">
        <v>43646</v>
      </c>
      <c r="D52">
        <v>1</v>
      </c>
      <c r="E52">
        <v>1</v>
      </c>
      <c r="F52">
        <v>0</v>
      </c>
      <c r="G52">
        <v>0</v>
      </c>
      <c r="H52">
        <v>1</v>
      </c>
      <c r="I52">
        <v>1</v>
      </c>
      <c r="J52">
        <v>1</v>
      </c>
      <c r="K52">
        <v>0</v>
      </c>
      <c r="L52">
        <v>0</v>
      </c>
      <c r="M52">
        <v>0</v>
      </c>
      <c r="N52" t="s">
        <v>580</v>
      </c>
      <c r="O52" t="s">
        <v>580</v>
      </c>
      <c r="P52" t="s">
        <v>580</v>
      </c>
      <c r="Q52">
        <v>1</v>
      </c>
      <c r="R52">
        <v>1</v>
      </c>
      <c r="S52">
        <v>1</v>
      </c>
      <c r="T52">
        <v>1</v>
      </c>
      <c r="U52">
        <v>3</v>
      </c>
      <c r="V52">
        <v>1</v>
      </c>
      <c r="W52">
        <v>1</v>
      </c>
      <c r="X52">
        <v>0</v>
      </c>
      <c r="Y52">
        <v>0</v>
      </c>
      <c r="Z52">
        <v>0</v>
      </c>
      <c r="AA52">
        <v>0</v>
      </c>
      <c r="AB52">
        <v>1</v>
      </c>
      <c r="AC52">
        <v>1</v>
      </c>
      <c r="AD52">
        <v>0</v>
      </c>
      <c r="AE52">
        <v>1</v>
      </c>
      <c r="AF52">
        <v>0</v>
      </c>
      <c r="AG52" t="s">
        <v>580</v>
      </c>
      <c r="AH52">
        <v>0</v>
      </c>
      <c r="AI52">
        <v>0</v>
      </c>
      <c r="AJ52">
        <v>0</v>
      </c>
      <c r="AK52">
        <v>0</v>
      </c>
      <c r="AL52">
        <v>0</v>
      </c>
      <c r="AM52">
        <v>0</v>
      </c>
      <c r="AN52">
        <v>0</v>
      </c>
      <c r="AO52">
        <v>0</v>
      </c>
      <c r="AP52">
        <v>0</v>
      </c>
      <c r="AQ52">
        <v>0</v>
      </c>
      <c r="AR52">
        <v>0</v>
      </c>
      <c r="AS52">
        <v>0</v>
      </c>
      <c r="AT52">
        <v>1</v>
      </c>
      <c r="AU52">
        <v>0</v>
      </c>
      <c r="AV52">
        <v>0</v>
      </c>
      <c r="AW52">
        <v>0</v>
      </c>
      <c r="AX52">
        <v>0</v>
      </c>
      <c r="AY52">
        <v>0</v>
      </c>
      <c r="AZ52">
        <v>1</v>
      </c>
      <c r="BA52">
        <v>0</v>
      </c>
      <c r="BB52">
        <v>0</v>
      </c>
      <c r="BC52">
        <v>0</v>
      </c>
      <c r="BD52">
        <v>0</v>
      </c>
      <c r="BE52">
        <v>0</v>
      </c>
      <c r="BF52">
        <v>1</v>
      </c>
      <c r="BG52">
        <v>0</v>
      </c>
      <c r="BH52" t="s">
        <v>580</v>
      </c>
    </row>
    <row r="53" spans="1:60" x14ac:dyDescent="0.35">
      <c r="A53" t="s">
        <v>311</v>
      </c>
      <c r="B53" s="1">
        <v>43647</v>
      </c>
      <c r="C53" s="1">
        <v>44317</v>
      </c>
      <c r="D53">
        <v>1</v>
      </c>
      <c r="E53">
        <v>1</v>
      </c>
      <c r="F53">
        <v>0</v>
      </c>
      <c r="G53">
        <v>0</v>
      </c>
      <c r="H53">
        <v>1</v>
      </c>
      <c r="I53">
        <v>1</v>
      </c>
      <c r="J53">
        <v>1</v>
      </c>
      <c r="K53">
        <v>0</v>
      </c>
      <c r="L53">
        <v>0</v>
      </c>
      <c r="M53">
        <v>0</v>
      </c>
      <c r="N53" t="s">
        <v>580</v>
      </c>
      <c r="O53" t="s">
        <v>580</v>
      </c>
      <c r="P53" t="s">
        <v>580</v>
      </c>
      <c r="Q53">
        <v>1</v>
      </c>
      <c r="R53">
        <v>1</v>
      </c>
      <c r="S53">
        <v>1</v>
      </c>
      <c r="T53">
        <v>1</v>
      </c>
      <c r="U53">
        <v>3</v>
      </c>
      <c r="V53">
        <v>1</v>
      </c>
      <c r="W53">
        <v>1</v>
      </c>
      <c r="X53">
        <v>0</v>
      </c>
      <c r="Y53">
        <v>0</v>
      </c>
      <c r="Z53">
        <v>0</v>
      </c>
      <c r="AA53">
        <v>0</v>
      </c>
      <c r="AB53">
        <v>1</v>
      </c>
      <c r="AC53">
        <v>1</v>
      </c>
      <c r="AD53">
        <v>0</v>
      </c>
      <c r="AE53">
        <v>1</v>
      </c>
      <c r="AF53">
        <v>0</v>
      </c>
      <c r="AG53" t="s">
        <v>580</v>
      </c>
      <c r="AH53">
        <v>0</v>
      </c>
      <c r="AI53">
        <v>0</v>
      </c>
      <c r="AJ53">
        <v>0</v>
      </c>
      <c r="AK53">
        <v>0</v>
      </c>
      <c r="AL53">
        <v>0</v>
      </c>
      <c r="AM53">
        <v>0</v>
      </c>
      <c r="AN53">
        <v>0</v>
      </c>
      <c r="AO53">
        <v>0</v>
      </c>
      <c r="AP53">
        <v>0</v>
      </c>
      <c r="AQ53">
        <v>0</v>
      </c>
      <c r="AR53">
        <v>0</v>
      </c>
      <c r="AS53">
        <v>0</v>
      </c>
      <c r="AT53">
        <v>1</v>
      </c>
      <c r="AU53">
        <v>1</v>
      </c>
      <c r="AV53">
        <v>0</v>
      </c>
      <c r="AW53">
        <v>0</v>
      </c>
      <c r="AX53">
        <v>0</v>
      </c>
      <c r="AY53">
        <v>0</v>
      </c>
      <c r="AZ53">
        <v>1</v>
      </c>
      <c r="BA53">
        <v>0</v>
      </c>
      <c r="BB53">
        <v>0</v>
      </c>
      <c r="BC53">
        <v>0</v>
      </c>
      <c r="BD53">
        <v>0</v>
      </c>
      <c r="BE53">
        <v>0</v>
      </c>
      <c r="BF53">
        <v>1</v>
      </c>
      <c r="BG53">
        <v>0</v>
      </c>
      <c r="BH53" t="s">
        <v>580</v>
      </c>
    </row>
    <row r="54" spans="1:60" x14ac:dyDescent="0.35">
      <c r="A54" t="s">
        <v>318</v>
      </c>
      <c r="B54" s="1">
        <v>41879</v>
      </c>
      <c r="C54" s="1">
        <v>43339</v>
      </c>
      <c r="D54">
        <v>1</v>
      </c>
      <c r="E54">
        <v>1</v>
      </c>
      <c r="F54">
        <v>0</v>
      </c>
      <c r="G54">
        <v>0</v>
      </c>
      <c r="H54">
        <v>1</v>
      </c>
      <c r="I54">
        <v>1</v>
      </c>
      <c r="J54">
        <v>1</v>
      </c>
      <c r="K54">
        <v>0</v>
      </c>
      <c r="L54">
        <v>0</v>
      </c>
      <c r="M54">
        <v>0</v>
      </c>
      <c r="N54" t="s">
        <v>580</v>
      </c>
      <c r="O54" t="s">
        <v>580</v>
      </c>
      <c r="P54" t="s">
        <v>580</v>
      </c>
      <c r="Q54">
        <v>0</v>
      </c>
      <c r="R54" t="s">
        <v>580</v>
      </c>
      <c r="S54" t="s">
        <v>580</v>
      </c>
      <c r="T54" t="s">
        <v>580</v>
      </c>
      <c r="U54">
        <v>2</v>
      </c>
      <c r="V54">
        <v>0</v>
      </c>
      <c r="W54">
        <v>0</v>
      </c>
      <c r="X54">
        <v>1</v>
      </c>
      <c r="Y54">
        <v>1</v>
      </c>
      <c r="Z54">
        <v>1</v>
      </c>
      <c r="AA54">
        <v>0</v>
      </c>
      <c r="AB54">
        <v>0</v>
      </c>
      <c r="AC54">
        <v>1</v>
      </c>
      <c r="AD54">
        <v>0</v>
      </c>
      <c r="AE54">
        <v>1</v>
      </c>
      <c r="AF54">
        <v>1</v>
      </c>
      <c r="AG54">
        <v>0</v>
      </c>
      <c r="AH54">
        <v>1</v>
      </c>
      <c r="AI54">
        <v>1</v>
      </c>
      <c r="AJ54">
        <v>0</v>
      </c>
      <c r="AK54">
        <v>0</v>
      </c>
      <c r="AL54">
        <v>0</v>
      </c>
      <c r="AM54">
        <v>0</v>
      </c>
      <c r="AN54">
        <v>1</v>
      </c>
      <c r="AO54">
        <v>0</v>
      </c>
      <c r="AP54">
        <v>0</v>
      </c>
      <c r="AQ54">
        <v>0</v>
      </c>
      <c r="AR54">
        <v>0</v>
      </c>
      <c r="AS54">
        <v>0</v>
      </c>
      <c r="AT54">
        <v>0</v>
      </c>
      <c r="AU54">
        <v>1</v>
      </c>
      <c r="AV54">
        <v>1</v>
      </c>
      <c r="AW54">
        <v>0</v>
      </c>
      <c r="AX54">
        <v>0</v>
      </c>
      <c r="AY54">
        <v>0</v>
      </c>
      <c r="AZ54">
        <v>1</v>
      </c>
      <c r="BA54">
        <v>0</v>
      </c>
      <c r="BB54">
        <v>1</v>
      </c>
      <c r="BC54">
        <v>0</v>
      </c>
      <c r="BD54">
        <v>0</v>
      </c>
      <c r="BE54">
        <v>0</v>
      </c>
      <c r="BF54">
        <v>0</v>
      </c>
      <c r="BG54">
        <v>1</v>
      </c>
      <c r="BH54">
        <v>1</v>
      </c>
    </row>
    <row r="55" spans="1:60" x14ac:dyDescent="0.35">
      <c r="A55" t="s">
        <v>318</v>
      </c>
      <c r="B55" s="1">
        <v>43340</v>
      </c>
      <c r="C55" s="1">
        <v>44317</v>
      </c>
      <c r="D55">
        <v>1</v>
      </c>
      <c r="E55">
        <v>1</v>
      </c>
      <c r="F55">
        <v>0</v>
      </c>
      <c r="G55">
        <v>0</v>
      </c>
      <c r="H55">
        <v>1</v>
      </c>
      <c r="I55">
        <v>1</v>
      </c>
      <c r="J55">
        <v>1</v>
      </c>
      <c r="K55">
        <v>0</v>
      </c>
      <c r="L55">
        <v>0</v>
      </c>
      <c r="M55">
        <v>0</v>
      </c>
      <c r="N55" t="s">
        <v>580</v>
      </c>
      <c r="O55" t="s">
        <v>580</v>
      </c>
      <c r="P55" t="s">
        <v>580</v>
      </c>
      <c r="Q55">
        <v>0</v>
      </c>
      <c r="R55" t="s">
        <v>580</v>
      </c>
      <c r="S55" t="s">
        <v>580</v>
      </c>
      <c r="T55" t="s">
        <v>580</v>
      </c>
      <c r="U55">
        <v>2</v>
      </c>
      <c r="V55">
        <v>0</v>
      </c>
      <c r="W55">
        <v>0</v>
      </c>
      <c r="X55">
        <v>1</v>
      </c>
      <c r="Y55">
        <v>1</v>
      </c>
      <c r="Z55">
        <v>1</v>
      </c>
      <c r="AA55">
        <v>0</v>
      </c>
      <c r="AB55">
        <v>0</v>
      </c>
      <c r="AC55">
        <v>1</v>
      </c>
      <c r="AD55">
        <v>0</v>
      </c>
      <c r="AE55">
        <v>1</v>
      </c>
      <c r="AF55">
        <v>1</v>
      </c>
      <c r="AG55">
        <v>0</v>
      </c>
      <c r="AH55">
        <v>1</v>
      </c>
      <c r="AI55">
        <v>1</v>
      </c>
      <c r="AJ55">
        <v>0</v>
      </c>
      <c r="AK55">
        <v>0</v>
      </c>
      <c r="AL55">
        <v>0</v>
      </c>
      <c r="AM55">
        <v>0</v>
      </c>
      <c r="AN55">
        <v>1</v>
      </c>
      <c r="AO55">
        <v>0</v>
      </c>
      <c r="AP55">
        <v>0</v>
      </c>
      <c r="AQ55">
        <v>0</v>
      </c>
      <c r="AR55">
        <v>0</v>
      </c>
      <c r="AS55">
        <v>0</v>
      </c>
      <c r="AT55">
        <v>0</v>
      </c>
      <c r="AU55">
        <v>1</v>
      </c>
      <c r="AV55">
        <v>1</v>
      </c>
      <c r="AW55">
        <v>0</v>
      </c>
      <c r="AX55">
        <v>0</v>
      </c>
      <c r="AY55">
        <v>0</v>
      </c>
      <c r="AZ55">
        <v>1</v>
      </c>
      <c r="BA55">
        <v>0</v>
      </c>
      <c r="BB55">
        <v>1</v>
      </c>
      <c r="BC55">
        <v>0</v>
      </c>
      <c r="BD55">
        <v>0</v>
      </c>
      <c r="BE55">
        <v>0</v>
      </c>
      <c r="BF55">
        <v>0</v>
      </c>
      <c r="BG55">
        <v>1</v>
      </c>
      <c r="BH55">
        <v>1</v>
      </c>
    </row>
    <row r="56" spans="1:60" x14ac:dyDescent="0.35">
      <c r="A56" t="s">
        <v>331</v>
      </c>
      <c r="B56" s="1">
        <v>42917</v>
      </c>
      <c r="C56" s="1">
        <v>44317</v>
      </c>
      <c r="D56">
        <v>0</v>
      </c>
      <c r="E56" t="s">
        <v>580</v>
      </c>
      <c r="F56" t="s">
        <v>580</v>
      </c>
      <c r="G56" t="s">
        <v>580</v>
      </c>
      <c r="H56" t="s">
        <v>580</v>
      </c>
      <c r="I56" t="s">
        <v>580</v>
      </c>
      <c r="J56" t="s">
        <v>580</v>
      </c>
      <c r="K56" t="s">
        <v>580</v>
      </c>
      <c r="L56" t="s">
        <v>580</v>
      </c>
      <c r="M56" t="s">
        <v>580</v>
      </c>
      <c r="N56" t="s">
        <v>580</v>
      </c>
      <c r="O56" t="s">
        <v>580</v>
      </c>
      <c r="P56" t="s">
        <v>580</v>
      </c>
      <c r="Q56" t="s">
        <v>580</v>
      </c>
      <c r="R56" t="s">
        <v>580</v>
      </c>
      <c r="S56" t="s">
        <v>580</v>
      </c>
      <c r="T56" t="s">
        <v>580</v>
      </c>
      <c r="U56" t="s">
        <v>580</v>
      </c>
      <c r="V56" t="s">
        <v>580</v>
      </c>
      <c r="W56" t="s">
        <v>580</v>
      </c>
      <c r="X56" t="s">
        <v>580</v>
      </c>
      <c r="Y56" t="s">
        <v>580</v>
      </c>
      <c r="Z56" t="s">
        <v>580</v>
      </c>
      <c r="AA56" t="s">
        <v>580</v>
      </c>
      <c r="AB56" t="s">
        <v>580</v>
      </c>
      <c r="AC56" t="s">
        <v>580</v>
      </c>
      <c r="AD56" t="s">
        <v>580</v>
      </c>
      <c r="AE56" t="s">
        <v>580</v>
      </c>
      <c r="AF56" t="s">
        <v>580</v>
      </c>
      <c r="AG56" t="s">
        <v>580</v>
      </c>
      <c r="AH56" t="s">
        <v>580</v>
      </c>
      <c r="AI56" t="s">
        <v>580</v>
      </c>
      <c r="AJ56" t="s">
        <v>580</v>
      </c>
      <c r="AK56" t="s">
        <v>580</v>
      </c>
      <c r="AL56" t="s">
        <v>580</v>
      </c>
      <c r="AM56" t="s">
        <v>580</v>
      </c>
      <c r="AN56" t="s">
        <v>580</v>
      </c>
      <c r="AO56" t="s">
        <v>580</v>
      </c>
      <c r="AP56" t="s">
        <v>580</v>
      </c>
      <c r="AQ56" t="s">
        <v>580</v>
      </c>
      <c r="AR56" t="s">
        <v>580</v>
      </c>
      <c r="AS56" t="s">
        <v>580</v>
      </c>
      <c r="AT56" t="s">
        <v>580</v>
      </c>
      <c r="AU56" t="s">
        <v>580</v>
      </c>
      <c r="AV56" t="s">
        <v>580</v>
      </c>
      <c r="AW56" t="s">
        <v>580</v>
      </c>
      <c r="AX56" t="s">
        <v>580</v>
      </c>
      <c r="AY56" t="s">
        <v>580</v>
      </c>
      <c r="AZ56" t="s">
        <v>580</v>
      </c>
      <c r="BA56" t="s">
        <v>580</v>
      </c>
      <c r="BB56" t="s">
        <v>580</v>
      </c>
      <c r="BC56" t="s">
        <v>580</v>
      </c>
      <c r="BD56" t="s">
        <v>580</v>
      </c>
      <c r="BE56" t="s">
        <v>580</v>
      </c>
      <c r="BF56" t="s">
        <v>580</v>
      </c>
      <c r="BG56" t="s">
        <v>580</v>
      </c>
      <c r="BH56" t="s">
        <v>580</v>
      </c>
    </row>
    <row r="57" spans="1:60" x14ac:dyDescent="0.35">
      <c r="A57" t="s">
        <v>332</v>
      </c>
      <c r="B57" s="1">
        <v>39783</v>
      </c>
      <c r="C57" s="1">
        <v>43299</v>
      </c>
      <c r="D57">
        <v>1</v>
      </c>
      <c r="E57">
        <v>0</v>
      </c>
      <c r="F57">
        <v>0</v>
      </c>
      <c r="G57">
        <v>1</v>
      </c>
      <c r="H57">
        <v>1</v>
      </c>
      <c r="I57">
        <v>1</v>
      </c>
      <c r="J57">
        <v>1</v>
      </c>
      <c r="K57">
        <v>0</v>
      </c>
      <c r="L57">
        <v>0</v>
      </c>
      <c r="M57">
        <v>1</v>
      </c>
      <c r="N57">
        <v>0</v>
      </c>
      <c r="O57">
        <v>1</v>
      </c>
      <c r="P57">
        <v>0</v>
      </c>
      <c r="Q57">
        <v>1</v>
      </c>
      <c r="R57">
        <v>1</v>
      </c>
      <c r="S57">
        <v>0</v>
      </c>
      <c r="T57">
        <v>0</v>
      </c>
      <c r="U57">
        <v>8</v>
      </c>
      <c r="V57">
        <v>0</v>
      </c>
      <c r="W57">
        <v>0</v>
      </c>
      <c r="X57">
        <v>1</v>
      </c>
      <c r="Y57">
        <v>0</v>
      </c>
      <c r="Z57">
        <v>0</v>
      </c>
      <c r="AA57">
        <v>0</v>
      </c>
      <c r="AB57">
        <v>0</v>
      </c>
      <c r="AC57">
        <v>1</v>
      </c>
      <c r="AD57">
        <v>0</v>
      </c>
      <c r="AE57">
        <v>1</v>
      </c>
      <c r="AF57">
        <v>1</v>
      </c>
      <c r="AG57">
        <v>0</v>
      </c>
      <c r="AH57">
        <v>1</v>
      </c>
      <c r="AI57">
        <v>1</v>
      </c>
      <c r="AJ57">
        <v>0</v>
      </c>
      <c r="AK57">
        <v>0</v>
      </c>
      <c r="AL57">
        <v>0</v>
      </c>
      <c r="AM57">
        <v>0</v>
      </c>
      <c r="AN57">
        <v>1</v>
      </c>
      <c r="AO57">
        <v>1</v>
      </c>
      <c r="AP57">
        <v>0</v>
      </c>
      <c r="AQ57">
        <v>0</v>
      </c>
      <c r="AR57">
        <v>0</v>
      </c>
      <c r="AS57">
        <v>0</v>
      </c>
      <c r="AT57">
        <v>0</v>
      </c>
      <c r="AU57">
        <v>1</v>
      </c>
      <c r="AV57">
        <v>1</v>
      </c>
      <c r="AW57">
        <v>1</v>
      </c>
      <c r="AX57">
        <v>1</v>
      </c>
      <c r="AY57">
        <v>0</v>
      </c>
      <c r="AZ57">
        <v>0</v>
      </c>
      <c r="BA57">
        <v>1</v>
      </c>
      <c r="BB57">
        <v>0</v>
      </c>
      <c r="BC57">
        <v>0</v>
      </c>
      <c r="BD57">
        <v>0</v>
      </c>
      <c r="BE57">
        <v>0</v>
      </c>
      <c r="BF57">
        <v>0</v>
      </c>
      <c r="BG57">
        <v>0</v>
      </c>
      <c r="BH57" t="s">
        <v>580</v>
      </c>
    </row>
    <row r="58" spans="1:60" x14ac:dyDescent="0.35">
      <c r="A58" t="s">
        <v>332</v>
      </c>
      <c r="B58" s="1">
        <v>43300</v>
      </c>
      <c r="C58" s="1">
        <v>44317</v>
      </c>
      <c r="D58">
        <v>1</v>
      </c>
      <c r="E58">
        <v>0</v>
      </c>
      <c r="F58">
        <v>0</v>
      </c>
      <c r="G58">
        <v>1</v>
      </c>
      <c r="H58">
        <v>1</v>
      </c>
      <c r="I58">
        <v>1</v>
      </c>
      <c r="J58">
        <v>1</v>
      </c>
      <c r="K58">
        <v>0</v>
      </c>
      <c r="L58">
        <v>0</v>
      </c>
      <c r="M58">
        <v>1</v>
      </c>
      <c r="N58">
        <v>0</v>
      </c>
      <c r="O58">
        <v>1</v>
      </c>
      <c r="P58">
        <v>0</v>
      </c>
      <c r="Q58">
        <v>1</v>
      </c>
      <c r="R58">
        <v>1</v>
      </c>
      <c r="S58">
        <v>0</v>
      </c>
      <c r="T58">
        <v>0</v>
      </c>
      <c r="U58">
        <v>8</v>
      </c>
      <c r="V58">
        <v>0</v>
      </c>
      <c r="W58">
        <v>0</v>
      </c>
      <c r="X58">
        <v>1</v>
      </c>
      <c r="Y58">
        <v>0</v>
      </c>
      <c r="Z58">
        <v>0</v>
      </c>
      <c r="AA58">
        <v>0</v>
      </c>
      <c r="AB58">
        <v>0</v>
      </c>
      <c r="AC58">
        <v>1</v>
      </c>
      <c r="AD58">
        <v>0</v>
      </c>
      <c r="AE58">
        <v>1</v>
      </c>
      <c r="AF58">
        <v>1</v>
      </c>
      <c r="AG58">
        <v>0</v>
      </c>
      <c r="AH58">
        <v>1</v>
      </c>
      <c r="AI58">
        <v>1</v>
      </c>
      <c r="AJ58">
        <v>0</v>
      </c>
      <c r="AK58">
        <v>0</v>
      </c>
      <c r="AL58">
        <v>0</v>
      </c>
      <c r="AM58">
        <v>0</v>
      </c>
      <c r="AN58">
        <v>1</v>
      </c>
      <c r="AO58">
        <v>1</v>
      </c>
      <c r="AP58">
        <v>0</v>
      </c>
      <c r="AQ58">
        <v>0</v>
      </c>
      <c r="AR58">
        <v>0</v>
      </c>
      <c r="AS58">
        <v>0</v>
      </c>
      <c r="AT58">
        <v>0</v>
      </c>
      <c r="AU58">
        <v>1</v>
      </c>
      <c r="AV58">
        <v>1</v>
      </c>
      <c r="AW58">
        <v>1</v>
      </c>
      <c r="AX58">
        <v>1</v>
      </c>
      <c r="AY58">
        <v>0</v>
      </c>
      <c r="AZ58">
        <v>0</v>
      </c>
      <c r="BA58">
        <v>1</v>
      </c>
      <c r="BB58">
        <v>0</v>
      </c>
      <c r="BC58">
        <v>0</v>
      </c>
      <c r="BD58">
        <v>0</v>
      </c>
      <c r="BE58">
        <v>0</v>
      </c>
      <c r="BF58">
        <v>0</v>
      </c>
      <c r="BG58">
        <v>0</v>
      </c>
      <c r="BH58" t="s">
        <v>580</v>
      </c>
    </row>
    <row r="59" spans="1:60" x14ac:dyDescent="0.35">
      <c r="A59" t="s">
        <v>344</v>
      </c>
      <c r="B59" s="1">
        <v>43160</v>
      </c>
      <c r="C59" s="1">
        <v>44317</v>
      </c>
      <c r="D59">
        <v>0</v>
      </c>
      <c r="E59" t="s">
        <v>580</v>
      </c>
      <c r="F59" t="s">
        <v>580</v>
      </c>
      <c r="G59" t="s">
        <v>580</v>
      </c>
      <c r="H59" t="s">
        <v>580</v>
      </c>
      <c r="I59" t="s">
        <v>580</v>
      </c>
      <c r="J59" t="s">
        <v>580</v>
      </c>
      <c r="K59" t="s">
        <v>580</v>
      </c>
      <c r="L59" t="s">
        <v>580</v>
      </c>
      <c r="M59" t="s">
        <v>580</v>
      </c>
      <c r="N59" t="s">
        <v>580</v>
      </c>
      <c r="O59" t="s">
        <v>580</v>
      </c>
      <c r="P59" t="s">
        <v>580</v>
      </c>
      <c r="Q59" t="s">
        <v>580</v>
      </c>
      <c r="R59" t="s">
        <v>580</v>
      </c>
      <c r="S59" t="s">
        <v>580</v>
      </c>
      <c r="T59" t="s">
        <v>580</v>
      </c>
      <c r="U59" t="s">
        <v>580</v>
      </c>
      <c r="V59" t="s">
        <v>580</v>
      </c>
      <c r="W59" t="s">
        <v>580</v>
      </c>
      <c r="X59" t="s">
        <v>580</v>
      </c>
      <c r="Y59" t="s">
        <v>580</v>
      </c>
      <c r="Z59" t="s">
        <v>580</v>
      </c>
      <c r="AA59" t="s">
        <v>580</v>
      </c>
      <c r="AB59" t="s">
        <v>580</v>
      </c>
      <c r="AC59" t="s">
        <v>580</v>
      </c>
      <c r="AD59" t="s">
        <v>580</v>
      </c>
      <c r="AE59" t="s">
        <v>580</v>
      </c>
      <c r="AF59" t="s">
        <v>580</v>
      </c>
      <c r="AG59" t="s">
        <v>580</v>
      </c>
      <c r="AH59" t="s">
        <v>580</v>
      </c>
      <c r="AI59" t="s">
        <v>580</v>
      </c>
      <c r="AJ59" t="s">
        <v>580</v>
      </c>
      <c r="AK59" t="s">
        <v>580</v>
      </c>
      <c r="AL59" t="s">
        <v>580</v>
      </c>
      <c r="AM59" t="s">
        <v>580</v>
      </c>
      <c r="AN59" t="s">
        <v>580</v>
      </c>
      <c r="AO59" t="s">
        <v>580</v>
      </c>
      <c r="AP59" t="s">
        <v>580</v>
      </c>
      <c r="AQ59" t="s">
        <v>580</v>
      </c>
      <c r="AR59" t="s">
        <v>580</v>
      </c>
      <c r="AS59" t="s">
        <v>580</v>
      </c>
      <c r="AT59" t="s">
        <v>580</v>
      </c>
      <c r="AU59" t="s">
        <v>580</v>
      </c>
      <c r="AV59" t="s">
        <v>580</v>
      </c>
      <c r="AW59" t="s">
        <v>580</v>
      </c>
      <c r="AX59" t="s">
        <v>580</v>
      </c>
      <c r="AY59" t="s">
        <v>580</v>
      </c>
      <c r="AZ59" t="s">
        <v>580</v>
      </c>
      <c r="BA59" t="s">
        <v>580</v>
      </c>
      <c r="BB59" t="s">
        <v>580</v>
      </c>
      <c r="BC59" t="s">
        <v>580</v>
      </c>
      <c r="BD59" t="s">
        <v>580</v>
      </c>
      <c r="BE59" t="s">
        <v>580</v>
      </c>
      <c r="BF59" t="s">
        <v>580</v>
      </c>
      <c r="BG59" t="s">
        <v>580</v>
      </c>
      <c r="BH59" t="s">
        <v>580</v>
      </c>
    </row>
    <row r="60" spans="1:60" x14ac:dyDescent="0.35">
      <c r="A60" t="s">
        <v>345</v>
      </c>
      <c r="B60" s="1">
        <v>43160</v>
      </c>
      <c r="C60" s="1">
        <v>44317</v>
      </c>
      <c r="D60">
        <v>0</v>
      </c>
      <c r="E60" t="s">
        <v>580</v>
      </c>
      <c r="F60" t="s">
        <v>580</v>
      </c>
      <c r="G60" t="s">
        <v>580</v>
      </c>
      <c r="H60" t="s">
        <v>580</v>
      </c>
      <c r="I60" t="s">
        <v>580</v>
      </c>
      <c r="J60" t="s">
        <v>580</v>
      </c>
      <c r="K60" t="s">
        <v>580</v>
      </c>
      <c r="L60" t="s">
        <v>580</v>
      </c>
      <c r="M60" t="s">
        <v>580</v>
      </c>
      <c r="N60" t="s">
        <v>580</v>
      </c>
      <c r="O60" t="s">
        <v>580</v>
      </c>
      <c r="P60" t="s">
        <v>580</v>
      </c>
      <c r="Q60" t="s">
        <v>580</v>
      </c>
      <c r="R60" t="s">
        <v>580</v>
      </c>
      <c r="S60" t="s">
        <v>580</v>
      </c>
      <c r="T60" t="s">
        <v>580</v>
      </c>
      <c r="U60" t="s">
        <v>580</v>
      </c>
      <c r="V60" t="s">
        <v>580</v>
      </c>
      <c r="W60" t="s">
        <v>580</v>
      </c>
      <c r="X60" t="s">
        <v>580</v>
      </c>
      <c r="Y60" t="s">
        <v>580</v>
      </c>
      <c r="Z60" t="s">
        <v>580</v>
      </c>
      <c r="AA60" t="s">
        <v>580</v>
      </c>
      <c r="AB60" t="s">
        <v>580</v>
      </c>
      <c r="AC60" t="s">
        <v>580</v>
      </c>
      <c r="AD60" t="s">
        <v>580</v>
      </c>
      <c r="AE60" t="s">
        <v>580</v>
      </c>
      <c r="AF60" t="s">
        <v>580</v>
      </c>
      <c r="AG60" t="s">
        <v>580</v>
      </c>
      <c r="AH60" t="s">
        <v>580</v>
      </c>
      <c r="AI60" t="s">
        <v>580</v>
      </c>
      <c r="AJ60" t="s">
        <v>580</v>
      </c>
      <c r="AK60" t="s">
        <v>580</v>
      </c>
      <c r="AL60" t="s">
        <v>580</v>
      </c>
      <c r="AM60" t="s">
        <v>580</v>
      </c>
      <c r="AN60" t="s">
        <v>580</v>
      </c>
      <c r="AO60" t="s">
        <v>580</v>
      </c>
      <c r="AP60" t="s">
        <v>580</v>
      </c>
      <c r="AQ60" t="s">
        <v>580</v>
      </c>
      <c r="AR60" t="s">
        <v>580</v>
      </c>
      <c r="AS60" t="s">
        <v>580</v>
      </c>
      <c r="AT60" t="s">
        <v>580</v>
      </c>
      <c r="AU60" t="s">
        <v>580</v>
      </c>
      <c r="AV60" t="s">
        <v>580</v>
      </c>
      <c r="AW60" t="s">
        <v>580</v>
      </c>
      <c r="AX60" t="s">
        <v>580</v>
      </c>
      <c r="AY60" t="s">
        <v>580</v>
      </c>
      <c r="AZ60" t="s">
        <v>580</v>
      </c>
      <c r="BA60" t="s">
        <v>580</v>
      </c>
      <c r="BB60" t="s">
        <v>580</v>
      </c>
      <c r="BC60" t="s">
        <v>580</v>
      </c>
      <c r="BD60" t="s">
        <v>580</v>
      </c>
      <c r="BE60" t="s">
        <v>580</v>
      </c>
      <c r="BF60" t="s">
        <v>580</v>
      </c>
      <c r="BG60" t="s">
        <v>580</v>
      </c>
      <c r="BH60" t="s">
        <v>580</v>
      </c>
    </row>
    <row r="61" spans="1:60" x14ac:dyDescent="0.35">
      <c r="A61" t="s">
        <v>346</v>
      </c>
      <c r="B61" s="1">
        <v>43160</v>
      </c>
      <c r="C61" s="1">
        <v>44317</v>
      </c>
      <c r="D61">
        <v>0</v>
      </c>
      <c r="E61" t="s">
        <v>580</v>
      </c>
      <c r="F61" t="s">
        <v>580</v>
      </c>
      <c r="G61" t="s">
        <v>580</v>
      </c>
      <c r="H61" t="s">
        <v>580</v>
      </c>
      <c r="I61" t="s">
        <v>580</v>
      </c>
      <c r="J61" t="s">
        <v>580</v>
      </c>
      <c r="K61" t="s">
        <v>580</v>
      </c>
      <c r="L61" t="s">
        <v>580</v>
      </c>
      <c r="M61" t="s">
        <v>580</v>
      </c>
      <c r="N61" t="s">
        <v>580</v>
      </c>
      <c r="O61" t="s">
        <v>580</v>
      </c>
      <c r="P61" t="s">
        <v>580</v>
      </c>
      <c r="Q61" t="s">
        <v>580</v>
      </c>
      <c r="R61" t="s">
        <v>580</v>
      </c>
      <c r="S61" t="s">
        <v>580</v>
      </c>
      <c r="T61" t="s">
        <v>580</v>
      </c>
      <c r="U61" t="s">
        <v>580</v>
      </c>
      <c r="V61" t="s">
        <v>580</v>
      </c>
      <c r="W61" t="s">
        <v>580</v>
      </c>
      <c r="X61" t="s">
        <v>580</v>
      </c>
      <c r="Y61" t="s">
        <v>580</v>
      </c>
      <c r="Z61" t="s">
        <v>580</v>
      </c>
      <c r="AA61" t="s">
        <v>580</v>
      </c>
      <c r="AB61" t="s">
        <v>580</v>
      </c>
      <c r="AC61" t="s">
        <v>580</v>
      </c>
      <c r="AD61" t="s">
        <v>580</v>
      </c>
      <c r="AE61" t="s">
        <v>580</v>
      </c>
      <c r="AF61" t="s">
        <v>580</v>
      </c>
      <c r="AG61" t="s">
        <v>580</v>
      </c>
      <c r="AH61" t="s">
        <v>580</v>
      </c>
      <c r="AI61" t="s">
        <v>580</v>
      </c>
      <c r="AJ61" t="s">
        <v>580</v>
      </c>
      <c r="AK61" t="s">
        <v>580</v>
      </c>
      <c r="AL61" t="s">
        <v>580</v>
      </c>
      <c r="AM61" t="s">
        <v>580</v>
      </c>
      <c r="AN61" t="s">
        <v>580</v>
      </c>
      <c r="AO61" t="s">
        <v>580</v>
      </c>
      <c r="AP61" t="s">
        <v>580</v>
      </c>
      <c r="AQ61" t="s">
        <v>580</v>
      </c>
      <c r="AR61" t="s">
        <v>580</v>
      </c>
      <c r="AS61" t="s">
        <v>580</v>
      </c>
      <c r="AT61" t="s">
        <v>580</v>
      </c>
      <c r="AU61" t="s">
        <v>580</v>
      </c>
      <c r="AV61" t="s">
        <v>580</v>
      </c>
      <c r="AW61" t="s">
        <v>580</v>
      </c>
      <c r="AX61" t="s">
        <v>580</v>
      </c>
      <c r="AY61" t="s">
        <v>580</v>
      </c>
      <c r="AZ61" t="s">
        <v>580</v>
      </c>
      <c r="BA61" t="s">
        <v>580</v>
      </c>
      <c r="BB61" t="s">
        <v>580</v>
      </c>
      <c r="BC61" t="s">
        <v>580</v>
      </c>
      <c r="BD61" t="s">
        <v>580</v>
      </c>
      <c r="BE61" t="s">
        <v>580</v>
      </c>
      <c r="BF61" t="s">
        <v>580</v>
      </c>
      <c r="BG61" t="s">
        <v>580</v>
      </c>
      <c r="BH61" t="s">
        <v>580</v>
      </c>
    </row>
    <row r="62" spans="1:60" x14ac:dyDescent="0.35">
      <c r="A62" t="s">
        <v>347</v>
      </c>
      <c r="B62" s="1">
        <v>43160</v>
      </c>
      <c r="C62" s="1">
        <v>44317</v>
      </c>
      <c r="D62">
        <v>0</v>
      </c>
      <c r="E62" t="s">
        <v>580</v>
      </c>
      <c r="F62" t="s">
        <v>580</v>
      </c>
      <c r="G62" t="s">
        <v>580</v>
      </c>
      <c r="H62" t="s">
        <v>580</v>
      </c>
      <c r="I62" t="s">
        <v>580</v>
      </c>
      <c r="J62" t="s">
        <v>580</v>
      </c>
      <c r="K62" t="s">
        <v>580</v>
      </c>
      <c r="L62" t="s">
        <v>580</v>
      </c>
      <c r="M62" t="s">
        <v>580</v>
      </c>
      <c r="N62" t="s">
        <v>580</v>
      </c>
      <c r="O62" t="s">
        <v>580</v>
      </c>
      <c r="P62" t="s">
        <v>580</v>
      </c>
      <c r="Q62" t="s">
        <v>580</v>
      </c>
      <c r="R62" t="s">
        <v>580</v>
      </c>
      <c r="S62" t="s">
        <v>580</v>
      </c>
      <c r="T62" t="s">
        <v>580</v>
      </c>
      <c r="U62" t="s">
        <v>580</v>
      </c>
      <c r="V62" t="s">
        <v>580</v>
      </c>
      <c r="W62" t="s">
        <v>580</v>
      </c>
      <c r="X62" t="s">
        <v>580</v>
      </c>
      <c r="Y62" t="s">
        <v>580</v>
      </c>
      <c r="Z62" t="s">
        <v>580</v>
      </c>
      <c r="AA62" t="s">
        <v>580</v>
      </c>
      <c r="AB62" t="s">
        <v>580</v>
      </c>
      <c r="AC62" t="s">
        <v>580</v>
      </c>
      <c r="AD62" t="s">
        <v>580</v>
      </c>
      <c r="AE62" t="s">
        <v>580</v>
      </c>
      <c r="AF62" t="s">
        <v>580</v>
      </c>
      <c r="AG62" t="s">
        <v>580</v>
      </c>
      <c r="AH62" t="s">
        <v>580</v>
      </c>
      <c r="AI62" t="s">
        <v>580</v>
      </c>
      <c r="AJ62" t="s">
        <v>580</v>
      </c>
      <c r="AK62" t="s">
        <v>580</v>
      </c>
      <c r="AL62" t="s">
        <v>580</v>
      </c>
      <c r="AM62" t="s">
        <v>580</v>
      </c>
      <c r="AN62" t="s">
        <v>580</v>
      </c>
      <c r="AO62" t="s">
        <v>580</v>
      </c>
      <c r="AP62" t="s">
        <v>580</v>
      </c>
      <c r="AQ62" t="s">
        <v>580</v>
      </c>
      <c r="AR62" t="s">
        <v>580</v>
      </c>
      <c r="AS62" t="s">
        <v>580</v>
      </c>
      <c r="AT62" t="s">
        <v>580</v>
      </c>
      <c r="AU62" t="s">
        <v>580</v>
      </c>
      <c r="AV62" t="s">
        <v>580</v>
      </c>
      <c r="AW62" t="s">
        <v>580</v>
      </c>
      <c r="AX62" t="s">
        <v>580</v>
      </c>
      <c r="AY62" t="s">
        <v>580</v>
      </c>
      <c r="AZ62" t="s">
        <v>580</v>
      </c>
      <c r="BA62" t="s">
        <v>580</v>
      </c>
      <c r="BB62" t="s">
        <v>580</v>
      </c>
      <c r="BC62" t="s">
        <v>580</v>
      </c>
      <c r="BD62" t="s">
        <v>580</v>
      </c>
      <c r="BE62" t="s">
        <v>580</v>
      </c>
      <c r="BF62" t="s">
        <v>580</v>
      </c>
      <c r="BG62" t="s">
        <v>580</v>
      </c>
      <c r="BH62" t="s">
        <v>580</v>
      </c>
    </row>
    <row r="63" spans="1:60" x14ac:dyDescent="0.35">
      <c r="A63" t="s">
        <v>348</v>
      </c>
      <c r="B63" s="1">
        <v>43160</v>
      </c>
      <c r="C63" s="1">
        <v>44317</v>
      </c>
      <c r="D63">
        <v>0</v>
      </c>
      <c r="E63" t="s">
        <v>580</v>
      </c>
      <c r="F63" t="s">
        <v>580</v>
      </c>
      <c r="G63" t="s">
        <v>580</v>
      </c>
      <c r="H63" t="s">
        <v>580</v>
      </c>
      <c r="I63" t="s">
        <v>580</v>
      </c>
      <c r="J63" t="s">
        <v>580</v>
      </c>
      <c r="K63" t="s">
        <v>580</v>
      </c>
      <c r="L63" t="s">
        <v>580</v>
      </c>
      <c r="M63" t="s">
        <v>580</v>
      </c>
      <c r="N63" t="s">
        <v>580</v>
      </c>
      <c r="O63" t="s">
        <v>580</v>
      </c>
      <c r="P63" t="s">
        <v>580</v>
      </c>
      <c r="Q63" t="s">
        <v>580</v>
      </c>
      <c r="R63" t="s">
        <v>580</v>
      </c>
      <c r="S63" t="s">
        <v>580</v>
      </c>
      <c r="T63" t="s">
        <v>580</v>
      </c>
      <c r="U63" t="s">
        <v>580</v>
      </c>
      <c r="V63" t="s">
        <v>580</v>
      </c>
      <c r="W63" t="s">
        <v>580</v>
      </c>
      <c r="X63" t="s">
        <v>580</v>
      </c>
      <c r="Y63" t="s">
        <v>580</v>
      </c>
      <c r="Z63" t="s">
        <v>580</v>
      </c>
      <c r="AA63" t="s">
        <v>580</v>
      </c>
      <c r="AB63" t="s">
        <v>580</v>
      </c>
      <c r="AC63" t="s">
        <v>580</v>
      </c>
      <c r="AD63" t="s">
        <v>580</v>
      </c>
      <c r="AE63" t="s">
        <v>580</v>
      </c>
      <c r="AF63" t="s">
        <v>580</v>
      </c>
      <c r="AG63" t="s">
        <v>580</v>
      </c>
      <c r="AH63" t="s">
        <v>580</v>
      </c>
      <c r="AI63" t="s">
        <v>580</v>
      </c>
      <c r="AJ63" t="s">
        <v>580</v>
      </c>
      <c r="AK63" t="s">
        <v>580</v>
      </c>
      <c r="AL63" t="s">
        <v>580</v>
      </c>
      <c r="AM63" t="s">
        <v>580</v>
      </c>
      <c r="AN63" t="s">
        <v>580</v>
      </c>
      <c r="AO63" t="s">
        <v>580</v>
      </c>
      <c r="AP63" t="s">
        <v>580</v>
      </c>
      <c r="AQ63" t="s">
        <v>580</v>
      </c>
      <c r="AR63" t="s">
        <v>580</v>
      </c>
      <c r="AS63" t="s">
        <v>580</v>
      </c>
      <c r="AT63" t="s">
        <v>580</v>
      </c>
      <c r="AU63" t="s">
        <v>580</v>
      </c>
      <c r="AV63" t="s">
        <v>580</v>
      </c>
      <c r="AW63" t="s">
        <v>580</v>
      </c>
      <c r="AX63" t="s">
        <v>580</v>
      </c>
      <c r="AY63" t="s">
        <v>580</v>
      </c>
      <c r="AZ63" t="s">
        <v>580</v>
      </c>
      <c r="BA63" t="s">
        <v>580</v>
      </c>
      <c r="BB63" t="s">
        <v>580</v>
      </c>
      <c r="BC63" t="s">
        <v>580</v>
      </c>
      <c r="BD63" t="s">
        <v>580</v>
      </c>
      <c r="BE63" t="s">
        <v>580</v>
      </c>
      <c r="BF63" t="s">
        <v>580</v>
      </c>
      <c r="BG63" t="s">
        <v>580</v>
      </c>
      <c r="BH63" t="s">
        <v>580</v>
      </c>
    </row>
    <row r="64" spans="1:60" x14ac:dyDescent="0.35">
      <c r="A64" t="s">
        <v>349</v>
      </c>
      <c r="B64" s="1">
        <v>41437</v>
      </c>
      <c r="C64" s="1">
        <v>43738</v>
      </c>
      <c r="D64">
        <v>1</v>
      </c>
      <c r="E64">
        <v>1</v>
      </c>
      <c r="F64">
        <v>0</v>
      </c>
      <c r="G64">
        <v>0</v>
      </c>
      <c r="H64">
        <v>1</v>
      </c>
      <c r="I64">
        <v>1</v>
      </c>
      <c r="J64">
        <v>1</v>
      </c>
      <c r="K64">
        <v>0</v>
      </c>
      <c r="L64">
        <v>1</v>
      </c>
      <c r="M64">
        <v>0</v>
      </c>
      <c r="N64" t="s">
        <v>580</v>
      </c>
      <c r="O64" t="s">
        <v>580</v>
      </c>
      <c r="P64" t="s">
        <v>580</v>
      </c>
      <c r="Q64">
        <v>1</v>
      </c>
      <c r="R64">
        <v>1</v>
      </c>
      <c r="S64">
        <v>0</v>
      </c>
      <c r="T64">
        <v>0</v>
      </c>
      <c r="U64">
        <v>5</v>
      </c>
      <c r="V64">
        <v>0</v>
      </c>
      <c r="W64">
        <v>0</v>
      </c>
      <c r="X64">
        <v>0</v>
      </c>
      <c r="Y64">
        <v>0</v>
      </c>
      <c r="Z64">
        <v>0</v>
      </c>
      <c r="AA64">
        <v>0</v>
      </c>
      <c r="AB64">
        <v>0</v>
      </c>
      <c r="AC64">
        <v>1</v>
      </c>
      <c r="AD64">
        <v>0</v>
      </c>
      <c r="AE64">
        <v>1</v>
      </c>
      <c r="AF64">
        <v>1</v>
      </c>
      <c r="AG64">
        <v>1</v>
      </c>
      <c r="AH64">
        <v>1</v>
      </c>
      <c r="AI64">
        <v>0</v>
      </c>
      <c r="AJ64">
        <v>0</v>
      </c>
      <c r="AK64">
        <v>0</v>
      </c>
      <c r="AL64">
        <v>0</v>
      </c>
      <c r="AM64">
        <v>0</v>
      </c>
      <c r="AN64">
        <v>0</v>
      </c>
      <c r="AO64">
        <v>1</v>
      </c>
      <c r="AP64">
        <v>0</v>
      </c>
      <c r="AQ64">
        <v>0</v>
      </c>
      <c r="AR64">
        <v>0</v>
      </c>
      <c r="AS64">
        <v>0</v>
      </c>
      <c r="AT64">
        <v>0</v>
      </c>
      <c r="AU64">
        <v>1</v>
      </c>
      <c r="AV64">
        <v>1</v>
      </c>
      <c r="AW64">
        <v>0</v>
      </c>
      <c r="AX64">
        <v>0</v>
      </c>
      <c r="AY64">
        <v>0</v>
      </c>
      <c r="AZ64">
        <v>1</v>
      </c>
      <c r="BA64">
        <v>0</v>
      </c>
      <c r="BB64">
        <v>0</v>
      </c>
      <c r="BC64">
        <v>0</v>
      </c>
      <c r="BD64">
        <v>1</v>
      </c>
      <c r="BE64">
        <v>1</v>
      </c>
      <c r="BF64">
        <v>0</v>
      </c>
      <c r="BG64">
        <v>1</v>
      </c>
      <c r="BH64">
        <v>1</v>
      </c>
    </row>
    <row r="65" spans="1:60" x14ac:dyDescent="0.35">
      <c r="A65" t="s">
        <v>349</v>
      </c>
      <c r="B65" s="1">
        <v>43739</v>
      </c>
      <c r="C65" s="1">
        <v>43774</v>
      </c>
      <c r="D65">
        <v>1</v>
      </c>
      <c r="E65">
        <v>1</v>
      </c>
      <c r="F65">
        <v>0</v>
      </c>
      <c r="G65">
        <v>0</v>
      </c>
      <c r="H65">
        <v>1</v>
      </c>
      <c r="I65">
        <v>1</v>
      </c>
      <c r="J65">
        <v>1</v>
      </c>
      <c r="K65">
        <v>0</v>
      </c>
      <c r="L65">
        <v>1</v>
      </c>
      <c r="M65">
        <v>0</v>
      </c>
      <c r="N65" t="s">
        <v>580</v>
      </c>
      <c r="O65" t="s">
        <v>580</v>
      </c>
      <c r="P65" t="s">
        <v>580</v>
      </c>
      <c r="Q65">
        <v>1</v>
      </c>
      <c r="R65">
        <v>1</v>
      </c>
      <c r="S65">
        <v>1</v>
      </c>
      <c r="T65">
        <v>0</v>
      </c>
      <c r="U65">
        <v>5</v>
      </c>
      <c r="V65">
        <v>0</v>
      </c>
      <c r="W65">
        <v>0</v>
      </c>
      <c r="X65">
        <v>0</v>
      </c>
      <c r="Y65">
        <v>0</v>
      </c>
      <c r="Z65">
        <v>0</v>
      </c>
      <c r="AA65">
        <v>0</v>
      </c>
      <c r="AB65">
        <v>0</v>
      </c>
      <c r="AC65">
        <v>1</v>
      </c>
      <c r="AD65">
        <v>0</v>
      </c>
      <c r="AE65">
        <v>1</v>
      </c>
      <c r="AF65">
        <v>1</v>
      </c>
      <c r="AG65">
        <v>1</v>
      </c>
      <c r="AH65">
        <v>1</v>
      </c>
      <c r="AI65">
        <v>0</v>
      </c>
      <c r="AJ65">
        <v>1</v>
      </c>
      <c r="AK65">
        <v>1</v>
      </c>
      <c r="AL65">
        <v>1</v>
      </c>
      <c r="AM65">
        <v>1</v>
      </c>
      <c r="AN65">
        <v>1</v>
      </c>
      <c r="AO65">
        <v>1</v>
      </c>
      <c r="AP65">
        <v>0</v>
      </c>
      <c r="AQ65">
        <v>0</v>
      </c>
      <c r="AR65">
        <v>0</v>
      </c>
      <c r="AS65">
        <v>0</v>
      </c>
      <c r="AT65">
        <v>0</v>
      </c>
      <c r="AU65">
        <v>1</v>
      </c>
      <c r="AV65">
        <v>1</v>
      </c>
      <c r="AW65">
        <v>0</v>
      </c>
      <c r="AX65">
        <v>0</v>
      </c>
      <c r="AY65">
        <v>0</v>
      </c>
      <c r="AZ65">
        <v>1</v>
      </c>
      <c r="BA65">
        <v>0</v>
      </c>
      <c r="BB65">
        <v>0</v>
      </c>
      <c r="BC65">
        <v>0</v>
      </c>
      <c r="BD65">
        <v>1</v>
      </c>
      <c r="BE65">
        <v>1</v>
      </c>
      <c r="BF65">
        <v>0</v>
      </c>
      <c r="BG65">
        <v>1</v>
      </c>
      <c r="BH65">
        <v>1</v>
      </c>
    </row>
    <row r="66" spans="1:60" x14ac:dyDescent="0.35">
      <c r="A66" t="s">
        <v>349</v>
      </c>
      <c r="B66" s="1">
        <v>43775</v>
      </c>
      <c r="C66" s="1">
        <v>43830</v>
      </c>
      <c r="D66">
        <v>1</v>
      </c>
      <c r="E66">
        <v>1</v>
      </c>
      <c r="F66">
        <v>0</v>
      </c>
      <c r="G66">
        <v>0</v>
      </c>
      <c r="H66">
        <v>1</v>
      </c>
      <c r="I66">
        <v>1</v>
      </c>
      <c r="J66">
        <v>1</v>
      </c>
      <c r="K66">
        <v>0</v>
      </c>
      <c r="L66">
        <v>1</v>
      </c>
      <c r="M66">
        <v>0</v>
      </c>
      <c r="N66" t="s">
        <v>580</v>
      </c>
      <c r="O66" t="s">
        <v>580</v>
      </c>
      <c r="P66" t="s">
        <v>580</v>
      </c>
      <c r="Q66">
        <v>1</v>
      </c>
      <c r="R66">
        <v>1</v>
      </c>
      <c r="S66">
        <v>1</v>
      </c>
      <c r="T66">
        <v>0</v>
      </c>
      <c r="U66">
        <v>5</v>
      </c>
      <c r="V66">
        <v>0</v>
      </c>
      <c r="W66">
        <v>0</v>
      </c>
      <c r="X66">
        <v>0</v>
      </c>
      <c r="Y66">
        <v>0</v>
      </c>
      <c r="Z66">
        <v>0</v>
      </c>
      <c r="AA66">
        <v>0</v>
      </c>
      <c r="AB66">
        <v>0</v>
      </c>
      <c r="AC66">
        <v>1</v>
      </c>
      <c r="AD66">
        <v>0</v>
      </c>
      <c r="AE66">
        <v>1</v>
      </c>
      <c r="AF66">
        <v>1</v>
      </c>
      <c r="AG66">
        <v>1</v>
      </c>
      <c r="AH66">
        <v>1</v>
      </c>
      <c r="AI66">
        <v>0</v>
      </c>
      <c r="AJ66">
        <v>1</v>
      </c>
      <c r="AK66">
        <v>1</v>
      </c>
      <c r="AL66">
        <v>1</v>
      </c>
      <c r="AM66">
        <v>1</v>
      </c>
      <c r="AN66">
        <v>1</v>
      </c>
      <c r="AO66">
        <v>1</v>
      </c>
      <c r="AP66">
        <v>0</v>
      </c>
      <c r="AQ66">
        <v>0</v>
      </c>
      <c r="AR66">
        <v>0</v>
      </c>
      <c r="AS66">
        <v>0</v>
      </c>
      <c r="AT66">
        <v>0</v>
      </c>
      <c r="AU66">
        <v>1</v>
      </c>
      <c r="AV66">
        <v>1</v>
      </c>
      <c r="AW66">
        <v>0</v>
      </c>
      <c r="AX66">
        <v>0</v>
      </c>
      <c r="AY66">
        <v>0</v>
      </c>
      <c r="AZ66">
        <v>1</v>
      </c>
      <c r="BA66">
        <v>0</v>
      </c>
      <c r="BB66">
        <v>0</v>
      </c>
      <c r="BC66">
        <v>0</v>
      </c>
      <c r="BD66">
        <v>1</v>
      </c>
      <c r="BE66">
        <v>1</v>
      </c>
      <c r="BF66">
        <v>0</v>
      </c>
      <c r="BG66">
        <v>1</v>
      </c>
      <c r="BH66">
        <v>1</v>
      </c>
    </row>
    <row r="67" spans="1:60" x14ac:dyDescent="0.35">
      <c r="A67" t="s">
        <v>349</v>
      </c>
      <c r="B67" s="1">
        <v>43831</v>
      </c>
      <c r="C67" s="1">
        <v>44104</v>
      </c>
      <c r="D67">
        <v>1</v>
      </c>
      <c r="E67">
        <v>1</v>
      </c>
      <c r="F67">
        <v>0</v>
      </c>
      <c r="G67">
        <v>0</v>
      </c>
      <c r="H67">
        <v>1</v>
      </c>
      <c r="I67">
        <v>1</v>
      </c>
      <c r="J67">
        <v>1</v>
      </c>
      <c r="K67">
        <v>0</v>
      </c>
      <c r="L67">
        <v>1</v>
      </c>
      <c r="M67">
        <v>0</v>
      </c>
      <c r="N67" t="s">
        <v>580</v>
      </c>
      <c r="O67" t="s">
        <v>580</v>
      </c>
      <c r="P67" t="s">
        <v>580</v>
      </c>
      <c r="Q67">
        <v>1</v>
      </c>
      <c r="R67">
        <v>1</v>
      </c>
      <c r="S67">
        <v>1</v>
      </c>
      <c r="T67">
        <v>0</v>
      </c>
      <c r="U67">
        <v>5</v>
      </c>
      <c r="V67">
        <v>0</v>
      </c>
      <c r="W67">
        <v>0</v>
      </c>
      <c r="X67">
        <v>0</v>
      </c>
      <c r="Y67">
        <v>0</v>
      </c>
      <c r="Z67">
        <v>0</v>
      </c>
      <c r="AA67">
        <v>0</v>
      </c>
      <c r="AB67">
        <v>0</v>
      </c>
      <c r="AC67">
        <v>1</v>
      </c>
      <c r="AD67">
        <v>0</v>
      </c>
      <c r="AE67">
        <v>1</v>
      </c>
      <c r="AF67">
        <v>1</v>
      </c>
      <c r="AG67">
        <v>1</v>
      </c>
      <c r="AH67">
        <v>1</v>
      </c>
      <c r="AI67">
        <v>0</v>
      </c>
      <c r="AJ67">
        <v>1</v>
      </c>
      <c r="AK67">
        <v>1</v>
      </c>
      <c r="AL67">
        <v>1</v>
      </c>
      <c r="AM67">
        <v>1</v>
      </c>
      <c r="AN67">
        <v>1</v>
      </c>
      <c r="AO67">
        <v>1</v>
      </c>
      <c r="AP67">
        <v>0</v>
      </c>
      <c r="AQ67">
        <v>0</v>
      </c>
      <c r="AR67">
        <v>0</v>
      </c>
      <c r="AS67">
        <v>0</v>
      </c>
      <c r="AT67">
        <v>0</v>
      </c>
      <c r="AU67">
        <v>1</v>
      </c>
      <c r="AV67">
        <v>1</v>
      </c>
      <c r="AW67">
        <v>0</v>
      </c>
      <c r="AX67">
        <v>0</v>
      </c>
      <c r="AY67">
        <v>0</v>
      </c>
      <c r="AZ67">
        <v>1</v>
      </c>
      <c r="BA67">
        <v>0</v>
      </c>
      <c r="BB67">
        <v>0</v>
      </c>
      <c r="BC67">
        <v>0</v>
      </c>
      <c r="BD67">
        <v>1</v>
      </c>
      <c r="BE67">
        <v>1</v>
      </c>
      <c r="BF67">
        <v>0</v>
      </c>
      <c r="BG67">
        <v>1</v>
      </c>
      <c r="BH67">
        <v>1</v>
      </c>
    </row>
    <row r="68" spans="1:60" x14ac:dyDescent="0.35">
      <c r="A68" t="s">
        <v>349</v>
      </c>
      <c r="B68" s="1">
        <v>44105</v>
      </c>
      <c r="C68" s="1">
        <v>44317</v>
      </c>
      <c r="D68">
        <v>1</v>
      </c>
      <c r="E68">
        <v>1</v>
      </c>
      <c r="F68">
        <v>0</v>
      </c>
      <c r="G68">
        <v>0</v>
      </c>
      <c r="H68">
        <v>1</v>
      </c>
      <c r="I68">
        <v>1</v>
      </c>
      <c r="J68">
        <v>1</v>
      </c>
      <c r="K68">
        <v>0</v>
      </c>
      <c r="L68">
        <v>1</v>
      </c>
      <c r="M68">
        <v>0</v>
      </c>
      <c r="N68" t="s">
        <v>580</v>
      </c>
      <c r="O68" t="s">
        <v>580</v>
      </c>
      <c r="P68" t="s">
        <v>580</v>
      </c>
      <c r="Q68">
        <v>1</v>
      </c>
      <c r="R68">
        <v>1</v>
      </c>
      <c r="S68">
        <v>1</v>
      </c>
      <c r="T68">
        <v>0</v>
      </c>
      <c r="U68">
        <v>5</v>
      </c>
      <c r="V68">
        <v>0</v>
      </c>
      <c r="W68">
        <v>0</v>
      </c>
      <c r="X68">
        <v>0</v>
      </c>
      <c r="Y68">
        <v>0</v>
      </c>
      <c r="Z68">
        <v>0</v>
      </c>
      <c r="AA68">
        <v>0</v>
      </c>
      <c r="AB68">
        <v>0</v>
      </c>
      <c r="AC68">
        <v>1</v>
      </c>
      <c r="AD68">
        <v>0</v>
      </c>
      <c r="AE68">
        <v>1</v>
      </c>
      <c r="AF68">
        <v>1</v>
      </c>
      <c r="AG68">
        <v>1</v>
      </c>
      <c r="AH68">
        <v>1</v>
      </c>
      <c r="AI68">
        <v>0</v>
      </c>
      <c r="AJ68">
        <v>1</v>
      </c>
      <c r="AK68">
        <v>1</v>
      </c>
      <c r="AL68">
        <v>1</v>
      </c>
      <c r="AM68">
        <v>1</v>
      </c>
      <c r="AN68">
        <v>1</v>
      </c>
      <c r="AO68">
        <v>1</v>
      </c>
      <c r="AP68">
        <v>0</v>
      </c>
      <c r="AQ68">
        <v>0</v>
      </c>
      <c r="AR68">
        <v>0</v>
      </c>
      <c r="AS68">
        <v>0</v>
      </c>
      <c r="AT68">
        <v>0</v>
      </c>
      <c r="AU68">
        <v>1</v>
      </c>
      <c r="AV68">
        <v>1</v>
      </c>
      <c r="AW68">
        <v>0</v>
      </c>
      <c r="AX68">
        <v>0</v>
      </c>
      <c r="AY68">
        <v>0</v>
      </c>
      <c r="AZ68">
        <v>1</v>
      </c>
      <c r="BA68">
        <v>0</v>
      </c>
      <c r="BB68">
        <v>0</v>
      </c>
      <c r="BC68">
        <v>0</v>
      </c>
      <c r="BD68">
        <v>1</v>
      </c>
      <c r="BE68">
        <v>1</v>
      </c>
      <c r="BF68">
        <v>0</v>
      </c>
      <c r="BG68">
        <v>1</v>
      </c>
      <c r="BH68">
        <v>1</v>
      </c>
    </row>
    <row r="69" spans="1:60" x14ac:dyDescent="0.35">
      <c r="A69" t="s">
        <v>370</v>
      </c>
      <c r="B69" s="1">
        <v>42948</v>
      </c>
      <c r="C69" s="1">
        <v>43677</v>
      </c>
      <c r="D69">
        <v>1</v>
      </c>
      <c r="E69">
        <v>0</v>
      </c>
      <c r="F69">
        <v>0</v>
      </c>
      <c r="G69">
        <v>1</v>
      </c>
      <c r="H69">
        <v>1</v>
      </c>
      <c r="I69">
        <v>1</v>
      </c>
      <c r="J69">
        <v>1</v>
      </c>
      <c r="K69">
        <v>0</v>
      </c>
      <c r="L69">
        <v>1</v>
      </c>
      <c r="M69">
        <v>0</v>
      </c>
      <c r="N69" t="s">
        <v>580</v>
      </c>
      <c r="O69" t="s">
        <v>580</v>
      </c>
      <c r="P69" t="s">
        <v>580</v>
      </c>
      <c r="Q69">
        <v>1</v>
      </c>
      <c r="R69">
        <v>1</v>
      </c>
      <c r="S69">
        <v>0</v>
      </c>
      <c r="T69">
        <v>0</v>
      </c>
      <c r="U69">
        <v>3</v>
      </c>
      <c r="V69">
        <v>0</v>
      </c>
      <c r="W69">
        <v>0</v>
      </c>
      <c r="X69">
        <v>0</v>
      </c>
      <c r="Y69">
        <v>0</v>
      </c>
      <c r="Z69">
        <v>0</v>
      </c>
      <c r="AA69">
        <v>0</v>
      </c>
      <c r="AB69">
        <v>0</v>
      </c>
      <c r="AC69">
        <v>1</v>
      </c>
      <c r="AD69">
        <v>0</v>
      </c>
      <c r="AE69">
        <v>1</v>
      </c>
      <c r="AF69">
        <v>1</v>
      </c>
      <c r="AG69">
        <v>0</v>
      </c>
      <c r="AH69">
        <v>1</v>
      </c>
      <c r="AI69">
        <v>1</v>
      </c>
      <c r="AJ69">
        <v>1</v>
      </c>
      <c r="AK69">
        <v>1</v>
      </c>
      <c r="AL69">
        <v>0</v>
      </c>
      <c r="AM69">
        <v>1</v>
      </c>
      <c r="AN69">
        <v>0</v>
      </c>
      <c r="AO69">
        <v>1</v>
      </c>
      <c r="AP69">
        <v>1</v>
      </c>
      <c r="AQ69">
        <v>0</v>
      </c>
      <c r="AR69">
        <v>0</v>
      </c>
      <c r="AS69">
        <v>0</v>
      </c>
      <c r="AT69">
        <v>0</v>
      </c>
      <c r="AU69">
        <v>1</v>
      </c>
      <c r="AV69">
        <v>1</v>
      </c>
      <c r="AW69">
        <v>1</v>
      </c>
      <c r="AX69">
        <v>1</v>
      </c>
      <c r="AY69">
        <v>0</v>
      </c>
      <c r="AZ69">
        <v>0</v>
      </c>
      <c r="BA69">
        <v>1</v>
      </c>
      <c r="BB69">
        <v>0</v>
      </c>
      <c r="BC69">
        <v>0</v>
      </c>
      <c r="BD69">
        <v>0</v>
      </c>
      <c r="BE69">
        <v>0</v>
      </c>
      <c r="BF69">
        <v>0</v>
      </c>
      <c r="BG69">
        <v>1</v>
      </c>
      <c r="BH69">
        <v>1</v>
      </c>
    </row>
    <row r="70" spans="1:60" x14ac:dyDescent="0.35">
      <c r="A70" t="s">
        <v>370</v>
      </c>
      <c r="B70" s="1">
        <v>43678</v>
      </c>
      <c r="C70" s="1">
        <v>44317</v>
      </c>
      <c r="D70">
        <v>1</v>
      </c>
      <c r="E70">
        <v>0</v>
      </c>
      <c r="F70">
        <v>0</v>
      </c>
      <c r="G70">
        <v>1</v>
      </c>
      <c r="H70">
        <v>1</v>
      </c>
      <c r="I70">
        <v>1</v>
      </c>
      <c r="J70">
        <v>1</v>
      </c>
      <c r="K70">
        <v>0</v>
      </c>
      <c r="L70">
        <v>1</v>
      </c>
      <c r="M70">
        <v>0</v>
      </c>
      <c r="N70" t="s">
        <v>580</v>
      </c>
      <c r="O70" t="s">
        <v>580</v>
      </c>
      <c r="P70" t="s">
        <v>580</v>
      </c>
      <c r="Q70">
        <v>1</v>
      </c>
      <c r="R70">
        <v>1</v>
      </c>
      <c r="S70">
        <v>1</v>
      </c>
      <c r="T70">
        <v>0</v>
      </c>
      <c r="U70">
        <v>3</v>
      </c>
      <c r="V70">
        <v>0</v>
      </c>
      <c r="W70">
        <v>0</v>
      </c>
      <c r="X70">
        <v>0</v>
      </c>
      <c r="Y70">
        <v>0</v>
      </c>
      <c r="Z70">
        <v>0</v>
      </c>
      <c r="AA70">
        <v>0</v>
      </c>
      <c r="AB70">
        <v>0</v>
      </c>
      <c r="AC70">
        <v>1</v>
      </c>
      <c r="AD70">
        <v>0</v>
      </c>
      <c r="AE70">
        <v>1</v>
      </c>
      <c r="AF70">
        <v>1</v>
      </c>
      <c r="AG70">
        <v>0</v>
      </c>
      <c r="AH70">
        <v>1</v>
      </c>
      <c r="AI70">
        <v>1</v>
      </c>
      <c r="AJ70">
        <v>1</v>
      </c>
      <c r="AK70">
        <v>1</v>
      </c>
      <c r="AL70">
        <v>0</v>
      </c>
      <c r="AM70">
        <v>1</v>
      </c>
      <c r="AN70">
        <v>0</v>
      </c>
      <c r="AO70">
        <v>1</v>
      </c>
      <c r="AP70">
        <v>1</v>
      </c>
      <c r="AQ70">
        <v>0</v>
      </c>
      <c r="AR70">
        <v>0</v>
      </c>
      <c r="AS70">
        <v>0</v>
      </c>
      <c r="AT70">
        <v>0</v>
      </c>
      <c r="AU70">
        <v>1</v>
      </c>
      <c r="AV70">
        <v>1</v>
      </c>
      <c r="AW70">
        <v>1</v>
      </c>
      <c r="AX70">
        <v>1</v>
      </c>
      <c r="AY70">
        <v>0</v>
      </c>
      <c r="AZ70">
        <v>0</v>
      </c>
      <c r="BA70">
        <v>1</v>
      </c>
      <c r="BB70">
        <v>0</v>
      </c>
      <c r="BC70">
        <v>0</v>
      </c>
      <c r="BD70">
        <v>0</v>
      </c>
      <c r="BE70">
        <v>0</v>
      </c>
      <c r="BF70">
        <v>0</v>
      </c>
      <c r="BG70">
        <v>1</v>
      </c>
      <c r="BH70">
        <v>1</v>
      </c>
    </row>
    <row r="71" spans="1:60" x14ac:dyDescent="0.35">
      <c r="A71" t="s">
        <v>388</v>
      </c>
      <c r="B71" s="1">
        <v>43007</v>
      </c>
      <c r="C71" s="1">
        <v>43644</v>
      </c>
      <c r="D71">
        <v>1</v>
      </c>
      <c r="E71">
        <v>1</v>
      </c>
      <c r="F71">
        <v>0</v>
      </c>
      <c r="G71">
        <v>0</v>
      </c>
      <c r="H71">
        <v>1</v>
      </c>
      <c r="I71">
        <v>1</v>
      </c>
      <c r="J71">
        <v>1</v>
      </c>
      <c r="K71">
        <v>0</v>
      </c>
      <c r="L71">
        <v>0</v>
      </c>
      <c r="M71">
        <v>1</v>
      </c>
      <c r="N71">
        <v>1</v>
      </c>
      <c r="O71">
        <v>0</v>
      </c>
      <c r="P71">
        <v>0</v>
      </c>
      <c r="Q71">
        <v>0</v>
      </c>
      <c r="R71" t="s">
        <v>580</v>
      </c>
      <c r="S71" t="s">
        <v>580</v>
      </c>
      <c r="T71" t="s">
        <v>580</v>
      </c>
      <c r="U71">
        <v>8</v>
      </c>
      <c r="V71">
        <v>0</v>
      </c>
      <c r="W71">
        <v>1</v>
      </c>
      <c r="X71">
        <v>0</v>
      </c>
      <c r="Y71">
        <v>0</v>
      </c>
      <c r="Z71">
        <v>0</v>
      </c>
      <c r="AA71">
        <v>0</v>
      </c>
      <c r="AB71">
        <v>0</v>
      </c>
      <c r="AC71">
        <v>0</v>
      </c>
      <c r="AD71">
        <v>0</v>
      </c>
      <c r="AE71">
        <v>1</v>
      </c>
      <c r="AF71">
        <v>1</v>
      </c>
      <c r="AG71">
        <v>0</v>
      </c>
      <c r="AH71">
        <v>1</v>
      </c>
      <c r="AI71">
        <v>0</v>
      </c>
      <c r="AJ71">
        <v>0</v>
      </c>
      <c r="AK71">
        <v>0</v>
      </c>
      <c r="AL71">
        <v>1</v>
      </c>
      <c r="AM71">
        <v>0</v>
      </c>
      <c r="AN71">
        <v>0</v>
      </c>
      <c r="AO71">
        <v>0</v>
      </c>
      <c r="AP71">
        <v>0</v>
      </c>
      <c r="AQ71">
        <v>0</v>
      </c>
      <c r="AR71">
        <v>0</v>
      </c>
      <c r="AS71">
        <v>0</v>
      </c>
      <c r="AT71">
        <v>0</v>
      </c>
      <c r="AU71">
        <v>1</v>
      </c>
      <c r="AV71">
        <v>0</v>
      </c>
      <c r="AW71">
        <v>0</v>
      </c>
      <c r="AX71">
        <v>0</v>
      </c>
      <c r="AY71">
        <v>0</v>
      </c>
      <c r="AZ71">
        <v>1</v>
      </c>
      <c r="BA71">
        <v>0</v>
      </c>
      <c r="BB71">
        <v>0</v>
      </c>
      <c r="BC71">
        <v>0</v>
      </c>
      <c r="BD71">
        <v>0</v>
      </c>
      <c r="BE71">
        <v>0</v>
      </c>
      <c r="BF71">
        <v>1</v>
      </c>
      <c r="BG71">
        <v>0</v>
      </c>
      <c r="BH71" t="s">
        <v>580</v>
      </c>
    </row>
    <row r="72" spans="1:60" x14ac:dyDescent="0.35">
      <c r="A72" t="s">
        <v>388</v>
      </c>
      <c r="B72" s="1">
        <v>43645</v>
      </c>
      <c r="C72" s="1">
        <v>44297</v>
      </c>
      <c r="D72">
        <v>1</v>
      </c>
      <c r="E72">
        <v>1</v>
      </c>
      <c r="F72">
        <v>0</v>
      </c>
      <c r="G72">
        <v>0</v>
      </c>
      <c r="H72">
        <v>1</v>
      </c>
      <c r="I72">
        <v>1</v>
      </c>
      <c r="J72">
        <v>1</v>
      </c>
      <c r="K72">
        <v>0</v>
      </c>
      <c r="L72">
        <v>0</v>
      </c>
      <c r="M72">
        <v>1</v>
      </c>
      <c r="N72">
        <v>1</v>
      </c>
      <c r="O72">
        <v>0</v>
      </c>
      <c r="P72">
        <v>0</v>
      </c>
      <c r="Q72">
        <v>0</v>
      </c>
      <c r="R72" t="s">
        <v>580</v>
      </c>
      <c r="S72" t="s">
        <v>580</v>
      </c>
      <c r="T72" t="s">
        <v>580</v>
      </c>
      <c r="U72">
        <v>8</v>
      </c>
      <c r="V72">
        <v>0</v>
      </c>
      <c r="W72">
        <v>1</v>
      </c>
      <c r="X72">
        <v>0</v>
      </c>
      <c r="Y72">
        <v>0</v>
      </c>
      <c r="Z72">
        <v>0</v>
      </c>
      <c r="AA72">
        <v>0</v>
      </c>
      <c r="AB72">
        <v>0</v>
      </c>
      <c r="AC72">
        <v>0</v>
      </c>
      <c r="AD72">
        <v>0</v>
      </c>
      <c r="AE72">
        <v>1</v>
      </c>
      <c r="AF72">
        <v>1</v>
      </c>
      <c r="AG72">
        <v>0</v>
      </c>
      <c r="AH72">
        <v>1</v>
      </c>
      <c r="AI72">
        <v>0</v>
      </c>
      <c r="AJ72">
        <v>0</v>
      </c>
      <c r="AK72">
        <v>0</v>
      </c>
      <c r="AL72">
        <v>1</v>
      </c>
      <c r="AM72">
        <v>0</v>
      </c>
      <c r="AN72">
        <v>0</v>
      </c>
      <c r="AO72">
        <v>0</v>
      </c>
      <c r="AP72">
        <v>0</v>
      </c>
      <c r="AQ72">
        <v>0</v>
      </c>
      <c r="AR72">
        <v>0</v>
      </c>
      <c r="AS72">
        <v>0</v>
      </c>
      <c r="AT72">
        <v>0</v>
      </c>
      <c r="AU72">
        <v>1</v>
      </c>
      <c r="AV72">
        <v>0</v>
      </c>
      <c r="AW72">
        <v>0</v>
      </c>
      <c r="AX72">
        <v>0</v>
      </c>
      <c r="AY72">
        <v>0</v>
      </c>
      <c r="AZ72">
        <v>1</v>
      </c>
      <c r="BA72">
        <v>0</v>
      </c>
      <c r="BB72">
        <v>0</v>
      </c>
      <c r="BC72">
        <v>0</v>
      </c>
      <c r="BD72">
        <v>0</v>
      </c>
      <c r="BE72">
        <v>0</v>
      </c>
      <c r="BF72">
        <v>1</v>
      </c>
      <c r="BG72">
        <v>0</v>
      </c>
      <c r="BH72" t="s">
        <v>580</v>
      </c>
    </row>
    <row r="73" spans="1:60" x14ac:dyDescent="0.35">
      <c r="A73" t="s">
        <v>388</v>
      </c>
      <c r="B73" s="1">
        <v>44298</v>
      </c>
      <c r="C73" s="1">
        <v>44317</v>
      </c>
      <c r="D73">
        <v>1</v>
      </c>
      <c r="E73">
        <v>1</v>
      </c>
      <c r="F73">
        <v>0</v>
      </c>
      <c r="G73">
        <v>0</v>
      </c>
      <c r="H73">
        <v>1</v>
      </c>
      <c r="I73">
        <v>1</v>
      </c>
      <c r="J73">
        <v>1</v>
      </c>
      <c r="K73">
        <v>0</v>
      </c>
      <c r="L73">
        <v>0</v>
      </c>
      <c r="M73">
        <v>1</v>
      </c>
      <c r="N73">
        <v>1</v>
      </c>
      <c r="O73">
        <v>0</v>
      </c>
      <c r="P73">
        <v>0</v>
      </c>
      <c r="Q73">
        <v>0</v>
      </c>
      <c r="R73" t="s">
        <v>580</v>
      </c>
      <c r="S73" t="s">
        <v>580</v>
      </c>
      <c r="T73" t="s">
        <v>580</v>
      </c>
      <c r="U73">
        <v>5</v>
      </c>
      <c r="V73">
        <v>0</v>
      </c>
      <c r="W73">
        <v>1</v>
      </c>
      <c r="X73">
        <v>0</v>
      </c>
      <c r="Y73">
        <v>0</v>
      </c>
      <c r="Z73">
        <v>0</v>
      </c>
      <c r="AA73">
        <v>0</v>
      </c>
      <c r="AB73">
        <v>0</v>
      </c>
      <c r="AC73">
        <v>0</v>
      </c>
      <c r="AD73">
        <v>0</v>
      </c>
      <c r="AE73">
        <v>1</v>
      </c>
      <c r="AF73">
        <v>1</v>
      </c>
      <c r="AG73">
        <v>0</v>
      </c>
      <c r="AH73">
        <v>1</v>
      </c>
      <c r="AI73">
        <v>0</v>
      </c>
      <c r="AJ73">
        <v>0</v>
      </c>
      <c r="AK73">
        <v>0</v>
      </c>
      <c r="AL73">
        <v>1</v>
      </c>
      <c r="AM73">
        <v>0</v>
      </c>
      <c r="AN73">
        <v>0</v>
      </c>
      <c r="AO73">
        <v>0</v>
      </c>
      <c r="AP73">
        <v>0</v>
      </c>
      <c r="AQ73">
        <v>0</v>
      </c>
      <c r="AR73">
        <v>0</v>
      </c>
      <c r="AS73">
        <v>0</v>
      </c>
      <c r="AT73">
        <v>0</v>
      </c>
      <c r="AU73">
        <v>1</v>
      </c>
      <c r="AV73">
        <v>0</v>
      </c>
      <c r="AW73">
        <v>0</v>
      </c>
      <c r="AX73">
        <v>0</v>
      </c>
      <c r="AY73">
        <v>0</v>
      </c>
      <c r="AZ73">
        <v>1</v>
      </c>
      <c r="BA73">
        <v>0</v>
      </c>
      <c r="BB73">
        <v>0</v>
      </c>
      <c r="BC73">
        <v>0</v>
      </c>
      <c r="BD73">
        <v>0</v>
      </c>
      <c r="BE73">
        <v>0</v>
      </c>
      <c r="BF73">
        <v>1</v>
      </c>
      <c r="BG73">
        <v>0</v>
      </c>
      <c r="BH73" t="s">
        <v>580</v>
      </c>
    </row>
    <row r="74" spans="1:60" x14ac:dyDescent="0.35">
      <c r="A74" t="s">
        <v>402</v>
      </c>
      <c r="B74" s="1">
        <v>43040</v>
      </c>
      <c r="C74" s="1">
        <v>43769</v>
      </c>
      <c r="D74">
        <v>1</v>
      </c>
      <c r="E74">
        <v>1</v>
      </c>
      <c r="F74">
        <v>0</v>
      </c>
      <c r="G74">
        <v>0</v>
      </c>
      <c r="H74">
        <v>1</v>
      </c>
      <c r="I74">
        <v>1</v>
      </c>
      <c r="J74">
        <v>1</v>
      </c>
      <c r="K74">
        <v>0</v>
      </c>
      <c r="L74">
        <v>0</v>
      </c>
      <c r="M74">
        <v>0</v>
      </c>
      <c r="N74" t="s">
        <v>580</v>
      </c>
      <c r="O74" t="s">
        <v>580</v>
      </c>
      <c r="P74" t="s">
        <v>580</v>
      </c>
      <c r="Q74">
        <v>1</v>
      </c>
      <c r="R74">
        <v>1</v>
      </c>
      <c r="S74">
        <v>0</v>
      </c>
      <c r="T74">
        <v>0</v>
      </c>
      <c r="U74">
        <v>3</v>
      </c>
      <c r="V74">
        <v>0</v>
      </c>
      <c r="W74">
        <v>1</v>
      </c>
      <c r="X74">
        <v>1</v>
      </c>
      <c r="Y74">
        <v>0</v>
      </c>
      <c r="Z74">
        <v>1</v>
      </c>
      <c r="AA74">
        <v>0</v>
      </c>
      <c r="AB74">
        <v>1</v>
      </c>
      <c r="AC74">
        <v>0</v>
      </c>
      <c r="AD74">
        <v>0</v>
      </c>
      <c r="AE74">
        <v>1</v>
      </c>
      <c r="AF74">
        <v>1</v>
      </c>
      <c r="AG74">
        <v>0</v>
      </c>
      <c r="AH74">
        <v>1</v>
      </c>
      <c r="AI74">
        <v>0</v>
      </c>
      <c r="AJ74">
        <v>1</v>
      </c>
      <c r="AK74">
        <v>1</v>
      </c>
      <c r="AL74">
        <v>1</v>
      </c>
      <c r="AM74">
        <v>1</v>
      </c>
      <c r="AN74">
        <v>1</v>
      </c>
      <c r="AO74">
        <v>1</v>
      </c>
      <c r="AP74">
        <v>1</v>
      </c>
      <c r="AQ74">
        <v>0</v>
      </c>
      <c r="AR74">
        <v>0</v>
      </c>
      <c r="AS74">
        <v>0</v>
      </c>
      <c r="AT74">
        <v>0</v>
      </c>
      <c r="AU74">
        <v>1</v>
      </c>
      <c r="AV74">
        <v>1</v>
      </c>
      <c r="AW74">
        <v>1</v>
      </c>
      <c r="AX74">
        <v>1</v>
      </c>
      <c r="AY74">
        <v>0</v>
      </c>
      <c r="AZ74">
        <v>0</v>
      </c>
      <c r="BA74">
        <v>1</v>
      </c>
      <c r="BB74">
        <v>0</v>
      </c>
      <c r="BC74">
        <v>0</v>
      </c>
      <c r="BD74">
        <v>1</v>
      </c>
      <c r="BE74">
        <v>1</v>
      </c>
      <c r="BF74">
        <v>0</v>
      </c>
      <c r="BG74">
        <v>0</v>
      </c>
      <c r="BH74" t="s">
        <v>580</v>
      </c>
    </row>
    <row r="75" spans="1:60" x14ac:dyDescent="0.35">
      <c r="A75" t="s">
        <v>402</v>
      </c>
      <c r="B75" s="1">
        <v>43770</v>
      </c>
      <c r="C75" s="1">
        <v>44317</v>
      </c>
      <c r="D75">
        <v>1</v>
      </c>
      <c r="E75">
        <v>1</v>
      </c>
      <c r="F75">
        <v>0</v>
      </c>
      <c r="G75">
        <v>0</v>
      </c>
      <c r="H75">
        <v>1</v>
      </c>
      <c r="I75">
        <v>1</v>
      </c>
      <c r="J75">
        <v>1</v>
      </c>
      <c r="K75">
        <v>0</v>
      </c>
      <c r="L75">
        <v>0</v>
      </c>
      <c r="M75">
        <v>0</v>
      </c>
      <c r="N75" t="s">
        <v>580</v>
      </c>
      <c r="O75" t="s">
        <v>580</v>
      </c>
      <c r="P75" t="s">
        <v>580</v>
      </c>
      <c r="Q75">
        <v>1</v>
      </c>
      <c r="R75">
        <v>1</v>
      </c>
      <c r="S75">
        <v>0</v>
      </c>
      <c r="T75">
        <v>0</v>
      </c>
      <c r="U75">
        <v>3</v>
      </c>
      <c r="V75">
        <v>0</v>
      </c>
      <c r="W75">
        <v>1</v>
      </c>
      <c r="X75">
        <v>1</v>
      </c>
      <c r="Y75">
        <v>0</v>
      </c>
      <c r="Z75">
        <v>1</v>
      </c>
      <c r="AA75">
        <v>0</v>
      </c>
      <c r="AB75">
        <v>1</v>
      </c>
      <c r="AC75">
        <v>0</v>
      </c>
      <c r="AD75">
        <v>0</v>
      </c>
      <c r="AE75">
        <v>1</v>
      </c>
      <c r="AF75">
        <v>1</v>
      </c>
      <c r="AG75">
        <v>0</v>
      </c>
      <c r="AH75">
        <v>1</v>
      </c>
      <c r="AI75">
        <v>0</v>
      </c>
      <c r="AJ75">
        <v>1</v>
      </c>
      <c r="AK75">
        <v>1</v>
      </c>
      <c r="AL75">
        <v>1</v>
      </c>
      <c r="AM75">
        <v>1</v>
      </c>
      <c r="AN75">
        <v>1</v>
      </c>
      <c r="AO75">
        <v>1</v>
      </c>
      <c r="AP75">
        <v>1</v>
      </c>
      <c r="AQ75">
        <v>0</v>
      </c>
      <c r="AR75">
        <v>0</v>
      </c>
      <c r="AS75">
        <v>0</v>
      </c>
      <c r="AT75">
        <v>0</v>
      </c>
      <c r="AU75">
        <v>1</v>
      </c>
      <c r="AV75">
        <v>1</v>
      </c>
      <c r="AW75">
        <v>1</v>
      </c>
      <c r="AX75">
        <v>1</v>
      </c>
      <c r="AY75">
        <v>0</v>
      </c>
      <c r="AZ75">
        <v>0</v>
      </c>
      <c r="BA75">
        <v>1</v>
      </c>
      <c r="BB75">
        <v>0</v>
      </c>
      <c r="BC75">
        <v>0</v>
      </c>
      <c r="BD75">
        <v>1</v>
      </c>
      <c r="BE75">
        <v>1</v>
      </c>
      <c r="BF75">
        <v>0</v>
      </c>
      <c r="BG75">
        <v>0</v>
      </c>
      <c r="BH75" t="s">
        <v>580</v>
      </c>
    </row>
    <row r="76" spans="1:60" x14ac:dyDescent="0.35">
      <c r="A76" t="s">
        <v>416</v>
      </c>
      <c r="B76" s="1">
        <v>43160</v>
      </c>
      <c r="C76" s="1">
        <v>44317</v>
      </c>
      <c r="D76">
        <v>0</v>
      </c>
      <c r="E76" t="s">
        <v>580</v>
      </c>
      <c r="F76" t="s">
        <v>580</v>
      </c>
      <c r="G76" t="s">
        <v>580</v>
      </c>
      <c r="H76" t="s">
        <v>580</v>
      </c>
      <c r="I76" t="s">
        <v>580</v>
      </c>
      <c r="J76" t="s">
        <v>580</v>
      </c>
      <c r="K76" t="s">
        <v>580</v>
      </c>
      <c r="L76" t="s">
        <v>580</v>
      </c>
      <c r="M76" t="s">
        <v>580</v>
      </c>
      <c r="N76" t="s">
        <v>580</v>
      </c>
      <c r="O76" t="s">
        <v>580</v>
      </c>
      <c r="P76" t="s">
        <v>580</v>
      </c>
      <c r="Q76" t="s">
        <v>580</v>
      </c>
      <c r="R76" t="s">
        <v>580</v>
      </c>
      <c r="S76" t="s">
        <v>580</v>
      </c>
      <c r="T76" t="s">
        <v>580</v>
      </c>
      <c r="U76" t="s">
        <v>580</v>
      </c>
      <c r="V76" t="s">
        <v>580</v>
      </c>
      <c r="W76" t="s">
        <v>580</v>
      </c>
      <c r="X76" t="s">
        <v>580</v>
      </c>
      <c r="Y76" t="s">
        <v>580</v>
      </c>
      <c r="Z76" t="s">
        <v>580</v>
      </c>
      <c r="AA76" t="s">
        <v>580</v>
      </c>
      <c r="AB76" t="s">
        <v>580</v>
      </c>
      <c r="AC76" t="s">
        <v>580</v>
      </c>
      <c r="AD76" t="s">
        <v>580</v>
      </c>
      <c r="AE76" t="s">
        <v>580</v>
      </c>
      <c r="AF76" t="s">
        <v>580</v>
      </c>
      <c r="AG76" t="s">
        <v>580</v>
      </c>
      <c r="AH76" t="s">
        <v>580</v>
      </c>
      <c r="AI76" t="s">
        <v>580</v>
      </c>
      <c r="AJ76" t="s">
        <v>580</v>
      </c>
      <c r="AK76" t="s">
        <v>580</v>
      </c>
      <c r="AL76" t="s">
        <v>580</v>
      </c>
      <c r="AM76" t="s">
        <v>580</v>
      </c>
      <c r="AN76" t="s">
        <v>580</v>
      </c>
      <c r="AO76" t="s">
        <v>580</v>
      </c>
      <c r="AP76" t="s">
        <v>580</v>
      </c>
      <c r="AQ76" t="s">
        <v>580</v>
      </c>
      <c r="AR76" t="s">
        <v>580</v>
      </c>
      <c r="AS76" t="s">
        <v>580</v>
      </c>
      <c r="AT76" t="s">
        <v>580</v>
      </c>
      <c r="AU76" t="s">
        <v>580</v>
      </c>
      <c r="AV76" t="s">
        <v>580</v>
      </c>
      <c r="AW76" t="s">
        <v>580</v>
      </c>
      <c r="AX76" t="s">
        <v>580</v>
      </c>
      <c r="AY76" t="s">
        <v>580</v>
      </c>
      <c r="AZ76" t="s">
        <v>580</v>
      </c>
      <c r="BA76" t="s">
        <v>580</v>
      </c>
      <c r="BB76" t="s">
        <v>580</v>
      </c>
      <c r="BC76" t="s">
        <v>580</v>
      </c>
      <c r="BD76" t="s">
        <v>580</v>
      </c>
      <c r="BE76" t="s">
        <v>580</v>
      </c>
      <c r="BF76" t="s">
        <v>580</v>
      </c>
      <c r="BG76" t="s">
        <v>580</v>
      </c>
      <c r="BH76" t="s">
        <v>580</v>
      </c>
    </row>
    <row r="77" spans="1:60" x14ac:dyDescent="0.35">
      <c r="A77" t="s">
        <v>417</v>
      </c>
      <c r="B77" s="1">
        <v>35248</v>
      </c>
      <c r="C77" s="1">
        <v>43576</v>
      </c>
      <c r="D77">
        <v>0</v>
      </c>
      <c r="E77" t="s">
        <v>580</v>
      </c>
      <c r="F77" t="s">
        <v>580</v>
      </c>
      <c r="G77" t="s">
        <v>580</v>
      </c>
      <c r="H77" t="s">
        <v>580</v>
      </c>
      <c r="I77" t="s">
        <v>580</v>
      </c>
      <c r="J77" t="s">
        <v>580</v>
      </c>
      <c r="K77" t="s">
        <v>580</v>
      </c>
      <c r="L77" t="s">
        <v>580</v>
      </c>
      <c r="M77" t="s">
        <v>580</v>
      </c>
      <c r="N77" t="s">
        <v>580</v>
      </c>
      <c r="O77" t="s">
        <v>580</v>
      </c>
      <c r="P77" t="s">
        <v>580</v>
      </c>
      <c r="Q77" t="s">
        <v>580</v>
      </c>
      <c r="R77" t="s">
        <v>580</v>
      </c>
      <c r="S77" t="s">
        <v>580</v>
      </c>
      <c r="T77" t="s">
        <v>580</v>
      </c>
      <c r="U77" t="s">
        <v>580</v>
      </c>
      <c r="V77" t="s">
        <v>580</v>
      </c>
      <c r="W77" t="s">
        <v>580</v>
      </c>
      <c r="X77" t="s">
        <v>580</v>
      </c>
      <c r="Y77" t="s">
        <v>580</v>
      </c>
      <c r="Z77" t="s">
        <v>580</v>
      </c>
      <c r="AA77" t="s">
        <v>580</v>
      </c>
      <c r="AB77" t="s">
        <v>580</v>
      </c>
      <c r="AC77" t="s">
        <v>580</v>
      </c>
      <c r="AD77" t="s">
        <v>580</v>
      </c>
      <c r="AE77" t="s">
        <v>580</v>
      </c>
      <c r="AF77" t="s">
        <v>580</v>
      </c>
      <c r="AG77" t="s">
        <v>580</v>
      </c>
      <c r="AH77" t="s">
        <v>580</v>
      </c>
      <c r="AI77" t="s">
        <v>580</v>
      </c>
      <c r="AJ77" t="s">
        <v>580</v>
      </c>
      <c r="AK77" t="s">
        <v>580</v>
      </c>
      <c r="AL77" t="s">
        <v>580</v>
      </c>
      <c r="AM77" t="s">
        <v>580</v>
      </c>
      <c r="AN77" t="s">
        <v>580</v>
      </c>
      <c r="AO77" t="s">
        <v>580</v>
      </c>
      <c r="AP77" t="s">
        <v>580</v>
      </c>
      <c r="AQ77" t="s">
        <v>580</v>
      </c>
      <c r="AR77" t="s">
        <v>580</v>
      </c>
      <c r="AS77" t="s">
        <v>580</v>
      </c>
      <c r="AT77" t="s">
        <v>580</v>
      </c>
      <c r="AU77" t="s">
        <v>580</v>
      </c>
      <c r="AV77" t="s">
        <v>580</v>
      </c>
      <c r="AW77" t="s">
        <v>580</v>
      </c>
      <c r="AX77" t="s">
        <v>580</v>
      </c>
      <c r="AY77" t="s">
        <v>580</v>
      </c>
      <c r="AZ77" t="s">
        <v>580</v>
      </c>
      <c r="BA77" t="s">
        <v>580</v>
      </c>
      <c r="BB77" t="s">
        <v>580</v>
      </c>
      <c r="BC77" t="s">
        <v>580</v>
      </c>
      <c r="BD77" t="s">
        <v>580</v>
      </c>
      <c r="BE77" t="s">
        <v>580</v>
      </c>
      <c r="BF77" t="s">
        <v>580</v>
      </c>
      <c r="BG77" t="s">
        <v>580</v>
      </c>
      <c r="BH77" t="s">
        <v>580</v>
      </c>
    </row>
    <row r="78" spans="1:60" x14ac:dyDescent="0.35">
      <c r="A78" t="s">
        <v>417</v>
      </c>
      <c r="B78" s="1">
        <v>43577</v>
      </c>
      <c r="C78" s="1">
        <v>44317</v>
      </c>
      <c r="D78">
        <v>0</v>
      </c>
      <c r="E78" t="s">
        <v>580</v>
      </c>
      <c r="F78" t="s">
        <v>580</v>
      </c>
      <c r="G78" t="s">
        <v>580</v>
      </c>
      <c r="H78" t="s">
        <v>580</v>
      </c>
      <c r="I78" t="s">
        <v>580</v>
      </c>
      <c r="J78" t="s">
        <v>580</v>
      </c>
      <c r="K78" t="s">
        <v>580</v>
      </c>
      <c r="L78" t="s">
        <v>580</v>
      </c>
      <c r="M78" t="s">
        <v>580</v>
      </c>
      <c r="N78" t="s">
        <v>580</v>
      </c>
      <c r="O78" t="s">
        <v>580</v>
      </c>
      <c r="P78" t="s">
        <v>580</v>
      </c>
      <c r="Q78" t="s">
        <v>580</v>
      </c>
      <c r="R78" t="s">
        <v>580</v>
      </c>
      <c r="S78" t="s">
        <v>580</v>
      </c>
      <c r="T78" t="s">
        <v>580</v>
      </c>
      <c r="U78" t="s">
        <v>580</v>
      </c>
      <c r="V78" t="s">
        <v>580</v>
      </c>
      <c r="W78" t="s">
        <v>580</v>
      </c>
      <c r="X78" t="s">
        <v>580</v>
      </c>
      <c r="Y78" t="s">
        <v>580</v>
      </c>
      <c r="Z78" t="s">
        <v>580</v>
      </c>
      <c r="AA78" t="s">
        <v>580</v>
      </c>
      <c r="AB78" t="s">
        <v>580</v>
      </c>
      <c r="AC78" t="s">
        <v>580</v>
      </c>
      <c r="AD78" t="s">
        <v>580</v>
      </c>
      <c r="AE78" t="s">
        <v>580</v>
      </c>
      <c r="AF78" t="s">
        <v>580</v>
      </c>
      <c r="AG78" t="s">
        <v>580</v>
      </c>
      <c r="AH78" t="s">
        <v>580</v>
      </c>
      <c r="AI78" t="s">
        <v>580</v>
      </c>
      <c r="AJ78" t="s">
        <v>580</v>
      </c>
      <c r="AK78" t="s">
        <v>580</v>
      </c>
      <c r="AL78" t="s">
        <v>580</v>
      </c>
      <c r="AM78" t="s">
        <v>580</v>
      </c>
      <c r="AN78" t="s">
        <v>580</v>
      </c>
      <c r="AO78" t="s">
        <v>580</v>
      </c>
      <c r="AP78" t="s">
        <v>580</v>
      </c>
      <c r="AQ78" t="s">
        <v>580</v>
      </c>
      <c r="AR78" t="s">
        <v>580</v>
      </c>
      <c r="AS78" t="s">
        <v>580</v>
      </c>
      <c r="AT78" t="s">
        <v>580</v>
      </c>
      <c r="AU78" t="s">
        <v>580</v>
      </c>
      <c r="AV78" t="s">
        <v>580</v>
      </c>
      <c r="AW78" t="s">
        <v>580</v>
      </c>
      <c r="AX78" t="s">
        <v>580</v>
      </c>
      <c r="AY78" t="s">
        <v>580</v>
      </c>
      <c r="AZ78" t="s">
        <v>580</v>
      </c>
      <c r="BA78" t="s">
        <v>580</v>
      </c>
      <c r="BB78" t="s">
        <v>580</v>
      </c>
      <c r="BC78" t="s">
        <v>580</v>
      </c>
      <c r="BD78" t="s">
        <v>580</v>
      </c>
      <c r="BE78" t="s">
        <v>580</v>
      </c>
      <c r="BF78" t="s">
        <v>580</v>
      </c>
      <c r="BG78" t="s">
        <v>580</v>
      </c>
      <c r="BH78" t="s">
        <v>580</v>
      </c>
    </row>
    <row r="79" spans="1:60" x14ac:dyDescent="0.35">
      <c r="A79" t="s">
        <v>419</v>
      </c>
      <c r="B79" s="1">
        <v>35619</v>
      </c>
      <c r="C79" s="1">
        <v>44317</v>
      </c>
      <c r="D79">
        <v>0</v>
      </c>
      <c r="E79" t="s">
        <v>580</v>
      </c>
      <c r="F79" t="s">
        <v>580</v>
      </c>
      <c r="G79" t="s">
        <v>580</v>
      </c>
      <c r="H79" t="s">
        <v>580</v>
      </c>
      <c r="I79" t="s">
        <v>580</v>
      </c>
      <c r="J79" t="s">
        <v>580</v>
      </c>
      <c r="K79" t="s">
        <v>580</v>
      </c>
      <c r="L79" t="s">
        <v>580</v>
      </c>
      <c r="M79" t="s">
        <v>580</v>
      </c>
      <c r="N79" t="s">
        <v>580</v>
      </c>
      <c r="O79" t="s">
        <v>580</v>
      </c>
      <c r="P79" t="s">
        <v>580</v>
      </c>
      <c r="Q79" t="s">
        <v>580</v>
      </c>
      <c r="R79" t="s">
        <v>580</v>
      </c>
      <c r="S79" t="s">
        <v>580</v>
      </c>
      <c r="T79" t="s">
        <v>580</v>
      </c>
      <c r="U79" t="s">
        <v>580</v>
      </c>
      <c r="V79" t="s">
        <v>580</v>
      </c>
      <c r="W79" t="s">
        <v>580</v>
      </c>
      <c r="X79" t="s">
        <v>580</v>
      </c>
      <c r="Y79" t="s">
        <v>580</v>
      </c>
      <c r="Z79" t="s">
        <v>580</v>
      </c>
      <c r="AA79" t="s">
        <v>580</v>
      </c>
      <c r="AB79" t="s">
        <v>580</v>
      </c>
      <c r="AC79" t="s">
        <v>580</v>
      </c>
      <c r="AD79" t="s">
        <v>580</v>
      </c>
      <c r="AE79" t="s">
        <v>580</v>
      </c>
      <c r="AF79" t="s">
        <v>580</v>
      </c>
      <c r="AG79" t="s">
        <v>580</v>
      </c>
      <c r="AH79" t="s">
        <v>580</v>
      </c>
      <c r="AI79" t="s">
        <v>580</v>
      </c>
      <c r="AJ79" t="s">
        <v>580</v>
      </c>
      <c r="AK79" t="s">
        <v>580</v>
      </c>
      <c r="AL79" t="s">
        <v>580</v>
      </c>
      <c r="AM79" t="s">
        <v>580</v>
      </c>
      <c r="AN79" t="s">
        <v>580</v>
      </c>
      <c r="AO79" t="s">
        <v>580</v>
      </c>
      <c r="AP79" t="s">
        <v>580</v>
      </c>
      <c r="AQ79" t="s">
        <v>580</v>
      </c>
      <c r="AR79" t="s">
        <v>580</v>
      </c>
      <c r="AS79" t="s">
        <v>580</v>
      </c>
      <c r="AT79" t="s">
        <v>580</v>
      </c>
      <c r="AU79" t="s">
        <v>580</v>
      </c>
      <c r="AV79" t="s">
        <v>580</v>
      </c>
      <c r="AW79" t="s">
        <v>580</v>
      </c>
      <c r="AX79" t="s">
        <v>580</v>
      </c>
      <c r="AY79" t="s">
        <v>580</v>
      </c>
      <c r="AZ79" t="s">
        <v>580</v>
      </c>
      <c r="BA79" t="s">
        <v>580</v>
      </c>
      <c r="BB79" t="s">
        <v>580</v>
      </c>
      <c r="BC79" t="s">
        <v>580</v>
      </c>
      <c r="BD79" t="s">
        <v>580</v>
      </c>
      <c r="BE79" t="s">
        <v>580</v>
      </c>
      <c r="BF79" t="s">
        <v>580</v>
      </c>
      <c r="BG79" t="s">
        <v>580</v>
      </c>
      <c r="BH79" t="s">
        <v>580</v>
      </c>
    </row>
    <row r="80" spans="1:60" x14ac:dyDescent="0.35">
      <c r="A80" t="s">
        <v>420</v>
      </c>
      <c r="B80" s="1">
        <v>38506</v>
      </c>
      <c r="C80" s="1">
        <v>44317</v>
      </c>
      <c r="D80">
        <v>1</v>
      </c>
      <c r="E80">
        <v>1</v>
      </c>
      <c r="F80">
        <v>0</v>
      </c>
      <c r="G80">
        <v>0</v>
      </c>
      <c r="H80">
        <v>1</v>
      </c>
      <c r="I80">
        <v>1</v>
      </c>
      <c r="J80">
        <v>1</v>
      </c>
      <c r="K80">
        <v>0</v>
      </c>
      <c r="L80">
        <v>0</v>
      </c>
      <c r="M80">
        <v>1</v>
      </c>
      <c r="N80">
        <v>0</v>
      </c>
      <c r="O80">
        <v>1</v>
      </c>
      <c r="P80">
        <v>0</v>
      </c>
      <c r="Q80">
        <v>1</v>
      </c>
      <c r="R80">
        <v>0</v>
      </c>
      <c r="S80">
        <v>1</v>
      </c>
      <c r="T80">
        <v>1</v>
      </c>
      <c r="U80">
        <v>3</v>
      </c>
      <c r="V80">
        <v>0</v>
      </c>
      <c r="W80">
        <v>0</v>
      </c>
      <c r="X80">
        <v>0</v>
      </c>
      <c r="Y80">
        <v>0</v>
      </c>
      <c r="Z80">
        <v>0</v>
      </c>
      <c r="AA80">
        <v>1</v>
      </c>
      <c r="AB80">
        <v>0</v>
      </c>
      <c r="AC80">
        <v>1</v>
      </c>
      <c r="AD80">
        <v>0</v>
      </c>
      <c r="AE80">
        <v>1</v>
      </c>
      <c r="AF80">
        <v>1</v>
      </c>
      <c r="AG80">
        <v>1</v>
      </c>
      <c r="AH80">
        <v>1</v>
      </c>
      <c r="AI80">
        <v>0</v>
      </c>
      <c r="AJ80">
        <v>0</v>
      </c>
      <c r="AK80">
        <v>0</v>
      </c>
      <c r="AL80">
        <v>0</v>
      </c>
      <c r="AM80">
        <v>0</v>
      </c>
      <c r="AN80">
        <v>0</v>
      </c>
      <c r="AO80">
        <v>0</v>
      </c>
      <c r="AP80">
        <v>0</v>
      </c>
      <c r="AQ80">
        <v>0</v>
      </c>
      <c r="AR80">
        <v>0</v>
      </c>
      <c r="AS80">
        <v>1</v>
      </c>
      <c r="AT80">
        <v>0</v>
      </c>
      <c r="AU80">
        <v>1</v>
      </c>
      <c r="AV80">
        <v>1</v>
      </c>
      <c r="AW80">
        <v>0</v>
      </c>
      <c r="AX80">
        <v>0</v>
      </c>
      <c r="AY80">
        <v>0</v>
      </c>
      <c r="AZ80">
        <v>1</v>
      </c>
      <c r="BA80">
        <v>0</v>
      </c>
      <c r="BB80">
        <v>0</v>
      </c>
      <c r="BC80">
        <v>0</v>
      </c>
      <c r="BD80">
        <v>0</v>
      </c>
      <c r="BE80">
        <v>0</v>
      </c>
      <c r="BF80">
        <v>1</v>
      </c>
      <c r="BG80">
        <v>1</v>
      </c>
      <c r="BH80">
        <v>1</v>
      </c>
    </row>
    <row r="81" spans="1:60" x14ac:dyDescent="0.35">
      <c r="A81" t="s">
        <v>430</v>
      </c>
      <c r="B81" s="1">
        <v>42917</v>
      </c>
      <c r="C81" s="1">
        <v>44317</v>
      </c>
      <c r="D81">
        <v>1</v>
      </c>
      <c r="E81">
        <v>1</v>
      </c>
      <c r="F81">
        <v>0</v>
      </c>
      <c r="G81">
        <v>0</v>
      </c>
      <c r="H81">
        <v>1</v>
      </c>
      <c r="I81">
        <v>1</v>
      </c>
      <c r="J81">
        <v>1</v>
      </c>
      <c r="K81">
        <v>1</v>
      </c>
      <c r="L81">
        <v>0</v>
      </c>
      <c r="M81">
        <v>1</v>
      </c>
      <c r="N81">
        <v>1</v>
      </c>
      <c r="O81">
        <v>0</v>
      </c>
      <c r="P81">
        <v>0</v>
      </c>
      <c r="Q81">
        <v>1</v>
      </c>
      <c r="R81">
        <v>1</v>
      </c>
      <c r="S81">
        <v>0</v>
      </c>
      <c r="T81">
        <v>0</v>
      </c>
      <c r="U81">
        <v>3</v>
      </c>
      <c r="V81">
        <v>0</v>
      </c>
      <c r="W81">
        <v>1</v>
      </c>
      <c r="X81">
        <v>0</v>
      </c>
      <c r="Y81">
        <v>1</v>
      </c>
      <c r="Z81">
        <v>0</v>
      </c>
      <c r="AA81">
        <v>1</v>
      </c>
      <c r="AB81">
        <v>0</v>
      </c>
      <c r="AC81">
        <v>1</v>
      </c>
      <c r="AD81">
        <v>0</v>
      </c>
      <c r="AE81">
        <v>1</v>
      </c>
      <c r="AF81">
        <v>1</v>
      </c>
      <c r="AG81">
        <v>0</v>
      </c>
      <c r="AH81">
        <v>1</v>
      </c>
      <c r="AI81">
        <v>0</v>
      </c>
      <c r="AJ81">
        <v>0</v>
      </c>
      <c r="AK81">
        <v>0</v>
      </c>
      <c r="AL81">
        <v>1</v>
      </c>
      <c r="AM81">
        <v>0</v>
      </c>
      <c r="AN81">
        <v>1</v>
      </c>
      <c r="AO81">
        <v>0</v>
      </c>
      <c r="AP81">
        <v>0</v>
      </c>
      <c r="AQ81">
        <v>0</v>
      </c>
      <c r="AR81">
        <v>0</v>
      </c>
      <c r="AS81">
        <v>0</v>
      </c>
      <c r="AT81">
        <v>0</v>
      </c>
      <c r="AU81">
        <v>1</v>
      </c>
      <c r="AV81">
        <v>1</v>
      </c>
      <c r="AW81">
        <v>0</v>
      </c>
      <c r="AX81">
        <v>0</v>
      </c>
      <c r="AY81">
        <v>0</v>
      </c>
      <c r="AZ81">
        <v>1</v>
      </c>
      <c r="BA81">
        <v>0</v>
      </c>
      <c r="BB81">
        <v>0</v>
      </c>
      <c r="BC81">
        <v>0</v>
      </c>
      <c r="BD81">
        <v>0</v>
      </c>
      <c r="BE81">
        <v>0</v>
      </c>
      <c r="BF81">
        <v>1</v>
      </c>
      <c r="BG81">
        <v>1</v>
      </c>
      <c r="BH81">
        <v>1</v>
      </c>
    </row>
    <row r="82" spans="1:60" x14ac:dyDescent="0.35">
      <c r="A82" t="s">
        <v>438</v>
      </c>
      <c r="B82" s="1">
        <v>42195</v>
      </c>
      <c r="C82" s="1">
        <v>44317</v>
      </c>
      <c r="D82">
        <v>1</v>
      </c>
      <c r="E82">
        <v>0</v>
      </c>
      <c r="F82">
        <v>0</v>
      </c>
      <c r="G82">
        <v>1</v>
      </c>
      <c r="H82">
        <v>1</v>
      </c>
      <c r="I82">
        <v>1</v>
      </c>
      <c r="J82">
        <v>1</v>
      </c>
      <c r="K82">
        <v>0</v>
      </c>
      <c r="L82">
        <v>0</v>
      </c>
      <c r="M82">
        <v>1</v>
      </c>
      <c r="N82">
        <v>0</v>
      </c>
      <c r="O82">
        <v>1</v>
      </c>
      <c r="P82">
        <v>0</v>
      </c>
      <c r="Q82">
        <v>0</v>
      </c>
      <c r="R82" t="s">
        <v>580</v>
      </c>
      <c r="S82" t="s">
        <v>580</v>
      </c>
      <c r="T82" t="s">
        <v>580</v>
      </c>
      <c r="U82">
        <v>3</v>
      </c>
      <c r="V82">
        <v>0</v>
      </c>
      <c r="W82">
        <v>1</v>
      </c>
      <c r="X82">
        <v>1</v>
      </c>
      <c r="Y82">
        <v>1</v>
      </c>
      <c r="Z82">
        <v>1</v>
      </c>
      <c r="AA82">
        <v>1</v>
      </c>
      <c r="AB82">
        <v>1</v>
      </c>
      <c r="AC82">
        <v>0</v>
      </c>
      <c r="AD82">
        <v>0</v>
      </c>
      <c r="AE82">
        <v>1</v>
      </c>
      <c r="AF82">
        <v>1</v>
      </c>
      <c r="AG82">
        <v>0</v>
      </c>
      <c r="AH82">
        <v>1</v>
      </c>
      <c r="AI82">
        <v>0</v>
      </c>
      <c r="AJ82">
        <v>0</v>
      </c>
      <c r="AK82">
        <v>0</v>
      </c>
      <c r="AL82">
        <v>0</v>
      </c>
      <c r="AM82">
        <v>0</v>
      </c>
      <c r="AN82">
        <v>0</v>
      </c>
      <c r="AO82">
        <v>1</v>
      </c>
      <c r="AP82">
        <v>0</v>
      </c>
      <c r="AQ82">
        <v>0</v>
      </c>
      <c r="AR82">
        <v>0</v>
      </c>
      <c r="AS82">
        <v>0</v>
      </c>
      <c r="AT82">
        <v>0</v>
      </c>
      <c r="AU82">
        <v>1</v>
      </c>
      <c r="AV82">
        <v>1</v>
      </c>
      <c r="AW82">
        <v>1</v>
      </c>
      <c r="AX82">
        <v>1</v>
      </c>
      <c r="AY82">
        <v>0</v>
      </c>
      <c r="AZ82">
        <v>0</v>
      </c>
      <c r="BA82">
        <v>0</v>
      </c>
      <c r="BB82">
        <v>0</v>
      </c>
      <c r="BC82">
        <v>0</v>
      </c>
      <c r="BD82">
        <v>1</v>
      </c>
      <c r="BE82">
        <v>1</v>
      </c>
      <c r="BF82">
        <v>0</v>
      </c>
      <c r="BG82">
        <v>1</v>
      </c>
      <c r="BH82">
        <v>1</v>
      </c>
    </row>
    <row r="83" spans="1:60" x14ac:dyDescent="0.35">
      <c r="A83" t="s">
        <v>448</v>
      </c>
      <c r="B83" s="1">
        <v>42174</v>
      </c>
      <c r="C83" s="1">
        <v>44317</v>
      </c>
      <c r="D83">
        <v>1</v>
      </c>
      <c r="E83">
        <v>1</v>
      </c>
      <c r="F83">
        <v>0</v>
      </c>
      <c r="G83">
        <v>0</v>
      </c>
      <c r="H83">
        <v>1</v>
      </c>
      <c r="I83">
        <v>1</v>
      </c>
      <c r="J83">
        <v>1</v>
      </c>
      <c r="K83">
        <v>0</v>
      </c>
      <c r="L83">
        <v>0</v>
      </c>
      <c r="M83">
        <v>0</v>
      </c>
      <c r="N83" t="s">
        <v>580</v>
      </c>
      <c r="O83" t="s">
        <v>580</v>
      </c>
      <c r="P83" t="s">
        <v>580</v>
      </c>
      <c r="Q83">
        <v>1</v>
      </c>
      <c r="R83">
        <v>1</v>
      </c>
      <c r="S83">
        <v>0</v>
      </c>
      <c r="T83">
        <v>1</v>
      </c>
      <c r="U83">
        <v>3</v>
      </c>
      <c r="V83">
        <v>0</v>
      </c>
      <c r="W83">
        <v>0</v>
      </c>
      <c r="X83">
        <v>0</v>
      </c>
      <c r="Y83">
        <v>0</v>
      </c>
      <c r="Z83">
        <v>0</v>
      </c>
      <c r="AA83">
        <v>0</v>
      </c>
      <c r="AB83">
        <v>1</v>
      </c>
      <c r="AC83">
        <v>1</v>
      </c>
      <c r="AD83">
        <v>0</v>
      </c>
      <c r="AE83">
        <v>1</v>
      </c>
      <c r="AF83">
        <v>1</v>
      </c>
      <c r="AG83">
        <v>0</v>
      </c>
      <c r="AH83">
        <v>1</v>
      </c>
      <c r="AI83">
        <v>0</v>
      </c>
      <c r="AJ83">
        <v>0</v>
      </c>
      <c r="AK83">
        <v>0</v>
      </c>
      <c r="AL83">
        <v>0</v>
      </c>
      <c r="AM83">
        <v>0</v>
      </c>
      <c r="AN83">
        <v>0</v>
      </c>
      <c r="AO83">
        <v>0</v>
      </c>
      <c r="AP83">
        <v>0</v>
      </c>
      <c r="AQ83">
        <v>0</v>
      </c>
      <c r="AR83">
        <v>0</v>
      </c>
      <c r="AS83">
        <v>0</v>
      </c>
      <c r="AT83">
        <v>0</v>
      </c>
      <c r="AU83">
        <v>1</v>
      </c>
      <c r="AV83">
        <v>1</v>
      </c>
      <c r="AW83">
        <v>0</v>
      </c>
      <c r="AX83">
        <v>0</v>
      </c>
      <c r="AY83">
        <v>0</v>
      </c>
      <c r="AZ83">
        <v>1</v>
      </c>
      <c r="BA83">
        <v>0</v>
      </c>
      <c r="BB83">
        <v>0</v>
      </c>
      <c r="BC83">
        <v>0</v>
      </c>
      <c r="BD83">
        <v>0</v>
      </c>
      <c r="BE83">
        <v>0</v>
      </c>
      <c r="BF83">
        <v>1</v>
      </c>
      <c r="BG83">
        <v>1</v>
      </c>
      <c r="BH83">
        <v>1</v>
      </c>
    </row>
    <row r="84" spans="1:60" x14ac:dyDescent="0.35">
      <c r="A84" t="s">
        <v>459</v>
      </c>
      <c r="B84" s="1">
        <v>42864</v>
      </c>
      <c r="C84" s="1">
        <v>44317</v>
      </c>
      <c r="D84">
        <v>0</v>
      </c>
      <c r="E84" t="s">
        <v>580</v>
      </c>
      <c r="F84" t="s">
        <v>580</v>
      </c>
      <c r="G84" t="s">
        <v>580</v>
      </c>
      <c r="H84" t="s">
        <v>580</v>
      </c>
      <c r="I84" t="s">
        <v>580</v>
      </c>
      <c r="J84" t="s">
        <v>580</v>
      </c>
      <c r="K84" t="s">
        <v>580</v>
      </c>
      <c r="L84" t="s">
        <v>580</v>
      </c>
      <c r="M84" t="s">
        <v>580</v>
      </c>
      <c r="N84" t="s">
        <v>580</v>
      </c>
      <c r="O84" t="s">
        <v>580</v>
      </c>
      <c r="P84" t="s">
        <v>580</v>
      </c>
      <c r="Q84" t="s">
        <v>580</v>
      </c>
      <c r="R84" t="s">
        <v>580</v>
      </c>
      <c r="S84" t="s">
        <v>580</v>
      </c>
      <c r="T84" t="s">
        <v>580</v>
      </c>
      <c r="U84" t="s">
        <v>580</v>
      </c>
      <c r="V84" t="s">
        <v>580</v>
      </c>
      <c r="W84" t="s">
        <v>580</v>
      </c>
      <c r="X84" t="s">
        <v>580</v>
      </c>
      <c r="Y84" t="s">
        <v>580</v>
      </c>
      <c r="Z84" t="s">
        <v>580</v>
      </c>
      <c r="AA84" t="s">
        <v>580</v>
      </c>
      <c r="AB84" t="s">
        <v>580</v>
      </c>
      <c r="AC84" t="s">
        <v>580</v>
      </c>
      <c r="AD84" t="s">
        <v>580</v>
      </c>
      <c r="AE84" t="s">
        <v>580</v>
      </c>
      <c r="AF84" t="s">
        <v>580</v>
      </c>
      <c r="AG84" t="s">
        <v>580</v>
      </c>
      <c r="AH84" t="s">
        <v>580</v>
      </c>
      <c r="AI84" t="s">
        <v>580</v>
      </c>
      <c r="AJ84" t="s">
        <v>580</v>
      </c>
      <c r="AK84" t="s">
        <v>580</v>
      </c>
      <c r="AL84" t="s">
        <v>580</v>
      </c>
      <c r="AM84" t="s">
        <v>580</v>
      </c>
      <c r="AN84" t="s">
        <v>580</v>
      </c>
      <c r="AO84" t="s">
        <v>580</v>
      </c>
      <c r="AP84" t="s">
        <v>580</v>
      </c>
      <c r="AQ84" t="s">
        <v>580</v>
      </c>
      <c r="AR84" t="s">
        <v>580</v>
      </c>
      <c r="AS84" t="s">
        <v>580</v>
      </c>
      <c r="AT84" t="s">
        <v>580</v>
      </c>
      <c r="AU84" t="s">
        <v>580</v>
      </c>
      <c r="AV84" t="s">
        <v>580</v>
      </c>
      <c r="AW84" t="s">
        <v>580</v>
      </c>
      <c r="AX84" t="s">
        <v>580</v>
      </c>
      <c r="AY84" t="s">
        <v>580</v>
      </c>
      <c r="AZ84" t="s">
        <v>580</v>
      </c>
      <c r="BA84" t="s">
        <v>580</v>
      </c>
      <c r="BB84" t="s">
        <v>580</v>
      </c>
      <c r="BC84" t="s">
        <v>580</v>
      </c>
      <c r="BD84" t="s">
        <v>580</v>
      </c>
      <c r="BE84" t="s">
        <v>580</v>
      </c>
      <c r="BF84" t="s">
        <v>580</v>
      </c>
      <c r="BG84" t="s">
        <v>580</v>
      </c>
      <c r="BH84" t="s">
        <v>580</v>
      </c>
    </row>
    <row r="85" spans="1:60" x14ac:dyDescent="0.35">
      <c r="A85" t="s">
        <v>460</v>
      </c>
      <c r="B85" s="1">
        <v>41821</v>
      </c>
      <c r="C85" s="1">
        <v>44317</v>
      </c>
      <c r="D85">
        <v>1</v>
      </c>
      <c r="E85">
        <v>0</v>
      </c>
      <c r="F85">
        <v>0</v>
      </c>
      <c r="G85">
        <v>1</v>
      </c>
      <c r="H85">
        <v>1</v>
      </c>
      <c r="I85">
        <v>1</v>
      </c>
      <c r="J85">
        <v>1</v>
      </c>
      <c r="K85">
        <v>0</v>
      </c>
      <c r="L85">
        <v>0</v>
      </c>
      <c r="M85">
        <v>1</v>
      </c>
      <c r="N85">
        <v>1</v>
      </c>
      <c r="O85">
        <v>0</v>
      </c>
      <c r="P85">
        <v>0</v>
      </c>
      <c r="Q85">
        <v>0</v>
      </c>
      <c r="R85" t="s">
        <v>580</v>
      </c>
      <c r="S85" t="s">
        <v>580</v>
      </c>
      <c r="T85" t="s">
        <v>580</v>
      </c>
      <c r="U85">
        <v>3</v>
      </c>
      <c r="V85">
        <v>1</v>
      </c>
      <c r="W85">
        <v>1</v>
      </c>
      <c r="X85">
        <v>1</v>
      </c>
      <c r="Y85">
        <v>1</v>
      </c>
      <c r="Z85">
        <v>1</v>
      </c>
      <c r="AA85">
        <v>1</v>
      </c>
      <c r="AB85">
        <v>0</v>
      </c>
      <c r="AC85">
        <v>1</v>
      </c>
      <c r="AD85">
        <v>0</v>
      </c>
      <c r="AE85">
        <v>1</v>
      </c>
      <c r="AF85">
        <v>1</v>
      </c>
      <c r="AG85">
        <v>0</v>
      </c>
      <c r="AH85">
        <v>1</v>
      </c>
      <c r="AI85">
        <v>0</v>
      </c>
      <c r="AJ85">
        <v>0</v>
      </c>
      <c r="AK85">
        <v>0</v>
      </c>
      <c r="AL85">
        <v>0</v>
      </c>
      <c r="AM85">
        <v>0</v>
      </c>
      <c r="AN85">
        <v>0</v>
      </c>
      <c r="AO85">
        <v>0</v>
      </c>
      <c r="AP85">
        <v>1</v>
      </c>
      <c r="AQ85">
        <v>0</v>
      </c>
      <c r="AR85">
        <v>0</v>
      </c>
      <c r="AS85">
        <v>0</v>
      </c>
      <c r="AT85">
        <v>0</v>
      </c>
      <c r="AU85">
        <v>1</v>
      </c>
      <c r="AV85">
        <v>1</v>
      </c>
      <c r="AW85">
        <v>1</v>
      </c>
      <c r="AX85">
        <v>1</v>
      </c>
      <c r="AY85">
        <v>0</v>
      </c>
      <c r="AZ85">
        <v>0</v>
      </c>
      <c r="BA85">
        <v>1</v>
      </c>
      <c r="BB85">
        <v>0</v>
      </c>
      <c r="BC85">
        <v>0</v>
      </c>
      <c r="BD85">
        <v>1</v>
      </c>
      <c r="BE85">
        <v>0</v>
      </c>
      <c r="BF85">
        <v>0</v>
      </c>
      <c r="BG85">
        <v>1</v>
      </c>
      <c r="BH85">
        <v>1</v>
      </c>
    </row>
    <row r="86" spans="1:60" x14ac:dyDescent="0.35">
      <c r="A86" t="s">
        <v>476</v>
      </c>
      <c r="B86" s="1">
        <v>42552</v>
      </c>
      <c r="C86" s="1">
        <v>44012</v>
      </c>
      <c r="D86">
        <v>1</v>
      </c>
      <c r="E86">
        <v>0</v>
      </c>
      <c r="F86">
        <v>0</v>
      </c>
      <c r="G86">
        <v>1</v>
      </c>
      <c r="H86">
        <v>1</v>
      </c>
      <c r="I86">
        <v>1</v>
      </c>
      <c r="J86">
        <v>1</v>
      </c>
      <c r="K86">
        <v>0</v>
      </c>
      <c r="L86">
        <v>0</v>
      </c>
      <c r="M86">
        <v>0</v>
      </c>
      <c r="N86" t="s">
        <v>580</v>
      </c>
      <c r="O86" t="s">
        <v>580</v>
      </c>
      <c r="P86" t="s">
        <v>580</v>
      </c>
      <c r="Q86">
        <v>1</v>
      </c>
      <c r="R86">
        <v>1</v>
      </c>
      <c r="S86">
        <v>0</v>
      </c>
      <c r="T86">
        <v>0</v>
      </c>
      <c r="U86">
        <v>2</v>
      </c>
      <c r="V86">
        <v>0</v>
      </c>
      <c r="W86">
        <v>0</v>
      </c>
      <c r="X86">
        <v>0</v>
      </c>
      <c r="Y86">
        <v>0</v>
      </c>
      <c r="Z86">
        <v>0</v>
      </c>
      <c r="AA86">
        <v>0</v>
      </c>
      <c r="AB86">
        <v>0</v>
      </c>
      <c r="AC86">
        <v>0</v>
      </c>
      <c r="AD86">
        <v>1</v>
      </c>
      <c r="AE86">
        <v>1</v>
      </c>
      <c r="AF86">
        <v>1</v>
      </c>
      <c r="AG86">
        <v>0</v>
      </c>
      <c r="AH86">
        <v>0</v>
      </c>
      <c r="AI86">
        <v>0</v>
      </c>
      <c r="AJ86">
        <v>0</v>
      </c>
      <c r="AK86">
        <v>0</v>
      </c>
      <c r="AL86">
        <v>0</v>
      </c>
      <c r="AM86">
        <v>0</v>
      </c>
      <c r="AN86">
        <v>1</v>
      </c>
      <c r="AO86">
        <v>1</v>
      </c>
      <c r="AP86">
        <v>1</v>
      </c>
      <c r="AQ86">
        <v>0</v>
      </c>
      <c r="AR86">
        <v>0</v>
      </c>
      <c r="AS86">
        <v>0</v>
      </c>
      <c r="AT86">
        <v>0</v>
      </c>
      <c r="AU86">
        <v>1</v>
      </c>
      <c r="AV86">
        <v>0</v>
      </c>
      <c r="AW86">
        <v>0</v>
      </c>
      <c r="AX86">
        <v>0</v>
      </c>
      <c r="AY86">
        <v>0</v>
      </c>
      <c r="AZ86">
        <v>1</v>
      </c>
      <c r="BA86">
        <v>0</v>
      </c>
      <c r="BB86">
        <v>0</v>
      </c>
      <c r="BC86">
        <v>0</v>
      </c>
      <c r="BD86">
        <v>0</v>
      </c>
      <c r="BE86">
        <v>0</v>
      </c>
      <c r="BF86">
        <v>1</v>
      </c>
      <c r="BG86">
        <v>1</v>
      </c>
      <c r="BH86">
        <v>1</v>
      </c>
    </row>
    <row r="87" spans="1:60" x14ac:dyDescent="0.35">
      <c r="A87" t="s">
        <v>476</v>
      </c>
      <c r="B87" s="1">
        <v>44013</v>
      </c>
      <c r="C87" s="1">
        <v>44317</v>
      </c>
      <c r="D87">
        <v>1</v>
      </c>
      <c r="E87">
        <v>0</v>
      </c>
      <c r="F87">
        <v>0</v>
      </c>
      <c r="G87">
        <v>1</v>
      </c>
      <c r="H87">
        <v>1</v>
      </c>
      <c r="I87">
        <v>1</v>
      </c>
      <c r="J87">
        <v>1</v>
      </c>
      <c r="K87">
        <v>0</v>
      </c>
      <c r="L87">
        <v>0</v>
      </c>
      <c r="M87">
        <v>0</v>
      </c>
      <c r="N87" t="s">
        <v>580</v>
      </c>
      <c r="O87" t="s">
        <v>580</v>
      </c>
      <c r="P87" t="s">
        <v>580</v>
      </c>
      <c r="Q87">
        <v>1</v>
      </c>
      <c r="R87">
        <v>1</v>
      </c>
      <c r="S87">
        <v>0</v>
      </c>
      <c r="T87">
        <v>0</v>
      </c>
      <c r="U87">
        <v>2</v>
      </c>
      <c r="V87">
        <v>0</v>
      </c>
      <c r="W87">
        <v>0</v>
      </c>
      <c r="X87">
        <v>0</v>
      </c>
      <c r="Y87">
        <v>0</v>
      </c>
      <c r="Z87">
        <v>0</v>
      </c>
      <c r="AA87">
        <v>0</v>
      </c>
      <c r="AB87">
        <v>0</v>
      </c>
      <c r="AC87">
        <v>0</v>
      </c>
      <c r="AD87">
        <v>1</v>
      </c>
      <c r="AE87">
        <v>1</v>
      </c>
      <c r="AF87">
        <v>1</v>
      </c>
      <c r="AG87">
        <v>0</v>
      </c>
      <c r="AH87">
        <v>0</v>
      </c>
      <c r="AI87">
        <v>0</v>
      </c>
      <c r="AJ87">
        <v>0</v>
      </c>
      <c r="AK87">
        <v>0</v>
      </c>
      <c r="AL87">
        <v>0</v>
      </c>
      <c r="AM87">
        <v>0</v>
      </c>
      <c r="AN87">
        <v>1</v>
      </c>
      <c r="AO87">
        <v>1</v>
      </c>
      <c r="AP87">
        <v>1</v>
      </c>
      <c r="AQ87">
        <v>0</v>
      </c>
      <c r="AR87">
        <v>0</v>
      </c>
      <c r="AS87">
        <v>0</v>
      </c>
      <c r="AT87">
        <v>0</v>
      </c>
      <c r="AU87">
        <v>1</v>
      </c>
      <c r="AV87">
        <v>0</v>
      </c>
      <c r="AW87">
        <v>0</v>
      </c>
      <c r="AX87">
        <v>0</v>
      </c>
      <c r="AY87">
        <v>0</v>
      </c>
      <c r="AZ87">
        <v>1</v>
      </c>
      <c r="BA87">
        <v>0</v>
      </c>
      <c r="BB87">
        <v>0</v>
      </c>
      <c r="BC87">
        <v>0</v>
      </c>
      <c r="BD87">
        <v>0</v>
      </c>
      <c r="BE87">
        <v>0</v>
      </c>
      <c r="BF87">
        <v>1</v>
      </c>
      <c r="BG87">
        <v>1</v>
      </c>
      <c r="BH87">
        <v>1</v>
      </c>
    </row>
    <row r="88" spans="1:60" x14ac:dyDescent="0.35">
      <c r="A88" t="s">
        <v>486</v>
      </c>
      <c r="B88" s="1">
        <v>42922</v>
      </c>
      <c r="C88" s="1">
        <v>43190</v>
      </c>
      <c r="D88">
        <v>1</v>
      </c>
      <c r="E88">
        <v>1</v>
      </c>
      <c r="F88">
        <v>0</v>
      </c>
      <c r="G88">
        <v>0</v>
      </c>
      <c r="H88">
        <v>1</v>
      </c>
      <c r="I88">
        <v>1</v>
      </c>
      <c r="J88">
        <v>0</v>
      </c>
      <c r="K88">
        <v>0</v>
      </c>
      <c r="L88">
        <v>0</v>
      </c>
      <c r="M88">
        <v>0</v>
      </c>
      <c r="N88" t="s">
        <v>580</v>
      </c>
      <c r="O88" t="s">
        <v>580</v>
      </c>
      <c r="P88" t="s">
        <v>580</v>
      </c>
      <c r="Q88">
        <v>1</v>
      </c>
      <c r="R88">
        <v>1</v>
      </c>
      <c r="S88">
        <v>0</v>
      </c>
      <c r="T88">
        <v>0</v>
      </c>
      <c r="U88">
        <v>0</v>
      </c>
      <c r="V88">
        <v>0</v>
      </c>
      <c r="W88">
        <v>0</v>
      </c>
      <c r="X88">
        <v>0</v>
      </c>
      <c r="Y88">
        <v>0</v>
      </c>
      <c r="Z88">
        <v>0</v>
      </c>
      <c r="AA88">
        <v>0</v>
      </c>
      <c r="AB88">
        <v>1</v>
      </c>
      <c r="AC88">
        <v>0</v>
      </c>
      <c r="AD88">
        <v>0</v>
      </c>
      <c r="AE88">
        <v>1</v>
      </c>
      <c r="AF88">
        <v>1</v>
      </c>
      <c r="AG88">
        <v>0</v>
      </c>
      <c r="AH88">
        <v>1</v>
      </c>
      <c r="AI88">
        <v>1</v>
      </c>
      <c r="AJ88">
        <v>1</v>
      </c>
      <c r="AK88">
        <v>0</v>
      </c>
      <c r="AL88">
        <v>0</v>
      </c>
      <c r="AM88">
        <v>0</v>
      </c>
      <c r="AN88">
        <v>1</v>
      </c>
      <c r="AO88">
        <v>0</v>
      </c>
      <c r="AP88">
        <v>0</v>
      </c>
      <c r="AQ88">
        <v>0</v>
      </c>
      <c r="AR88">
        <v>0</v>
      </c>
      <c r="AS88">
        <v>0</v>
      </c>
      <c r="AT88">
        <v>0</v>
      </c>
      <c r="AU88">
        <v>1</v>
      </c>
      <c r="AV88">
        <v>0</v>
      </c>
      <c r="AW88">
        <v>0</v>
      </c>
      <c r="AX88">
        <v>0</v>
      </c>
      <c r="AY88">
        <v>0</v>
      </c>
      <c r="AZ88">
        <v>1</v>
      </c>
      <c r="BA88">
        <v>0</v>
      </c>
      <c r="BB88">
        <v>0</v>
      </c>
      <c r="BC88">
        <v>0</v>
      </c>
      <c r="BD88">
        <v>0</v>
      </c>
      <c r="BE88">
        <v>0</v>
      </c>
      <c r="BF88">
        <v>1</v>
      </c>
      <c r="BG88">
        <v>1</v>
      </c>
      <c r="BH88">
        <v>1</v>
      </c>
    </row>
    <row r="89" spans="1:60" x14ac:dyDescent="0.35">
      <c r="A89" t="s">
        <v>486</v>
      </c>
      <c r="B89" s="1">
        <v>43191</v>
      </c>
      <c r="C89" s="1">
        <v>43257</v>
      </c>
      <c r="D89">
        <v>1</v>
      </c>
      <c r="E89">
        <v>1</v>
      </c>
      <c r="F89">
        <v>0</v>
      </c>
      <c r="G89">
        <v>0</v>
      </c>
      <c r="H89">
        <v>1</v>
      </c>
      <c r="I89">
        <v>1</v>
      </c>
      <c r="J89">
        <v>1</v>
      </c>
      <c r="K89">
        <v>0</v>
      </c>
      <c r="L89">
        <v>1</v>
      </c>
      <c r="M89">
        <v>0</v>
      </c>
      <c r="N89" t="s">
        <v>580</v>
      </c>
      <c r="O89" t="s">
        <v>580</v>
      </c>
      <c r="P89" t="s">
        <v>580</v>
      </c>
      <c r="Q89">
        <v>1</v>
      </c>
      <c r="R89">
        <v>1</v>
      </c>
      <c r="S89">
        <v>0</v>
      </c>
      <c r="T89">
        <v>0</v>
      </c>
      <c r="U89">
        <v>0</v>
      </c>
      <c r="V89">
        <v>0</v>
      </c>
      <c r="W89">
        <v>1</v>
      </c>
      <c r="X89">
        <v>0</v>
      </c>
      <c r="Y89">
        <v>0</v>
      </c>
      <c r="Z89">
        <v>1</v>
      </c>
      <c r="AA89">
        <v>0</v>
      </c>
      <c r="AB89">
        <v>0</v>
      </c>
      <c r="AC89">
        <v>0</v>
      </c>
      <c r="AD89">
        <v>0</v>
      </c>
      <c r="AE89">
        <v>1</v>
      </c>
      <c r="AF89">
        <v>1</v>
      </c>
      <c r="AG89">
        <v>0</v>
      </c>
      <c r="AH89">
        <v>1</v>
      </c>
      <c r="AI89">
        <v>0</v>
      </c>
      <c r="AJ89">
        <v>1</v>
      </c>
      <c r="AK89">
        <v>1</v>
      </c>
      <c r="AL89">
        <v>0</v>
      </c>
      <c r="AM89">
        <v>1</v>
      </c>
      <c r="AN89">
        <v>1</v>
      </c>
      <c r="AO89">
        <v>1</v>
      </c>
      <c r="AP89">
        <v>1</v>
      </c>
      <c r="AQ89">
        <v>1</v>
      </c>
      <c r="AR89">
        <v>0</v>
      </c>
      <c r="AS89">
        <v>0</v>
      </c>
      <c r="AT89">
        <v>0</v>
      </c>
      <c r="AU89">
        <v>1</v>
      </c>
      <c r="AV89">
        <v>0</v>
      </c>
      <c r="AW89">
        <v>1</v>
      </c>
      <c r="AX89">
        <v>0</v>
      </c>
      <c r="AY89">
        <v>1</v>
      </c>
      <c r="AZ89">
        <v>0</v>
      </c>
      <c r="BA89">
        <v>0</v>
      </c>
      <c r="BB89">
        <v>0</v>
      </c>
      <c r="BC89">
        <v>0</v>
      </c>
      <c r="BD89">
        <v>0</v>
      </c>
      <c r="BE89">
        <v>0</v>
      </c>
      <c r="BF89">
        <v>1</v>
      </c>
      <c r="BG89">
        <v>1</v>
      </c>
      <c r="BH89">
        <v>1</v>
      </c>
    </row>
    <row r="90" spans="1:60" x14ac:dyDescent="0.35">
      <c r="A90" t="s">
        <v>486</v>
      </c>
      <c r="B90" s="1">
        <v>43258</v>
      </c>
      <c r="C90" s="1">
        <v>43281</v>
      </c>
      <c r="D90">
        <v>1</v>
      </c>
      <c r="E90">
        <v>1</v>
      </c>
      <c r="F90">
        <v>0</v>
      </c>
      <c r="G90">
        <v>0</v>
      </c>
      <c r="H90">
        <v>1</v>
      </c>
      <c r="I90">
        <v>1</v>
      </c>
      <c r="J90">
        <v>1</v>
      </c>
      <c r="K90">
        <v>0</v>
      </c>
      <c r="L90">
        <v>1</v>
      </c>
      <c r="M90">
        <v>0</v>
      </c>
      <c r="N90" t="s">
        <v>580</v>
      </c>
      <c r="O90" t="s">
        <v>580</v>
      </c>
      <c r="P90" t="s">
        <v>580</v>
      </c>
      <c r="Q90">
        <v>1</v>
      </c>
      <c r="R90">
        <v>1</v>
      </c>
      <c r="S90">
        <v>0</v>
      </c>
      <c r="T90">
        <v>0</v>
      </c>
      <c r="U90">
        <v>0</v>
      </c>
      <c r="V90">
        <v>0</v>
      </c>
      <c r="W90">
        <v>1</v>
      </c>
      <c r="X90">
        <v>0</v>
      </c>
      <c r="Y90">
        <v>0</v>
      </c>
      <c r="Z90">
        <v>1</v>
      </c>
      <c r="AA90">
        <v>0</v>
      </c>
      <c r="AB90">
        <v>0</v>
      </c>
      <c r="AC90">
        <v>0</v>
      </c>
      <c r="AD90">
        <v>0</v>
      </c>
      <c r="AE90">
        <v>1</v>
      </c>
      <c r="AF90">
        <v>1</v>
      </c>
      <c r="AG90">
        <v>0</v>
      </c>
      <c r="AH90">
        <v>1</v>
      </c>
      <c r="AI90">
        <v>0</v>
      </c>
      <c r="AJ90">
        <v>1</v>
      </c>
      <c r="AK90">
        <v>1</v>
      </c>
      <c r="AL90">
        <v>0</v>
      </c>
      <c r="AM90">
        <v>1</v>
      </c>
      <c r="AN90">
        <v>1</v>
      </c>
      <c r="AO90">
        <v>1</v>
      </c>
      <c r="AP90">
        <v>1</v>
      </c>
      <c r="AQ90">
        <v>1</v>
      </c>
      <c r="AR90">
        <v>0</v>
      </c>
      <c r="AS90">
        <v>0</v>
      </c>
      <c r="AT90">
        <v>0</v>
      </c>
      <c r="AU90">
        <v>1</v>
      </c>
      <c r="AV90">
        <v>0</v>
      </c>
      <c r="AW90">
        <v>1</v>
      </c>
      <c r="AX90">
        <v>0</v>
      </c>
      <c r="AY90">
        <v>1</v>
      </c>
      <c r="AZ90">
        <v>0</v>
      </c>
      <c r="BA90">
        <v>0</v>
      </c>
      <c r="BB90">
        <v>0</v>
      </c>
      <c r="BC90">
        <v>0</v>
      </c>
      <c r="BD90">
        <v>0</v>
      </c>
      <c r="BE90">
        <v>0</v>
      </c>
      <c r="BF90">
        <v>1</v>
      </c>
      <c r="BG90">
        <v>1</v>
      </c>
      <c r="BH90">
        <v>1</v>
      </c>
    </row>
    <row r="91" spans="1:60" x14ac:dyDescent="0.35">
      <c r="A91" t="s">
        <v>486</v>
      </c>
      <c r="B91" s="1">
        <v>43282</v>
      </c>
      <c r="C91" s="1">
        <v>43673</v>
      </c>
      <c r="D91">
        <v>1</v>
      </c>
      <c r="E91">
        <v>1</v>
      </c>
      <c r="F91">
        <v>0</v>
      </c>
      <c r="G91">
        <v>0</v>
      </c>
      <c r="H91">
        <v>1</v>
      </c>
      <c r="I91">
        <v>1</v>
      </c>
      <c r="J91">
        <v>1</v>
      </c>
      <c r="K91">
        <v>0</v>
      </c>
      <c r="L91">
        <v>1</v>
      </c>
      <c r="M91">
        <v>0</v>
      </c>
      <c r="N91" t="s">
        <v>580</v>
      </c>
      <c r="O91" t="s">
        <v>580</v>
      </c>
      <c r="P91" t="s">
        <v>580</v>
      </c>
      <c r="Q91">
        <v>1</v>
      </c>
      <c r="R91">
        <v>1</v>
      </c>
      <c r="S91">
        <v>0</v>
      </c>
      <c r="T91">
        <v>0</v>
      </c>
      <c r="U91">
        <v>0</v>
      </c>
      <c r="V91">
        <v>0</v>
      </c>
      <c r="W91">
        <v>1</v>
      </c>
      <c r="X91">
        <v>0</v>
      </c>
      <c r="Y91">
        <v>0</v>
      </c>
      <c r="Z91">
        <v>1</v>
      </c>
      <c r="AA91">
        <v>0</v>
      </c>
      <c r="AB91">
        <v>0</v>
      </c>
      <c r="AC91">
        <v>0</v>
      </c>
      <c r="AD91">
        <v>0</v>
      </c>
      <c r="AE91">
        <v>1</v>
      </c>
      <c r="AF91">
        <v>1</v>
      </c>
      <c r="AG91">
        <v>0</v>
      </c>
      <c r="AH91">
        <v>1</v>
      </c>
      <c r="AI91">
        <v>0</v>
      </c>
      <c r="AJ91">
        <v>1</v>
      </c>
      <c r="AK91">
        <v>1</v>
      </c>
      <c r="AL91">
        <v>1</v>
      </c>
      <c r="AM91">
        <v>1</v>
      </c>
      <c r="AN91">
        <v>1</v>
      </c>
      <c r="AO91">
        <v>1</v>
      </c>
      <c r="AP91">
        <v>1</v>
      </c>
      <c r="AQ91">
        <v>1</v>
      </c>
      <c r="AR91">
        <v>0</v>
      </c>
      <c r="AS91">
        <v>0</v>
      </c>
      <c r="AT91">
        <v>0</v>
      </c>
      <c r="AU91">
        <v>1</v>
      </c>
      <c r="AV91">
        <v>1</v>
      </c>
      <c r="AW91">
        <v>1</v>
      </c>
      <c r="AX91">
        <v>1</v>
      </c>
      <c r="AY91">
        <v>0</v>
      </c>
      <c r="AZ91">
        <v>0</v>
      </c>
      <c r="BA91">
        <v>1</v>
      </c>
      <c r="BB91">
        <v>0</v>
      </c>
      <c r="BC91">
        <v>0</v>
      </c>
      <c r="BD91">
        <v>0</v>
      </c>
      <c r="BE91">
        <v>0</v>
      </c>
      <c r="BF91">
        <v>0</v>
      </c>
      <c r="BG91">
        <v>1</v>
      </c>
      <c r="BH91">
        <v>1</v>
      </c>
    </row>
    <row r="92" spans="1:60" x14ac:dyDescent="0.35">
      <c r="A92" t="s">
        <v>486</v>
      </c>
      <c r="B92" s="1">
        <v>43674</v>
      </c>
      <c r="C92" s="1">
        <v>43830</v>
      </c>
      <c r="D92">
        <v>1</v>
      </c>
      <c r="E92">
        <v>1</v>
      </c>
      <c r="F92">
        <v>0</v>
      </c>
      <c r="G92">
        <v>0</v>
      </c>
      <c r="H92">
        <v>1</v>
      </c>
      <c r="I92">
        <v>1</v>
      </c>
      <c r="J92">
        <v>1</v>
      </c>
      <c r="K92">
        <v>0</v>
      </c>
      <c r="L92">
        <v>1</v>
      </c>
      <c r="M92">
        <v>0</v>
      </c>
      <c r="N92" t="s">
        <v>580</v>
      </c>
      <c r="O92" t="s">
        <v>580</v>
      </c>
      <c r="P92" t="s">
        <v>580</v>
      </c>
      <c r="Q92">
        <v>1</v>
      </c>
      <c r="R92">
        <v>1</v>
      </c>
      <c r="S92">
        <v>0</v>
      </c>
      <c r="T92">
        <v>0</v>
      </c>
      <c r="U92">
        <v>0</v>
      </c>
      <c r="V92">
        <v>0</v>
      </c>
      <c r="W92">
        <v>1</v>
      </c>
      <c r="X92">
        <v>0</v>
      </c>
      <c r="Y92">
        <v>0</v>
      </c>
      <c r="Z92">
        <v>1</v>
      </c>
      <c r="AA92">
        <v>0</v>
      </c>
      <c r="AB92">
        <v>0</v>
      </c>
      <c r="AC92">
        <v>0</v>
      </c>
      <c r="AD92">
        <v>0</v>
      </c>
      <c r="AE92">
        <v>1</v>
      </c>
      <c r="AF92">
        <v>1</v>
      </c>
      <c r="AG92">
        <v>0</v>
      </c>
      <c r="AH92">
        <v>1</v>
      </c>
      <c r="AI92">
        <v>0</v>
      </c>
      <c r="AJ92">
        <v>1</v>
      </c>
      <c r="AK92">
        <v>1</v>
      </c>
      <c r="AL92">
        <v>1</v>
      </c>
      <c r="AM92">
        <v>1</v>
      </c>
      <c r="AN92">
        <v>1</v>
      </c>
      <c r="AO92">
        <v>1</v>
      </c>
      <c r="AP92">
        <v>1</v>
      </c>
      <c r="AQ92">
        <v>1</v>
      </c>
      <c r="AR92">
        <v>0</v>
      </c>
      <c r="AS92">
        <v>0</v>
      </c>
      <c r="AT92">
        <v>0</v>
      </c>
      <c r="AU92">
        <v>1</v>
      </c>
      <c r="AV92">
        <v>1</v>
      </c>
      <c r="AW92">
        <v>1</v>
      </c>
      <c r="AX92">
        <v>1</v>
      </c>
      <c r="AY92">
        <v>0</v>
      </c>
      <c r="AZ92">
        <v>0</v>
      </c>
      <c r="BA92">
        <v>1</v>
      </c>
      <c r="BB92">
        <v>0</v>
      </c>
      <c r="BC92">
        <v>0</v>
      </c>
      <c r="BD92">
        <v>0</v>
      </c>
      <c r="BE92">
        <v>0</v>
      </c>
      <c r="BF92">
        <v>0</v>
      </c>
      <c r="BG92">
        <v>1</v>
      </c>
      <c r="BH92">
        <v>1</v>
      </c>
    </row>
    <row r="93" spans="1:60" x14ac:dyDescent="0.35">
      <c r="A93" t="s">
        <v>486</v>
      </c>
      <c r="B93" s="1">
        <v>43831</v>
      </c>
      <c r="C93" s="1">
        <v>43992</v>
      </c>
      <c r="D93">
        <v>1</v>
      </c>
      <c r="E93">
        <v>1</v>
      </c>
      <c r="F93">
        <v>0</v>
      </c>
      <c r="G93">
        <v>0</v>
      </c>
      <c r="H93">
        <v>1</v>
      </c>
      <c r="I93">
        <v>1</v>
      </c>
      <c r="J93">
        <v>1</v>
      </c>
      <c r="K93">
        <v>0</v>
      </c>
      <c r="L93">
        <v>1</v>
      </c>
      <c r="M93">
        <v>0</v>
      </c>
      <c r="N93" t="s">
        <v>580</v>
      </c>
      <c r="O93" t="s">
        <v>580</v>
      </c>
      <c r="P93" t="s">
        <v>580</v>
      </c>
      <c r="Q93">
        <v>1</v>
      </c>
      <c r="R93">
        <v>1</v>
      </c>
      <c r="S93">
        <v>0</v>
      </c>
      <c r="T93">
        <v>0</v>
      </c>
      <c r="U93">
        <v>0</v>
      </c>
      <c r="V93">
        <v>0</v>
      </c>
      <c r="W93">
        <v>1</v>
      </c>
      <c r="X93">
        <v>0</v>
      </c>
      <c r="Y93">
        <v>0</v>
      </c>
      <c r="Z93">
        <v>1</v>
      </c>
      <c r="AA93">
        <v>0</v>
      </c>
      <c r="AB93">
        <v>0</v>
      </c>
      <c r="AC93">
        <v>0</v>
      </c>
      <c r="AD93">
        <v>0</v>
      </c>
      <c r="AE93">
        <v>1</v>
      </c>
      <c r="AF93">
        <v>1</v>
      </c>
      <c r="AG93">
        <v>0</v>
      </c>
      <c r="AH93">
        <v>1</v>
      </c>
      <c r="AI93">
        <v>0</v>
      </c>
      <c r="AJ93">
        <v>1</v>
      </c>
      <c r="AK93">
        <v>1</v>
      </c>
      <c r="AL93">
        <v>1</v>
      </c>
      <c r="AM93">
        <v>1</v>
      </c>
      <c r="AN93">
        <v>1</v>
      </c>
      <c r="AO93">
        <v>1</v>
      </c>
      <c r="AP93">
        <v>1</v>
      </c>
      <c r="AQ93">
        <v>1</v>
      </c>
      <c r="AR93">
        <v>0</v>
      </c>
      <c r="AS93">
        <v>0</v>
      </c>
      <c r="AT93">
        <v>0</v>
      </c>
      <c r="AU93">
        <v>1</v>
      </c>
      <c r="AV93">
        <v>1</v>
      </c>
      <c r="AW93">
        <v>1</v>
      </c>
      <c r="AX93">
        <v>1</v>
      </c>
      <c r="AY93">
        <v>0</v>
      </c>
      <c r="AZ93">
        <v>0</v>
      </c>
      <c r="BA93">
        <v>1</v>
      </c>
      <c r="BB93">
        <v>0</v>
      </c>
      <c r="BC93">
        <v>0</v>
      </c>
      <c r="BD93">
        <v>0</v>
      </c>
      <c r="BE93">
        <v>0</v>
      </c>
      <c r="BF93">
        <v>0</v>
      </c>
      <c r="BG93">
        <v>1</v>
      </c>
      <c r="BH93">
        <v>1</v>
      </c>
    </row>
    <row r="94" spans="1:60" x14ac:dyDescent="0.35">
      <c r="A94" t="s">
        <v>486</v>
      </c>
      <c r="B94" s="1">
        <v>43993</v>
      </c>
      <c r="C94" s="1">
        <v>44196</v>
      </c>
      <c r="D94">
        <v>1</v>
      </c>
      <c r="E94">
        <v>1</v>
      </c>
      <c r="F94">
        <v>0</v>
      </c>
      <c r="G94">
        <v>0</v>
      </c>
      <c r="H94">
        <v>1</v>
      </c>
      <c r="I94">
        <v>1</v>
      </c>
      <c r="J94">
        <v>1</v>
      </c>
      <c r="K94">
        <v>0</v>
      </c>
      <c r="L94">
        <v>1</v>
      </c>
      <c r="M94">
        <v>0</v>
      </c>
      <c r="N94" t="s">
        <v>580</v>
      </c>
      <c r="O94" t="s">
        <v>580</v>
      </c>
      <c r="P94" t="s">
        <v>580</v>
      </c>
      <c r="Q94">
        <v>1</v>
      </c>
      <c r="R94">
        <v>1</v>
      </c>
      <c r="S94">
        <v>0</v>
      </c>
      <c r="T94">
        <v>0</v>
      </c>
      <c r="U94">
        <v>0</v>
      </c>
      <c r="V94">
        <v>0</v>
      </c>
      <c r="W94">
        <v>1</v>
      </c>
      <c r="X94">
        <v>0</v>
      </c>
      <c r="Y94">
        <v>0</v>
      </c>
      <c r="Z94">
        <v>1</v>
      </c>
      <c r="AA94">
        <v>0</v>
      </c>
      <c r="AB94">
        <v>0</v>
      </c>
      <c r="AC94">
        <v>0</v>
      </c>
      <c r="AD94">
        <v>0</v>
      </c>
      <c r="AE94">
        <v>1</v>
      </c>
      <c r="AF94">
        <v>1</v>
      </c>
      <c r="AG94">
        <v>0</v>
      </c>
      <c r="AH94">
        <v>1</v>
      </c>
      <c r="AI94">
        <v>0</v>
      </c>
      <c r="AJ94">
        <v>1</v>
      </c>
      <c r="AK94">
        <v>1</v>
      </c>
      <c r="AL94">
        <v>1</v>
      </c>
      <c r="AM94">
        <v>1</v>
      </c>
      <c r="AN94">
        <v>1</v>
      </c>
      <c r="AO94">
        <v>1</v>
      </c>
      <c r="AP94">
        <v>1</v>
      </c>
      <c r="AQ94">
        <v>1</v>
      </c>
      <c r="AR94">
        <v>0</v>
      </c>
      <c r="AS94">
        <v>0</v>
      </c>
      <c r="AT94">
        <v>0</v>
      </c>
      <c r="AU94">
        <v>1</v>
      </c>
      <c r="AV94">
        <v>1</v>
      </c>
      <c r="AW94">
        <v>1</v>
      </c>
      <c r="AX94">
        <v>1</v>
      </c>
      <c r="AY94">
        <v>0</v>
      </c>
      <c r="AZ94">
        <v>0</v>
      </c>
      <c r="BA94">
        <v>1</v>
      </c>
      <c r="BB94">
        <v>0</v>
      </c>
      <c r="BC94">
        <v>0</v>
      </c>
      <c r="BD94">
        <v>0</v>
      </c>
      <c r="BE94">
        <v>0</v>
      </c>
      <c r="BF94">
        <v>0</v>
      </c>
      <c r="BG94">
        <v>1</v>
      </c>
      <c r="BH94">
        <v>1</v>
      </c>
    </row>
    <row r="95" spans="1:60" x14ac:dyDescent="0.35">
      <c r="A95" t="s">
        <v>486</v>
      </c>
      <c r="B95" s="1">
        <v>44197</v>
      </c>
      <c r="C95" s="1">
        <v>44317</v>
      </c>
      <c r="D95">
        <v>1</v>
      </c>
      <c r="E95">
        <v>1</v>
      </c>
      <c r="F95">
        <v>0</v>
      </c>
      <c r="G95">
        <v>0</v>
      </c>
      <c r="H95">
        <v>1</v>
      </c>
      <c r="I95">
        <v>1</v>
      </c>
      <c r="J95">
        <v>1</v>
      </c>
      <c r="K95">
        <v>0</v>
      </c>
      <c r="L95">
        <v>1</v>
      </c>
      <c r="M95">
        <v>0</v>
      </c>
      <c r="N95" t="s">
        <v>580</v>
      </c>
      <c r="O95" t="s">
        <v>580</v>
      </c>
      <c r="P95" t="s">
        <v>580</v>
      </c>
      <c r="Q95">
        <v>1</v>
      </c>
      <c r="R95">
        <v>1</v>
      </c>
      <c r="S95">
        <v>0</v>
      </c>
      <c r="T95">
        <v>0</v>
      </c>
      <c r="U95">
        <v>0</v>
      </c>
      <c r="V95">
        <v>0</v>
      </c>
      <c r="W95">
        <v>1</v>
      </c>
      <c r="X95">
        <v>0</v>
      </c>
      <c r="Y95">
        <v>0</v>
      </c>
      <c r="Z95">
        <v>1</v>
      </c>
      <c r="AA95">
        <v>0</v>
      </c>
      <c r="AB95">
        <v>0</v>
      </c>
      <c r="AC95">
        <v>0</v>
      </c>
      <c r="AD95">
        <v>0</v>
      </c>
      <c r="AE95">
        <v>1</v>
      </c>
      <c r="AF95">
        <v>1</v>
      </c>
      <c r="AG95">
        <v>0</v>
      </c>
      <c r="AH95">
        <v>1</v>
      </c>
      <c r="AI95">
        <v>0</v>
      </c>
      <c r="AJ95">
        <v>1</v>
      </c>
      <c r="AK95">
        <v>1</v>
      </c>
      <c r="AL95">
        <v>1</v>
      </c>
      <c r="AM95">
        <v>1</v>
      </c>
      <c r="AN95">
        <v>1</v>
      </c>
      <c r="AO95">
        <v>1</v>
      </c>
      <c r="AP95">
        <v>1</v>
      </c>
      <c r="AQ95">
        <v>1</v>
      </c>
      <c r="AR95">
        <v>0</v>
      </c>
      <c r="AS95">
        <v>0</v>
      </c>
      <c r="AT95">
        <v>0</v>
      </c>
      <c r="AU95">
        <v>1</v>
      </c>
      <c r="AV95">
        <v>1</v>
      </c>
      <c r="AW95">
        <v>1</v>
      </c>
      <c r="AX95">
        <v>1</v>
      </c>
      <c r="AY95">
        <v>0</v>
      </c>
      <c r="AZ95">
        <v>0</v>
      </c>
      <c r="BA95">
        <v>1</v>
      </c>
      <c r="BB95">
        <v>0</v>
      </c>
      <c r="BC95">
        <v>0</v>
      </c>
      <c r="BD95">
        <v>0</v>
      </c>
      <c r="BE95">
        <v>0</v>
      </c>
      <c r="BF95">
        <v>0</v>
      </c>
      <c r="BG95">
        <v>1</v>
      </c>
      <c r="BH95">
        <v>1</v>
      </c>
    </row>
    <row r="96" spans="1:60" x14ac:dyDescent="0.35">
      <c r="A96" t="s">
        <v>514</v>
      </c>
      <c r="B96" s="1">
        <v>41068</v>
      </c>
      <c r="C96" s="1">
        <v>43258</v>
      </c>
      <c r="D96">
        <v>1</v>
      </c>
      <c r="E96">
        <v>1</v>
      </c>
      <c r="F96">
        <v>0</v>
      </c>
      <c r="G96">
        <v>0</v>
      </c>
      <c r="H96">
        <v>1</v>
      </c>
      <c r="I96">
        <v>1</v>
      </c>
      <c r="J96">
        <v>1</v>
      </c>
      <c r="K96">
        <v>0</v>
      </c>
      <c r="L96">
        <v>0</v>
      </c>
      <c r="M96">
        <v>1</v>
      </c>
      <c r="N96">
        <v>1</v>
      </c>
      <c r="O96">
        <v>1</v>
      </c>
      <c r="P96">
        <v>0</v>
      </c>
      <c r="Q96">
        <v>0</v>
      </c>
      <c r="R96" t="s">
        <v>580</v>
      </c>
      <c r="S96" t="s">
        <v>580</v>
      </c>
      <c r="T96" t="s">
        <v>580</v>
      </c>
      <c r="U96">
        <v>7</v>
      </c>
      <c r="V96">
        <v>0</v>
      </c>
      <c r="W96">
        <v>0</v>
      </c>
      <c r="X96">
        <v>0</v>
      </c>
      <c r="Y96">
        <v>0</v>
      </c>
      <c r="Z96">
        <v>0</v>
      </c>
      <c r="AA96">
        <v>0</v>
      </c>
      <c r="AB96">
        <v>0</v>
      </c>
      <c r="AC96">
        <v>1</v>
      </c>
      <c r="AD96">
        <v>0</v>
      </c>
      <c r="AE96">
        <v>1</v>
      </c>
      <c r="AF96">
        <v>1</v>
      </c>
      <c r="AG96">
        <v>1</v>
      </c>
      <c r="AH96">
        <v>1</v>
      </c>
      <c r="AI96">
        <v>0</v>
      </c>
      <c r="AJ96">
        <v>0</v>
      </c>
      <c r="AK96">
        <v>1</v>
      </c>
      <c r="AL96">
        <v>1</v>
      </c>
      <c r="AM96">
        <v>1</v>
      </c>
      <c r="AN96">
        <v>0</v>
      </c>
      <c r="AO96">
        <v>1</v>
      </c>
      <c r="AP96">
        <v>0</v>
      </c>
      <c r="AQ96">
        <v>1</v>
      </c>
      <c r="AR96">
        <v>1</v>
      </c>
      <c r="AS96">
        <v>0</v>
      </c>
      <c r="AT96">
        <v>0</v>
      </c>
      <c r="AU96">
        <v>1</v>
      </c>
      <c r="AV96">
        <v>0</v>
      </c>
      <c r="AW96">
        <v>0</v>
      </c>
      <c r="AX96">
        <v>0</v>
      </c>
      <c r="AY96">
        <v>0</v>
      </c>
      <c r="AZ96">
        <v>1</v>
      </c>
      <c r="BA96">
        <v>1</v>
      </c>
      <c r="BB96">
        <v>0</v>
      </c>
      <c r="BC96">
        <v>0</v>
      </c>
      <c r="BD96">
        <v>0</v>
      </c>
      <c r="BE96">
        <v>0</v>
      </c>
      <c r="BF96">
        <v>0</v>
      </c>
      <c r="BG96">
        <v>1</v>
      </c>
      <c r="BH96">
        <v>1</v>
      </c>
    </row>
    <row r="97" spans="1:60" x14ac:dyDescent="0.35">
      <c r="A97" t="s">
        <v>514</v>
      </c>
      <c r="B97" s="1">
        <v>43259</v>
      </c>
      <c r="C97" s="1">
        <v>43986</v>
      </c>
      <c r="D97">
        <v>1</v>
      </c>
      <c r="E97">
        <v>1</v>
      </c>
      <c r="F97">
        <v>0</v>
      </c>
      <c r="G97">
        <v>0</v>
      </c>
      <c r="H97">
        <v>1</v>
      </c>
      <c r="I97">
        <v>1</v>
      </c>
      <c r="J97">
        <v>1</v>
      </c>
      <c r="K97">
        <v>0</v>
      </c>
      <c r="L97">
        <v>0</v>
      </c>
      <c r="M97">
        <v>1</v>
      </c>
      <c r="N97">
        <v>1</v>
      </c>
      <c r="O97">
        <v>1</v>
      </c>
      <c r="P97">
        <v>0</v>
      </c>
      <c r="Q97">
        <v>0</v>
      </c>
      <c r="R97" t="s">
        <v>580</v>
      </c>
      <c r="S97" t="s">
        <v>580</v>
      </c>
      <c r="T97" t="s">
        <v>580</v>
      </c>
      <c r="U97">
        <v>7</v>
      </c>
      <c r="V97">
        <v>0</v>
      </c>
      <c r="W97">
        <v>0</v>
      </c>
      <c r="X97">
        <v>0</v>
      </c>
      <c r="Y97">
        <v>0</v>
      </c>
      <c r="Z97">
        <v>0</v>
      </c>
      <c r="AA97">
        <v>0</v>
      </c>
      <c r="AB97">
        <v>0</v>
      </c>
      <c r="AC97">
        <v>1</v>
      </c>
      <c r="AD97">
        <v>0</v>
      </c>
      <c r="AE97">
        <v>1</v>
      </c>
      <c r="AF97">
        <v>1</v>
      </c>
      <c r="AG97">
        <v>1</v>
      </c>
      <c r="AH97">
        <v>1</v>
      </c>
      <c r="AI97">
        <v>0</v>
      </c>
      <c r="AJ97">
        <v>0</v>
      </c>
      <c r="AK97">
        <v>0</v>
      </c>
      <c r="AL97">
        <v>0</v>
      </c>
      <c r="AM97">
        <v>0</v>
      </c>
      <c r="AN97">
        <v>0</v>
      </c>
      <c r="AO97">
        <v>1</v>
      </c>
      <c r="AP97">
        <v>0</v>
      </c>
      <c r="AQ97">
        <v>0</v>
      </c>
      <c r="AR97">
        <v>0</v>
      </c>
      <c r="AS97">
        <v>0</v>
      </c>
      <c r="AT97">
        <v>0</v>
      </c>
      <c r="AU97">
        <v>1</v>
      </c>
      <c r="AV97">
        <v>0</v>
      </c>
      <c r="AW97">
        <v>0</v>
      </c>
      <c r="AX97">
        <v>0</v>
      </c>
      <c r="AY97">
        <v>0</v>
      </c>
      <c r="AZ97">
        <v>1</v>
      </c>
      <c r="BA97">
        <v>1</v>
      </c>
      <c r="BB97">
        <v>0</v>
      </c>
      <c r="BC97">
        <v>0</v>
      </c>
      <c r="BD97">
        <v>0</v>
      </c>
      <c r="BE97">
        <v>0</v>
      </c>
      <c r="BF97">
        <v>0</v>
      </c>
      <c r="BG97">
        <v>1</v>
      </c>
      <c r="BH97">
        <v>1</v>
      </c>
    </row>
    <row r="98" spans="1:60" x14ac:dyDescent="0.35">
      <c r="A98" t="s">
        <v>514</v>
      </c>
      <c r="B98" s="1">
        <v>43987</v>
      </c>
      <c r="C98" s="1">
        <v>44317</v>
      </c>
      <c r="D98">
        <v>1</v>
      </c>
      <c r="E98">
        <v>1</v>
      </c>
      <c r="F98">
        <v>0</v>
      </c>
      <c r="G98">
        <v>0</v>
      </c>
      <c r="H98">
        <v>1</v>
      </c>
      <c r="I98">
        <v>1</v>
      </c>
      <c r="J98">
        <v>1</v>
      </c>
      <c r="K98">
        <v>0</v>
      </c>
      <c r="L98">
        <v>0</v>
      </c>
      <c r="M98">
        <v>1</v>
      </c>
      <c r="N98">
        <v>1</v>
      </c>
      <c r="O98">
        <v>1</v>
      </c>
      <c r="P98">
        <v>0</v>
      </c>
      <c r="Q98">
        <v>0</v>
      </c>
      <c r="R98" t="s">
        <v>580</v>
      </c>
      <c r="S98" t="s">
        <v>580</v>
      </c>
      <c r="T98" t="s">
        <v>580</v>
      </c>
      <c r="U98">
        <v>3</v>
      </c>
      <c r="V98">
        <v>0</v>
      </c>
      <c r="W98">
        <v>0</v>
      </c>
      <c r="X98">
        <v>0</v>
      </c>
      <c r="Y98">
        <v>0</v>
      </c>
      <c r="Z98">
        <v>0</v>
      </c>
      <c r="AA98">
        <v>0</v>
      </c>
      <c r="AB98">
        <v>0</v>
      </c>
      <c r="AC98">
        <v>1</v>
      </c>
      <c r="AD98">
        <v>0</v>
      </c>
      <c r="AE98">
        <v>1</v>
      </c>
      <c r="AF98">
        <v>1</v>
      </c>
      <c r="AG98">
        <v>1</v>
      </c>
      <c r="AH98">
        <v>1</v>
      </c>
      <c r="AI98">
        <v>0</v>
      </c>
      <c r="AJ98">
        <v>1</v>
      </c>
      <c r="AK98">
        <v>1</v>
      </c>
      <c r="AL98">
        <v>0</v>
      </c>
      <c r="AM98">
        <v>0</v>
      </c>
      <c r="AN98">
        <v>0</v>
      </c>
      <c r="AO98">
        <v>1</v>
      </c>
      <c r="AP98">
        <v>0</v>
      </c>
      <c r="AQ98">
        <v>0</v>
      </c>
      <c r="AR98">
        <v>0</v>
      </c>
      <c r="AS98">
        <v>0</v>
      </c>
      <c r="AT98">
        <v>0</v>
      </c>
      <c r="AU98">
        <v>1</v>
      </c>
      <c r="AV98">
        <v>0</v>
      </c>
      <c r="AW98">
        <v>0</v>
      </c>
      <c r="AX98">
        <v>0</v>
      </c>
      <c r="AY98">
        <v>0</v>
      </c>
      <c r="AZ98">
        <v>1</v>
      </c>
      <c r="BA98">
        <v>1</v>
      </c>
      <c r="BB98">
        <v>0</v>
      </c>
      <c r="BC98">
        <v>0</v>
      </c>
      <c r="BD98">
        <v>0</v>
      </c>
      <c r="BE98">
        <v>0</v>
      </c>
      <c r="BF98">
        <v>0</v>
      </c>
      <c r="BG98">
        <v>1</v>
      </c>
      <c r="BH98">
        <v>1</v>
      </c>
    </row>
    <row r="99" spans="1:60" x14ac:dyDescent="0.35">
      <c r="A99" t="s">
        <v>528</v>
      </c>
      <c r="B99" s="1">
        <v>43168</v>
      </c>
      <c r="C99" s="1">
        <v>43207</v>
      </c>
      <c r="D99">
        <v>1</v>
      </c>
      <c r="E99">
        <v>1</v>
      </c>
      <c r="F99">
        <v>0</v>
      </c>
      <c r="G99">
        <v>0</v>
      </c>
      <c r="H99">
        <v>1</v>
      </c>
      <c r="I99">
        <v>1</v>
      </c>
      <c r="J99">
        <v>1</v>
      </c>
      <c r="K99">
        <v>0</v>
      </c>
      <c r="L99">
        <v>0</v>
      </c>
      <c r="M99">
        <v>0</v>
      </c>
      <c r="N99" t="s">
        <v>580</v>
      </c>
      <c r="O99" t="s">
        <v>580</v>
      </c>
      <c r="P99" t="s">
        <v>580</v>
      </c>
      <c r="Q99">
        <v>1</v>
      </c>
      <c r="R99">
        <v>1</v>
      </c>
      <c r="S99">
        <v>1</v>
      </c>
      <c r="T99">
        <v>0</v>
      </c>
      <c r="U99">
        <v>5</v>
      </c>
      <c r="V99">
        <v>0</v>
      </c>
      <c r="W99">
        <v>0</v>
      </c>
      <c r="X99">
        <v>0</v>
      </c>
      <c r="Y99">
        <v>0</v>
      </c>
      <c r="Z99">
        <v>0</v>
      </c>
      <c r="AA99">
        <v>0</v>
      </c>
      <c r="AB99">
        <v>0</v>
      </c>
      <c r="AC99">
        <v>1</v>
      </c>
      <c r="AD99">
        <v>0</v>
      </c>
      <c r="AE99">
        <v>1</v>
      </c>
      <c r="AF99">
        <v>1</v>
      </c>
      <c r="AG99">
        <v>0</v>
      </c>
      <c r="AH99">
        <v>1</v>
      </c>
      <c r="AI99">
        <v>0</v>
      </c>
      <c r="AJ99">
        <v>0</v>
      </c>
      <c r="AK99">
        <v>0</v>
      </c>
      <c r="AL99">
        <v>0</v>
      </c>
      <c r="AM99">
        <v>0</v>
      </c>
      <c r="AN99">
        <v>0</v>
      </c>
      <c r="AO99">
        <v>1</v>
      </c>
      <c r="AP99">
        <v>1</v>
      </c>
      <c r="AQ99">
        <v>0</v>
      </c>
      <c r="AR99">
        <v>0</v>
      </c>
      <c r="AS99">
        <v>0</v>
      </c>
      <c r="AT99">
        <v>0</v>
      </c>
      <c r="AU99">
        <v>1</v>
      </c>
      <c r="AV99">
        <v>0</v>
      </c>
      <c r="AW99">
        <v>0</v>
      </c>
      <c r="AX99">
        <v>0</v>
      </c>
      <c r="AY99">
        <v>0</v>
      </c>
      <c r="AZ99">
        <v>1</v>
      </c>
      <c r="BA99">
        <v>1</v>
      </c>
      <c r="BB99">
        <v>1</v>
      </c>
      <c r="BC99">
        <v>0</v>
      </c>
      <c r="BD99">
        <v>0</v>
      </c>
      <c r="BE99">
        <v>0</v>
      </c>
      <c r="BF99">
        <v>0</v>
      </c>
      <c r="BG99">
        <v>1</v>
      </c>
      <c r="BH99">
        <v>1</v>
      </c>
    </row>
    <row r="100" spans="1:60" x14ac:dyDescent="0.35">
      <c r="A100" t="s">
        <v>528</v>
      </c>
      <c r="B100" s="1">
        <v>43208</v>
      </c>
      <c r="C100" s="1">
        <v>44317</v>
      </c>
      <c r="D100">
        <v>1</v>
      </c>
      <c r="E100">
        <v>1</v>
      </c>
      <c r="F100">
        <v>0</v>
      </c>
      <c r="G100">
        <v>0</v>
      </c>
      <c r="H100">
        <v>1</v>
      </c>
      <c r="I100">
        <v>1</v>
      </c>
      <c r="J100">
        <v>1</v>
      </c>
      <c r="K100">
        <v>0</v>
      </c>
      <c r="L100">
        <v>0</v>
      </c>
      <c r="M100">
        <v>0</v>
      </c>
      <c r="N100" t="s">
        <v>580</v>
      </c>
      <c r="O100" t="s">
        <v>580</v>
      </c>
      <c r="P100" t="s">
        <v>580</v>
      </c>
      <c r="Q100">
        <v>1</v>
      </c>
      <c r="R100">
        <v>1</v>
      </c>
      <c r="S100">
        <v>1</v>
      </c>
      <c r="T100">
        <v>0</v>
      </c>
      <c r="U100">
        <v>5</v>
      </c>
      <c r="V100">
        <v>0</v>
      </c>
      <c r="W100">
        <v>0</v>
      </c>
      <c r="X100">
        <v>0</v>
      </c>
      <c r="Y100">
        <v>0</v>
      </c>
      <c r="Z100">
        <v>0</v>
      </c>
      <c r="AA100">
        <v>0</v>
      </c>
      <c r="AB100">
        <v>0</v>
      </c>
      <c r="AC100">
        <v>1</v>
      </c>
      <c r="AD100">
        <v>0</v>
      </c>
      <c r="AE100">
        <v>1</v>
      </c>
      <c r="AF100">
        <v>1</v>
      </c>
      <c r="AG100">
        <v>0</v>
      </c>
      <c r="AH100">
        <v>1</v>
      </c>
      <c r="AI100">
        <v>0</v>
      </c>
      <c r="AJ100">
        <v>0</v>
      </c>
      <c r="AK100">
        <v>0</v>
      </c>
      <c r="AL100">
        <v>0</v>
      </c>
      <c r="AM100">
        <v>0</v>
      </c>
      <c r="AN100">
        <v>0</v>
      </c>
      <c r="AO100">
        <v>1</v>
      </c>
      <c r="AP100">
        <v>1</v>
      </c>
      <c r="AQ100">
        <v>0</v>
      </c>
      <c r="AR100">
        <v>0</v>
      </c>
      <c r="AS100">
        <v>0</v>
      </c>
      <c r="AT100">
        <v>0</v>
      </c>
      <c r="AU100">
        <v>1</v>
      </c>
      <c r="AV100">
        <v>1</v>
      </c>
      <c r="AW100">
        <v>0</v>
      </c>
      <c r="AX100">
        <v>0</v>
      </c>
      <c r="AY100">
        <v>0</v>
      </c>
      <c r="AZ100">
        <v>1</v>
      </c>
      <c r="BA100">
        <v>1</v>
      </c>
      <c r="BB100">
        <v>1</v>
      </c>
      <c r="BC100">
        <v>0</v>
      </c>
      <c r="BD100">
        <v>0</v>
      </c>
      <c r="BE100">
        <v>0</v>
      </c>
      <c r="BF100">
        <v>0</v>
      </c>
      <c r="BG100">
        <v>1</v>
      </c>
      <c r="BH100">
        <v>1</v>
      </c>
    </row>
    <row r="101" spans="1:60" x14ac:dyDescent="0.35">
      <c r="A101" t="s">
        <v>535</v>
      </c>
      <c r="B101" s="1">
        <v>42440</v>
      </c>
      <c r="C101" s="1">
        <v>44317</v>
      </c>
      <c r="D101">
        <v>0</v>
      </c>
      <c r="E101" t="s">
        <v>580</v>
      </c>
      <c r="F101" t="s">
        <v>580</v>
      </c>
      <c r="G101" t="s">
        <v>580</v>
      </c>
      <c r="H101" t="s">
        <v>580</v>
      </c>
      <c r="I101" t="s">
        <v>580</v>
      </c>
      <c r="J101" t="s">
        <v>580</v>
      </c>
      <c r="K101" t="s">
        <v>580</v>
      </c>
      <c r="L101" t="s">
        <v>580</v>
      </c>
      <c r="M101" t="s">
        <v>580</v>
      </c>
      <c r="N101" t="s">
        <v>580</v>
      </c>
      <c r="O101" t="s">
        <v>580</v>
      </c>
      <c r="P101" t="s">
        <v>580</v>
      </c>
      <c r="Q101" t="s">
        <v>580</v>
      </c>
      <c r="R101" t="s">
        <v>580</v>
      </c>
      <c r="S101" t="s">
        <v>580</v>
      </c>
      <c r="T101" t="s">
        <v>580</v>
      </c>
      <c r="U101" t="s">
        <v>580</v>
      </c>
      <c r="V101" t="s">
        <v>580</v>
      </c>
      <c r="W101" t="s">
        <v>580</v>
      </c>
      <c r="X101" t="s">
        <v>580</v>
      </c>
      <c r="Y101" t="s">
        <v>580</v>
      </c>
      <c r="Z101" t="s">
        <v>580</v>
      </c>
      <c r="AA101" t="s">
        <v>580</v>
      </c>
      <c r="AB101" t="s">
        <v>580</v>
      </c>
      <c r="AC101" t="s">
        <v>580</v>
      </c>
      <c r="AD101" t="s">
        <v>580</v>
      </c>
      <c r="AE101" t="s">
        <v>580</v>
      </c>
      <c r="AF101" t="s">
        <v>580</v>
      </c>
      <c r="AG101" t="s">
        <v>580</v>
      </c>
      <c r="AH101" t="s">
        <v>580</v>
      </c>
      <c r="AI101" t="s">
        <v>580</v>
      </c>
      <c r="AJ101" t="s">
        <v>580</v>
      </c>
      <c r="AK101" t="s">
        <v>580</v>
      </c>
      <c r="AL101" t="s">
        <v>580</v>
      </c>
      <c r="AM101" t="s">
        <v>580</v>
      </c>
      <c r="AN101" t="s">
        <v>580</v>
      </c>
      <c r="AO101" t="s">
        <v>580</v>
      </c>
      <c r="AP101" t="s">
        <v>580</v>
      </c>
      <c r="AQ101" t="s">
        <v>580</v>
      </c>
      <c r="AR101" t="s">
        <v>580</v>
      </c>
      <c r="AS101" t="s">
        <v>580</v>
      </c>
      <c r="AT101" t="s">
        <v>580</v>
      </c>
      <c r="AU101" t="s">
        <v>580</v>
      </c>
      <c r="AV101" t="s">
        <v>580</v>
      </c>
      <c r="AW101" t="s">
        <v>580</v>
      </c>
      <c r="AX101" t="s">
        <v>580</v>
      </c>
      <c r="AY101" t="s">
        <v>580</v>
      </c>
      <c r="AZ101" t="s">
        <v>580</v>
      </c>
      <c r="BA101" t="s">
        <v>580</v>
      </c>
      <c r="BB101" t="s">
        <v>580</v>
      </c>
      <c r="BC101" t="s">
        <v>580</v>
      </c>
      <c r="BD101" t="s">
        <v>580</v>
      </c>
      <c r="BE101" t="s">
        <v>580</v>
      </c>
      <c r="BF101" t="s">
        <v>580</v>
      </c>
      <c r="BG101" t="s">
        <v>580</v>
      </c>
      <c r="BH101" t="s">
        <v>580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1"/>
  <sheetViews>
    <sheetView workbookViewId="0"/>
  </sheetViews>
  <sheetFormatPr defaultRowHeight="14.5" x14ac:dyDescent="0.35"/>
  <cols>
    <col min="1" max="1" width="12.54296875" customWidth="1"/>
    <col min="2" max="4" width="12.90625" customWidth="1"/>
  </cols>
  <sheetData>
    <row r="1" spans="1:69" s="3" customFormat="1" ht="72.5" x14ac:dyDescent="0.35">
      <c r="A1" s="3" t="s">
        <v>537</v>
      </c>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row>
    <row r="2" spans="1:69" x14ac:dyDescent="0.35">
      <c r="A2" t="s">
        <v>68</v>
      </c>
      <c r="B2" s="1">
        <v>35201</v>
      </c>
      <c r="C2" s="1">
        <v>44317</v>
      </c>
      <c r="D2" s="2">
        <v>0</v>
      </c>
    </row>
    <row r="3" spans="1:69" x14ac:dyDescent="0.35">
      <c r="A3" t="s">
        <v>69</v>
      </c>
      <c r="B3" s="1">
        <v>42558</v>
      </c>
      <c r="C3" s="1">
        <v>44317</v>
      </c>
      <c r="D3">
        <v>1</v>
      </c>
      <c r="E3" t="s">
        <v>70</v>
      </c>
      <c r="G3">
        <v>1</v>
      </c>
      <c r="H3" t="s">
        <v>70</v>
      </c>
      <c r="J3">
        <v>0</v>
      </c>
      <c r="M3">
        <v>0</v>
      </c>
      <c r="P3">
        <v>1</v>
      </c>
      <c r="Q3" t="s">
        <v>70</v>
      </c>
      <c r="S3" t="str">
        <f>("Danger to others")</f>
        <v>Danger to others</v>
      </c>
      <c r="T3" t="s">
        <v>71</v>
      </c>
      <c r="V3">
        <v>0</v>
      </c>
      <c r="AB3">
        <v>1</v>
      </c>
      <c r="AC3" t="s">
        <v>72</v>
      </c>
      <c r="AE3" t="str">
        <f>("Gravely disabled, Capacity to seek treatment")</f>
        <v>Gravely disabled, Capacity to seek treatment</v>
      </c>
      <c r="AF3" t="s">
        <v>72</v>
      </c>
      <c r="AH3" t="str">
        <f>("30 days")</f>
        <v>30 days</v>
      </c>
      <c r="AI3" t="s">
        <v>70</v>
      </c>
      <c r="AK3" t="str">
        <f>("Family, General Medicial Professional, Designated staff at a treatment facility")</f>
        <v>Family, General Medicial Professional, Designated staff at a treatment facility</v>
      </c>
      <c r="AL3" t="s">
        <v>70</v>
      </c>
      <c r="AN3">
        <v>1</v>
      </c>
      <c r="AO3" t="s">
        <v>70</v>
      </c>
      <c r="AQ3">
        <v>1</v>
      </c>
      <c r="AR3" t="s">
        <v>70</v>
      </c>
      <c r="AS3" t="s">
        <v>73</v>
      </c>
      <c r="AT3">
        <v>0</v>
      </c>
      <c r="AW3" t="str">
        <f>("MD, PA, Nurse Practitioner")</f>
        <v>MD, PA, Nurse Practitioner</v>
      </c>
      <c r="AX3" t="s">
        <v>70</v>
      </c>
      <c r="AZ3">
        <v>1</v>
      </c>
      <c r="BA3" t="s">
        <v>74</v>
      </c>
      <c r="BC3">
        <v>1</v>
      </c>
      <c r="BD3" t="s">
        <v>75</v>
      </c>
      <c r="BF3" t="str">
        <f>("Right to make a phone call,  Right to have visitors ")</f>
        <v xml:space="preserve">Right to make a phone call,  Right to have visitors </v>
      </c>
      <c r="BG3" t="s">
        <v>76</v>
      </c>
      <c r="BI3" t="str">
        <f>("Not Specified in the law")</f>
        <v>Not Specified in the law</v>
      </c>
      <c r="BL3">
        <v>1</v>
      </c>
      <c r="BM3" t="s">
        <v>77</v>
      </c>
      <c r="BO3">
        <v>1</v>
      </c>
      <c r="BP3" t="s">
        <v>77</v>
      </c>
    </row>
    <row r="4" spans="1:69" x14ac:dyDescent="0.35">
      <c r="A4" t="s">
        <v>78</v>
      </c>
      <c r="B4" s="1">
        <v>43160</v>
      </c>
      <c r="C4" s="1">
        <v>43703</v>
      </c>
      <c r="D4">
        <v>0</v>
      </c>
      <c r="F4" t="s">
        <v>79</v>
      </c>
    </row>
    <row r="5" spans="1:69" x14ac:dyDescent="0.35">
      <c r="A5" t="s">
        <v>78</v>
      </c>
      <c r="B5" s="1">
        <v>43704</v>
      </c>
      <c r="C5" s="1">
        <v>44317</v>
      </c>
      <c r="D5">
        <v>0</v>
      </c>
      <c r="F5" t="s">
        <v>79</v>
      </c>
    </row>
    <row r="6" spans="1:69" x14ac:dyDescent="0.35">
      <c r="A6" t="s">
        <v>80</v>
      </c>
      <c r="B6" s="1">
        <v>42948</v>
      </c>
      <c r="C6" s="1">
        <v>43669</v>
      </c>
      <c r="D6">
        <v>1</v>
      </c>
      <c r="E6" t="s">
        <v>81</v>
      </c>
      <c r="G6">
        <v>1</v>
      </c>
      <c r="H6" t="s">
        <v>81</v>
      </c>
      <c r="J6">
        <v>0</v>
      </c>
      <c r="M6">
        <v>0</v>
      </c>
      <c r="P6">
        <v>1</v>
      </c>
      <c r="Q6" t="s">
        <v>82</v>
      </c>
      <c r="S6" t="str">
        <f t="shared" ref="S6:S13" si="0">("Danger to self, Danger to others")</f>
        <v>Danger to self, Danger to others</v>
      </c>
      <c r="T6" t="s">
        <v>83</v>
      </c>
      <c r="V6">
        <v>0</v>
      </c>
      <c r="AB6">
        <v>1</v>
      </c>
      <c r="AC6" t="s">
        <v>84</v>
      </c>
      <c r="AD6" t="s">
        <v>85</v>
      </c>
      <c r="AE6" t="str">
        <f>("Gravely disabled, Capacity to seek treatment")</f>
        <v>Gravely disabled, Capacity to seek treatment</v>
      </c>
      <c r="AF6" t="s">
        <v>84</v>
      </c>
      <c r="AH6" t="str">
        <f>("21 days")</f>
        <v>21 days</v>
      </c>
      <c r="AI6" t="s">
        <v>86</v>
      </c>
      <c r="AK6" t="str">
        <f>("Designated staff at a treatment facility, Any interested person")</f>
        <v>Designated staff at a treatment facility, Any interested person</v>
      </c>
      <c r="AL6" t="s">
        <v>87</v>
      </c>
      <c r="AM6" t="s">
        <v>88</v>
      </c>
      <c r="AN6">
        <v>1</v>
      </c>
      <c r="AO6" t="s">
        <v>86</v>
      </c>
      <c r="AQ6">
        <v>0</v>
      </c>
      <c r="AW6" t="str">
        <f>("Statute does not mention assessment  ")</f>
        <v xml:space="preserve">Statute does not mention assessment  </v>
      </c>
      <c r="AZ6">
        <v>1</v>
      </c>
      <c r="BA6" t="s">
        <v>89</v>
      </c>
      <c r="BC6">
        <v>0</v>
      </c>
      <c r="BF6" t="str">
        <f>("None")</f>
        <v>None</v>
      </c>
      <c r="BI6" t="str">
        <f t="shared" ref="BI6:BI12" si="1">("Not Specified in the law")</f>
        <v>Not Specified in the law</v>
      </c>
      <c r="BL6">
        <v>1</v>
      </c>
      <c r="BM6" t="s">
        <v>90</v>
      </c>
      <c r="BO6">
        <v>1</v>
      </c>
      <c r="BP6" t="s">
        <v>90</v>
      </c>
    </row>
    <row r="7" spans="1:69" x14ac:dyDescent="0.35">
      <c r="A7" t="s">
        <v>80</v>
      </c>
      <c r="B7" s="1">
        <v>43670</v>
      </c>
      <c r="C7" s="1">
        <v>44317</v>
      </c>
      <c r="D7">
        <v>1</v>
      </c>
      <c r="E7" t="s">
        <v>81</v>
      </c>
      <c r="G7">
        <v>1</v>
      </c>
      <c r="H7" t="s">
        <v>81</v>
      </c>
      <c r="J7">
        <v>0</v>
      </c>
      <c r="M7">
        <v>0</v>
      </c>
      <c r="P7">
        <v>1</v>
      </c>
      <c r="Q7" t="s">
        <v>82</v>
      </c>
      <c r="S7" t="str">
        <f t="shared" si="0"/>
        <v>Danger to self, Danger to others</v>
      </c>
      <c r="T7" t="s">
        <v>83</v>
      </c>
      <c r="V7">
        <v>0</v>
      </c>
      <c r="AB7">
        <v>1</v>
      </c>
      <c r="AC7" t="s">
        <v>84</v>
      </c>
      <c r="AD7" t="s">
        <v>85</v>
      </c>
      <c r="AE7" t="str">
        <f>("Gravely disabled, Capacity to seek treatment")</f>
        <v>Gravely disabled, Capacity to seek treatment</v>
      </c>
      <c r="AF7" t="s">
        <v>84</v>
      </c>
      <c r="AH7" t="str">
        <f>("21 days")</f>
        <v>21 days</v>
      </c>
      <c r="AI7" t="s">
        <v>86</v>
      </c>
      <c r="AK7" t="str">
        <f>("Designated staff at a treatment facility, Any interested person")</f>
        <v>Designated staff at a treatment facility, Any interested person</v>
      </c>
      <c r="AL7" t="s">
        <v>87</v>
      </c>
      <c r="AM7" t="s">
        <v>88</v>
      </c>
      <c r="AN7">
        <v>1</v>
      </c>
      <c r="AO7" t="s">
        <v>86</v>
      </c>
      <c r="AQ7">
        <v>0</v>
      </c>
      <c r="AW7" t="str">
        <f>("Statute does not mention assessment  ")</f>
        <v xml:space="preserve">Statute does not mention assessment  </v>
      </c>
      <c r="AZ7">
        <v>1</v>
      </c>
      <c r="BA7" t="s">
        <v>89</v>
      </c>
      <c r="BC7">
        <v>0</v>
      </c>
      <c r="BF7" t="str">
        <f>("None")</f>
        <v>None</v>
      </c>
      <c r="BI7" t="str">
        <f t="shared" si="1"/>
        <v>Not Specified in the law</v>
      </c>
      <c r="BL7">
        <v>1</v>
      </c>
      <c r="BM7" t="s">
        <v>90</v>
      </c>
      <c r="BO7">
        <v>1</v>
      </c>
      <c r="BP7" t="s">
        <v>90</v>
      </c>
    </row>
    <row r="8" spans="1:69" x14ac:dyDescent="0.35">
      <c r="A8" t="s">
        <v>91</v>
      </c>
      <c r="B8" s="1">
        <v>43101</v>
      </c>
      <c r="C8" s="1">
        <v>43465</v>
      </c>
      <c r="D8">
        <v>1</v>
      </c>
      <c r="E8" t="s">
        <v>92</v>
      </c>
      <c r="G8">
        <v>1</v>
      </c>
      <c r="H8" t="s">
        <v>92</v>
      </c>
      <c r="J8">
        <v>0</v>
      </c>
      <c r="M8">
        <v>0</v>
      </c>
      <c r="P8">
        <v>1</v>
      </c>
      <c r="Q8" t="s">
        <v>93</v>
      </c>
      <c r="S8" t="str">
        <f t="shared" si="0"/>
        <v>Danger to self, Danger to others</v>
      </c>
      <c r="T8" t="s">
        <v>94</v>
      </c>
      <c r="V8">
        <v>0</v>
      </c>
      <c r="AB8">
        <v>1</v>
      </c>
      <c r="AC8" t="s">
        <v>95</v>
      </c>
      <c r="AE8" t="str">
        <f>("Gravely disabled, Needs treatment")</f>
        <v>Gravely disabled, Needs treatment</v>
      </c>
      <c r="AF8" t="s">
        <v>96</v>
      </c>
      <c r="AH8" t="str">
        <f>("14 days")</f>
        <v>14 days</v>
      </c>
      <c r="AI8" t="s">
        <v>97</v>
      </c>
      <c r="AK8" t="str">
        <f>("Law Enforcement, Designated staff at a treatment facility, Government Official, Any interested person")</f>
        <v>Law Enforcement, Designated staff at a treatment facility, Government Official, Any interested person</v>
      </c>
      <c r="AL8" t="s">
        <v>98</v>
      </c>
      <c r="AN8">
        <v>0</v>
      </c>
      <c r="AQ8">
        <v>1</v>
      </c>
      <c r="AR8" t="s">
        <v>99</v>
      </c>
      <c r="AT8">
        <v>0</v>
      </c>
      <c r="AW8" t="str">
        <f>("MD, RN, Counselor/Social Worker, Psychologist")</f>
        <v>MD, RN, Counselor/Social Worker, Psychologist</v>
      </c>
      <c r="AX8" t="s">
        <v>100</v>
      </c>
      <c r="AZ8">
        <v>0</v>
      </c>
      <c r="BC8">
        <v>0</v>
      </c>
      <c r="BF8" t="str">
        <f>("Right to make a phone call,  Right to have visitors ")</f>
        <v xml:space="preserve">Right to make a phone call,  Right to have visitors </v>
      </c>
      <c r="BG8" t="s">
        <v>101</v>
      </c>
      <c r="BI8" t="str">
        <f t="shared" si="1"/>
        <v>Not Specified in the law</v>
      </c>
      <c r="BL8">
        <v>1</v>
      </c>
      <c r="BM8" t="s">
        <v>102</v>
      </c>
      <c r="BO8">
        <v>1</v>
      </c>
      <c r="BP8" t="s">
        <v>102</v>
      </c>
    </row>
    <row r="9" spans="1:69" x14ac:dyDescent="0.35">
      <c r="A9" t="s">
        <v>91</v>
      </c>
      <c r="B9" s="1">
        <v>43466</v>
      </c>
      <c r="C9" s="1">
        <v>44317</v>
      </c>
      <c r="D9">
        <v>1</v>
      </c>
      <c r="E9" t="s">
        <v>92</v>
      </c>
      <c r="G9">
        <v>1</v>
      </c>
      <c r="H9" t="s">
        <v>92</v>
      </c>
      <c r="J9">
        <v>0</v>
      </c>
      <c r="M9">
        <v>0</v>
      </c>
      <c r="P9">
        <v>1</v>
      </c>
      <c r="Q9" t="s">
        <v>93</v>
      </c>
      <c r="S9" t="str">
        <f t="shared" si="0"/>
        <v>Danger to self, Danger to others</v>
      </c>
      <c r="T9" t="s">
        <v>95</v>
      </c>
      <c r="V9">
        <v>0</v>
      </c>
      <c r="AB9">
        <v>1</v>
      </c>
      <c r="AC9" t="s">
        <v>94</v>
      </c>
      <c r="AE9" t="str">
        <f>("Needs treatment, Gravely disabled")</f>
        <v>Needs treatment, Gravely disabled</v>
      </c>
      <c r="AF9" t="s">
        <v>96</v>
      </c>
      <c r="AH9" t="str">
        <f>("14 days")</f>
        <v>14 days</v>
      </c>
      <c r="AI9" t="s">
        <v>97</v>
      </c>
      <c r="AK9" t="str">
        <f>("Law Enforcement, Designated staff at a treatment facility, Government Official, Any interested person")</f>
        <v>Law Enforcement, Designated staff at a treatment facility, Government Official, Any interested person</v>
      </c>
      <c r="AL9" t="s">
        <v>98</v>
      </c>
      <c r="AN9">
        <v>0</v>
      </c>
      <c r="AQ9">
        <v>1</v>
      </c>
      <c r="AR9" t="s">
        <v>103</v>
      </c>
      <c r="AT9">
        <v>0</v>
      </c>
      <c r="AW9" t="str">
        <f>("MD, RN, Counselor/Social Worker, Psychologist")</f>
        <v>MD, RN, Counselor/Social Worker, Psychologist</v>
      </c>
      <c r="AX9" t="s">
        <v>100</v>
      </c>
      <c r="AZ9">
        <v>1</v>
      </c>
      <c r="BA9" t="s">
        <v>104</v>
      </c>
      <c r="BC9">
        <v>1</v>
      </c>
      <c r="BD9" t="s">
        <v>105</v>
      </c>
      <c r="BF9" t="str">
        <f>("Right to make a phone call,  Right to have visitors ")</f>
        <v xml:space="preserve">Right to make a phone call,  Right to have visitors </v>
      </c>
      <c r="BG9" t="s">
        <v>101</v>
      </c>
      <c r="BI9" t="str">
        <f t="shared" si="1"/>
        <v>Not Specified in the law</v>
      </c>
      <c r="BL9">
        <v>1</v>
      </c>
      <c r="BM9" t="s">
        <v>102</v>
      </c>
      <c r="BO9">
        <v>1</v>
      </c>
      <c r="BP9" t="s">
        <v>102</v>
      </c>
    </row>
    <row r="10" spans="1:69" x14ac:dyDescent="0.35">
      <c r="A10" t="s">
        <v>106</v>
      </c>
      <c r="B10" s="1">
        <v>42880</v>
      </c>
      <c r="C10" s="1">
        <v>44024</v>
      </c>
      <c r="D10">
        <v>1</v>
      </c>
      <c r="E10" t="s">
        <v>107</v>
      </c>
      <c r="G10">
        <v>1</v>
      </c>
      <c r="H10" t="s">
        <v>107</v>
      </c>
      <c r="J10">
        <v>0</v>
      </c>
      <c r="M10">
        <v>0</v>
      </c>
      <c r="P10">
        <v>1</v>
      </c>
      <c r="Q10" t="s">
        <v>108</v>
      </c>
      <c r="S10" t="str">
        <f t="shared" si="0"/>
        <v>Danger to self, Danger to others</v>
      </c>
      <c r="T10" t="s">
        <v>107</v>
      </c>
      <c r="V10">
        <v>0</v>
      </c>
      <c r="AB10">
        <v>1</v>
      </c>
      <c r="AC10" t="s">
        <v>108</v>
      </c>
      <c r="AE10" t="str">
        <f>("Capacity to seek treatment")</f>
        <v>Capacity to seek treatment</v>
      </c>
      <c r="AF10" t="s">
        <v>108</v>
      </c>
      <c r="AH10" t="str">
        <f>("30 days")</f>
        <v>30 days</v>
      </c>
      <c r="AI10" t="s">
        <v>109</v>
      </c>
      <c r="AJ10" t="s">
        <v>110</v>
      </c>
      <c r="AK10" t="str">
        <f>("Family, General Medicial Professional, Designated staff at a treatment facility, Any interested person")</f>
        <v>Family, General Medicial Professional, Designated staff at a treatment facility, Any interested person</v>
      </c>
      <c r="AL10" t="s">
        <v>109</v>
      </c>
      <c r="AN10">
        <v>1</v>
      </c>
      <c r="AO10" t="s">
        <v>109</v>
      </c>
      <c r="AQ10">
        <v>1</v>
      </c>
      <c r="AR10" t="s">
        <v>107</v>
      </c>
      <c r="AT10">
        <v>0</v>
      </c>
      <c r="AW10" t="str">
        <f>("MD")</f>
        <v>MD</v>
      </c>
      <c r="AX10" t="s">
        <v>107</v>
      </c>
      <c r="AZ10">
        <v>1</v>
      </c>
      <c r="BA10" t="s">
        <v>109</v>
      </c>
      <c r="BC10">
        <v>1</v>
      </c>
      <c r="BD10" t="s">
        <v>107</v>
      </c>
      <c r="BF10" t="str">
        <f>("Right to make a phone call,  Right to have visitors ")</f>
        <v xml:space="preserve">Right to make a phone call,  Right to have visitors </v>
      </c>
      <c r="BG10" t="s">
        <v>111</v>
      </c>
      <c r="BI10" t="str">
        <f t="shared" si="1"/>
        <v>Not Specified in the law</v>
      </c>
      <c r="BL10">
        <v>1</v>
      </c>
      <c r="BM10" t="s">
        <v>112</v>
      </c>
      <c r="BO10">
        <v>1</v>
      </c>
      <c r="BP10" t="s">
        <v>112</v>
      </c>
    </row>
    <row r="11" spans="1:69" x14ac:dyDescent="0.35">
      <c r="A11" t="s">
        <v>106</v>
      </c>
      <c r="B11" s="1">
        <v>44025</v>
      </c>
      <c r="C11" s="1">
        <v>44317</v>
      </c>
      <c r="D11">
        <v>1</v>
      </c>
      <c r="E11" t="s">
        <v>113</v>
      </c>
      <c r="G11">
        <v>1</v>
      </c>
      <c r="H11" t="s">
        <v>113</v>
      </c>
      <c r="J11">
        <v>0</v>
      </c>
      <c r="M11">
        <v>0</v>
      </c>
      <c r="P11">
        <v>1</v>
      </c>
      <c r="Q11" t="s">
        <v>114</v>
      </c>
      <c r="S11" t="str">
        <f t="shared" si="0"/>
        <v>Danger to self, Danger to others</v>
      </c>
      <c r="T11" t="s">
        <v>114</v>
      </c>
      <c r="V11">
        <v>0</v>
      </c>
      <c r="AB11">
        <v>1</v>
      </c>
      <c r="AC11" t="s">
        <v>114</v>
      </c>
      <c r="AE11" t="str">
        <f>("Capacity to seek treatment")</f>
        <v>Capacity to seek treatment</v>
      </c>
      <c r="AF11" t="s">
        <v>114</v>
      </c>
      <c r="AH11" t="str">
        <f>("90 days")</f>
        <v>90 days</v>
      </c>
      <c r="AI11" t="s">
        <v>113</v>
      </c>
      <c r="AJ11" t="s">
        <v>115</v>
      </c>
      <c r="AK11" t="str">
        <f>("Family, General Medicial Professional, Designated staff at a treatment facility, Any interested person")</f>
        <v>Family, General Medicial Professional, Designated staff at a treatment facility, Any interested person</v>
      </c>
      <c r="AL11" t="s">
        <v>113</v>
      </c>
      <c r="AN11">
        <v>1</v>
      </c>
      <c r="AO11" t="s">
        <v>116</v>
      </c>
      <c r="AQ11">
        <v>1</v>
      </c>
      <c r="AR11" t="s">
        <v>113</v>
      </c>
      <c r="AT11">
        <v>0</v>
      </c>
      <c r="AW11" t="str">
        <f>("MD")</f>
        <v>MD</v>
      </c>
      <c r="AX11" t="s">
        <v>117</v>
      </c>
      <c r="AZ11">
        <v>1</v>
      </c>
      <c r="BA11" t="s">
        <v>113</v>
      </c>
      <c r="BC11">
        <v>1</v>
      </c>
      <c r="BD11" t="s">
        <v>113</v>
      </c>
      <c r="BF11" t="str">
        <f>("Right to make a phone call,  Right to have visitors ")</f>
        <v xml:space="preserve">Right to make a phone call,  Right to have visitors </v>
      </c>
      <c r="BG11" t="s">
        <v>118</v>
      </c>
      <c r="BI11" t="str">
        <f t="shared" si="1"/>
        <v>Not Specified in the law</v>
      </c>
      <c r="BL11">
        <v>1</v>
      </c>
      <c r="BM11" t="s">
        <v>113</v>
      </c>
      <c r="BO11">
        <v>1</v>
      </c>
      <c r="BP11" t="s">
        <v>113</v>
      </c>
    </row>
    <row r="12" spans="1:69" x14ac:dyDescent="0.35">
      <c r="A12" t="s">
        <v>119</v>
      </c>
      <c r="B12" s="1">
        <v>41548</v>
      </c>
      <c r="C12" s="1">
        <v>44317</v>
      </c>
      <c r="D12">
        <v>1</v>
      </c>
      <c r="E12" t="s">
        <v>120</v>
      </c>
      <c r="G12">
        <v>1</v>
      </c>
      <c r="H12" t="s">
        <v>120</v>
      </c>
      <c r="J12">
        <v>0</v>
      </c>
      <c r="M12">
        <v>0</v>
      </c>
      <c r="P12">
        <v>1</v>
      </c>
      <c r="Q12" t="s">
        <v>120</v>
      </c>
      <c r="S12" t="str">
        <f t="shared" si="0"/>
        <v>Danger to self, Danger to others</v>
      </c>
      <c r="T12" t="s">
        <v>120</v>
      </c>
      <c r="V12">
        <v>0</v>
      </c>
      <c r="AB12">
        <v>1</v>
      </c>
      <c r="AC12" t="s">
        <v>120</v>
      </c>
      <c r="AE12" t="str">
        <f>("Capacity to seek treatment, Needs treatment, Gravely disabled")</f>
        <v>Capacity to seek treatment, Needs treatment, Gravely disabled</v>
      </c>
      <c r="AF12" t="s">
        <v>121</v>
      </c>
      <c r="AG12" t="s">
        <v>122</v>
      </c>
      <c r="AH12" t="str">
        <f>("180 days")</f>
        <v>180 days</v>
      </c>
      <c r="AI12" t="s">
        <v>120</v>
      </c>
      <c r="AK12" t="str">
        <f>("Family, General Medicial Professional, Designated staff at a treatment facility, Any interested person")</f>
        <v>Family, General Medicial Professional, Designated staff at a treatment facility, Any interested person</v>
      </c>
      <c r="AL12" t="s">
        <v>120</v>
      </c>
      <c r="AN12">
        <v>1</v>
      </c>
      <c r="AO12" t="s">
        <v>120</v>
      </c>
      <c r="AQ12">
        <v>1</v>
      </c>
      <c r="AR12" t="s">
        <v>120</v>
      </c>
      <c r="AT12">
        <v>0</v>
      </c>
      <c r="AW12" t="str">
        <f>("MD")</f>
        <v>MD</v>
      </c>
      <c r="AX12" t="s">
        <v>120</v>
      </c>
      <c r="AZ12">
        <v>1</v>
      </c>
      <c r="BA12" t="s">
        <v>120</v>
      </c>
      <c r="BC12">
        <v>1</v>
      </c>
      <c r="BD12" t="s">
        <v>123</v>
      </c>
      <c r="BF12" t="str">
        <f>("Right to make a phone call,  Right to have visitors ")</f>
        <v xml:space="preserve">Right to make a phone call,  Right to have visitors </v>
      </c>
      <c r="BG12" t="s">
        <v>124</v>
      </c>
      <c r="BI12" t="str">
        <f t="shared" si="1"/>
        <v>Not Specified in the law</v>
      </c>
      <c r="BL12">
        <v>1</v>
      </c>
      <c r="BM12" t="s">
        <v>120</v>
      </c>
      <c r="BO12">
        <v>1</v>
      </c>
      <c r="BP12" t="s">
        <v>120</v>
      </c>
    </row>
    <row r="13" spans="1:69" x14ac:dyDescent="0.35">
      <c r="A13" t="s">
        <v>125</v>
      </c>
      <c r="B13" s="1">
        <v>37445</v>
      </c>
      <c r="C13" s="1">
        <v>44317</v>
      </c>
      <c r="D13">
        <v>1</v>
      </c>
      <c r="E13" t="s">
        <v>126</v>
      </c>
      <c r="G13">
        <v>1</v>
      </c>
      <c r="H13" t="s">
        <v>127</v>
      </c>
      <c r="J13">
        <v>0</v>
      </c>
      <c r="M13">
        <v>0</v>
      </c>
      <c r="P13">
        <v>1</v>
      </c>
      <c r="Q13" t="s">
        <v>128</v>
      </c>
      <c r="S13" t="str">
        <f t="shared" si="0"/>
        <v>Danger to self, Danger to others</v>
      </c>
      <c r="T13" t="s">
        <v>129</v>
      </c>
      <c r="V13">
        <v>0</v>
      </c>
      <c r="AB13">
        <v>1</v>
      </c>
      <c r="AC13" t="s">
        <v>130</v>
      </c>
      <c r="AE13" t="str">
        <f>("Gravely disabled, Capacity to seek treatment")</f>
        <v>Gravely disabled, Capacity to seek treatment</v>
      </c>
      <c r="AF13" t="s">
        <v>130</v>
      </c>
      <c r="AH13" t="str">
        <f>("30 days")</f>
        <v>30 days</v>
      </c>
      <c r="AI13" t="s">
        <v>131</v>
      </c>
      <c r="AK13" t="str">
        <f>("Designated staff at a treatment facility, Government Official")</f>
        <v>Designated staff at a treatment facility, Government Official</v>
      </c>
      <c r="AL13" t="s">
        <v>132</v>
      </c>
      <c r="AN13">
        <v>1</v>
      </c>
      <c r="AO13" t="s">
        <v>131</v>
      </c>
      <c r="AQ13">
        <v>1</v>
      </c>
      <c r="AR13" t="s">
        <v>133</v>
      </c>
      <c r="AT13">
        <v>0</v>
      </c>
      <c r="AW13" t="str">
        <f>("MD")</f>
        <v>MD</v>
      </c>
      <c r="AX13" t="s">
        <v>133</v>
      </c>
      <c r="AZ13">
        <v>1</v>
      </c>
      <c r="BA13" t="s">
        <v>134</v>
      </c>
      <c r="BC13">
        <v>1</v>
      </c>
      <c r="BD13" t="s">
        <v>131</v>
      </c>
      <c r="BF13" t="str">
        <f>("Right to make a phone call")</f>
        <v>Right to make a phone call</v>
      </c>
      <c r="BG13" t="s">
        <v>135</v>
      </c>
      <c r="BI13" t="str">
        <f>("Restrained ")</f>
        <v xml:space="preserve">Restrained </v>
      </c>
      <c r="BJ13" t="s">
        <v>135</v>
      </c>
      <c r="BL13">
        <v>1</v>
      </c>
      <c r="BM13" t="s">
        <v>131</v>
      </c>
      <c r="BO13">
        <v>1</v>
      </c>
      <c r="BP13" t="s">
        <v>131</v>
      </c>
    </row>
    <row r="14" spans="1:69" x14ac:dyDescent="0.35">
      <c r="A14" t="s">
        <v>136</v>
      </c>
      <c r="B14" s="1">
        <v>25778</v>
      </c>
      <c r="C14" s="1">
        <v>44317</v>
      </c>
      <c r="D14">
        <v>1</v>
      </c>
      <c r="E14" t="s">
        <v>137</v>
      </c>
      <c r="G14">
        <v>1</v>
      </c>
      <c r="H14" t="s">
        <v>137</v>
      </c>
      <c r="J14">
        <v>0</v>
      </c>
      <c r="M14">
        <v>0</v>
      </c>
      <c r="P14">
        <v>1</v>
      </c>
      <c r="Q14" t="s">
        <v>138</v>
      </c>
      <c r="S14" t="str">
        <f>("Danger to others")</f>
        <v>Danger to others</v>
      </c>
      <c r="T14" t="s">
        <v>139</v>
      </c>
      <c r="V14">
        <v>0</v>
      </c>
      <c r="AB14">
        <v>1</v>
      </c>
      <c r="AC14" t="s">
        <v>140</v>
      </c>
      <c r="AE14" t="str">
        <f>("Gravely disabled")</f>
        <v>Gravely disabled</v>
      </c>
      <c r="AF14" t="s">
        <v>140</v>
      </c>
      <c r="AH14" t="str">
        <f>("Duration Unspecified")</f>
        <v>Duration Unspecified</v>
      </c>
      <c r="AJ14" t="s">
        <v>141</v>
      </c>
      <c r="AK14" t="str">
        <f>("Individual who can initiate commitment not specified in the law")</f>
        <v>Individual who can initiate commitment not specified in the law</v>
      </c>
      <c r="AN14">
        <v>1</v>
      </c>
      <c r="AO14" t="s">
        <v>142</v>
      </c>
      <c r="AQ14">
        <v>1</v>
      </c>
      <c r="AR14" t="s">
        <v>143</v>
      </c>
      <c r="AS14" t="s">
        <v>144</v>
      </c>
      <c r="AT14">
        <v>0</v>
      </c>
      <c r="AW14" t="str">
        <f>("MD, Psychiatrist")</f>
        <v>MD, Psychiatrist</v>
      </c>
      <c r="AX14" t="s">
        <v>145</v>
      </c>
      <c r="AZ14">
        <v>1</v>
      </c>
      <c r="BA14" t="s">
        <v>146</v>
      </c>
      <c r="BC14">
        <v>1</v>
      </c>
      <c r="BD14" t="s">
        <v>147</v>
      </c>
      <c r="BE14" t="s">
        <v>148</v>
      </c>
      <c r="BF14" t="str">
        <f>("None")</f>
        <v>None</v>
      </c>
      <c r="BI14" t="str">
        <f>("Not Specified in the law")</f>
        <v>Not Specified in the law</v>
      </c>
      <c r="BL14">
        <v>1</v>
      </c>
      <c r="BM14" t="s">
        <v>147</v>
      </c>
      <c r="BO14">
        <v>1</v>
      </c>
      <c r="BP14" t="s">
        <v>149</v>
      </c>
    </row>
    <row r="15" spans="1:69" x14ac:dyDescent="0.35">
      <c r="A15" t="s">
        <v>150</v>
      </c>
      <c r="B15" s="1">
        <v>42917</v>
      </c>
      <c r="C15" s="1">
        <v>43373</v>
      </c>
      <c r="D15">
        <v>1</v>
      </c>
      <c r="E15" t="s">
        <v>151</v>
      </c>
      <c r="G15">
        <v>1</v>
      </c>
      <c r="H15" t="s">
        <v>151</v>
      </c>
      <c r="J15">
        <v>0</v>
      </c>
      <c r="M15">
        <v>0</v>
      </c>
      <c r="P15">
        <v>1</v>
      </c>
      <c r="Q15" t="s">
        <v>152</v>
      </c>
      <c r="S15" t="str">
        <f t="shared" ref="S15:S23" si="2">("Danger to self, Danger to others")</f>
        <v>Danger to self, Danger to others</v>
      </c>
      <c r="T15" t="s">
        <v>153</v>
      </c>
      <c r="V15">
        <v>1</v>
      </c>
      <c r="W15" t="s">
        <v>152</v>
      </c>
      <c r="Y15" t="str">
        <f>("Gravely disabled")</f>
        <v>Gravely disabled</v>
      </c>
      <c r="Z15" t="s">
        <v>154</v>
      </c>
      <c r="AB15">
        <v>1</v>
      </c>
      <c r="AC15" t="s">
        <v>155</v>
      </c>
      <c r="AE15" t="str">
        <f>("Gravely disabled, Capacity to seek treatment")</f>
        <v>Gravely disabled, Capacity to seek treatment</v>
      </c>
      <c r="AF15" t="s">
        <v>156</v>
      </c>
      <c r="AH15" t="str">
        <f>("90 days")</f>
        <v>90 days</v>
      </c>
      <c r="AI15" t="s">
        <v>157</v>
      </c>
      <c r="AK15" t="str">
        <f>("Family, Designated staff at a treatment facility, Any interested person")</f>
        <v>Family, Designated staff at a treatment facility, Any interested person</v>
      </c>
      <c r="AL15" t="s">
        <v>158</v>
      </c>
      <c r="AN15">
        <v>1</v>
      </c>
      <c r="AO15" t="s">
        <v>159</v>
      </c>
      <c r="AQ15">
        <v>1</v>
      </c>
      <c r="AR15" t="s">
        <v>160</v>
      </c>
      <c r="AT15">
        <v>0</v>
      </c>
      <c r="AW15" t="str">
        <f>("MD, PA, Nurse Practitioner, Practitioner with substance use expertise (explicitly trained in substance use treatment), Psychologist")</f>
        <v>MD, PA, Nurse Practitioner, Practitioner with substance use expertise (explicitly trained in substance use treatment), Psychologist</v>
      </c>
      <c r="AX15" t="s">
        <v>161</v>
      </c>
      <c r="AZ15">
        <v>1</v>
      </c>
      <c r="BA15" t="s">
        <v>162</v>
      </c>
      <c r="BC15">
        <v>1</v>
      </c>
      <c r="BD15" t="s">
        <v>163</v>
      </c>
      <c r="BF15" t="str">
        <f>("Right to make a phone call,  Right to have visitors ")</f>
        <v xml:space="preserve">Right to make a phone call,  Right to have visitors </v>
      </c>
      <c r="BG15" t="s">
        <v>164</v>
      </c>
      <c r="BI15" t="str">
        <f>("Restrained , Secluded ")</f>
        <v xml:space="preserve">Restrained , Secluded </v>
      </c>
      <c r="BJ15" t="s">
        <v>164</v>
      </c>
      <c r="BL15">
        <v>1</v>
      </c>
      <c r="BM15" t="s">
        <v>163</v>
      </c>
      <c r="BO15">
        <v>1</v>
      </c>
      <c r="BP15" t="s">
        <v>163</v>
      </c>
    </row>
    <row r="16" spans="1:69" x14ac:dyDescent="0.35">
      <c r="A16" t="s">
        <v>150</v>
      </c>
      <c r="B16" s="1">
        <v>43374</v>
      </c>
      <c r="C16" s="1">
        <v>43646</v>
      </c>
      <c r="D16">
        <v>1</v>
      </c>
      <c r="E16" t="s">
        <v>151</v>
      </c>
      <c r="G16">
        <v>1</v>
      </c>
      <c r="H16" t="s">
        <v>151</v>
      </c>
      <c r="J16">
        <v>0</v>
      </c>
      <c r="M16">
        <v>0</v>
      </c>
      <c r="P16">
        <v>1</v>
      </c>
      <c r="Q16" t="s">
        <v>152</v>
      </c>
      <c r="S16" t="str">
        <f t="shared" si="2"/>
        <v>Danger to self, Danger to others</v>
      </c>
      <c r="T16" t="s">
        <v>153</v>
      </c>
      <c r="V16">
        <v>1</v>
      </c>
      <c r="W16" t="s">
        <v>152</v>
      </c>
      <c r="Y16" t="str">
        <f>("Gravely disabled")</f>
        <v>Gravely disabled</v>
      </c>
      <c r="Z16" t="s">
        <v>154</v>
      </c>
      <c r="AB16">
        <v>1</v>
      </c>
      <c r="AC16" t="s">
        <v>155</v>
      </c>
      <c r="AE16" t="str">
        <f>("Gravely disabled, Capacity to seek treatment")</f>
        <v>Gravely disabled, Capacity to seek treatment</v>
      </c>
      <c r="AF16" t="s">
        <v>156</v>
      </c>
      <c r="AG16" t="s">
        <v>165</v>
      </c>
      <c r="AH16" t="str">
        <f>("90 days")</f>
        <v>90 days</v>
      </c>
      <c r="AI16" t="s">
        <v>157</v>
      </c>
      <c r="AK16" t="str">
        <f>("Family, Designated staff at a treatment facility, Any interested person")</f>
        <v>Family, Designated staff at a treatment facility, Any interested person</v>
      </c>
      <c r="AL16" t="s">
        <v>158</v>
      </c>
      <c r="AN16">
        <v>1</v>
      </c>
      <c r="AO16" t="s">
        <v>159</v>
      </c>
      <c r="AQ16">
        <v>1</v>
      </c>
      <c r="AR16" t="s">
        <v>160</v>
      </c>
      <c r="AT16">
        <v>0</v>
      </c>
      <c r="AW16" t="str">
        <f>("MD, PA, Nurse Practitioner, Practitioner with substance use expertise (explicitly trained in substance use treatment), Psychologist")</f>
        <v>MD, PA, Nurse Practitioner, Practitioner with substance use expertise (explicitly trained in substance use treatment), Psychologist</v>
      </c>
      <c r="AX16" t="s">
        <v>161</v>
      </c>
      <c r="AZ16">
        <v>1</v>
      </c>
      <c r="BA16" t="s">
        <v>162</v>
      </c>
      <c r="BC16">
        <v>1</v>
      </c>
      <c r="BD16" t="s">
        <v>163</v>
      </c>
      <c r="BF16" t="str">
        <f>("Right to make a phone call,  Right to have visitors ")</f>
        <v xml:space="preserve">Right to make a phone call,  Right to have visitors </v>
      </c>
      <c r="BG16" t="s">
        <v>164</v>
      </c>
      <c r="BI16" t="str">
        <f>("Restrained , Secluded ")</f>
        <v xml:space="preserve">Restrained , Secluded </v>
      </c>
      <c r="BJ16" t="s">
        <v>164</v>
      </c>
      <c r="BL16">
        <v>1</v>
      </c>
      <c r="BM16" t="s">
        <v>163</v>
      </c>
      <c r="BO16">
        <v>1</v>
      </c>
      <c r="BP16" t="s">
        <v>163</v>
      </c>
    </row>
    <row r="17" spans="1:68" x14ac:dyDescent="0.35">
      <c r="A17" t="s">
        <v>150</v>
      </c>
      <c r="B17" s="1">
        <v>43647</v>
      </c>
      <c r="C17" s="1">
        <v>44012</v>
      </c>
      <c r="D17">
        <v>1</v>
      </c>
      <c r="E17" t="s">
        <v>166</v>
      </c>
      <c r="G17">
        <v>1</v>
      </c>
      <c r="H17" t="s">
        <v>151</v>
      </c>
      <c r="J17">
        <v>0</v>
      </c>
      <c r="M17">
        <v>0</v>
      </c>
      <c r="P17">
        <v>1</v>
      </c>
      <c r="Q17" t="s">
        <v>152</v>
      </c>
      <c r="S17" t="str">
        <f t="shared" si="2"/>
        <v>Danger to self, Danger to others</v>
      </c>
      <c r="T17" t="s">
        <v>153</v>
      </c>
      <c r="V17">
        <v>1</v>
      </c>
      <c r="W17" t="s">
        <v>152</v>
      </c>
      <c r="Y17" t="str">
        <f>("Gravely disabled")</f>
        <v>Gravely disabled</v>
      </c>
      <c r="Z17" t="s">
        <v>154</v>
      </c>
      <c r="AB17">
        <v>1</v>
      </c>
      <c r="AC17" t="s">
        <v>155</v>
      </c>
      <c r="AE17" t="str">
        <f>("Gravely disabled, Capacity to seek treatment")</f>
        <v>Gravely disabled, Capacity to seek treatment</v>
      </c>
      <c r="AF17" t="s">
        <v>156</v>
      </c>
      <c r="AG17" t="s">
        <v>165</v>
      </c>
      <c r="AH17" t="str">
        <f>("90 days")</f>
        <v>90 days</v>
      </c>
      <c r="AI17" t="s">
        <v>157</v>
      </c>
      <c r="AK17" t="str">
        <f>("Family, Designated staff at a treatment facility, Any interested person")</f>
        <v>Family, Designated staff at a treatment facility, Any interested person</v>
      </c>
      <c r="AL17" t="s">
        <v>158</v>
      </c>
      <c r="AN17">
        <v>1</v>
      </c>
      <c r="AO17" t="s">
        <v>159</v>
      </c>
      <c r="AQ17">
        <v>1</v>
      </c>
      <c r="AR17" t="s">
        <v>160</v>
      </c>
      <c r="AT17">
        <v>0</v>
      </c>
      <c r="AW17" t="str">
        <f>("MD, PA, Nurse Practitioner, Practitioner with substance use expertise (explicitly trained in substance use treatment), Psychologist")</f>
        <v>MD, PA, Nurse Practitioner, Practitioner with substance use expertise (explicitly trained in substance use treatment), Psychologist</v>
      </c>
      <c r="AX17" t="s">
        <v>161</v>
      </c>
      <c r="AZ17">
        <v>1</v>
      </c>
      <c r="BA17" t="s">
        <v>162</v>
      </c>
      <c r="BC17">
        <v>1</v>
      </c>
      <c r="BD17" t="s">
        <v>163</v>
      </c>
      <c r="BF17" t="str">
        <f>("Right to make a phone call,  Right to have visitors ")</f>
        <v xml:space="preserve">Right to make a phone call,  Right to have visitors </v>
      </c>
      <c r="BG17" t="s">
        <v>164</v>
      </c>
      <c r="BI17" t="str">
        <f>("Restrained , Secluded ")</f>
        <v xml:space="preserve">Restrained , Secluded </v>
      </c>
      <c r="BJ17" t="s">
        <v>164</v>
      </c>
      <c r="BL17">
        <v>1</v>
      </c>
      <c r="BM17" t="s">
        <v>163</v>
      </c>
      <c r="BO17">
        <v>1</v>
      </c>
      <c r="BP17" t="s">
        <v>163</v>
      </c>
    </row>
    <row r="18" spans="1:68" x14ac:dyDescent="0.35">
      <c r="A18" t="s">
        <v>150</v>
      </c>
      <c r="B18" s="1">
        <v>44013</v>
      </c>
      <c r="C18" s="1">
        <v>44317</v>
      </c>
      <c r="D18">
        <v>1</v>
      </c>
      <c r="E18" t="s">
        <v>166</v>
      </c>
      <c r="G18">
        <v>1</v>
      </c>
      <c r="H18" t="s">
        <v>151</v>
      </c>
      <c r="J18">
        <v>0</v>
      </c>
      <c r="M18">
        <v>0</v>
      </c>
      <c r="P18">
        <v>1</v>
      </c>
      <c r="Q18" t="s">
        <v>152</v>
      </c>
      <c r="S18" t="str">
        <f t="shared" si="2"/>
        <v>Danger to self, Danger to others</v>
      </c>
      <c r="T18" t="s">
        <v>153</v>
      </c>
      <c r="V18">
        <v>1</v>
      </c>
      <c r="W18" t="s">
        <v>152</v>
      </c>
      <c r="Y18" t="str">
        <f>("Gravely disabled")</f>
        <v>Gravely disabled</v>
      </c>
      <c r="Z18" t="s">
        <v>154</v>
      </c>
      <c r="AB18">
        <v>1</v>
      </c>
      <c r="AC18" t="s">
        <v>155</v>
      </c>
      <c r="AE18" t="str">
        <f>("Gravely disabled, Capacity to seek treatment")</f>
        <v>Gravely disabled, Capacity to seek treatment</v>
      </c>
      <c r="AF18" t="s">
        <v>156</v>
      </c>
      <c r="AG18" t="s">
        <v>165</v>
      </c>
      <c r="AH18" t="str">
        <f>("90 days")</f>
        <v>90 days</v>
      </c>
      <c r="AI18" t="s">
        <v>157</v>
      </c>
      <c r="AK18" t="str">
        <f>("Family, Designated staff at a treatment facility, Any interested person")</f>
        <v>Family, Designated staff at a treatment facility, Any interested person</v>
      </c>
      <c r="AL18" t="s">
        <v>158</v>
      </c>
      <c r="AN18">
        <v>1</v>
      </c>
      <c r="AO18" t="s">
        <v>159</v>
      </c>
      <c r="AQ18">
        <v>1</v>
      </c>
      <c r="AR18" t="s">
        <v>160</v>
      </c>
      <c r="AT18">
        <v>0</v>
      </c>
      <c r="AW18" t="str">
        <f>("MD, PA, Nurse Practitioner, Practitioner with substance use expertise (explicitly trained in substance use treatment), Psychologist")</f>
        <v>MD, PA, Nurse Practitioner, Practitioner with substance use expertise (explicitly trained in substance use treatment), Psychologist</v>
      </c>
      <c r="AX18" t="s">
        <v>161</v>
      </c>
      <c r="AZ18">
        <v>1</v>
      </c>
      <c r="BA18" t="s">
        <v>162</v>
      </c>
      <c r="BC18">
        <v>1</v>
      </c>
      <c r="BD18" t="s">
        <v>163</v>
      </c>
      <c r="BF18" t="str">
        <f>("Right to make a phone call,  Right to have visitors ")</f>
        <v xml:space="preserve">Right to make a phone call,  Right to have visitors </v>
      </c>
      <c r="BG18" t="s">
        <v>164</v>
      </c>
      <c r="BI18" t="str">
        <f>("Restrained , Secluded ")</f>
        <v xml:space="preserve">Restrained , Secluded </v>
      </c>
      <c r="BJ18" t="s">
        <v>164</v>
      </c>
      <c r="BL18">
        <v>1</v>
      </c>
      <c r="BM18" t="s">
        <v>163</v>
      </c>
      <c r="BO18">
        <v>1</v>
      </c>
      <c r="BP18" t="s">
        <v>163</v>
      </c>
    </row>
    <row r="19" spans="1:68" x14ac:dyDescent="0.35">
      <c r="A19" t="s">
        <v>167</v>
      </c>
      <c r="B19" s="1">
        <v>39995</v>
      </c>
      <c r="C19" s="1">
        <v>44317</v>
      </c>
      <c r="D19">
        <v>1</v>
      </c>
      <c r="E19" t="s">
        <v>168</v>
      </c>
      <c r="G19">
        <v>1</v>
      </c>
      <c r="H19" t="s">
        <v>169</v>
      </c>
      <c r="J19">
        <v>0</v>
      </c>
      <c r="M19">
        <v>0</v>
      </c>
      <c r="P19">
        <v>1</v>
      </c>
      <c r="Q19" t="s">
        <v>170</v>
      </c>
      <c r="S19" t="str">
        <f t="shared" si="2"/>
        <v>Danger to self, Danger to others</v>
      </c>
      <c r="T19" t="s">
        <v>171</v>
      </c>
      <c r="V19">
        <v>1</v>
      </c>
      <c r="W19" t="s">
        <v>172</v>
      </c>
      <c r="Y19" t="str">
        <f>("Needs treatment")</f>
        <v>Needs treatment</v>
      </c>
      <c r="Z19" t="s">
        <v>172</v>
      </c>
      <c r="AB19">
        <v>1</v>
      </c>
      <c r="AC19" t="s">
        <v>173</v>
      </c>
      <c r="AE19" t="str">
        <f>("Gravely disabled")</f>
        <v>Gravely disabled</v>
      </c>
      <c r="AF19" t="s">
        <v>173</v>
      </c>
      <c r="AH19" t="str">
        <f>("180 days")</f>
        <v>180 days</v>
      </c>
      <c r="AI19" t="s">
        <v>174</v>
      </c>
      <c r="AK19" t="str">
        <f>("Any interested person")</f>
        <v>Any interested person</v>
      </c>
      <c r="AL19" t="s">
        <v>175</v>
      </c>
      <c r="AN19">
        <v>1</v>
      </c>
      <c r="AO19" t="s">
        <v>176</v>
      </c>
      <c r="AQ19">
        <v>1</v>
      </c>
      <c r="AR19" t="s">
        <v>177</v>
      </c>
      <c r="AT19">
        <v>0</v>
      </c>
      <c r="AW19" t="str">
        <f>("MD, Psychologist")</f>
        <v>MD, Psychologist</v>
      </c>
      <c r="AX19" t="s">
        <v>178</v>
      </c>
      <c r="AZ19">
        <v>1</v>
      </c>
      <c r="BA19" t="s">
        <v>179</v>
      </c>
      <c r="BC19">
        <v>1</v>
      </c>
      <c r="BD19" t="s">
        <v>180</v>
      </c>
      <c r="BF19" t="str">
        <f>("Right to make a phone call,  Right to have visitors ")</f>
        <v xml:space="preserve">Right to make a phone call,  Right to have visitors </v>
      </c>
      <c r="BG19" t="s">
        <v>181</v>
      </c>
      <c r="BI19" t="str">
        <f>("Receive medication , Surgery, Restrained , Secluded ")</f>
        <v xml:space="preserve">Receive medication , Surgery, Restrained , Secluded </v>
      </c>
      <c r="BJ19" t="s">
        <v>182</v>
      </c>
      <c r="BL19">
        <v>1</v>
      </c>
      <c r="BM19" t="s">
        <v>183</v>
      </c>
      <c r="BO19">
        <v>1</v>
      </c>
      <c r="BP19" t="s">
        <v>180</v>
      </c>
    </row>
    <row r="20" spans="1:68" x14ac:dyDescent="0.35">
      <c r="A20" t="s">
        <v>184</v>
      </c>
      <c r="B20" s="1">
        <v>42917</v>
      </c>
      <c r="C20" s="1">
        <v>43281</v>
      </c>
      <c r="D20">
        <v>1</v>
      </c>
      <c r="E20" t="s">
        <v>185</v>
      </c>
      <c r="G20">
        <v>1</v>
      </c>
      <c r="H20" t="s">
        <v>185</v>
      </c>
      <c r="J20">
        <v>0</v>
      </c>
      <c r="M20">
        <v>0</v>
      </c>
      <c r="P20">
        <v>1</v>
      </c>
      <c r="Q20" t="s">
        <v>186</v>
      </c>
      <c r="S20" t="str">
        <f t="shared" si="2"/>
        <v>Danger to self, Danger to others</v>
      </c>
      <c r="T20" t="s">
        <v>186</v>
      </c>
      <c r="V20">
        <v>1</v>
      </c>
      <c r="W20" t="s">
        <v>187</v>
      </c>
      <c r="Y20" t="str">
        <f>("Needs treatment")</f>
        <v>Needs treatment</v>
      </c>
      <c r="Z20" t="s">
        <v>185</v>
      </c>
      <c r="AB20">
        <v>0</v>
      </c>
      <c r="AH20" t="str">
        <f>("90 days")</f>
        <v>90 days</v>
      </c>
      <c r="AI20" t="s">
        <v>188</v>
      </c>
      <c r="AK20" t="str">
        <f>("Any interested person")</f>
        <v>Any interested person</v>
      </c>
      <c r="AL20" t="s">
        <v>189</v>
      </c>
      <c r="AN20">
        <v>1</v>
      </c>
      <c r="AO20" t="s">
        <v>190</v>
      </c>
      <c r="AQ20">
        <v>1</v>
      </c>
      <c r="AR20" t="s">
        <v>189</v>
      </c>
      <c r="AT20">
        <v>0</v>
      </c>
      <c r="AW20" t="str">
        <f>("MD, Nurse Practitioner, Psychologist")</f>
        <v>MD, Nurse Practitioner, Psychologist</v>
      </c>
      <c r="AX20" t="s">
        <v>189</v>
      </c>
      <c r="AZ20">
        <v>1</v>
      </c>
      <c r="BA20" t="s">
        <v>191</v>
      </c>
      <c r="BC20">
        <v>1</v>
      </c>
      <c r="BD20" t="s">
        <v>188</v>
      </c>
      <c r="BF20" t="str">
        <f>(" Right to have visitors ")</f>
        <v xml:space="preserve"> Right to have visitors </v>
      </c>
      <c r="BG20" t="s">
        <v>192</v>
      </c>
      <c r="BI20" t="str">
        <f>("Receive medication , Restrained , Secluded ")</f>
        <v xml:space="preserve">Receive medication , Restrained , Secluded </v>
      </c>
      <c r="BJ20" t="s">
        <v>193</v>
      </c>
      <c r="BL20">
        <v>1</v>
      </c>
      <c r="BM20" t="s">
        <v>188</v>
      </c>
      <c r="BO20">
        <v>1</v>
      </c>
      <c r="BP20" t="s">
        <v>188</v>
      </c>
    </row>
    <row r="21" spans="1:68" x14ac:dyDescent="0.35">
      <c r="A21" t="s">
        <v>184</v>
      </c>
      <c r="B21" s="1">
        <v>43282</v>
      </c>
      <c r="C21" s="1">
        <v>43646</v>
      </c>
      <c r="D21">
        <v>1</v>
      </c>
      <c r="E21" t="s">
        <v>185</v>
      </c>
      <c r="G21">
        <v>1</v>
      </c>
      <c r="H21" t="s">
        <v>185</v>
      </c>
      <c r="J21">
        <v>0</v>
      </c>
      <c r="M21">
        <v>0</v>
      </c>
      <c r="P21">
        <v>1</v>
      </c>
      <c r="Q21" t="s">
        <v>186</v>
      </c>
      <c r="S21" t="str">
        <f t="shared" si="2"/>
        <v>Danger to self, Danger to others</v>
      </c>
      <c r="T21" t="s">
        <v>186</v>
      </c>
      <c r="V21">
        <v>1</v>
      </c>
      <c r="W21" t="s">
        <v>187</v>
      </c>
      <c r="Y21" t="str">
        <f>("Needs treatment")</f>
        <v>Needs treatment</v>
      </c>
      <c r="Z21" t="s">
        <v>185</v>
      </c>
      <c r="AB21">
        <v>0</v>
      </c>
      <c r="AH21" t="str">
        <f>("90 days")</f>
        <v>90 days</v>
      </c>
      <c r="AI21" t="s">
        <v>188</v>
      </c>
      <c r="AK21" t="str">
        <f>("Any interested person")</f>
        <v>Any interested person</v>
      </c>
      <c r="AL21" t="s">
        <v>189</v>
      </c>
      <c r="AN21">
        <v>1</v>
      </c>
      <c r="AO21" t="s">
        <v>190</v>
      </c>
      <c r="AQ21">
        <v>1</v>
      </c>
      <c r="AR21" t="s">
        <v>189</v>
      </c>
      <c r="AT21">
        <v>0</v>
      </c>
      <c r="AW21" t="str">
        <f>("MD, Nurse Practitioner, Psychologist")</f>
        <v>MD, Nurse Practitioner, Psychologist</v>
      </c>
      <c r="AX21" t="s">
        <v>189</v>
      </c>
      <c r="AZ21">
        <v>1</v>
      </c>
      <c r="BA21" t="s">
        <v>191</v>
      </c>
      <c r="BC21">
        <v>1</v>
      </c>
      <c r="BD21" t="s">
        <v>188</v>
      </c>
      <c r="BF21" t="str">
        <f>(" Right to have visitors ")</f>
        <v xml:space="preserve"> Right to have visitors </v>
      </c>
      <c r="BG21" t="s">
        <v>192</v>
      </c>
      <c r="BI21" t="str">
        <f>("Receive medication , Restrained , Secluded ")</f>
        <v xml:space="preserve">Receive medication , Restrained , Secluded </v>
      </c>
      <c r="BJ21" t="s">
        <v>193</v>
      </c>
      <c r="BL21">
        <v>1</v>
      </c>
      <c r="BM21" t="s">
        <v>188</v>
      </c>
      <c r="BO21">
        <v>1</v>
      </c>
      <c r="BP21" t="s">
        <v>188</v>
      </c>
    </row>
    <row r="22" spans="1:68" x14ac:dyDescent="0.35">
      <c r="A22" t="s">
        <v>184</v>
      </c>
      <c r="B22" s="1">
        <v>43647</v>
      </c>
      <c r="C22" s="1">
        <v>44012</v>
      </c>
      <c r="D22">
        <v>1</v>
      </c>
      <c r="E22" t="s">
        <v>194</v>
      </c>
      <c r="G22">
        <v>1</v>
      </c>
      <c r="H22" t="s">
        <v>194</v>
      </c>
      <c r="J22">
        <v>0</v>
      </c>
      <c r="M22">
        <v>0</v>
      </c>
      <c r="P22">
        <v>1</v>
      </c>
      <c r="Q22" t="s">
        <v>195</v>
      </c>
      <c r="S22" t="str">
        <f t="shared" si="2"/>
        <v>Danger to self, Danger to others</v>
      </c>
      <c r="T22" t="s">
        <v>196</v>
      </c>
      <c r="V22">
        <v>1</v>
      </c>
      <c r="W22" t="s">
        <v>195</v>
      </c>
      <c r="Y22" t="str">
        <f>("Needs treatment")</f>
        <v>Needs treatment</v>
      </c>
      <c r="Z22" t="s">
        <v>194</v>
      </c>
      <c r="AB22">
        <v>0</v>
      </c>
      <c r="AH22" t="str">
        <f>("90 days")</f>
        <v>90 days</v>
      </c>
      <c r="AI22" t="s">
        <v>188</v>
      </c>
      <c r="AK22" t="str">
        <f>("Any interested person")</f>
        <v>Any interested person</v>
      </c>
      <c r="AL22" t="s">
        <v>189</v>
      </c>
      <c r="AN22">
        <v>1</v>
      </c>
      <c r="AO22" t="s">
        <v>190</v>
      </c>
      <c r="AQ22">
        <v>1</v>
      </c>
      <c r="AR22" t="s">
        <v>189</v>
      </c>
      <c r="AT22">
        <v>0</v>
      </c>
      <c r="AW22" t="str">
        <f>("MD, Nurse Practitioner, Psychologist")</f>
        <v>MD, Nurse Practitioner, Psychologist</v>
      </c>
      <c r="AX22" t="s">
        <v>189</v>
      </c>
      <c r="AZ22">
        <v>1</v>
      </c>
      <c r="BA22" t="s">
        <v>191</v>
      </c>
      <c r="BC22">
        <v>1</v>
      </c>
      <c r="BD22" t="s">
        <v>188</v>
      </c>
      <c r="BF22" t="str">
        <f>(" Right to have visitors ")</f>
        <v xml:space="preserve"> Right to have visitors </v>
      </c>
      <c r="BG22" t="s">
        <v>192</v>
      </c>
      <c r="BI22" t="str">
        <f>("Receive medication , Restrained , Secluded ")</f>
        <v xml:space="preserve">Receive medication , Restrained , Secluded </v>
      </c>
      <c r="BJ22" t="s">
        <v>193</v>
      </c>
      <c r="BL22">
        <v>1</v>
      </c>
      <c r="BM22" t="s">
        <v>188</v>
      </c>
      <c r="BO22">
        <v>1</v>
      </c>
      <c r="BP22" t="s">
        <v>188</v>
      </c>
    </row>
    <row r="23" spans="1:68" x14ac:dyDescent="0.35">
      <c r="A23" t="s">
        <v>184</v>
      </c>
      <c r="B23" s="1">
        <v>44013</v>
      </c>
      <c r="C23" s="1">
        <v>44317</v>
      </c>
      <c r="D23">
        <v>1</v>
      </c>
      <c r="E23" t="s">
        <v>194</v>
      </c>
      <c r="G23">
        <v>1</v>
      </c>
      <c r="H23" t="s">
        <v>194</v>
      </c>
      <c r="J23">
        <v>0</v>
      </c>
      <c r="M23">
        <v>0</v>
      </c>
      <c r="P23">
        <v>1</v>
      </c>
      <c r="Q23" t="s">
        <v>197</v>
      </c>
      <c r="S23" t="str">
        <f t="shared" si="2"/>
        <v>Danger to self, Danger to others</v>
      </c>
      <c r="T23" t="s">
        <v>198</v>
      </c>
      <c r="V23">
        <v>1</v>
      </c>
      <c r="W23" t="s">
        <v>195</v>
      </c>
      <c r="Y23" t="str">
        <f>("Needs treatment")</f>
        <v>Needs treatment</v>
      </c>
      <c r="Z23" t="s">
        <v>194</v>
      </c>
      <c r="AB23">
        <v>0</v>
      </c>
      <c r="AH23" t="str">
        <f>("90 days")</f>
        <v>90 days</v>
      </c>
      <c r="AI23" t="s">
        <v>188</v>
      </c>
      <c r="AK23" t="str">
        <f>("Any interested person")</f>
        <v>Any interested person</v>
      </c>
      <c r="AL23" t="s">
        <v>189</v>
      </c>
      <c r="AN23">
        <v>1</v>
      </c>
      <c r="AO23" t="s">
        <v>190</v>
      </c>
      <c r="AQ23">
        <v>1</v>
      </c>
      <c r="AR23" t="s">
        <v>189</v>
      </c>
      <c r="AT23">
        <v>0</v>
      </c>
      <c r="AW23" t="str">
        <f>("MD, Nurse Practitioner, Psychologist")</f>
        <v>MD, Nurse Practitioner, Psychologist</v>
      </c>
      <c r="AX23" t="s">
        <v>189</v>
      </c>
      <c r="AZ23">
        <v>1</v>
      </c>
      <c r="BA23" t="s">
        <v>191</v>
      </c>
      <c r="BC23">
        <v>1</v>
      </c>
      <c r="BD23" t="s">
        <v>188</v>
      </c>
      <c r="BF23" t="str">
        <f>(" Right to have visitors ")</f>
        <v xml:space="preserve"> Right to have visitors </v>
      </c>
      <c r="BG23" t="s">
        <v>192</v>
      </c>
      <c r="BI23" t="str">
        <f>("Receive medication , Restrained , Secluded ")</f>
        <v xml:space="preserve">Receive medication , Restrained , Secluded </v>
      </c>
      <c r="BJ23" t="s">
        <v>193</v>
      </c>
      <c r="BL23">
        <v>1</v>
      </c>
      <c r="BM23" t="s">
        <v>188</v>
      </c>
      <c r="BO23">
        <v>1</v>
      </c>
      <c r="BP23" t="s">
        <v>188</v>
      </c>
    </row>
    <row r="24" spans="1:68" x14ac:dyDescent="0.35">
      <c r="A24" t="s">
        <v>199</v>
      </c>
      <c r="B24" s="1">
        <v>43160</v>
      </c>
      <c r="C24" s="1">
        <v>44317</v>
      </c>
      <c r="D24">
        <v>0</v>
      </c>
    </row>
    <row r="25" spans="1:68" x14ac:dyDescent="0.35">
      <c r="A25" t="s">
        <v>200</v>
      </c>
      <c r="B25" s="1">
        <v>43159</v>
      </c>
      <c r="C25" s="1">
        <v>44317</v>
      </c>
      <c r="D25">
        <v>0</v>
      </c>
    </row>
    <row r="26" spans="1:68" x14ac:dyDescent="0.35">
      <c r="A26" t="s">
        <v>201</v>
      </c>
      <c r="B26" s="1">
        <v>42186</v>
      </c>
      <c r="C26" s="1">
        <v>43281</v>
      </c>
      <c r="D26">
        <v>1</v>
      </c>
      <c r="E26" t="s">
        <v>202</v>
      </c>
      <c r="G26">
        <v>1</v>
      </c>
      <c r="H26" t="s">
        <v>203</v>
      </c>
      <c r="J26">
        <v>0</v>
      </c>
      <c r="M26">
        <v>0</v>
      </c>
      <c r="P26">
        <v>1</v>
      </c>
      <c r="Q26" t="s">
        <v>204</v>
      </c>
      <c r="S26" t="str">
        <f t="shared" ref="S26:S31" si="3">("Danger to self, Danger to others")</f>
        <v>Danger to self, Danger to others</v>
      </c>
      <c r="T26" t="s">
        <v>205</v>
      </c>
      <c r="V26">
        <v>1</v>
      </c>
      <c r="W26" t="s">
        <v>206</v>
      </c>
      <c r="Y26" t="str">
        <f>("Needs treatment")</f>
        <v>Needs treatment</v>
      </c>
      <c r="Z26" t="s">
        <v>207</v>
      </c>
      <c r="AB26">
        <v>1</v>
      </c>
      <c r="AC26" t="s">
        <v>206</v>
      </c>
      <c r="AE26" t="str">
        <f>("Gravely disabled")</f>
        <v>Gravely disabled</v>
      </c>
      <c r="AF26" t="s">
        <v>207</v>
      </c>
      <c r="AH26" t="str">
        <f>("90 days")</f>
        <v>90 days</v>
      </c>
      <c r="AI26" t="s">
        <v>208</v>
      </c>
      <c r="AJ26" t="s">
        <v>209</v>
      </c>
      <c r="AK26" t="str">
        <f>("Friend, Family, Law Enforcement, General Medicial Professional, Mental Health Professional , Designated staff at a treatment facility, Government Official")</f>
        <v>Friend, Family, Law Enforcement, General Medicial Professional, Mental Health Professional , Designated staff at a treatment facility, Government Official</v>
      </c>
      <c r="AL26" t="s">
        <v>210</v>
      </c>
      <c r="AN26">
        <v>1</v>
      </c>
      <c r="AO26" t="s">
        <v>211</v>
      </c>
      <c r="AQ26">
        <v>1</v>
      </c>
      <c r="AR26" t="s">
        <v>212</v>
      </c>
      <c r="AT26">
        <v>0</v>
      </c>
      <c r="AW26" t="str">
        <f>("MD")</f>
        <v>MD</v>
      </c>
      <c r="AX26" t="s">
        <v>212</v>
      </c>
      <c r="AZ26">
        <v>1</v>
      </c>
      <c r="BA26" t="s">
        <v>213</v>
      </c>
      <c r="BC26">
        <v>0</v>
      </c>
      <c r="BE26" t="s">
        <v>214</v>
      </c>
      <c r="BF26" t="str">
        <f>("Right to make a phone call,  Right to have visitors ")</f>
        <v xml:space="preserve">Right to make a phone call,  Right to have visitors </v>
      </c>
      <c r="BG26" t="s">
        <v>215</v>
      </c>
      <c r="BI26" t="str">
        <f>("Restrained , Secluded ")</f>
        <v xml:space="preserve">Restrained , Secluded </v>
      </c>
      <c r="BJ26" t="s">
        <v>216</v>
      </c>
      <c r="BL26">
        <v>0</v>
      </c>
    </row>
    <row r="27" spans="1:68" x14ac:dyDescent="0.35">
      <c r="A27" t="s">
        <v>201</v>
      </c>
      <c r="B27" s="1">
        <v>43282</v>
      </c>
      <c r="C27" s="1">
        <v>43646</v>
      </c>
      <c r="D27">
        <v>1</v>
      </c>
      <c r="E27" t="s">
        <v>202</v>
      </c>
      <c r="G27">
        <v>1</v>
      </c>
      <c r="H27" t="s">
        <v>203</v>
      </c>
      <c r="J27">
        <v>0</v>
      </c>
      <c r="M27">
        <v>0</v>
      </c>
      <c r="P27">
        <v>1</v>
      </c>
      <c r="Q27" t="s">
        <v>204</v>
      </c>
      <c r="S27" t="str">
        <f t="shared" si="3"/>
        <v>Danger to self, Danger to others</v>
      </c>
      <c r="T27" t="s">
        <v>205</v>
      </c>
      <c r="V27">
        <v>1</v>
      </c>
      <c r="W27" t="s">
        <v>206</v>
      </c>
      <c r="Y27" t="str">
        <f>("Needs treatment")</f>
        <v>Needs treatment</v>
      </c>
      <c r="Z27" t="s">
        <v>207</v>
      </c>
      <c r="AB27">
        <v>1</v>
      </c>
      <c r="AC27" t="s">
        <v>206</v>
      </c>
      <c r="AE27" t="str">
        <f>("Gravely disabled")</f>
        <v>Gravely disabled</v>
      </c>
      <c r="AF27" t="s">
        <v>207</v>
      </c>
      <c r="AH27" t="str">
        <f>("90 days")</f>
        <v>90 days</v>
      </c>
      <c r="AI27" t="s">
        <v>217</v>
      </c>
      <c r="AJ27" t="s">
        <v>209</v>
      </c>
      <c r="AK27" t="str">
        <f>("Friend, Family, Law Enforcement, General Medicial Professional, Mental Health Professional , Designated staff at a treatment facility, Government Official")</f>
        <v>Friend, Family, Law Enforcement, General Medicial Professional, Mental Health Professional , Designated staff at a treatment facility, Government Official</v>
      </c>
      <c r="AL27" t="s">
        <v>210</v>
      </c>
      <c r="AN27">
        <v>1</v>
      </c>
      <c r="AO27" t="s">
        <v>218</v>
      </c>
      <c r="AQ27">
        <v>1</v>
      </c>
      <c r="AR27" t="s">
        <v>212</v>
      </c>
      <c r="AT27">
        <v>0</v>
      </c>
      <c r="AW27" t="str">
        <f>("MD")</f>
        <v>MD</v>
      </c>
      <c r="AX27" t="s">
        <v>212</v>
      </c>
      <c r="AZ27">
        <v>1</v>
      </c>
      <c r="BA27" t="s">
        <v>213</v>
      </c>
      <c r="BC27">
        <v>0</v>
      </c>
      <c r="BE27" t="s">
        <v>214</v>
      </c>
      <c r="BF27" t="str">
        <f>("Right to make a phone call,  Right to have visitors ")</f>
        <v xml:space="preserve">Right to make a phone call,  Right to have visitors </v>
      </c>
      <c r="BG27" t="s">
        <v>219</v>
      </c>
      <c r="BI27" t="str">
        <f>("Restrained , Secluded ")</f>
        <v xml:space="preserve">Restrained , Secluded </v>
      </c>
      <c r="BJ27" t="s">
        <v>216</v>
      </c>
      <c r="BL27">
        <v>0</v>
      </c>
    </row>
    <row r="28" spans="1:68" x14ac:dyDescent="0.35">
      <c r="A28" t="s">
        <v>201</v>
      </c>
      <c r="B28" s="1">
        <v>43647</v>
      </c>
      <c r="C28" s="1">
        <v>44012</v>
      </c>
      <c r="D28">
        <v>1</v>
      </c>
      <c r="E28" t="s">
        <v>202</v>
      </c>
      <c r="G28">
        <v>1</v>
      </c>
      <c r="H28" t="s">
        <v>203</v>
      </c>
      <c r="J28">
        <v>0</v>
      </c>
      <c r="M28">
        <v>0</v>
      </c>
      <c r="P28">
        <v>1</v>
      </c>
      <c r="Q28" t="s">
        <v>204</v>
      </c>
      <c r="S28" t="str">
        <f t="shared" si="3"/>
        <v>Danger to self, Danger to others</v>
      </c>
      <c r="T28" t="s">
        <v>205</v>
      </c>
      <c r="V28">
        <v>1</v>
      </c>
      <c r="W28" t="s">
        <v>206</v>
      </c>
      <c r="Y28" t="str">
        <f>("Needs treatment")</f>
        <v>Needs treatment</v>
      </c>
      <c r="Z28" t="s">
        <v>207</v>
      </c>
      <c r="AB28">
        <v>1</v>
      </c>
      <c r="AC28" t="s">
        <v>206</v>
      </c>
      <c r="AE28" t="str">
        <f>("Gravely disabled")</f>
        <v>Gravely disabled</v>
      </c>
      <c r="AF28" t="s">
        <v>207</v>
      </c>
      <c r="AH28" t="str">
        <f>("90 days")</f>
        <v>90 days</v>
      </c>
      <c r="AI28" t="s">
        <v>217</v>
      </c>
      <c r="AJ28" t="s">
        <v>209</v>
      </c>
      <c r="AK28" t="str">
        <f>("Friend, Family, Law Enforcement, General Medicial Professional, Mental Health Professional , Designated staff at a treatment facility, Government Official")</f>
        <v>Friend, Family, Law Enforcement, General Medicial Professional, Mental Health Professional , Designated staff at a treatment facility, Government Official</v>
      </c>
      <c r="AL28" t="s">
        <v>220</v>
      </c>
      <c r="AN28">
        <v>1</v>
      </c>
      <c r="AO28" t="s">
        <v>218</v>
      </c>
      <c r="AQ28">
        <v>1</v>
      </c>
      <c r="AR28" t="s">
        <v>212</v>
      </c>
      <c r="AT28">
        <v>0</v>
      </c>
      <c r="AW28" t="str">
        <f>("MD")</f>
        <v>MD</v>
      </c>
      <c r="AX28" t="s">
        <v>212</v>
      </c>
      <c r="AZ28">
        <v>1</v>
      </c>
      <c r="BA28" t="s">
        <v>213</v>
      </c>
      <c r="BC28">
        <v>0</v>
      </c>
      <c r="BE28" t="s">
        <v>214</v>
      </c>
      <c r="BF28" t="str">
        <f>("Right to make a phone call,  Right to have visitors ")</f>
        <v xml:space="preserve">Right to make a phone call,  Right to have visitors </v>
      </c>
      <c r="BG28" t="s">
        <v>221</v>
      </c>
      <c r="BI28" t="str">
        <f>("Restrained , Secluded ")</f>
        <v xml:space="preserve">Restrained , Secluded </v>
      </c>
      <c r="BJ28" t="s">
        <v>216</v>
      </c>
      <c r="BL28">
        <v>0</v>
      </c>
    </row>
    <row r="29" spans="1:68" x14ac:dyDescent="0.35">
      <c r="A29" t="s">
        <v>201</v>
      </c>
      <c r="B29" s="1">
        <v>44013</v>
      </c>
      <c r="C29" s="1">
        <v>44317</v>
      </c>
      <c r="D29">
        <v>1</v>
      </c>
      <c r="E29" t="s">
        <v>202</v>
      </c>
      <c r="G29">
        <v>1</v>
      </c>
      <c r="H29" t="s">
        <v>203</v>
      </c>
      <c r="J29">
        <v>0</v>
      </c>
      <c r="M29">
        <v>0</v>
      </c>
      <c r="P29">
        <v>1</v>
      </c>
      <c r="Q29" t="s">
        <v>204</v>
      </c>
      <c r="S29" t="str">
        <f t="shared" si="3"/>
        <v>Danger to self, Danger to others</v>
      </c>
      <c r="T29" t="s">
        <v>205</v>
      </c>
      <c r="V29">
        <v>1</v>
      </c>
      <c r="W29" t="s">
        <v>206</v>
      </c>
      <c r="Y29" t="str">
        <f>("Needs treatment")</f>
        <v>Needs treatment</v>
      </c>
      <c r="Z29" t="s">
        <v>207</v>
      </c>
      <c r="AB29">
        <v>1</v>
      </c>
      <c r="AC29" t="s">
        <v>206</v>
      </c>
      <c r="AE29" t="str">
        <f>("Gravely disabled")</f>
        <v>Gravely disabled</v>
      </c>
      <c r="AF29" t="s">
        <v>207</v>
      </c>
      <c r="AH29" t="str">
        <f>("90 days")</f>
        <v>90 days</v>
      </c>
      <c r="AI29" t="s">
        <v>217</v>
      </c>
      <c r="AJ29" t="s">
        <v>209</v>
      </c>
      <c r="AK29" t="str">
        <f>("Friend, Family, Law Enforcement, General Medicial Professional, Mental Health Professional , Designated staff at a treatment facility, Government Official")</f>
        <v>Friend, Family, Law Enforcement, General Medicial Professional, Mental Health Professional , Designated staff at a treatment facility, Government Official</v>
      </c>
      <c r="AL29" t="s">
        <v>220</v>
      </c>
      <c r="AN29">
        <v>1</v>
      </c>
      <c r="AO29" t="s">
        <v>218</v>
      </c>
      <c r="AQ29">
        <v>1</v>
      </c>
      <c r="AR29" t="s">
        <v>212</v>
      </c>
      <c r="AT29">
        <v>0</v>
      </c>
      <c r="AW29" t="str">
        <f>("MD")</f>
        <v>MD</v>
      </c>
      <c r="AX29" t="s">
        <v>222</v>
      </c>
      <c r="AZ29">
        <v>1</v>
      </c>
      <c r="BA29" t="s">
        <v>213</v>
      </c>
      <c r="BC29">
        <v>0</v>
      </c>
      <c r="BE29" t="s">
        <v>214</v>
      </c>
      <c r="BF29" t="str">
        <f>("Right to make a phone call,  Right to have visitors ")</f>
        <v xml:space="preserve">Right to make a phone call,  Right to have visitors </v>
      </c>
      <c r="BG29" t="s">
        <v>221</v>
      </c>
      <c r="BI29" t="str">
        <f>("Restrained , Secluded ")</f>
        <v xml:space="preserve">Restrained , Secluded </v>
      </c>
      <c r="BJ29" t="s">
        <v>216</v>
      </c>
      <c r="BL29">
        <v>0</v>
      </c>
    </row>
    <row r="30" spans="1:68" x14ac:dyDescent="0.35">
      <c r="A30" t="s">
        <v>223</v>
      </c>
      <c r="B30" s="1">
        <v>42917</v>
      </c>
      <c r="C30" s="1">
        <v>43281</v>
      </c>
      <c r="D30">
        <v>1</v>
      </c>
      <c r="E30" t="s">
        <v>224</v>
      </c>
      <c r="G30">
        <v>1</v>
      </c>
      <c r="H30" t="s">
        <v>224</v>
      </c>
      <c r="J30">
        <v>0</v>
      </c>
      <c r="M30">
        <v>0</v>
      </c>
      <c r="P30">
        <v>1</v>
      </c>
      <c r="Q30" t="s">
        <v>225</v>
      </c>
      <c r="S30" t="str">
        <f t="shared" si="3"/>
        <v>Danger to self, Danger to others</v>
      </c>
      <c r="T30" t="s">
        <v>225</v>
      </c>
      <c r="V30">
        <v>1</v>
      </c>
      <c r="W30" t="s">
        <v>225</v>
      </c>
      <c r="Y30" t="str">
        <f>("Capacity to seek treatment")</f>
        <v>Capacity to seek treatment</v>
      </c>
      <c r="Z30" t="s">
        <v>225</v>
      </c>
      <c r="AB30">
        <v>0</v>
      </c>
      <c r="AH30" t="str">
        <f>("Duration Unspecified")</f>
        <v>Duration Unspecified</v>
      </c>
      <c r="AK30" t="str">
        <f>("Any interested person")</f>
        <v>Any interested person</v>
      </c>
      <c r="AL30" t="s">
        <v>225</v>
      </c>
      <c r="AN30">
        <v>1</v>
      </c>
      <c r="AO30" t="s">
        <v>226</v>
      </c>
      <c r="AQ30">
        <v>1</v>
      </c>
      <c r="AR30" t="s">
        <v>227</v>
      </c>
      <c r="AT30">
        <v>1</v>
      </c>
      <c r="AU30" t="s">
        <v>228</v>
      </c>
      <c r="AW30" t="str">
        <f>("MD, RN, PA, Nurse Practitioner, Counselor/Social Worker, Mental Health Professional, Psychologist, Psychiatric PA")</f>
        <v>MD, RN, PA, Nurse Practitioner, Counselor/Social Worker, Mental Health Professional, Psychologist, Psychiatric PA</v>
      </c>
      <c r="AX30" t="s">
        <v>229</v>
      </c>
      <c r="AZ30">
        <v>1</v>
      </c>
      <c r="BA30" t="s">
        <v>230</v>
      </c>
      <c r="BC30">
        <v>0</v>
      </c>
      <c r="BF30" t="str">
        <f>("None")</f>
        <v>None</v>
      </c>
      <c r="BI30" t="str">
        <f>("Not Specified in the law")</f>
        <v>Not Specified in the law</v>
      </c>
      <c r="BL30">
        <v>0</v>
      </c>
    </row>
    <row r="31" spans="1:68" x14ac:dyDescent="0.35">
      <c r="A31" t="s">
        <v>223</v>
      </c>
      <c r="B31" s="1">
        <v>43282</v>
      </c>
      <c r="C31" s="1">
        <v>44317</v>
      </c>
      <c r="D31">
        <v>1</v>
      </c>
      <c r="E31" t="s">
        <v>224</v>
      </c>
      <c r="G31">
        <v>1</v>
      </c>
      <c r="H31" t="s">
        <v>224</v>
      </c>
      <c r="J31">
        <v>0</v>
      </c>
      <c r="M31">
        <v>0</v>
      </c>
      <c r="P31">
        <v>1</v>
      </c>
      <c r="Q31" t="s">
        <v>225</v>
      </c>
      <c r="S31" t="str">
        <f t="shared" si="3"/>
        <v>Danger to self, Danger to others</v>
      </c>
      <c r="T31" t="s">
        <v>225</v>
      </c>
      <c r="V31">
        <v>1</v>
      </c>
      <c r="W31" t="s">
        <v>225</v>
      </c>
      <c r="Y31" t="str">
        <f>("Capacity to seek treatment")</f>
        <v>Capacity to seek treatment</v>
      </c>
      <c r="Z31" t="s">
        <v>225</v>
      </c>
      <c r="AB31">
        <v>0</v>
      </c>
      <c r="AH31" t="str">
        <f>("Duration Unspecified")</f>
        <v>Duration Unspecified</v>
      </c>
      <c r="AK31" t="str">
        <f>("Any interested person")</f>
        <v>Any interested person</v>
      </c>
      <c r="AL31" t="s">
        <v>225</v>
      </c>
      <c r="AN31">
        <v>1</v>
      </c>
      <c r="AO31" t="s">
        <v>230</v>
      </c>
      <c r="AQ31">
        <v>1</v>
      </c>
      <c r="AR31" t="s">
        <v>231</v>
      </c>
      <c r="AT31">
        <v>1</v>
      </c>
      <c r="AU31" t="s">
        <v>231</v>
      </c>
      <c r="AW31" t="str">
        <f>("MD, RN, PA, Nurse Practitioner, Counselor/Social Worker, Mental Health Professional, Psychologist, Psychiatric PA")</f>
        <v>MD, RN, PA, Nurse Practitioner, Counselor/Social Worker, Mental Health Professional, Psychologist, Psychiatric PA</v>
      </c>
      <c r="AX31" t="s">
        <v>232</v>
      </c>
      <c r="AZ31">
        <v>1</v>
      </c>
      <c r="BA31" t="s">
        <v>233</v>
      </c>
      <c r="BC31">
        <v>0</v>
      </c>
      <c r="BF31" t="str">
        <f>("None")</f>
        <v>None</v>
      </c>
      <c r="BI31" t="str">
        <f>("Not Specified in the law")</f>
        <v>Not Specified in the law</v>
      </c>
      <c r="BL31">
        <v>0</v>
      </c>
    </row>
    <row r="32" spans="1:68" x14ac:dyDescent="0.35">
      <c r="A32" t="s">
        <v>234</v>
      </c>
      <c r="B32" s="1">
        <v>42917</v>
      </c>
      <c r="C32" s="1">
        <v>43281</v>
      </c>
      <c r="D32">
        <v>1</v>
      </c>
      <c r="E32" t="s">
        <v>235</v>
      </c>
      <c r="G32">
        <v>1</v>
      </c>
      <c r="H32" t="s">
        <v>236</v>
      </c>
      <c r="J32">
        <v>0</v>
      </c>
      <c r="M32">
        <v>0</v>
      </c>
      <c r="P32">
        <v>1</v>
      </c>
      <c r="Q32" t="s">
        <v>236</v>
      </c>
      <c r="S32" t="str">
        <f>("Danger to self, Danger to others, Danger to property")</f>
        <v>Danger to self, Danger to others, Danger to property</v>
      </c>
      <c r="T32" t="s">
        <v>237</v>
      </c>
      <c r="V32">
        <v>1</v>
      </c>
      <c r="W32" t="s">
        <v>237</v>
      </c>
      <c r="Y32" t="str">
        <f>("Gravely disabled, Capacity to seek treatment")</f>
        <v>Gravely disabled, Capacity to seek treatment</v>
      </c>
      <c r="Z32" t="s">
        <v>238</v>
      </c>
      <c r="AB32">
        <v>1</v>
      </c>
      <c r="AC32" t="s">
        <v>238</v>
      </c>
      <c r="AE32" t="str">
        <f>("Gravely disabled")</f>
        <v>Gravely disabled</v>
      </c>
      <c r="AF32" t="s">
        <v>238</v>
      </c>
      <c r="AH32" t="str">
        <f>("90 days")</f>
        <v>90 days</v>
      </c>
      <c r="AI32" t="s">
        <v>239</v>
      </c>
      <c r="AK32" t="str">
        <f>("Designated staff at a treatment facility, Any interested person")</f>
        <v>Designated staff at a treatment facility, Any interested person</v>
      </c>
      <c r="AL32" t="s">
        <v>240</v>
      </c>
      <c r="AN32">
        <v>1</v>
      </c>
      <c r="AO32" t="s">
        <v>239</v>
      </c>
      <c r="AQ32">
        <v>1</v>
      </c>
      <c r="AR32" t="s">
        <v>241</v>
      </c>
      <c r="AT32">
        <v>0</v>
      </c>
      <c r="AW32" t="str">
        <f>("MD, Practitioner with substance use expertise (explicitly trained in substance use treatment), Psychologist")</f>
        <v>MD, Practitioner with substance use expertise (explicitly trained in substance use treatment), Psychologist</v>
      </c>
      <c r="AX32" t="s">
        <v>242</v>
      </c>
      <c r="AZ32">
        <v>1</v>
      </c>
      <c r="BA32" t="s">
        <v>243</v>
      </c>
      <c r="BC32">
        <v>1</v>
      </c>
      <c r="BD32" t="s">
        <v>244</v>
      </c>
      <c r="BF32" t="str">
        <f>("Right to make a phone call,  Right to have visitors ")</f>
        <v xml:space="preserve">Right to make a phone call,  Right to have visitors </v>
      </c>
      <c r="BG32" t="s">
        <v>245</v>
      </c>
      <c r="BI32" t="str">
        <f>("Receive medication , Restrained , Secluded ")</f>
        <v xml:space="preserve">Receive medication , Restrained , Secluded </v>
      </c>
      <c r="BJ32" t="s">
        <v>246</v>
      </c>
      <c r="BL32">
        <v>1</v>
      </c>
      <c r="BM32" t="s">
        <v>244</v>
      </c>
      <c r="BO32">
        <v>1</v>
      </c>
      <c r="BP32" t="s">
        <v>244</v>
      </c>
    </row>
    <row r="33" spans="1:68" x14ac:dyDescent="0.35">
      <c r="A33" t="s">
        <v>234</v>
      </c>
      <c r="B33" s="1">
        <v>43282</v>
      </c>
      <c r="C33" s="1">
        <v>44317</v>
      </c>
      <c r="D33">
        <v>1</v>
      </c>
      <c r="E33" t="s">
        <v>235</v>
      </c>
      <c r="G33">
        <v>1</v>
      </c>
      <c r="H33" t="s">
        <v>236</v>
      </c>
      <c r="J33">
        <v>0</v>
      </c>
      <c r="M33">
        <v>0</v>
      </c>
      <c r="P33">
        <v>1</v>
      </c>
      <c r="Q33" t="s">
        <v>236</v>
      </c>
      <c r="S33" t="str">
        <f>("Danger to self, Danger to others, Danger to property")</f>
        <v>Danger to self, Danger to others, Danger to property</v>
      </c>
      <c r="T33" t="s">
        <v>237</v>
      </c>
      <c r="V33">
        <v>1</v>
      </c>
      <c r="W33" t="s">
        <v>237</v>
      </c>
      <c r="Y33" t="str">
        <f>("Gravely disabled, Capacity to seek treatment")</f>
        <v>Gravely disabled, Capacity to seek treatment</v>
      </c>
      <c r="Z33" t="s">
        <v>238</v>
      </c>
      <c r="AB33">
        <v>1</v>
      </c>
      <c r="AC33" t="s">
        <v>238</v>
      </c>
      <c r="AE33" t="str">
        <f>("Gravely disabled")</f>
        <v>Gravely disabled</v>
      </c>
      <c r="AF33" t="s">
        <v>238</v>
      </c>
      <c r="AH33" t="str">
        <f>("90 days")</f>
        <v>90 days</v>
      </c>
      <c r="AI33" t="s">
        <v>239</v>
      </c>
      <c r="AK33" t="str">
        <f>("Designated staff at a treatment facility, Any interested person")</f>
        <v>Designated staff at a treatment facility, Any interested person</v>
      </c>
      <c r="AL33" t="s">
        <v>240</v>
      </c>
      <c r="AN33">
        <v>1</v>
      </c>
      <c r="AO33" t="s">
        <v>239</v>
      </c>
      <c r="AQ33">
        <v>1</v>
      </c>
      <c r="AR33" t="s">
        <v>241</v>
      </c>
      <c r="AT33">
        <v>0</v>
      </c>
      <c r="AW33" t="str">
        <f>("MD, Practitioner with substance use expertise (explicitly trained in substance use treatment), Psychologist")</f>
        <v>MD, Practitioner with substance use expertise (explicitly trained in substance use treatment), Psychologist</v>
      </c>
      <c r="AX33" t="s">
        <v>242</v>
      </c>
      <c r="AZ33">
        <v>1</v>
      </c>
      <c r="BA33" t="s">
        <v>243</v>
      </c>
      <c r="BC33">
        <v>1</v>
      </c>
      <c r="BD33" t="s">
        <v>244</v>
      </c>
      <c r="BF33" t="str">
        <f>("Right to make a phone call,  Right to have visitors ")</f>
        <v xml:space="preserve">Right to make a phone call,  Right to have visitors </v>
      </c>
      <c r="BG33" t="s">
        <v>245</v>
      </c>
      <c r="BI33" t="str">
        <f>("Receive medication , Restrained , Secluded ")</f>
        <v xml:space="preserve">Receive medication , Restrained , Secluded </v>
      </c>
      <c r="BJ33" t="s">
        <v>246</v>
      </c>
      <c r="BL33">
        <v>1</v>
      </c>
      <c r="BM33" t="s">
        <v>244</v>
      </c>
      <c r="BO33">
        <v>1</v>
      </c>
      <c r="BP33" t="s">
        <v>244</v>
      </c>
    </row>
    <row r="34" spans="1:68" x14ac:dyDescent="0.35">
      <c r="A34" t="s">
        <v>247</v>
      </c>
      <c r="B34" s="1">
        <v>42179</v>
      </c>
      <c r="C34" s="1">
        <v>43642</v>
      </c>
      <c r="D34">
        <v>1</v>
      </c>
      <c r="E34" t="s">
        <v>248</v>
      </c>
      <c r="G34">
        <v>1</v>
      </c>
      <c r="H34" t="s">
        <v>248</v>
      </c>
      <c r="J34">
        <v>0</v>
      </c>
      <c r="M34">
        <v>0</v>
      </c>
      <c r="P34">
        <v>1</v>
      </c>
      <c r="Q34" t="s">
        <v>249</v>
      </c>
      <c r="S34" t="str">
        <f t="shared" ref="S34:S44" si="4">("Danger to self, Danger to others")</f>
        <v>Danger to self, Danger to others</v>
      </c>
      <c r="T34" t="s">
        <v>250</v>
      </c>
      <c r="V34">
        <v>1</v>
      </c>
      <c r="W34" t="s">
        <v>251</v>
      </c>
      <c r="Y34" t="str">
        <f>("Gravely disabled, Needs treatment")</f>
        <v>Gravely disabled, Needs treatment</v>
      </c>
      <c r="Z34" t="s">
        <v>251</v>
      </c>
      <c r="AB34">
        <v>0</v>
      </c>
      <c r="AH34" t="str">
        <f>("One year")</f>
        <v>One year</v>
      </c>
      <c r="AI34" t="s">
        <v>252</v>
      </c>
      <c r="AJ34" t="s">
        <v>253</v>
      </c>
      <c r="AK34" t="str">
        <f>("Friend, Family")</f>
        <v>Friend, Family</v>
      </c>
      <c r="AL34" t="s">
        <v>254</v>
      </c>
      <c r="AN34">
        <v>1</v>
      </c>
      <c r="AO34" t="s">
        <v>255</v>
      </c>
      <c r="AQ34">
        <v>1</v>
      </c>
      <c r="AR34" t="s">
        <v>256</v>
      </c>
      <c r="AT34">
        <v>0</v>
      </c>
      <c r="AW34" t="str">
        <f>("MD, RN, PA, Practitioner with substance use expertise (explicitly trained in substance use treatment), Counselor/Social Worker, Psychologist, Psychiatrist, Psychiatric RN")</f>
        <v>MD, RN, PA, Practitioner with substance use expertise (explicitly trained in substance use treatment), Counselor/Social Worker, Psychologist, Psychiatrist, Psychiatric RN</v>
      </c>
      <c r="AX34" t="s">
        <v>257</v>
      </c>
      <c r="AZ34">
        <v>1</v>
      </c>
      <c r="BA34" t="s">
        <v>255</v>
      </c>
      <c r="BC34">
        <v>1</v>
      </c>
      <c r="BD34" t="s">
        <v>255</v>
      </c>
      <c r="BF34" t="str">
        <f>("Right to make a phone call,  Right to have visitors ")</f>
        <v xml:space="preserve">Right to make a phone call,  Right to have visitors </v>
      </c>
      <c r="BG34" t="s">
        <v>258</v>
      </c>
      <c r="BI34" t="str">
        <f>("Not Specified in the law")</f>
        <v>Not Specified in the law</v>
      </c>
      <c r="BL34">
        <v>0</v>
      </c>
    </row>
    <row r="35" spans="1:68" x14ac:dyDescent="0.35">
      <c r="A35" t="s">
        <v>247</v>
      </c>
      <c r="B35" s="1">
        <v>43643</v>
      </c>
      <c r="C35" s="1">
        <v>44317</v>
      </c>
      <c r="D35">
        <v>1</v>
      </c>
      <c r="E35" t="s">
        <v>248</v>
      </c>
      <c r="G35">
        <v>1</v>
      </c>
      <c r="H35" t="s">
        <v>248</v>
      </c>
      <c r="J35">
        <v>0</v>
      </c>
      <c r="M35">
        <v>0</v>
      </c>
      <c r="P35">
        <v>1</v>
      </c>
      <c r="Q35" t="s">
        <v>249</v>
      </c>
      <c r="S35" t="str">
        <f t="shared" si="4"/>
        <v>Danger to self, Danger to others</v>
      </c>
      <c r="T35" t="s">
        <v>250</v>
      </c>
      <c r="V35">
        <v>1</v>
      </c>
      <c r="W35" t="s">
        <v>251</v>
      </c>
      <c r="Y35" t="str">
        <f>("Gravely disabled, Needs treatment")</f>
        <v>Gravely disabled, Needs treatment</v>
      </c>
      <c r="Z35" t="s">
        <v>251</v>
      </c>
      <c r="AB35">
        <v>0</v>
      </c>
      <c r="AH35" t="str">
        <f>("One year")</f>
        <v>One year</v>
      </c>
      <c r="AI35" t="s">
        <v>259</v>
      </c>
      <c r="AJ35" t="s">
        <v>253</v>
      </c>
      <c r="AK35" t="str">
        <f>("Friend, Family")</f>
        <v>Friend, Family</v>
      </c>
      <c r="AL35" t="s">
        <v>254</v>
      </c>
      <c r="AN35">
        <v>1</v>
      </c>
      <c r="AO35" t="s">
        <v>255</v>
      </c>
      <c r="AQ35">
        <v>1</v>
      </c>
      <c r="AR35" t="s">
        <v>256</v>
      </c>
      <c r="AT35">
        <v>0</v>
      </c>
      <c r="AW35" t="str">
        <f>("MD, RN, PA, Practitioner with substance use expertise (explicitly trained in substance use treatment), Counselor/Social Worker, Psychologist, Psychiatrist, Psychiatric RN")</f>
        <v>MD, RN, PA, Practitioner with substance use expertise (explicitly trained in substance use treatment), Counselor/Social Worker, Psychologist, Psychiatrist, Psychiatric RN</v>
      </c>
      <c r="AX35" t="s">
        <v>257</v>
      </c>
      <c r="AZ35">
        <v>1</v>
      </c>
      <c r="BA35" t="s">
        <v>255</v>
      </c>
      <c r="BC35">
        <v>1</v>
      </c>
      <c r="BD35" t="s">
        <v>255</v>
      </c>
      <c r="BF35" t="str">
        <f>("Right to make a phone call,  Right to have visitors ")</f>
        <v xml:space="preserve">Right to make a phone call,  Right to have visitors </v>
      </c>
      <c r="BG35" t="s">
        <v>260</v>
      </c>
      <c r="BI35" t="str">
        <f>("Not Specified in the law")</f>
        <v>Not Specified in the law</v>
      </c>
      <c r="BL35">
        <v>0</v>
      </c>
    </row>
    <row r="36" spans="1:68" x14ac:dyDescent="0.35">
      <c r="A36" t="s">
        <v>261</v>
      </c>
      <c r="B36" s="1">
        <v>42948</v>
      </c>
      <c r="C36" s="1">
        <v>43312</v>
      </c>
      <c r="D36">
        <v>1</v>
      </c>
      <c r="E36" t="s">
        <v>262</v>
      </c>
      <c r="G36">
        <v>1</v>
      </c>
      <c r="H36" t="s">
        <v>262</v>
      </c>
      <c r="J36">
        <v>0</v>
      </c>
      <c r="M36">
        <v>0</v>
      </c>
      <c r="P36">
        <v>1</v>
      </c>
      <c r="Q36" t="s">
        <v>263</v>
      </c>
      <c r="S36" t="str">
        <f t="shared" si="4"/>
        <v>Danger to self, Danger to others</v>
      </c>
      <c r="T36" t="s">
        <v>263</v>
      </c>
      <c r="V36">
        <v>0</v>
      </c>
      <c r="AB36">
        <v>1</v>
      </c>
      <c r="AC36" t="s">
        <v>264</v>
      </c>
      <c r="AE36" t="str">
        <f t="shared" ref="AE36:AE44" si="5">("Gravely disabled")</f>
        <v>Gravely disabled</v>
      </c>
      <c r="AF36" t="s">
        <v>264</v>
      </c>
      <c r="AH36" t="str">
        <f>("180 days")</f>
        <v>180 days</v>
      </c>
      <c r="AI36" t="s">
        <v>265</v>
      </c>
      <c r="AK36" t="str">
        <f>("Any interested person")</f>
        <v>Any interested person</v>
      </c>
      <c r="AL36" t="s">
        <v>263</v>
      </c>
      <c r="AN36">
        <v>1</v>
      </c>
      <c r="AO36" t="s">
        <v>266</v>
      </c>
      <c r="AQ36">
        <v>1</v>
      </c>
      <c r="AR36" t="s">
        <v>263</v>
      </c>
      <c r="AT36">
        <v>0</v>
      </c>
      <c r="AW36" t="str">
        <f>("MD, Psychologist, Psychiatrist")</f>
        <v>MD, Psychologist, Psychiatrist</v>
      </c>
      <c r="AX36" t="s">
        <v>263</v>
      </c>
      <c r="AZ36">
        <v>1</v>
      </c>
      <c r="BA36" t="s">
        <v>267</v>
      </c>
      <c r="BC36">
        <v>1</v>
      </c>
      <c r="BD36" t="s">
        <v>268</v>
      </c>
      <c r="BF36" t="str">
        <f>("Right to know procedure for requesting release ")</f>
        <v xml:space="preserve">Right to know procedure for requesting release </v>
      </c>
      <c r="BG36" t="s">
        <v>266</v>
      </c>
      <c r="BI36" t="str">
        <f>("Receive medication , Surgery, Electric shock, Restrained , Secluded ")</f>
        <v xml:space="preserve">Receive medication , Surgery, Electric shock, Restrained , Secluded </v>
      </c>
      <c r="BJ36" t="s">
        <v>269</v>
      </c>
      <c r="BL36">
        <v>1</v>
      </c>
      <c r="BM36" t="s">
        <v>265</v>
      </c>
      <c r="BO36">
        <v>1</v>
      </c>
      <c r="BP36" t="s">
        <v>265</v>
      </c>
    </row>
    <row r="37" spans="1:68" x14ac:dyDescent="0.35">
      <c r="A37" t="s">
        <v>261</v>
      </c>
      <c r="B37" s="1">
        <v>43313</v>
      </c>
      <c r="C37" s="1">
        <v>43626</v>
      </c>
      <c r="D37">
        <v>1</v>
      </c>
      <c r="E37" t="s">
        <v>262</v>
      </c>
      <c r="G37">
        <v>1</v>
      </c>
      <c r="H37" t="s">
        <v>262</v>
      </c>
      <c r="J37">
        <v>0</v>
      </c>
      <c r="M37">
        <v>0</v>
      </c>
      <c r="P37">
        <v>1</v>
      </c>
      <c r="Q37" t="s">
        <v>263</v>
      </c>
      <c r="S37" t="str">
        <f t="shared" si="4"/>
        <v>Danger to self, Danger to others</v>
      </c>
      <c r="T37" t="s">
        <v>263</v>
      </c>
      <c r="V37">
        <v>0</v>
      </c>
      <c r="AB37">
        <v>1</v>
      </c>
      <c r="AC37" t="s">
        <v>264</v>
      </c>
      <c r="AE37" t="str">
        <f t="shared" si="5"/>
        <v>Gravely disabled</v>
      </c>
      <c r="AF37" t="s">
        <v>264</v>
      </c>
      <c r="AH37" t="str">
        <f>("180 days")</f>
        <v>180 days</v>
      </c>
      <c r="AI37" t="s">
        <v>265</v>
      </c>
      <c r="AK37" t="str">
        <f>("Any interested person")</f>
        <v>Any interested person</v>
      </c>
      <c r="AL37" t="s">
        <v>263</v>
      </c>
      <c r="AN37">
        <v>1</v>
      </c>
      <c r="AO37" t="s">
        <v>266</v>
      </c>
      <c r="AQ37">
        <v>1</v>
      </c>
      <c r="AR37" t="s">
        <v>263</v>
      </c>
      <c r="AT37">
        <v>0</v>
      </c>
      <c r="AW37" t="str">
        <f>("MD, Psychologist, Psychiatrist")</f>
        <v>MD, Psychologist, Psychiatrist</v>
      </c>
      <c r="AX37" t="s">
        <v>263</v>
      </c>
      <c r="AZ37">
        <v>1</v>
      </c>
      <c r="BA37" t="s">
        <v>267</v>
      </c>
      <c r="BC37">
        <v>1</v>
      </c>
      <c r="BD37" t="s">
        <v>268</v>
      </c>
      <c r="BF37" t="str">
        <f>("Right to know procedure for requesting release ")</f>
        <v xml:space="preserve">Right to know procedure for requesting release </v>
      </c>
      <c r="BG37" t="s">
        <v>266</v>
      </c>
      <c r="BI37" t="str">
        <f>("Receive medication , Surgery, Electric shock, Restrained , Secluded ")</f>
        <v xml:space="preserve">Receive medication , Surgery, Electric shock, Restrained , Secluded </v>
      </c>
      <c r="BJ37" t="s">
        <v>269</v>
      </c>
      <c r="BL37">
        <v>1</v>
      </c>
      <c r="BM37" t="s">
        <v>265</v>
      </c>
      <c r="BO37">
        <v>1</v>
      </c>
      <c r="BP37" t="s">
        <v>265</v>
      </c>
    </row>
    <row r="38" spans="1:68" x14ac:dyDescent="0.35">
      <c r="A38" t="s">
        <v>261</v>
      </c>
      <c r="B38" s="1">
        <v>43627</v>
      </c>
      <c r="C38" s="1">
        <v>44317</v>
      </c>
      <c r="D38">
        <v>1</v>
      </c>
      <c r="E38" t="s">
        <v>262</v>
      </c>
      <c r="G38">
        <v>1</v>
      </c>
      <c r="H38" t="s">
        <v>262</v>
      </c>
      <c r="J38">
        <v>0</v>
      </c>
      <c r="M38">
        <v>0</v>
      </c>
      <c r="P38">
        <v>1</v>
      </c>
      <c r="Q38" t="s">
        <v>263</v>
      </c>
      <c r="S38" t="str">
        <f t="shared" si="4"/>
        <v>Danger to self, Danger to others</v>
      </c>
      <c r="T38" t="s">
        <v>263</v>
      </c>
      <c r="V38">
        <v>0</v>
      </c>
      <c r="AB38">
        <v>1</v>
      </c>
      <c r="AC38" t="s">
        <v>264</v>
      </c>
      <c r="AE38" t="str">
        <f t="shared" si="5"/>
        <v>Gravely disabled</v>
      </c>
      <c r="AF38" t="s">
        <v>264</v>
      </c>
      <c r="AH38" t="str">
        <f>("180 days")</f>
        <v>180 days</v>
      </c>
      <c r="AI38" t="s">
        <v>265</v>
      </c>
      <c r="AK38" t="str">
        <f>("Any interested person")</f>
        <v>Any interested person</v>
      </c>
      <c r="AL38" t="s">
        <v>263</v>
      </c>
      <c r="AN38">
        <v>1</v>
      </c>
      <c r="AO38" t="s">
        <v>266</v>
      </c>
      <c r="AQ38">
        <v>1</v>
      </c>
      <c r="AR38" t="s">
        <v>263</v>
      </c>
      <c r="AT38">
        <v>0</v>
      </c>
      <c r="AW38" t="str">
        <f>("MD, Psychologist, Psychiatrist")</f>
        <v>MD, Psychologist, Psychiatrist</v>
      </c>
      <c r="AX38" t="s">
        <v>263</v>
      </c>
      <c r="AZ38">
        <v>1</v>
      </c>
      <c r="BA38" t="s">
        <v>267</v>
      </c>
      <c r="BC38">
        <v>1</v>
      </c>
      <c r="BD38" t="s">
        <v>268</v>
      </c>
      <c r="BF38" t="str">
        <f>("Right to know procedure for requesting release ")</f>
        <v xml:space="preserve">Right to know procedure for requesting release </v>
      </c>
      <c r="BG38" t="s">
        <v>266</v>
      </c>
      <c r="BI38" t="str">
        <f>("Receive medication , Surgery, Electric shock, Restrained , Secluded ")</f>
        <v xml:space="preserve">Receive medication , Surgery, Electric shock, Restrained , Secluded </v>
      </c>
      <c r="BJ38" t="s">
        <v>269</v>
      </c>
      <c r="BL38">
        <v>1</v>
      </c>
      <c r="BM38" t="s">
        <v>265</v>
      </c>
      <c r="BO38">
        <v>1</v>
      </c>
      <c r="BP38" t="s">
        <v>265</v>
      </c>
    </row>
    <row r="39" spans="1:68" x14ac:dyDescent="0.35">
      <c r="A39" t="s">
        <v>270</v>
      </c>
      <c r="B39" s="1">
        <v>42187</v>
      </c>
      <c r="C39" s="1">
        <v>43312</v>
      </c>
      <c r="D39">
        <v>1</v>
      </c>
      <c r="E39" t="s">
        <v>271</v>
      </c>
      <c r="G39">
        <v>0</v>
      </c>
      <c r="J39">
        <v>0</v>
      </c>
      <c r="M39">
        <v>1</v>
      </c>
      <c r="N39" t="s">
        <v>272</v>
      </c>
      <c r="P39">
        <v>1</v>
      </c>
      <c r="Q39" t="s">
        <v>273</v>
      </c>
      <c r="S39" t="str">
        <f t="shared" si="4"/>
        <v>Danger to self, Danger to others</v>
      </c>
      <c r="T39" t="s">
        <v>273</v>
      </c>
      <c r="V39">
        <v>0</v>
      </c>
      <c r="AB39">
        <v>1</v>
      </c>
      <c r="AC39" t="s">
        <v>274</v>
      </c>
      <c r="AE39" t="str">
        <f t="shared" si="5"/>
        <v>Gravely disabled</v>
      </c>
      <c r="AF39" t="s">
        <v>274</v>
      </c>
      <c r="AH39" t="str">
        <f t="shared" ref="AH39:AH44" si="6">("120 days")</f>
        <v>120 days</v>
      </c>
      <c r="AI39" t="s">
        <v>275</v>
      </c>
      <c r="AK39" t="str">
        <f t="shared" ref="AK39:AK44" si="7">("Family, Law Enforcement, General Medicial Professional, Designated staff at a treatment facility")</f>
        <v>Family, Law Enforcement, General Medicial Professional, Designated staff at a treatment facility</v>
      </c>
      <c r="AL39" t="s">
        <v>276</v>
      </c>
      <c r="AM39" t="s">
        <v>277</v>
      </c>
      <c r="AN39">
        <v>1</v>
      </c>
      <c r="AO39" t="s">
        <v>278</v>
      </c>
      <c r="AQ39">
        <v>1</v>
      </c>
      <c r="AR39" t="s">
        <v>279</v>
      </c>
      <c r="AT39">
        <v>0</v>
      </c>
      <c r="AW39" t="str">
        <f t="shared" ref="AW39:AW44" si="8">("MD, PA, Nurse Practitioner, Psychologist, Psychiatric RN")</f>
        <v>MD, PA, Nurse Practitioner, Psychologist, Psychiatric RN</v>
      </c>
      <c r="AX39" t="s">
        <v>274</v>
      </c>
      <c r="AZ39">
        <v>1</v>
      </c>
      <c r="BA39" t="s">
        <v>279</v>
      </c>
      <c r="BC39">
        <v>0</v>
      </c>
      <c r="BF39" t="str">
        <f t="shared" ref="BF39:BF44" si="9">(" Right to have visitors ")</f>
        <v xml:space="preserve"> Right to have visitors </v>
      </c>
      <c r="BG39" t="s">
        <v>280</v>
      </c>
      <c r="BI39" t="str">
        <f t="shared" ref="BI39:BI44" si="10">("Receive medication , Restrained , Secluded ")</f>
        <v xml:space="preserve">Receive medication , Restrained , Secluded </v>
      </c>
      <c r="BJ39" t="s">
        <v>281</v>
      </c>
      <c r="BL39">
        <v>1</v>
      </c>
      <c r="BM39" t="s">
        <v>279</v>
      </c>
      <c r="BO39">
        <v>1</v>
      </c>
      <c r="BP39" t="s">
        <v>279</v>
      </c>
    </row>
    <row r="40" spans="1:68" x14ac:dyDescent="0.35">
      <c r="A40" t="s">
        <v>270</v>
      </c>
      <c r="B40" s="1">
        <v>43313</v>
      </c>
      <c r="C40" s="1">
        <v>43708</v>
      </c>
      <c r="D40">
        <v>1</v>
      </c>
      <c r="E40" t="s">
        <v>271</v>
      </c>
      <c r="G40">
        <v>0</v>
      </c>
      <c r="J40">
        <v>0</v>
      </c>
      <c r="M40">
        <v>1</v>
      </c>
      <c r="N40" t="s">
        <v>271</v>
      </c>
      <c r="P40">
        <v>1</v>
      </c>
      <c r="Q40" t="s">
        <v>274</v>
      </c>
      <c r="S40" t="str">
        <f t="shared" si="4"/>
        <v>Danger to self, Danger to others</v>
      </c>
      <c r="T40" t="s">
        <v>282</v>
      </c>
      <c r="V40">
        <v>0</v>
      </c>
      <c r="AB40">
        <v>1</v>
      </c>
      <c r="AC40" t="s">
        <v>282</v>
      </c>
      <c r="AE40" t="str">
        <f t="shared" si="5"/>
        <v>Gravely disabled</v>
      </c>
      <c r="AF40" t="s">
        <v>274</v>
      </c>
      <c r="AH40" t="str">
        <f t="shared" si="6"/>
        <v>120 days</v>
      </c>
      <c r="AI40" t="s">
        <v>275</v>
      </c>
      <c r="AK40" t="str">
        <f t="shared" si="7"/>
        <v>Family, Law Enforcement, General Medicial Professional, Designated staff at a treatment facility</v>
      </c>
      <c r="AL40" t="s">
        <v>276</v>
      </c>
      <c r="AM40" t="s">
        <v>277</v>
      </c>
      <c r="AN40">
        <v>1</v>
      </c>
      <c r="AO40" t="s">
        <v>279</v>
      </c>
      <c r="AQ40">
        <v>1</v>
      </c>
      <c r="AR40" t="s">
        <v>279</v>
      </c>
      <c r="AT40">
        <v>0</v>
      </c>
      <c r="AW40" t="str">
        <f t="shared" si="8"/>
        <v>MD, PA, Nurse Practitioner, Psychologist, Psychiatric RN</v>
      </c>
      <c r="AX40" t="s">
        <v>274</v>
      </c>
      <c r="AZ40">
        <v>1</v>
      </c>
      <c r="BA40" t="s">
        <v>279</v>
      </c>
      <c r="BC40">
        <v>1</v>
      </c>
      <c r="BD40" t="s">
        <v>279</v>
      </c>
      <c r="BF40" t="str">
        <f t="shared" si="9"/>
        <v xml:space="preserve"> Right to have visitors </v>
      </c>
      <c r="BG40" t="s">
        <v>280</v>
      </c>
      <c r="BI40" t="str">
        <f t="shared" si="10"/>
        <v xml:space="preserve">Receive medication , Restrained , Secluded </v>
      </c>
      <c r="BJ40" t="s">
        <v>281</v>
      </c>
      <c r="BL40">
        <v>1</v>
      </c>
      <c r="BM40" t="s">
        <v>279</v>
      </c>
      <c r="BO40">
        <v>1</v>
      </c>
      <c r="BP40" t="s">
        <v>279</v>
      </c>
    </row>
    <row r="41" spans="1:68" x14ac:dyDescent="0.35">
      <c r="A41" t="s">
        <v>270</v>
      </c>
      <c r="B41" s="1">
        <v>43709</v>
      </c>
      <c r="C41" s="1">
        <v>43907</v>
      </c>
      <c r="D41">
        <v>1</v>
      </c>
      <c r="E41" t="s">
        <v>271</v>
      </c>
      <c r="G41">
        <v>0</v>
      </c>
      <c r="J41">
        <v>0</v>
      </c>
      <c r="M41">
        <v>1</v>
      </c>
      <c r="N41" t="s">
        <v>271</v>
      </c>
      <c r="P41">
        <v>1</v>
      </c>
      <c r="Q41" t="s">
        <v>274</v>
      </c>
      <c r="S41" t="str">
        <f t="shared" si="4"/>
        <v>Danger to self, Danger to others</v>
      </c>
      <c r="T41" t="s">
        <v>282</v>
      </c>
      <c r="V41">
        <v>0</v>
      </c>
      <c r="AB41">
        <v>1</v>
      </c>
      <c r="AC41" t="s">
        <v>282</v>
      </c>
      <c r="AE41" t="str">
        <f t="shared" si="5"/>
        <v>Gravely disabled</v>
      </c>
      <c r="AF41" t="s">
        <v>274</v>
      </c>
      <c r="AH41" t="str">
        <f t="shared" si="6"/>
        <v>120 days</v>
      </c>
      <c r="AI41" t="s">
        <v>275</v>
      </c>
      <c r="AK41" t="str">
        <f t="shared" si="7"/>
        <v>Family, Law Enforcement, General Medicial Professional, Designated staff at a treatment facility</v>
      </c>
      <c r="AL41" t="s">
        <v>276</v>
      </c>
      <c r="AM41" t="s">
        <v>277</v>
      </c>
      <c r="AN41">
        <v>1</v>
      </c>
      <c r="AO41" t="s">
        <v>279</v>
      </c>
      <c r="AQ41">
        <v>1</v>
      </c>
      <c r="AR41" t="s">
        <v>279</v>
      </c>
      <c r="AT41">
        <v>0</v>
      </c>
      <c r="AW41" t="str">
        <f t="shared" si="8"/>
        <v>MD, PA, Nurse Practitioner, Psychologist, Psychiatric RN</v>
      </c>
      <c r="AX41" t="s">
        <v>274</v>
      </c>
      <c r="AZ41">
        <v>1</v>
      </c>
      <c r="BA41" t="s">
        <v>279</v>
      </c>
      <c r="BC41">
        <v>1</v>
      </c>
      <c r="BD41" t="s">
        <v>279</v>
      </c>
      <c r="BF41" t="str">
        <f t="shared" si="9"/>
        <v xml:space="preserve"> Right to have visitors </v>
      </c>
      <c r="BG41" t="s">
        <v>280</v>
      </c>
      <c r="BI41" t="str">
        <f t="shared" si="10"/>
        <v xml:space="preserve">Receive medication , Restrained , Secluded </v>
      </c>
      <c r="BJ41" t="s">
        <v>283</v>
      </c>
      <c r="BL41">
        <v>1</v>
      </c>
      <c r="BM41" t="s">
        <v>279</v>
      </c>
      <c r="BO41">
        <v>1</v>
      </c>
      <c r="BP41" t="s">
        <v>279</v>
      </c>
    </row>
    <row r="42" spans="1:68" x14ac:dyDescent="0.35">
      <c r="A42" t="s">
        <v>270</v>
      </c>
      <c r="B42" s="1">
        <v>43908</v>
      </c>
      <c r="C42" s="1">
        <v>44012</v>
      </c>
      <c r="D42">
        <v>1</v>
      </c>
      <c r="E42" t="s">
        <v>284</v>
      </c>
      <c r="G42">
        <v>0</v>
      </c>
      <c r="J42">
        <v>0</v>
      </c>
      <c r="M42">
        <v>1</v>
      </c>
      <c r="N42" t="s">
        <v>271</v>
      </c>
      <c r="P42">
        <v>1</v>
      </c>
      <c r="Q42" t="s">
        <v>274</v>
      </c>
      <c r="S42" t="str">
        <f t="shared" si="4"/>
        <v>Danger to self, Danger to others</v>
      </c>
      <c r="T42" t="s">
        <v>282</v>
      </c>
      <c r="V42">
        <v>0</v>
      </c>
      <c r="AB42">
        <v>1</v>
      </c>
      <c r="AC42" t="s">
        <v>282</v>
      </c>
      <c r="AE42" t="str">
        <f t="shared" si="5"/>
        <v>Gravely disabled</v>
      </c>
      <c r="AF42" t="s">
        <v>274</v>
      </c>
      <c r="AH42" t="str">
        <f t="shared" si="6"/>
        <v>120 days</v>
      </c>
      <c r="AI42" t="s">
        <v>275</v>
      </c>
      <c r="AK42" t="str">
        <f t="shared" si="7"/>
        <v>Family, Law Enforcement, General Medicial Professional, Designated staff at a treatment facility</v>
      </c>
      <c r="AL42" t="s">
        <v>276</v>
      </c>
      <c r="AM42" t="s">
        <v>277</v>
      </c>
      <c r="AN42">
        <v>1</v>
      </c>
      <c r="AO42" t="s">
        <v>279</v>
      </c>
      <c r="AQ42">
        <v>1</v>
      </c>
      <c r="AR42" t="s">
        <v>279</v>
      </c>
      <c r="AT42">
        <v>0</v>
      </c>
      <c r="AW42" t="str">
        <f t="shared" si="8"/>
        <v>MD, PA, Nurse Practitioner, Psychologist, Psychiatric RN</v>
      </c>
      <c r="AX42" t="s">
        <v>274</v>
      </c>
      <c r="AZ42">
        <v>1</v>
      </c>
      <c r="BA42" t="s">
        <v>279</v>
      </c>
      <c r="BC42">
        <v>1</v>
      </c>
      <c r="BD42" t="s">
        <v>279</v>
      </c>
      <c r="BF42" t="str">
        <f t="shared" si="9"/>
        <v xml:space="preserve"> Right to have visitors </v>
      </c>
      <c r="BG42" t="s">
        <v>280</v>
      </c>
      <c r="BI42" t="str">
        <f t="shared" si="10"/>
        <v xml:space="preserve">Receive medication , Restrained , Secluded </v>
      </c>
      <c r="BJ42" t="s">
        <v>283</v>
      </c>
      <c r="BL42">
        <v>1</v>
      </c>
      <c r="BM42" t="s">
        <v>279</v>
      </c>
      <c r="BO42">
        <v>1</v>
      </c>
      <c r="BP42" t="s">
        <v>279</v>
      </c>
    </row>
    <row r="43" spans="1:68" x14ac:dyDescent="0.35">
      <c r="A43" t="s">
        <v>270</v>
      </c>
      <c r="B43" s="1">
        <v>44013</v>
      </c>
      <c r="C43" s="1">
        <v>44104</v>
      </c>
      <c r="D43">
        <v>1</v>
      </c>
      <c r="E43" t="s">
        <v>285</v>
      </c>
      <c r="G43">
        <v>0</v>
      </c>
      <c r="J43">
        <v>0</v>
      </c>
      <c r="M43">
        <v>1</v>
      </c>
      <c r="N43" t="s">
        <v>271</v>
      </c>
      <c r="P43">
        <v>1</v>
      </c>
      <c r="Q43" t="s">
        <v>274</v>
      </c>
      <c r="S43" t="str">
        <f t="shared" si="4"/>
        <v>Danger to self, Danger to others</v>
      </c>
      <c r="T43" t="s">
        <v>282</v>
      </c>
      <c r="V43">
        <v>0</v>
      </c>
      <c r="AB43">
        <v>1</v>
      </c>
      <c r="AC43" t="s">
        <v>282</v>
      </c>
      <c r="AE43" t="str">
        <f t="shared" si="5"/>
        <v>Gravely disabled</v>
      </c>
      <c r="AF43" t="s">
        <v>274</v>
      </c>
      <c r="AH43" t="str">
        <f t="shared" si="6"/>
        <v>120 days</v>
      </c>
      <c r="AI43" t="s">
        <v>275</v>
      </c>
      <c r="AK43" t="str">
        <f t="shared" si="7"/>
        <v>Family, Law Enforcement, General Medicial Professional, Designated staff at a treatment facility</v>
      </c>
      <c r="AL43" t="s">
        <v>276</v>
      </c>
      <c r="AM43" t="s">
        <v>277</v>
      </c>
      <c r="AN43">
        <v>1</v>
      </c>
      <c r="AO43" t="s">
        <v>279</v>
      </c>
      <c r="AQ43">
        <v>1</v>
      </c>
      <c r="AR43" t="s">
        <v>279</v>
      </c>
      <c r="AT43">
        <v>0</v>
      </c>
      <c r="AW43" t="str">
        <f t="shared" si="8"/>
        <v>MD, PA, Nurse Practitioner, Psychologist, Psychiatric RN</v>
      </c>
      <c r="AX43" t="s">
        <v>274</v>
      </c>
      <c r="AZ43">
        <v>1</v>
      </c>
      <c r="BA43" t="s">
        <v>279</v>
      </c>
      <c r="BC43">
        <v>1</v>
      </c>
      <c r="BD43" t="s">
        <v>279</v>
      </c>
      <c r="BF43" t="str">
        <f t="shared" si="9"/>
        <v xml:space="preserve"> Right to have visitors </v>
      </c>
      <c r="BG43" t="s">
        <v>280</v>
      </c>
      <c r="BI43" t="str">
        <f t="shared" si="10"/>
        <v xml:space="preserve">Receive medication , Restrained , Secluded </v>
      </c>
      <c r="BJ43" t="s">
        <v>283</v>
      </c>
      <c r="BL43">
        <v>1</v>
      </c>
      <c r="BM43" t="s">
        <v>279</v>
      </c>
      <c r="BO43">
        <v>1</v>
      </c>
      <c r="BP43" t="s">
        <v>279</v>
      </c>
    </row>
    <row r="44" spans="1:68" x14ac:dyDescent="0.35">
      <c r="A44" t="s">
        <v>270</v>
      </c>
      <c r="B44" s="1">
        <v>44105</v>
      </c>
      <c r="C44" s="1">
        <v>44317</v>
      </c>
      <c r="D44">
        <v>1</v>
      </c>
      <c r="E44" t="s">
        <v>286</v>
      </c>
      <c r="G44">
        <v>0</v>
      </c>
      <c r="J44">
        <v>0</v>
      </c>
      <c r="M44">
        <v>1</v>
      </c>
      <c r="N44" t="s">
        <v>271</v>
      </c>
      <c r="P44">
        <v>1</v>
      </c>
      <c r="Q44" t="s">
        <v>274</v>
      </c>
      <c r="S44" t="str">
        <f t="shared" si="4"/>
        <v>Danger to self, Danger to others</v>
      </c>
      <c r="T44" t="s">
        <v>282</v>
      </c>
      <c r="V44">
        <v>0</v>
      </c>
      <c r="AB44">
        <v>1</v>
      </c>
      <c r="AC44" t="s">
        <v>282</v>
      </c>
      <c r="AE44" t="str">
        <f t="shared" si="5"/>
        <v>Gravely disabled</v>
      </c>
      <c r="AF44" t="s">
        <v>274</v>
      </c>
      <c r="AH44" t="str">
        <f t="shared" si="6"/>
        <v>120 days</v>
      </c>
      <c r="AI44" t="s">
        <v>275</v>
      </c>
      <c r="AK44" t="str">
        <f t="shared" si="7"/>
        <v>Family, Law Enforcement, General Medicial Professional, Designated staff at a treatment facility</v>
      </c>
      <c r="AL44" t="s">
        <v>276</v>
      </c>
      <c r="AM44" t="s">
        <v>277</v>
      </c>
      <c r="AN44">
        <v>1</v>
      </c>
      <c r="AO44" t="s">
        <v>279</v>
      </c>
      <c r="AQ44">
        <v>1</v>
      </c>
      <c r="AR44" t="s">
        <v>279</v>
      </c>
      <c r="AT44">
        <v>0</v>
      </c>
      <c r="AW44" t="str">
        <f t="shared" si="8"/>
        <v>MD, PA, Nurse Practitioner, Psychologist, Psychiatric RN</v>
      </c>
      <c r="AX44" t="s">
        <v>274</v>
      </c>
      <c r="AZ44">
        <v>1</v>
      </c>
      <c r="BA44" t="s">
        <v>279</v>
      </c>
      <c r="BC44">
        <v>1</v>
      </c>
      <c r="BD44" t="s">
        <v>279</v>
      </c>
      <c r="BF44" t="str">
        <f t="shared" si="9"/>
        <v xml:space="preserve"> Right to have visitors </v>
      </c>
      <c r="BG44" t="s">
        <v>280</v>
      </c>
      <c r="BI44" t="str">
        <f t="shared" si="10"/>
        <v xml:space="preserve">Receive medication , Restrained , Secluded </v>
      </c>
      <c r="BJ44" t="s">
        <v>283</v>
      </c>
      <c r="BL44">
        <v>1</v>
      </c>
      <c r="BM44" t="s">
        <v>279</v>
      </c>
      <c r="BO44">
        <v>1</v>
      </c>
      <c r="BP44" t="s">
        <v>279</v>
      </c>
    </row>
    <row r="45" spans="1:68" x14ac:dyDescent="0.35">
      <c r="A45" t="s">
        <v>287</v>
      </c>
      <c r="B45" s="1">
        <v>43159</v>
      </c>
      <c r="C45" s="1">
        <v>44317</v>
      </c>
      <c r="D45">
        <v>0</v>
      </c>
    </row>
    <row r="46" spans="1:68" x14ac:dyDescent="0.35">
      <c r="A46" t="s">
        <v>288</v>
      </c>
      <c r="B46" s="1">
        <v>42917</v>
      </c>
      <c r="C46" s="1">
        <v>43320</v>
      </c>
      <c r="D46">
        <v>1</v>
      </c>
      <c r="E46" t="s">
        <v>289</v>
      </c>
      <c r="G46">
        <v>1</v>
      </c>
      <c r="H46" t="s">
        <v>289</v>
      </c>
      <c r="J46">
        <v>0</v>
      </c>
      <c r="M46">
        <v>0</v>
      </c>
      <c r="P46">
        <v>1</v>
      </c>
      <c r="Q46" t="s">
        <v>289</v>
      </c>
      <c r="S46" t="str">
        <f>("Danger to self")</f>
        <v>Danger to self</v>
      </c>
      <c r="T46" t="s">
        <v>289</v>
      </c>
      <c r="V46">
        <v>0</v>
      </c>
      <c r="AB46">
        <v>1</v>
      </c>
      <c r="AC46" t="s">
        <v>290</v>
      </c>
      <c r="AE46" t="str">
        <f>("Gravely disabled")</f>
        <v>Gravely disabled</v>
      </c>
      <c r="AF46" t="s">
        <v>290</v>
      </c>
      <c r="AH46" t="str">
        <f>("90 days")</f>
        <v>90 days</v>
      </c>
      <c r="AI46" t="s">
        <v>290</v>
      </c>
      <c r="AK46" t="str">
        <f>("Family, Law Enforcement, General Medicial Professional, Government Official")</f>
        <v>Family, Law Enforcement, General Medicial Professional, Government Official</v>
      </c>
      <c r="AL46" t="s">
        <v>290</v>
      </c>
      <c r="AN46">
        <v>1</v>
      </c>
      <c r="AO46" t="s">
        <v>290</v>
      </c>
      <c r="AQ46">
        <v>1</v>
      </c>
      <c r="AR46" t="s">
        <v>290</v>
      </c>
      <c r="AT46">
        <v>0</v>
      </c>
      <c r="AW46" t="str">
        <f>("MD, Counselor/Social Worker, Psychologist")</f>
        <v>MD, Counselor/Social Worker, Psychologist</v>
      </c>
      <c r="AX46" t="s">
        <v>290</v>
      </c>
      <c r="AZ46">
        <v>1</v>
      </c>
      <c r="BA46" t="s">
        <v>290</v>
      </c>
      <c r="BC46">
        <v>0</v>
      </c>
      <c r="BF46" t="str">
        <f>("None")</f>
        <v>None</v>
      </c>
      <c r="BI46" t="str">
        <f>("Not Specified in the law")</f>
        <v>Not Specified in the law</v>
      </c>
      <c r="BL46">
        <v>1</v>
      </c>
      <c r="BM46" t="s">
        <v>290</v>
      </c>
      <c r="BO46">
        <v>0</v>
      </c>
    </row>
    <row r="47" spans="1:68" x14ac:dyDescent="0.35">
      <c r="A47" t="s">
        <v>288</v>
      </c>
      <c r="B47" s="1">
        <v>43321</v>
      </c>
      <c r="C47" s="1">
        <v>44317</v>
      </c>
      <c r="D47">
        <v>1</v>
      </c>
      <c r="E47" t="s">
        <v>291</v>
      </c>
      <c r="G47">
        <v>1</v>
      </c>
      <c r="H47" t="s">
        <v>291</v>
      </c>
      <c r="J47">
        <v>0</v>
      </c>
      <c r="M47">
        <v>0</v>
      </c>
      <c r="P47">
        <v>1</v>
      </c>
      <c r="Q47" t="s">
        <v>291</v>
      </c>
      <c r="S47" t="str">
        <f>("Danger to self")</f>
        <v>Danger to self</v>
      </c>
      <c r="T47" t="s">
        <v>291</v>
      </c>
      <c r="V47">
        <v>0</v>
      </c>
      <c r="AB47">
        <v>1</v>
      </c>
      <c r="AC47" t="s">
        <v>291</v>
      </c>
      <c r="AE47" t="str">
        <f>("Gravely disabled")</f>
        <v>Gravely disabled</v>
      </c>
      <c r="AF47" t="s">
        <v>291</v>
      </c>
      <c r="AH47" t="str">
        <f>("90 days")</f>
        <v>90 days</v>
      </c>
      <c r="AI47" t="s">
        <v>292</v>
      </c>
      <c r="AK47" t="str">
        <f>("Family, Law Enforcement, General Medicial Professional, Government Official")</f>
        <v>Family, Law Enforcement, General Medicial Professional, Government Official</v>
      </c>
      <c r="AL47" t="s">
        <v>292</v>
      </c>
      <c r="AN47">
        <v>1</v>
      </c>
      <c r="AO47" t="s">
        <v>292</v>
      </c>
      <c r="AQ47">
        <v>1</v>
      </c>
      <c r="AR47" t="s">
        <v>292</v>
      </c>
      <c r="AT47">
        <v>0</v>
      </c>
      <c r="AW47" t="str">
        <f>("MD, Counselor/Social Worker, Psychologist")</f>
        <v>MD, Counselor/Social Worker, Psychologist</v>
      </c>
      <c r="AX47" t="s">
        <v>292</v>
      </c>
      <c r="AZ47">
        <v>1</v>
      </c>
      <c r="BA47" t="s">
        <v>292</v>
      </c>
      <c r="BC47">
        <v>0</v>
      </c>
      <c r="BF47" t="str">
        <f>("None")</f>
        <v>None</v>
      </c>
      <c r="BI47" t="str">
        <f>("Not Specified in the law")</f>
        <v>Not Specified in the law</v>
      </c>
      <c r="BL47">
        <v>1</v>
      </c>
      <c r="BM47" t="s">
        <v>292</v>
      </c>
      <c r="BO47">
        <v>0</v>
      </c>
    </row>
    <row r="48" spans="1:68" x14ac:dyDescent="0.35">
      <c r="A48" t="s">
        <v>293</v>
      </c>
      <c r="B48" s="1">
        <v>41814</v>
      </c>
      <c r="C48" s="1">
        <v>44317</v>
      </c>
      <c r="D48">
        <v>1</v>
      </c>
      <c r="E48" t="s">
        <v>294</v>
      </c>
      <c r="G48">
        <v>1</v>
      </c>
      <c r="H48" t="s">
        <v>295</v>
      </c>
      <c r="J48">
        <v>0</v>
      </c>
      <c r="M48">
        <v>0</v>
      </c>
      <c r="P48">
        <v>1</v>
      </c>
      <c r="Q48" t="s">
        <v>295</v>
      </c>
      <c r="S48" t="str">
        <f>("Danger to self, Danger to others")</f>
        <v>Danger to self, Danger to others</v>
      </c>
      <c r="T48" t="s">
        <v>295</v>
      </c>
      <c r="V48">
        <v>1</v>
      </c>
      <c r="W48" t="s">
        <v>295</v>
      </c>
      <c r="Y48" t="str">
        <f>("Gravely disabled, Needs treatment")</f>
        <v>Gravely disabled, Needs treatment</v>
      </c>
      <c r="Z48" t="s">
        <v>295</v>
      </c>
      <c r="AB48">
        <v>0</v>
      </c>
      <c r="AH48" t="str">
        <f>("Duration Unspecified")</f>
        <v>Duration Unspecified</v>
      </c>
      <c r="AK48" t="str">
        <f>("Family, Mental Health Professional ")</f>
        <v xml:space="preserve">Family, Mental Health Professional </v>
      </c>
      <c r="AL48" t="s">
        <v>295</v>
      </c>
      <c r="AN48">
        <v>1</v>
      </c>
      <c r="AO48" t="s">
        <v>296</v>
      </c>
      <c r="AQ48">
        <v>1</v>
      </c>
      <c r="AR48" t="s">
        <v>296</v>
      </c>
      <c r="AT48">
        <v>0</v>
      </c>
      <c r="AW48" t="str">
        <f>("MD, Professional with unspecific qualifications")</f>
        <v>MD, Professional with unspecific qualifications</v>
      </c>
      <c r="AX48" t="s">
        <v>297</v>
      </c>
      <c r="AZ48">
        <v>1</v>
      </c>
      <c r="BA48" t="s">
        <v>298</v>
      </c>
      <c r="BC48">
        <v>0</v>
      </c>
      <c r="BF48" t="str">
        <f>("None")</f>
        <v>None</v>
      </c>
      <c r="BI48" t="str">
        <f>("Not Specified in the law")</f>
        <v>Not Specified in the law</v>
      </c>
      <c r="BL48">
        <v>0</v>
      </c>
    </row>
    <row r="49" spans="1:68" x14ac:dyDescent="0.35">
      <c r="A49" t="s">
        <v>299</v>
      </c>
      <c r="B49" s="1">
        <v>42948</v>
      </c>
      <c r="C49" s="1">
        <v>44012</v>
      </c>
      <c r="D49">
        <v>1</v>
      </c>
      <c r="E49" t="s">
        <v>300</v>
      </c>
      <c r="G49">
        <v>1</v>
      </c>
      <c r="H49" t="s">
        <v>300</v>
      </c>
      <c r="J49">
        <v>0</v>
      </c>
      <c r="M49">
        <v>0</v>
      </c>
      <c r="P49">
        <v>1</v>
      </c>
      <c r="Q49" t="s">
        <v>301</v>
      </c>
      <c r="S49" t="str">
        <f>("Danger to self, Danger to others, Danger to unborn child ")</f>
        <v xml:space="preserve">Danger to self, Danger to others, Danger to unborn child </v>
      </c>
      <c r="T49" t="s">
        <v>302</v>
      </c>
      <c r="V49">
        <v>1</v>
      </c>
      <c r="W49" t="s">
        <v>302</v>
      </c>
      <c r="Y49" t="str">
        <f>("Gravely disabled")</f>
        <v>Gravely disabled</v>
      </c>
      <c r="Z49" t="s">
        <v>302</v>
      </c>
      <c r="AB49">
        <v>0</v>
      </c>
      <c r="AH49" t="str">
        <f>("180 days")</f>
        <v>180 days</v>
      </c>
      <c r="AI49" t="s">
        <v>300</v>
      </c>
      <c r="AK49" t="str">
        <f>("Family, Designated staff at a treatment facility, Government Official")</f>
        <v>Family, Designated staff at a treatment facility, Government Official</v>
      </c>
      <c r="AL49" t="s">
        <v>303</v>
      </c>
      <c r="AN49">
        <v>1</v>
      </c>
      <c r="AO49" t="s">
        <v>304</v>
      </c>
      <c r="AQ49">
        <v>1</v>
      </c>
      <c r="AR49" t="s">
        <v>305</v>
      </c>
      <c r="AT49">
        <v>0</v>
      </c>
      <c r="AW49" t="str">
        <f>("MD, PA, Nurse Practitioner, Psychologist")</f>
        <v>MD, PA, Nurse Practitioner, Psychologist</v>
      </c>
      <c r="AX49" t="s">
        <v>306</v>
      </c>
      <c r="AZ49">
        <v>1</v>
      </c>
      <c r="BA49" t="s">
        <v>305</v>
      </c>
      <c r="BC49">
        <v>1</v>
      </c>
      <c r="BD49" t="s">
        <v>307</v>
      </c>
      <c r="BF49" t="str">
        <f>("Right to make a phone call,  Right to have visitors , Right to know procedure for requesting release ")</f>
        <v xml:space="preserve">Right to make a phone call,  Right to have visitors , Right to know procedure for requesting release </v>
      </c>
      <c r="BG49" t="s">
        <v>308</v>
      </c>
      <c r="BI49" t="str">
        <f>("Restrained ")</f>
        <v xml:space="preserve">Restrained </v>
      </c>
      <c r="BJ49" t="s">
        <v>308</v>
      </c>
      <c r="BL49">
        <v>1</v>
      </c>
      <c r="BM49" t="s">
        <v>307</v>
      </c>
      <c r="BO49">
        <v>1</v>
      </c>
      <c r="BP49" t="s">
        <v>307</v>
      </c>
    </row>
    <row r="50" spans="1:68" x14ac:dyDescent="0.35">
      <c r="A50" t="s">
        <v>299</v>
      </c>
      <c r="B50" s="1">
        <v>44013</v>
      </c>
      <c r="C50" s="1">
        <v>44043</v>
      </c>
      <c r="D50">
        <v>1</v>
      </c>
      <c r="E50" t="s">
        <v>300</v>
      </c>
      <c r="G50">
        <v>1</v>
      </c>
      <c r="H50" t="s">
        <v>300</v>
      </c>
      <c r="J50">
        <v>0</v>
      </c>
      <c r="M50">
        <v>0</v>
      </c>
      <c r="P50">
        <v>1</v>
      </c>
      <c r="Q50" t="s">
        <v>301</v>
      </c>
      <c r="S50" t="str">
        <f>("Danger to self, Danger to others, Danger to unborn child ")</f>
        <v xml:space="preserve">Danger to self, Danger to others, Danger to unborn child </v>
      </c>
      <c r="T50" t="s">
        <v>302</v>
      </c>
      <c r="V50">
        <v>1</v>
      </c>
      <c r="W50" t="s">
        <v>302</v>
      </c>
      <c r="Y50" t="str">
        <f>("Gravely disabled")</f>
        <v>Gravely disabled</v>
      </c>
      <c r="Z50" t="s">
        <v>302</v>
      </c>
      <c r="AB50">
        <v>0</v>
      </c>
      <c r="AH50" t="str">
        <f>("180 days")</f>
        <v>180 days</v>
      </c>
      <c r="AI50" t="s">
        <v>300</v>
      </c>
      <c r="AK50" t="str">
        <f>("Family, Designated staff at a treatment facility, Government Official")</f>
        <v>Family, Designated staff at a treatment facility, Government Official</v>
      </c>
      <c r="AL50" t="s">
        <v>303</v>
      </c>
      <c r="AN50">
        <v>1</v>
      </c>
      <c r="AO50" t="s">
        <v>304</v>
      </c>
      <c r="AQ50">
        <v>1</v>
      </c>
      <c r="AR50" t="s">
        <v>305</v>
      </c>
      <c r="AT50">
        <v>0</v>
      </c>
      <c r="AW50" t="str">
        <f>("MD, PA, Nurse Practitioner, Psychologist")</f>
        <v>MD, PA, Nurse Practitioner, Psychologist</v>
      </c>
      <c r="AX50" t="s">
        <v>306</v>
      </c>
      <c r="AZ50">
        <v>1</v>
      </c>
      <c r="BA50" t="s">
        <v>305</v>
      </c>
      <c r="BC50">
        <v>1</v>
      </c>
      <c r="BD50" t="s">
        <v>307</v>
      </c>
      <c r="BF50" t="str">
        <f>("Right to make a phone call,  Right to have visitors , Right to know procedure for requesting release ")</f>
        <v xml:space="preserve">Right to make a phone call,  Right to have visitors , Right to know procedure for requesting release </v>
      </c>
      <c r="BG50" t="s">
        <v>308</v>
      </c>
      <c r="BI50" t="str">
        <f>("Restrained ")</f>
        <v xml:space="preserve">Restrained </v>
      </c>
      <c r="BJ50" t="s">
        <v>308</v>
      </c>
      <c r="BL50">
        <v>1</v>
      </c>
      <c r="BM50" t="s">
        <v>307</v>
      </c>
      <c r="BO50">
        <v>1</v>
      </c>
      <c r="BP50" t="s">
        <v>307</v>
      </c>
    </row>
    <row r="51" spans="1:68" x14ac:dyDescent="0.35">
      <c r="A51" t="s">
        <v>299</v>
      </c>
      <c r="B51" s="1">
        <v>44044</v>
      </c>
      <c r="C51" s="1">
        <v>44317</v>
      </c>
      <c r="D51">
        <v>1</v>
      </c>
      <c r="E51" t="s">
        <v>300</v>
      </c>
      <c r="G51">
        <v>1</v>
      </c>
      <c r="H51" t="s">
        <v>300</v>
      </c>
      <c r="J51">
        <v>0</v>
      </c>
      <c r="M51">
        <v>0</v>
      </c>
      <c r="P51">
        <v>1</v>
      </c>
      <c r="Q51" t="s">
        <v>301</v>
      </c>
      <c r="S51" t="str">
        <f>("Danger to self, Danger to others, Danger to unborn child ")</f>
        <v xml:space="preserve">Danger to self, Danger to others, Danger to unborn child </v>
      </c>
      <c r="T51" t="s">
        <v>301</v>
      </c>
      <c r="V51">
        <v>1</v>
      </c>
      <c r="W51" t="s">
        <v>301</v>
      </c>
      <c r="Y51" t="str">
        <f>("Gravely disabled")</f>
        <v>Gravely disabled</v>
      </c>
      <c r="Z51" t="s">
        <v>301</v>
      </c>
      <c r="AB51">
        <v>0</v>
      </c>
      <c r="AH51" t="str">
        <f>("180 days")</f>
        <v>180 days</v>
      </c>
      <c r="AI51" t="s">
        <v>300</v>
      </c>
      <c r="AK51" t="str">
        <f>("Family, General Medicial Professional, Mental Health Professional , Designated staff at a treatment facility, Government Official")</f>
        <v>Family, General Medicial Professional, Mental Health Professional , Designated staff at a treatment facility, Government Official</v>
      </c>
      <c r="AL51" t="s">
        <v>309</v>
      </c>
      <c r="AN51">
        <v>1</v>
      </c>
      <c r="AO51" t="s">
        <v>304</v>
      </c>
      <c r="AQ51">
        <v>1</v>
      </c>
      <c r="AR51" t="s">
        <v>305</v>
      </c>
      <c r="AT51">
        <v>0</v>
      </c>
      <c r="AW51" t="str">
        <f>("MD, PA, Nurse Practitioner, Mental Health Professional")</f>
        <v>MD, PA, Nurse Practitioner, Mental Health Professional</v>
      </c>
      <c r="AX51" t="s">
        <v>309</v>
      </c>
      <c r="AZ51">
        <v>1</v>
      </c>
      <c r="BA51" t="s">
        <v>305</v>
      </c>
      <c r="BC51">
        <v>1</v>
      </c>
      <c r="BD51" t="s">
        <v>307</v>
      </c>
      <c r="BF51" t="str">
        <f>("Right to make a phone call,  Right to have visitors , Right to know procedure for requesting release ")</f>
        <v xml:space="preserve">Right to make a phone call,  Right to have visitors , Right to know procedure for requesting release </v>
      </c>
      <c r="BG51" t="s">
        <v>308</v>
      </c>
      <c r="BI51" t="str">
        <f>("Restrained ")</f>
        <v xml:space="preserve">Restrained </v>
      </c>
      <c r="BJ51" t="s">
        <v>310</v>
      </c>
      <c r="BL51">
        <v>1</v>
      </c>
      <c r="BM51" t="s">
        <v>307</v>
      </c>
      <c r="BO51">
        <v>1</v>
      </c>
      <c r="BP51" t="s">
        <v>307</v>
      </c>
    </row>
    <row r="52" spans="1:68" x14ac:dyDescent="0.35">
      <c r="A52" t="s">
        <v>311</v>
      </c>
      <c r="B52" s="1">
        <v>30498</v>
      </c>
      <c r="C52" s="1">
        <v>43646</v>
      </c>
      <c r="D52">
        <v>1</v>
      </c>
      <c r="E52" t="s">
        <v>312</v>
      </c>
      <c r="G52">
        <v>1</v>
      </c>
      <c r="H52" t="s">
        <v>312</v>
      </c>
      <c r="J52">
        <v>0</v>
      </c>
      <c r="M52">
        <v>0</v>
      </c>
      <c r="P52">
        <v>1</v>
      </c>
      <c r="Q52" t="s">
        <v>313</v>
      </c>
      <c r="S52" t="str">
        <f>("Danger to self, Danger to others")</f>
        <v>Danger to self, Danger to others</v>
      </c>
      <c r="T52" t="s">
        <v>314</v>
      </c>
      <c r="V52">
        <v>0</v>
      </c>
      <c r="AB52">
        <v>1</v>
      </c>
      <c r="AC52" t="s">
        <v>314</v>
      </c>
      <c r="AE52" t="str">
        <f>("Gravely disabled, Needs treatment, Capacity to seek treatment")</f>
        <v>Gravely disabled, Needs treatment, Capacity to seek treatment</v>
      </c>
      <c r="AF52" t="s">
        <v>314</v>
      </c>
      <c r="AH52" t="str">
        <f>("90 days")</f>
        <v>90 days</v>
      </c>
      <c r="AI52" t="s">
        <v>315</v>
      </c>
      <c r="AK52" t="str">
        <f>("Friend, Family, Government Official, Any interested person")</f>
        <v>Friend, Family, Government Official, Any interested person</v>
      </c>
      <c r="AL52" t="s">
        <v>316</v>
      </c>
      <c r="AN52">
        <v>1</v>
      </c>
      <c r="AO52" t="s">
        <v>315</v>
      </c>
      <c r="AQ52">
        <v>0</v>
      </c>
      <c r="AW52" t="str">
        <f>("Statute does not mention assessment  ")</f>
        <v xml:space="preserve">Statute does not mention assessment  </v>
      </c>
      <c r="AZ52">
        <v>0</v>
      </c>
      <c r="BC52">
        <v>0</v>
      </c>
      <c r="BF52" t="str">
        <f>("None")</f>
        <v>None</v>
      </c>
      <c r="BI52" t="str">
        <f>("Not Specified in the law")</f>
        <v>Not Specified in the law</v>
      </c>
      <c r="BL52">
        <v>0</v>
      </c>
    </row>
    <row r="53" spans="1:68" x14ac:dyDescent="0.35">
      <c r="A53" t="s">
        <v>311</v>
      </c>
      <c r="B53" s="1">
        <v>43647</v>
      </c>
      <c r="C53" s="1">
        <v>44317</v>
      </c>
      <c r="D53">
        <v>1</v>
      </c>
      <c r="E53" t="s">
        <v>312</v>
      </c>
      <c r="G53">
        <v>1</v>
      </c>
      <c r="H53" t="s">
        <v>312</v>
      </c>
      <c r="J53">
        <v>0</v>
      </c>
      <c r="M53">
        <v>0</v>
      </c>
      <c r="P53">
        <v>1</v>
      </c>
      <c r="Q53" t="s">
        <v>313</v>
      </c>
      <c r="S53" t="str">
        <f>("Danger to self, Danger to others")</f>
        <v>Danger to self, Danger to others</v>
      </c>
      <c r="T53" t="s">
        <v>314</v>
      </c>
      <c r="V53">
        <v>0</v>
      </c>
      <c r="AB53">
        <v>1</v>
      </c>
      <c r="AC53" t="s">
        <v>314</v>
      </c>
      <c r="AE53" t="str">
        <f>("Gravely disabled, Needs treatment, Capacity to seek treatment")</f>
        <v>Gravely disabled, Needs treatment, Capacity to seek treatment</v>
      </c>
      <c r="AF53" t="s">
        <v>314</v>
      </c>
      <c r="AH53" t="str">
        <f>("90 days")</f>
        <v>90 days</v>
      </c>
      <c r="AI53" t="s">
        <v>315</v>
      </c>
      <c r="AK53" t="str">
        <f>("Friend, Family, Government Official, Any interested person")</f>
        <v>Friend, Family, Government Official, Any interested person</v>
      </c>
      <c r="AL53" t="s">
        <v>317</v>
      </c>
      <c r="AN53">
        <v>1</v>
      </c>
      <c r="AO53" t="s">
        <v>315</v>
      </c>
      <c r="AQ53">
        <v>0</v>
      </c>
      <c r="AW53" t="str">
        <f>("Statute does not mention assessment  ")</f>
        <v xml:space="preserve">Statute does not mention assessment  </v>
      </c>
      <c r="AZ53">
        <v>1</v>
      </c>
      <c r="BA53" t="s">
        <v>315</v>
      </c>
      <c r="BC53">
        <v>0</v>
      </c>
      <c r="BF53" t="str">
        <f>("None")</f>
        <v>None</v>
      </c>
      <c r="BI53" t="str">
        <f>("Not Specified in the law")</f>
        <v>Not Specified in the law</v>
      </c>
      <c r="BL53">
        <v>0</v>
      </c>
    </row>
    <row r="54" spans="1:68" x14ac:dyDescent="0.35">
      <c r="A54" t="s">
        <v>318</v>
      </c>
      <c r="B54" s="1">
        <v>41879</v>
      </c>
      <c r="C54" s="1">
        <v>43339</v>
      </c>
      <c r="D54">
        <v>1</v>
      </c>
      <c r="E54" t="s">
        <v>319</v>
      </c>
      <c r="G54">
        <v>1</v>
      </c>
      <c r="H54" t="s">
        <v>319</v>
      </c>
      <c r="J54">
        <v>0</v>
      </c>
      <c r="M54">
        <v>0</v>
      </c>
      <c r="P54">
        <v>1</v>
      </c>
      <c r="Q54" t="s">
        <v>320</v>
      </c>
      <c r="S54" t="str">
        <f>("Danger to self, Danger to others")</f>
        <v>Danger to self, Danger to others</v>
      </c>
      <c r="T54" t="s">
        <v>320</v>
      </c>
      <c r="V54">
        <v>0</v>
      </c>
      <c r="AB54">
        <v>0</v>
      </c>
      <c r="AH54" t="str">
        <f>("30 days")</f>
        <v>30 days</v>
      </c>
      <c r="AI54" t="s">
        <v>321</v>
      </c>
      <c r="AK54" t="str">
        <f>("Law Enforcement, General Medicial Professional, Mental Health Professional , Any interested person")</f>
        <v>Law Enforcement, General Medicial Professional, Mental Health Professional , Any interested person</v>
      </c>
      <c r="AL54" t="s">
        <v>322</v>
      </c>
      <c r="AN54">
        <v>1</v>
      </c>
      <c r="AO54" t="s">
        <v>321</v>
      </c>
      <c r="AQ54">
        <v>1</v>
      </c>
      <c r="AR54" t="s">
        <v>323</v>
      </c>
      <c r="AT54">
        <v>0</v>
      </c>
      <c r="AW54" t="str">
        <f>("MD, RN, Mental Health Professional")</f>
        <v>MD, RN, Mental Health Professional</v>
      </c>
      <c r="AX54" t="s">
        <v>324</v>
      </c>
      <c r="AZ54">
        <v>1</v>
      </c>
      <c r="BA54" t="s">
        <v>325</v>
      </c>
      <c r="BC54">
        <v>1</v>
      </c>
      <c r="BD54" t="s">
        <v>321</v>
      </c>
      <c r="BF54" t="str">
        <f>("None")</f>
        <v>None</v>
      </c>
      <c r="BI54" t="str">
        <f>("Surgery")</f>
        <v>Surgery</v>
      </c>
      <c r="BJ54" t="s">
        <v>326</v>
      </c>
      <c r="BL54">
        <v>1</v>
      </c>
      <c r="BM54" t="s">
        <v>327</v>
      </c>
      <c r="BO54">
        <v>1</v>
      </c>
      <c r="BP54" t="s">
        <v>327</v>
      </c>
    </row>
    <row r="55" spans="1:68" x14ac:dyDescent="0.35">
      <c r="A55" t="s">
        <v>318</v>
      </c>
      <c r="B55" s="1">
        <v>43340</v>
      </c>
      <c r="C55" s="1">
        <v>44317</v>
      </c>
      <c r="D55">
        <v>1</v>
      </c>
      <c r="E55" t="s">
        <v>328</v>
      </c>
      <c r="G55">
        <v>1</v>
      </c>
      <c r="H55" t="s">
        <v>328</v>
      </c>
      <c r="J55">
        <v>0</v>
      </c>
      <c r="M55">
        <v>0</v>
      </c>
      <c r="P55">
        <v>1</v>
      </c>
      <c r="Q55" t="s">
        <v>320</v>
      </c>
      <c r="S55" t="str">
        <f>("Danger to self, Danger to others")</f>
        <v>Danger to self, Danger to others</v>
      </c>
      <c r="T55" t="s">
        <v>329</v>
      </c>
      <c r="V55">
        <v>0</v>
      </c>
      <c r="AB55">
        <v>0</v>
      </c>
      <c r="AH55" t="str">
        <f>("30 days")</f>
        <v>30 days</v>
      </c>
      <c r="AI55" t="s">
        <v>321</v>
      </c>
      <c r="AK55" t="str">
        <f>("Law Enforcement, General Medicial Professional, Mental Health Professional , Any interested person")</f>
        <v>Law Enforcement, General Medicial Professional, Mental Health Professional , Any interested person</v>
      </c>
      <c r="AL55" t="s">
        <v>322</v>
      </c>
      <c r="AN55">
        <v>1</v>
      </c>
      <c r="AO55" t="s">
        <v>321</v>
      </c>
      <c r="AQ55">
        <v>1</v>
      </c>
      <c r="AR55" t="s">
        <v>323</v>
      </c>
      <c r="AT55">
        <v>0</v>
      </c>
      <c r="AW55" t="str">
        <f>("MD, RN, Mental Health Professional")</f>
        <v>MD, RN, Mental Health Professional</v>
      </c>
      <c r="AX55" t="s">
        <v>324</v>
      </c>
      <c r="AZ55">
        <v>1</v>
      </c>
      <c r="BA55" t="s">
        <v>325</v>
      </c>
      <c r="BC55">
        <v>1</v>
      </c>
      <c r="BD55" t="s">
        <v>321</v>
      </c>
      <c r="BF55" t="str">
        <f>("None")</f>
        <v>None</v>
      </c>
      <c r="BI55" t="str">
        <f>("Surgery")</f>
        <v>Surgery</v>
      </c>
      <c r="BJ55" t="s">
        <v>326</v>
      </c>
      <c r="BL55">
        <v>1</v>
      </c>
      <c r="BM55" t="s">
        <v>330</v>
      </c>
      <c r="BO55">
        <v>1</v>
      </c>
      <c r="BP55" t="s">
        <v>330</v>
      </c>
    </row>
    <row r="56" spans="1:68" x14ac:dyDescent="0.35">
      <c r="A56" t="s">
        <v>331</v>
      </c>
      <c r="B56" s="1">
        <v>42917</v>
      </c>
      <c r="C56" s="1">
        <v>44317</v>
      </c>
      <c r="D56">
        <v>0</v>
      </c>
    </row>
    <row r="57" spans="1:68" x14ac:dyDescent="0.35">
      <c r="A57" t="s">
        <v>332</v>
      </c>
      <c r="B57" s="1">
        <v>39783</v>
      </c>
      <c r="C57" s="1">
        <v>43299</v>
      </c>
      <c r="D57">
        <v>1</v>
      </c>
      <c r="E57" t="s">
        <v>333</v>
      </c>
      <c r="G57">
        <v>0</v>
      </c>
      <c r="J57">
        <v>0</v>
      </c>
      <c r="M57">
        <v>1</v>
      </c>
      <c r="N57" t="s">
        <v>334</v>
      </c>
      <c r="P57">
        <v>1</v>
      </c>
      <c r="Q57" t="s">
        <v>335</v>
      </c>
      <c r="S57" t="str">
        <f>("Danger to self, Danger to others")</f>
        <v>Danger to self, Danger to others</v>
      </c>
      <c r="T57" t="s">
        <v>336</v>
      </c>
      <c r="V57">
        <v>1</v>
      </c>
      <c r="W57" t="s">
        <v>337</v>
      </c>
      <c r="Y57" t="str">
        <f>("Needs treatment")</f>
        <v>Needs treatment</v>
      </c>
      <c r="Z57" t="s">
        <v>337</v>
      </c>
      <c r="AB57">
        <v>1</v>
      </c>
      <c r="AC57" t="s">
        <v>334</v>
      </c>
      <c r="AE57" t="str">
        <f>("Gravely disabled")</f>
        <v>Gravely disabled</v>
      </c>
      <c r="AF57" t="s">
        <v>334</v>
      </c>
      <c r="AH57" t="str">
        <f>("Duration Unspecified")</f>
        <v>Duration Unspecified</v>
      </c>
      <c r="AK57" t="str">
        <f>("Law Enforcement, Any interested person")</f>
        <v>Law Enforcement, Any interested person</v>
      </c>
      <c r="AL57" t="s">
        <v>337</v>
      </c>
      <c r="AN57">
        <v>1</v>
      </c>
      <c r="AO57" t="s">
        <v>338</v>
      </c>
      <c r="AQ57">
        <v>1</v>
      </c>
      <c r="AR57" t="s">
        <v>339</v>
      </c>
      <c r="AT57">
        <v>0</v>
      </c>
      <c r="AW57" t="str">
        <f>("MD, RN, Mental Health Professional, Psychologist")</f>
        <v>MD, RN, Mental Health Professional, Psychologist</v>
      </c>
      <c r="AX57" t="s">
        <v>340</v>
      </c>
      <c r="AZ57">
        <v>1</v>
      </c>
      <c r="BA57" t="s">
        <v>341</v>
      </c>
      <c r="BC57">
        <v>1</v>
      </c>
      <c r="BD57" t="s">
        <v>337</v>
      </c>
      <c r="BF57" t="str">
        <f>("Right to make a phone call,  Right to have visitors ")</f>
        <v xml:space="preserve">Right to make a phone call,  Right to have visitors </v>
      </c>
      <c r="BG57" t="s">
        <v>342</v>
      </c>
      <c r="BI57" t="str">
        <f>("Receive medication ")</f>
        <v xml:space="preserve">Receive medication </v>
      </c>
      <c r="BJ57" t="s">
        <v>342</v>
      </c>
      <c r="BL57">
        <v>0</v>
      </c>
    </row>
    <row r="58" spans="1:68" x14ac:dyDescent="0.35">
      <c r="A58" t="s">
        <v>332</v>
      </c>
      <c r="B58" s="1">
        <v>43300</v>
      </c>
      <c r="C58" s="1">
        <v>44317</v>
      </c>
      <c r="D58">
        <v>1</v>
      </c>
      <c r="E58" t="s">
        <v>333</v>
      </c>
      <c r="G58">
        <v>0</v>
      </c>
      <c r="J58">
        <v>0</v>
      </c>
      <c r="M58">
        <v>1</v>
      </c>
      <c r="N58" t="s">
        <v>334</v>
      </c>
      <c r="P58">
        <v>1</v>
      </c>
      <c r="Q58" t="s">
        <v>335</v>
      </c>
      <c r="S58" t="str">
        <f>("Danger to self, Danger to others")</f>
        <v>Danger to self, Danger to others</v>
      </c>
      <c r="T58" t="s">
        <v>336</v>
      </c>
      <c r="V58">
        <v>1</v>
      </c>
      <c r="W58" t="s">
        <v>337</v>
      </c>
      <c r="Y58" t="str">
        <f>("Needs treatment")</f>
        <v>Needs treatment</v>
      </c>
      <c r="Z58" t="s">
        <v>337</v>
      </c>
      <c r="AB58">
        <v>1</v>
      </c>
      <c r="AC58" t="s">
        <v>334</v>
      </c>
      <c r="AE58" t="str">
        <f>("Gravely disabled")</f>
        <v>Gravely disabled</v>
      </c>
      <c r="AF58" t="s">
        <v>334</v>
      </c>
      <c r="AH58" t="str">
        <f>("Duration Unspecified")</f>
        <v>Duration Unspecified</v>
      </c>
      <c r="AK58" t="str">
        <f>("Law Enforcement, Any interested person")</f>
        <v>Law Enforcement, Any interested person</v>
      </c>
      <c r="AL58" t="s">
        <v>337</v>
      </c>
      <c r="AN58">
        <v>1</v>
      </c>
      <c r="AO58" t="s">
        <v>338</v>
      </c>
      <c r="AQ58">
        <v>1</v>
      </c>
      <c r="AR58" t="s">
        <v>339</v>
      </c>
      <c r="AT58">
        <v>0</v>
      </c>
      <c r="AW58" t="str">
        <f>("MD, RN, Mental Health Professional, Psychologist")</f>
        <v>MD, RN, Mental Health Professional, Psychologist</v>
      </c>
      <c r="AX58" t="s">
        <v>343</v>
      </c>
      <c r="AZ58">
        <v>1</v>
      </c>
      <c r="BA58" t="s">
        <v>341</v>
      </c>
      <c r="BC58">
        <v>1</v>
      </c>
      <c r="BD58" t="s">
        <v>337</v>
      </c>
      <c r="BF58" t="str">
        <f>("Right to make a phone call,  Right to have visitors ")</f>
        <v xml:space="preserve">Right to make a phone call,  Right to have visitors </v>
      </c>
      <c r="BG58" t="s">
        <v>342</v>
      </c>
      <c r="BI58" t="str">
        <f>("Receive medication ")</f>
        <v xml:space="preserve">Receive medication </v>
      </c>
      <c r="BJ58" t="s">
        <v>342</v>
      </c>
      <c r="BL58">
        <v>0</v>
      </c>
    </row>
    <row r="59" spans="1:68" x14ac:dyDescent="0.35">
      <c r="A59" t="s">
        <v>344</v>
      </c>
      <c r="B59" s="1">
        <v>43160</v>
      </c>
      <c r="C59" s="1">
        <v>44317</v>
      </c>
      <c r="D59">
        <v>0</v>
      </c>
    </row>
    <row r="60" spans="1:68" x14ac:dyDescent="0.35">
      <c r="A60" t="s">
        <v>345</v>
      </c>
      <c r="B60" s="1">
        <v>43160</v>
      </c>
      <c r="C60" s="1">
        <v>44317</v>
      </c>
      <c r="D60">
        <v>0</v>
      </c>
    </row>
    <row r="61" spans="1:68" x14ac:dyDescent="0.35">
      <c r="A61" t="s">
        <v>346</v>
      </c>
      <c r="B61" s="1">
        <v>43160</v>
      </c>
      <c r="C61" s="1">
        <v>44317</v>
      </c>
      <c r="D61">
        <v>0</v>
      </c>
    </row>
    <row r="62" spans="1:68" x14ac:dyDescent="0.35">
      <c r="A62" t="s">
        <v>347</v>
      </c>
      <c r="B62" s="1">
        <v>43160</v>
      </c>
      <c r="C62" s="1">
        <v>44317</v>
      </c>
      <c r="D62">
        <v>0</v>
      </c>
    </row>
    <row r="63" spans="1:68" x14ac:dyDescent="0.35">
      <c r="A63" t="s">
        <v>348</v>
      </c>
      <c r="B63" s="1">
        <v>43160</v>
      </c>
      <c r="C63" s="1">
        <v>44317</v>
      </c>
      <c r="D63">
        <v>0</v>
      </c>
    </row>
    <row r="64" spans="1:68" x14ac:dyDescent="0.35">
      <c r="A64" t="s">
        <v>349</v>
      </c>
      <c r="B64" s="1">
        <v>41437</v>
      </c>
      <c r="C64" s="1">
        <v>43738</v>
      </c>
      <c r="D64">
        <v>1</v>
      </c>
      <c r="E64" t="s">
        <v>350</v>
      </c>
      <c r="G64">
        <v>1</v>
      </c>
      <c r="H64" t="s">
        <v>351</v>
      </c>
      <c r="J64">
        <v>0</v>
      </c>
      <c r="M64">
        <v>0</v>
      </c>
      <c r="P64">
        <v>1</v>
      </c>
      <c r="Q64" t="s">
        <v>352</v>
      </c>
      <c r="S64" t="str">
        <f t="shared" ref="S64:S70" si="11">("Danger to self, Danger to others, Danger to property")</f>
        <v>Danger to self, Danger to others, Danger to property</v>
      </c>
      <c r="T64" t="s">
        <v>352</v>
      </c>
      <c r="V64">
        <v>0</v>
      </c>
      <c r="AB64">
        <v>1</v>
      </c>
      <c r="AC64" t="s">
        <v>353</v>
      </c>
      <c r="AE64" t="str">
        <f>("Gravely disabled")</f>
        <v>Gravely disabled</v>
      </c>
      <c r="AF64" t="s">
        <v>353</v>
      </c>
      <c r="AH64" t="str">
        <f>("180 days")</f>
        <v>180 days</v>
      </c>
      <c r="AI64" t="s">
        <v>351</v>
      </c>
      <c r="AK64" t="str">
        <f t="shared" ref="AK64:AK70" si="12">("Any interested person")</f>
        <v>Any interested person</v>
      </c>
      <c r="AL64" t="s">
        <v>354</v>
      </c>
      <c r="AN64">
        <v>1</v>
      </c>
      <c r="AO64" t="s">
        <v>355</v>
      </c>
      <c r="AQ64">
        <v>1</v>
      </c>
      <c r="AR64" t="s">
        <v>354</v>
      </c>
      <c r="AT64">
        <v>1</v>
      </c>
      <c r="AU64" t="s">
        <v>356</v>
      </c>
      <c r="AW64" t="str">
        <f>("MD, Psychologist")</f>
        <v>MD, Psychologist</v>
      </c>
      <c r="AX64" t="s">
        <v>356</v>
      </c>
      <c r="AZ64">
        <v>1</v>
      </c>
      <c r="BA64" t="s">
        <v>357</v>
      </c>
      <c r="BC64">
        <v>1</v>
      </c>
      <c r="BD64" t="s">
        <v>358</v>
      </c>
      <c r="BF64" t="str">
        <f>("None")</f>
        <v>None</v>
      </c>
      <c r="BI64" t="str">
        <f>("Restrained , Secluded ")</f>
        <v xml:space="preserve">Restrained , Secluded </v>
      </c>
      <c r="BJ64" t="s">
        <v>359</v>
      </c>
      <c r="BL64">
        <v>1</v>
      </c>
      <c r="BM64" t="s">
        <v>358</v>
      </c>
      <c r="BO64">
        <v>1</v>
      </c>
      <c r="BP64" t="s">
        <v>358</v>
      </c>
    </row>
    <row r="65" spans="1:68" x14ac:dyDescent="0.35">
      <c r="A65" t="s">
        <v>349</v>
      </c>
      <c r="B65" s="1">
        <v>43739</v>
      </c>
      <c r="C65" s="1">
        <v>43774</v>
      </c>
      <c r="D65">
        <v>1</v>
      </c>
      <c r="E65" t="s">
        <v>350</v>
      </c>
      <c r="G65">
        <v>1</v>
      </c>
      <c r="H65" t="s">
        <v>360</v>
      </c>
      <c r="J65">
        <v>0</v>
      </c>
      <c r="M65">
        <v>0</v>
      </c>
      <c r="P65">
        <v>1</v>
      </c>
      <c r="Q65" t="s">
        <v>361</v>
      </c>
      <c r="S65" t="str">
        <f t="shared" si="11"/>
        <v>Danger to self, Danger to others, Danger to property</v>
      </c>
      <c r="T65" t="s">
        <v>352</v>
      </c>
      <c r="V65">
        <v>0</v>
      </c>
      <c r="AB65">
        <v>1</v>
      </c>
      <c r="AC65" t="s">
        <v>353</v>
      </c>
      <c r="AE65" t="str">
        <f>("Gravely disabled, Needs treatment")</f>
        <v>Gravely disabled, Needs treatment</v>
      </c>
      <c r="AF65" t="s">
        <v>353</v>
      </c>
      <c r="AH65" t="str">
        <f>("180 days")</f>
        <v>180 days</v>
      </c>
      <c r="AI65" t="s">
        <v>351</v>
      </c>
      <c r="AK65" t="str">
        <f t="shared" si="12"/>
        <v>Any interested person</v>
      </c>
      <c r="AL65" t="s">
        <v>354</v>
      </c>
      <c r="AN65">
        <v>1</v>
      </c>
      <c r="AO65" t="s">
        <v>355</v>
      </c>
      <c r="AQ65">
        <v>1</v>
      </c>
      <c r="AR65" t="s">
        <v>362</v>
      </c>
      <c r="AT65">
        <v>1</v>
      </c>
      <c r="AU65" t="s">
        <v>362</v>
      </c>
      <c r="AW65" t="str">
        <f>("MD, PA, Nurse Practitioner, Practitioner with substance use expertise (explicitly trained in substance use treatment), Counselor/Social Worker, Mental Health Professional, Psychologist")</f>
        <v>MD, PA, Nurse Practitioner, Practitioner with substance use expertise (explicitly trained in substance use treatment), Counselor/Social Worker, Mental Health Professional, Psychologist</v>
      </c>
      <c r="AX65" t="s">
        <v>363</v>
      </c>
      <c r="AZ65">
        <v>1</v>
      </c>
      <c r="BA65" t="s">
        <v>357</v>
      </c>
      <c r="BC65">
        <v>1</v>
      </c>
      <c r="BD65" t="s">
        <v>358</v>
      </c>
      <c r="BF65" t="str">
        <f>("None")</f>
        <v>None</v>
      </c>
      <c r="BI65" t="str">
        <f>("Restrained , Secluded ")</f>
        <v xml:space="preserve">Restrained , Secluded </v>
      </c>
      <c r="BJ65" t="s">
        <v>364</v>
      </c>
      <c r="BL65">
        <v>1</v>
      </c>
      <c r="BM65" t="s">
        <v>358</v>
      </c>
      <c r="BO65">
        <v>1</v>
      </c>
      <c r="BP65" t="s">
        <v>358</v>
      </c>
    </row>
    <row r="66" spans="1:68" x14ac:dyDescent="0.35">
      <c r="A66" t="s">
        <v>349</v>
      </c>
      <c r="B66" s="1">
        <v>43775</v>
      </c>
      <c r="C66" s="1">
        <v>43830</v>
      </c>
      <c r="D66">
        <v>1</v>
      </c>
      <c r="E66" t="s">
        <v>350</v>
      </c>
      <c r="G66">
        <v>1</v>
      </c>
      <c r="H66" t="s">
        <v>360</v>
      </c>
      <c r="J66">
        <v>0</v>
      </c>
      <c r="M66">
        <v>0</v>
      </c>
      <c r="P66">
        <v>1</v>
      </c>
      <c r="Q66" t="s">
        <v>361</v>
      </c>
      <c r="S66" t="str">
        <f t="shared" si="11"/>
        <v>Danger to self, Danger to others, Danger to property</v>
      </c>
      <c r="T66" t="s">
        <v>352</v>
      </c>
      <c r="V66">
        <v>0</v>
      </c>
      <c r="AB66">
        <v>1</v>
      </c>
      <c r="AC66" t="s">
        <v>353</v>
      </c>
      <c r="AE66" t="str">
        <f>("Gravely disabled, Needs treatment")</f>
        <v>Gravely disabled, Needs treatment</v>
      </c>
      <c r="AF66" t="s">
        <v>353</v>
      </c>
      <c r="AH66" t="str">
        <f>("180 days")</f>
        <v>180 days</v>
      </c>
      <c r="AI66" t="s">
        <v>351</v>
      </c>
      <c r="AK66" t="str">
        <f t="shared" si="12"/>
        <v>Any interested person</v>
      </c>
      <c r="AL66" t="s">
        <v>354</v>
      </c>
      <c r="AN66">
        <v>1</v>
      </c>
      <c r="AO66" t="s">
        <v>355</v>
      </c>
      <c r="AQ66">
        <v>1</v>
      </c>
      <c r="AR66" t="s">
        <v>362</v>
      </c>
      <c r="AT66">
        <v>1</v>
      </c>
      <c r="AU66" t="s">
        <v>362</v>
      </c>
      <c r="AW66" t="str">
        <f>("MD, PA, Nurse Practitioner, Practitioner with substance use expertise (explicitly trained in substance use treatment), Counselor/Social Worker, Mental Health Professional, Psychologist")</f>
        <v>MD, PA, Nurse Practitioner, Practitioner with substance use expertise (explicitly trained in substance use treatment), Counselor/Social Worker, Mental Health Professional, Psychologist</v>
      </c>
      <c r="AX66" t="s">
        <v>365</v>
      </c>
      <c r="AZ66">
        <v>1</v>
      </c>
      <c r="BA66" t="s">
        <v>357</v>
      </c>
      <c r="BC66">
        <v>1</v>
      </c>
      <c r="BD66" t="s">
        <v>358</v>
      </c>
      <c r="BF66" t="str">
        <f>("None")</f>
        <v>None</v>
      </c>
      <c r="BI66" t="str">
        <f>("Restrained , Secluded ")</f>
        <v xml:space="preserve">Restrained , Secluded </v>
      </c>
      <c r="BJ66" t="s">
        <v>364</v>
      </c>
      <c r="BL66">
        <v>1</v>
      </c>
      <c r="BM66" t="s">
        <v>358</v>
      </c>
      <c r="BO66">
        <v>1</v>
      </c>
      <c r="BP66" t="s">
        <v>358</v>
      </c>
    </row>
    <row r="67" spans="1:68" x14ac:dyDescent="0.35">
      <c r="A67" t="s">
        <v>349</v>
      </c>
      <c r="B67" s="1">
        <v>43831</v>
      </c>
      <c r="C67" s="1">
        <v>44104</v>
      </c>
      <c r="D67">
        <v>1</v>
      </c>
      <c r="E67" t="s">
        <v>350</v>
      </c>
      <c r="G67">
        <v>1</v>
      </c>
      <c r="H67" t="s">
        <v>360</v>
      </c>
      <c r="J67">
        <v>0</v>
      </c>
      <c r="M67">
        <v>0</v>
      </c>
      <c r="P67">
        <v>1</v>
      </c>
      <c r="Q67" t="s">
        <v>361</v>
      </c>
      <c r="S67" t="str">
        <f t="shared" si="11"/>
        <v>Danger to self, Danger to others, Danger to property</v>
      </c>
      <c r="T67" t="s">
        <v>352</v>
      </c>
      <c r="V67">
        <v>0</v>
      </c>
      <c r="AB67">
        <v>1</v>
      </c>
      <c r="AC67" t="s">
        <v>353</v>
      </c>
      <c r="AE67" t="str">
        <f>("Gravely disabled, Needs treatment")</f>
        <v>Gravely disabled, Needs treatment</v>
      </c>
      <c r="AF67" t="s">
        <v>353</v>
      </c>
      <c r="AH67" t="str">
        <f>("180 days")</f>
        <v>180 days</v>
      </c>
      <c r="AI67" t="s">
        <v>351</v>
      </c>
      <c r="AK67" t="str">
        <f t="shared" si="12"/>
        <v>Any interested person</v>
      </c>
      <c r="AL67" t="s">
        <v>354</v>
      </c>
      <c r="AN67">
        <v>1</v>
      </c>
      <c r="AO67" t="s">
        <v>355</v>
      </c>
      <c r="AQ67">
        <v>1</v>
      </c>
      <c r="AR67" t="s">
        <v>362</v>
      </c>
      <c r="AT67">
        <v>1</v>
      </c>
      <c r="AU67" t="s">
        <v>362</v>
      </c>
      <c r="AW67" t="str">
        <f>("MD, PA, Nurse Practitioner, Practitioner with substance use expertise (explicitly trained in substance use treatment), Counselor/Social Worker, Mental Health Professional, Psychologist")</f>
        <v>MD, PA, Nurse Practitioner, Practitioner with substance use expertise (explicitly trained in substance use treatment), Counselor/Social Worker, Mental Health Professional, Psychologist</v>
      </c>
      <c r="AX67" t="s">
        <v>366</v>
      </c>
      <c r="AZ67">
        <v>1</v>
      </c>
      <c r="BA67" t="s">
        <v>357</v>
      </c>
      <c r="BC67">
        <v>1</v>
      </c>
      <c r="BD67" t="s">
        <v>358</v>
      </c>
      <c r="BF67" t="str">
        <f>("None")</f>
        <v>None</v>
      </c>
      <c r="BI67" t="str">
        <f>("Restrained , Secluded ")</f>
        <v xml:space="preserve">Restrained , Secluded </v>
      </c>
      <c r="BJ67" t="s">
        <v>364</v>
      </c>
      <c r="BL67">
        <v>1</v>
      </c>
      <c r="BM67" t="s">
        <v>358</v>
      </c>
      <c r="BO67">
        <v>1</v>
      </c>
      <c r="BP67" t="s">
        <v>358</v>
      </c>
    </row>
    <row r="68" spans="1:68" x14ac:dyDescent="0.35">
      <c r="A68" t="s">
        <v>349</v>
      </c>
      <c r="B68" s="1">
        <v>44105</v>
      </c>
      <c r="C68" s="1">
        <v>44317</v>
      </c>
      <c r="D68">
        <v>1</v>
      </c>
      <c r="E68" t="s">
        <v>350</v>
      </c>
      <c r="G68">
        <v>1</v>
      </c>
      <c r="H68" t="s">
        <v>360</v>
      </c>
      <c r="J68">
        <v>0</v>
      </c>
      <c r="M68">
        <v>0</v>
      </c>
      <c r="P68">
        <v>1</v>
      </c>
      <c r="Q68" t="s">
        <v>361</v>
      </c>
      <c r="S68" t="str">
        <f t="shared" si="11"/>
        <v>Danger to self, Danger to others, Danger to property</v>
      </c>
      <c r="T68" t="s">
        <v>352</v>
      </c>
      <c r="V68">
        <v>0</v>
      </c>
      <c r="AB68">
        <v>1</v>
      </c>
      <c r="AC68" t="s">
        <v>353</v>
      </c>
      <c r="AE68" t="str">
        <f>("Gravely disabled, Needs treatment")</f>
        <v>Gravely disabled, Needs treatment</v>
      </c>
      <c r="AF68" t="s">
        <v>353</v>
      </c>
      <c r="AH68" t="str">
        <f>("180 days")</f>
        <v>180 days</v>
      </c>
      <c r="AI68" t="s">
        <v>351</v>
      </c>
      <c r="AK68" t="str">
        <f t="shared" si="12"/>
        <v>Any interested person</v>
      </c>
      <c r="AL68" t="s">
        <v>354</v>
      </c>
      <c r="AN68">
        <v>1</v>
      </c>
      <c r="AO68" t="s">
        <v>355</v>
      </c>
      <c r="AQ68">
        <v>1</v>
      </c>
      <c r="AR68" t="s">
        <v>362</v>
      </c>
      <c r="AT68">
        <v>1</v>
      </c>
      <c r="AU68" t="s">
        <v>362</v>
      </c>
      <c r="AW68" t="str">
        <f>("MD, PA, Nurse Practitioner, Practitioner with substance use expertise (explicitly trained in substance use treatment), Counselor/Social Worker, Mental Health Professional, Psychologist")</f>
        <v>MD, PA, Nurse Practitioner, Practitioner with substance use expertise (explicitly trained in substance use treatment), Counselor/Social Worker, Mental Health Professional, Psychologist</v>
      </c>
      <c r="AX68" t="s">
        <v>367</v>
      </c>
      <c r="AY68" t="s">
        <v>368</v>
      </c>
      <c r="AZ68">
        <v>1</v>
      </c>
      <c r="BA68" t="s">
        <v>369</v>
      </c>
      <c r="BC68">
        <v>1</v>
      </c>
      <c r="BD68" t="s">
        <v>358</v>
      </c>
      <c r="BF68" t="str">
        <f>("None")</f>
        <v>None</v>
      </c>
      <c r="BI68" t="str">
        <f>("Restrained , Secluded ")</f>
        <v xml:space="preserve">Restrained , Secluded </v>
      </c>
      <c r="BJ68" t="s">
        <v>364</v>
      </c>
      <c r="BL68">
        <v>1</v>
      </c>
      <c r="BM68" t="s">
        <v>358</v>
      </c>
      <c r="BO68">
        <v>1</v>
      </c>
      <c r="BP68" t="s">
        <v>358</v>
      </c>
    </row>
    <row r="69" spans="1:68" x14ac:dyDescent="0.35">
      <c r="A69" t="s">
        <v>370</v>
      </c>
      <c r="B69" s="1">
        <v>42948</v>
      </c>
      <c r="C69" s="1">
        <v>43677</v>
      </c>
      <c r="D69">
        <v>1</v>
      </c>
      <c r="E69" t="s">
        <v>371</v>
      </c>
      <c r="G69">
        <v>0</v>
      </c>
      <c r="J69">
        <v>0</v>
      </c>
      <c r="M69">
        <v>1</v>
      </c>
      <c r="N69" t="s">
        <v>371</v>
      </c>
      <c r="P69">
        <v>1</v>
      </c>
      <c r="Q69" t="s">
        <v>372</v>
      </c>
      <c r="S69" t="str">
        <f t="shared" si="11"/>
        <v>Danger to self, Danger to others, Danger to property</v>
      </c>
      <c r="T69" t="s">
        <v>371</v>
      </c>
      <c r="V69">
        <v>0</v>
      </c>
      <c r="AB69">
        <v>1</v>
      </c>
      <c r="AC69" t="s">
        <v>373</v>
      </c>
      <c r="AE69" t="str">
        <f>("Gravely disabled")</f>
        <v>Gravely disabled</v>
      </c>
      <c r="AF69" t="s">
        <v>374</v>
      </c>
      <c r="AH69" t="str">
        <f>("90 days")</f>
        <v>90 days</v>
      </c>
      <c r="AI69" t="s">
        <v>375</v>
      </c>
      <c r="AK69" t="str">
        <f t="shared" si="12"/>
        <v>Any interested person</v>
      </c>
      <c r="AL69" t="s">
        <v>376</v>
      </c>
      <c r="AN69">
        <v>1</v>
      </c>
      <c r="AO69" t="s">
        <v>377</v>
      </c>
      <c r="AQ69">
        <v>1</v>
      </c>
      <c r="AR69" t="s">
        <v>378</v>
      </c>
      <c r="AT69">
        <v>0</v>
      </c>
      <c r="AW69" t="str">
        <f>("MD, RN, PA, Nurse Practitioner, Counselor/Social Worker, Psychologist, Psychiatrist")</f>
        <v>MD, RN, PA, Nurse Practitioner, Counselor/Social Worker, Psychologist, Psychiatrist</v>
      </c>
      <c r="AX69" t="s">
        <v>379</v>
      </c>
      <c r="AZ69">
        <v>1</v>
      </c>
      <c r="BA69" t="s">
        <v>380</v>
      </c>
      <c r="BC69">
        <v>1</v>
      </c>
      <c r="BD69" t="s">
        <v>375</v>
      </c>
      <c r="BF69" t="str">
        <f>("Right to make a phone call,  Right to have visitors ")</f>
        <v xml:space="preserve">Right to make a phone call,  Right to have visitors </v>
      </c>
      <c r="BG69" t="s">
        <v>381</v>
      </c>
      <c r="BI69" t="str">
        <f>("Receive medication ")</f>
        <v xml:space="preserve">Receive medication </v>
      </c>
      <c r="BJ69" t="s">
        <v>382</v>
      </c>
      <c r="BL69">
        <v>1</v>
      </c>
      <c r="BM69" t="s">
        <v>383</v>
      </c>
      <c r="BO69">
        <v>1</v>
      </c>
      <c r="BP69" t="s">
        <v>384</v>
      </c>
    </row>
    <row r="70" spans="1:68" x14ac:dyDescent="0.35">
      <c r="A70" t="s">
        <v>370</v>
      </c>
      <c r="B70" s="1">
        <v>43678</v>
      </c>
      <c r="C70" s="1">
        <v>44317</v>
      </c>
      <c r="D70">
        <v>1</v>
      </c>
      <c r="E70" t="s">
        <v>371</v>
      </c>
      <c r="G70">
        <v>0</v>
      </c>
      <c r="J70">
        <v>0</v>
      </c>
      <c r="M70">
        <v>1</v>
      </c>
      <c r="N70" t="s">
        <v>385</v>
      </c>
      <c r="P70">
        <v>1</v>
      </c>
      <c r="Q70" t="s">
        <v>386</v>
      </c>
      <c r="S70" t="str">
        <f t="shared" si="11"/>
        <v>Danger to self, Danger to others, Danger to property</v>
      </c>
      <c r="T70" t="s">
        <v>385</v>
      </c>
      <c r="V70">
        <v>0</v>
      </c>
      <c r="AB70">
        <v>1</v>
      </c>
      <c r="AC70" t="s">
        <v>387</v>
      </c>
      <c r="AE70" t="str">
        <f>("Gravely disabled, Needs treatment")</f>
        <v>Gravely disabled, Needs treatment</v>
      </c>
      <c r="AF70" t="s">
        <v>374</v>
      </c>
      <c r="AH70" t="str">
        <f>("90 days")</f>
        <v>90 days</v>
      </c>
      <c r="AI70" t="s">
        <v>375</v>
      </c>
      <c r="AK70" t="str">
        <f t="shared" si="12"/>
        <v>Any interested person</v>
      </c>
      <c r="AL70" t="s">
        <v>376</v>
      </c>
      <c r="AN70">
        <v>1</v>
      </c>
      <c r="AO70" t="s">
        <v>377</v>
      </c>
      <c r="AQ70">
        <v>1</v>
      </c>
      <c r="AR70" t="s">
        <v>378</v>
      </c>
      <c r="AT70">
        <v>0</v>
      </c>
      <c r="AW70" t="str">
        <f>("MD, RN, PA, Nurse Practitioner, Counselor/Social Worker, Psychologist, Psychiatrist")</f>
        <v>MD, RN, PA, Nurse Practitioner, Counselor/Social Worker, Psychologist, Psychiatrist</v>
      </c>
      <c r="AX70" t="s">
        <v>379</v>
      </c>
      <c r="AZ70">
        <v>1</v>
      </c>
      <c r="BA70" t="s">
        <v>380</v>
      </c>
      <c r="BC70">
        <v>1</v>
      </c>
      <c r="BD70" t="s">
        <v>375</v>
      </c>
      <c r="BF70" t="str">
        <f>("Right to make a phone call,  Right to have visitors ")</f>
        <v xml:space="preserve">Right to make a phone call,  Right to have visitors </v>
      </c>
      <c r="BG70" t="s">
        <v>381</v>
      </c>
      <c r="BI70" t="str">
        <f>("Receive medication ")</f>
        <v xml:space="preserve">Receive medication </v>
      </c>
      <c r="BJ70" t="s">
        <v>382</v>
      </c>
      <c r="BL70">
        <v>1</v>
      </c>
      <c r="BM70" t="s">
        <v>383</v>
      </c>
      <c r="BO70">
        <v>1</v>
      </c>
      <c r="BP70" t="s">
        <v>384</v>
      </c>
    </row>
    <row r="71" spans="1:68" x14ac:dyDescent="0.35">
      <c r="A71" t="s">
        <v>388</v>
      </c>
      <c r="B71" s="1">
        <v>43007</v>
      </c>
      <c r="C71" s="1">
        <v>43644</v>
      </c>
      <c r="D71">
        <v>1</v>
      </c>
      <c r="E71" t="s">
        <v>389</v>
      </c>
      <c r="G71">
        <v>1</v>
      </c>
      <c r="H71" t="s">
        <v>390</v>
      </c>
      <c r="J71">
        <v>0</v>
      </c>
      <c r="M71">
        <v>0</v>
      </c>
      <c r="P71">
        <v>1</v>
      </c>
      <c r="Q71" t="s">
        <v>391</v>
      </c>
      <c r="S71" t="str">
        <f>("Danger to self, Danger to others")</f>
        <v>Danger to self, Danger to others</v>
      </c>
      <c r="T71" t="s">
        <v>392</v>
      </c>
      <c r="V71">
        <v>1</v>
      </c>
      <c r="W71" t="s">
        <v>393</v>
      </c>
      <c r="Y71" t="str">
        <f>("Gravely disabled")</f>
        <v>Gravely disabled</v>
      </c>
      <c r="Z71" t="s">
        <v>393</v>
      </c>
      <c r="AB71">
        <v>0</v>
      </c>
      <c r="AH71" t="str">
        <f>("Duration Unspecified")</f>
        <v>Duration Unspecified</v>
      </c>
      <c r="AK71" t="str">
        <f>("Family")</f>
        <v>Family</v>
      </c>
      <c r="AL71" t="s">
        <v>390</v>
      </c>
      <c r="AN71">
        <v>1</v>
      </c>
      <c r="AO71" t="s">
        <v>394</v>
      </c>
      <c r="AQ71">
        <v>1</v>
      </c>
      <c r="AR71" t="s">
        <v>395</v>
      </c>
      <c r="AT71">
        <v>0</v>
      </c>
      <c r="AW71" t="str">
        <f>("MD, Practitioner with substance use expertise (explicitly trained in substance use treatment)")</f>
        <v>MD, Practitioner with substance use expertise (explicitly trained in substance use treatment)</v>
      </c>
      <c r="AX71" t="s">
        <v>395</v>
      </c>
      <c r="AZ71">
        <v>1</v>
      </c>
      <c r="BA71" t="s">
        <v>396</v>
      </c>
      <c r="BC71">
        <v>0</v>
      </c>
      <c r="BF71" t="str">
        <f>("None")</f>
        <v>None</v>
      </c>
      <c r="BI71" t="str">
        <f>("Not Specified in the law")</f>
        <v>Not Specified in the law</v>
      </c>
      <c r="BL71">
        <v>0</v>
      </c>
    </row>
    <row r="72" spans="1:68" x14ac:dyDescent="0.35">
      <c r="A72" t="s">
        <v>388</v>
      </c>
      <c r="B72" s="1">
        <v>43645</v>
      </c>
      <c r="C72" s="1">
        <v>44297</v>
      </c>
      <c r="D72">
        <v>1</v>
      </c>
      <c r="E72" t="s">
        <v>397</v>
      </c>
      <c r="G72">
        <v>1</v>
      </c>
      <c r="H72" t="s">
        <v>390</v>
      </c>
      <c r="J72">
        <v>0</v>
      </c>
      <c r="M72">
        <v>0</v>
      </c>
      <c r="P72">
        <v>1</v>
      </c>
      <c r="Q72" t="s">
        <v>398</v>
      </c>
      <c r="S72" t="str">
        <f>("Danger to self, Danger to others")</f>
        <v>Danger to self, Danger to others</v>
      </c>
      <c r="T72" t="s">
        <v>392</v>
      </c>
      <c r="V72">
        <v>1</v>
      </c>
      <c r="W72" t="s">
        <v>393</v>
      </c>
      <c r="Y72" t="str">
        <f>("Gravely disabled")</f>
        <v>Gravely disabled</v>
      </c>
      <c r="Z72" t="s">
        <v>393</v>
      </c>
      <c r="AB72">
        <v>0</v>
      </c>
      <c r="AH72" t="str">
        <f>("Duration Unspecified")</f>
        <v>Duration Unspecified</v>
      </c>
      <c r="AK72" t="str">
        <f>("Family")</f>
        <v>Family</v>
      </c>
      <c r="AL72" t="s">
        <v>390</v>
      </c>
      <c r="AN72">
        <v>1</v>
      </c>
      <c r="AO72" t="s">
        <v>399</v>
      </c>
      <c r="AQ72">
        <v>1</v>
      </c>
      <c r="AR72" t="s">
        <v>395</v>
      </c>
      <c r="AT72">
        <v>0</v>
      </c>
      <c r="AW72" t="str">
        <f>("MD, Practitioner with substance use expertise (explicitly trained in substance use treatment)")</f>
        <v>MD, Practitioner with substance use expertise (explicitly trained in substance use treatment)</v>
      </c>
      <c r="AX72" t="s">
        <v>395</v>
      </c>
      <c r="AZ72">
        <v>1</v>
      </c>
      <c r="BA72" t="s">
        <v>396</v>
      </c>
      <c r="BC72">
        <v>0</v>
      </c>
      <c r="BF72" t="str">
        <f>("None")</f>
        <v>None</v>
      </c>
      <c r="BI72" t="str">
        <f>("Not Specified in the law")</f>
        <v>Not Specified in the law</v>
      </c>
      <c r="BL72">
        <v>0</v>
      </c>
    </row>
    <row r="73" spans="1:68" x14ac:dyDescent="0.35">
      <c r="A73" t="s">
        <v>388</v>
      </c>
      <c r="B73" s="1">
        <v>44298</v>
      </c>
      <c r="C73" s="1">
        <v>44317</v>
      </c>
      <c r="D73">
        <v>1</v>
      </c>
      <c r="E73" t="s">
        <v>400</v>
      </c>
      <c r="G73">
        <v>1</v>
      </c>
      <c r="H73" t="s">
        <v>390</v>
      </c>
      <c r="J73">
        <v>0</v>
      </c>
      <c r="M73">
        <v>0</v>
      </c>
      <c r="P73">
        <v>1</v>
      </c>
      <c r="Q73" t="s">
        <v>398</v>
      </c>
      <c r="S73" t="str">
        <f>("Danger to self, Danger to others")</f>
        <v>Danger to self, Danger to others</v>
      </c>
      <c r="T73" t="s">
        <v>392</v>
      </c>
      <c r="V73">
        <v>1</v>
      </c>
      <c r="W73" t="s">
        <v>393</v>
      </c>
      <c r="Y73" t="str">
        <f>("Gravely disabled")</f>
        <v>Gravely disabled</v>
      </c>
      <c r="Z73" t="s">
        <v>393</v>
      </c>
      <c r="AB73">
        <v>0</v>
      </c>
      <c r="AH73" t="str">
        <f>("180 days")</f>
        <v>180 days</v>
      </c>
      <c r="AI73" t="s">
        <v>396</v>
      </c>
      <c r="AK73" t="str">
        <f>("Family")</f>
        <v>Family</v>
      </c>
      <c r="AL73" t="s">
        <v>390</v>
      </c>
      <c r="AN73">
        <v>1</v>
      </c>
      <c r="AO73" t="s">
        <v>399</v>
      </c>
      <c r="AQ73">
        <v>1</v>
      </c>
      <c r="AR73" t="s">
        <v>395</v>
      </c>
      <c r="AT73">
        <v>0</v>
      </c>
      <c r="AW73" t="str">
        <f>("MD, Practitioner with substance use expertise (explicitly trained in substance use treatment)")</f>
        <v>MD, Practitioner with substance use expertise (explicitly trained in substance use treatment)</v>
      </c>
      <c r="AX73" t="s">
        <v>401</v>
      </c>
      <c r="AZ73">
        <v>1</v>
      </c>
      <c r="BA73" t="s">
        <v>396</v>
      </c>
      <c r="BC73">
        <v>0</v>
      </c>
      <c r="BF73" t="str">
        <f>("None")</f>
        <v>None</v>
      </c>
      <c r="BI73" t="str">
        <f>("Not Specified in the law")</f>
        <v>Not Specified in the law</v>
      </c>
      <c r="BL73">
        <v>0</v>
      </c>
    </row>
    <row r="74" spans="1:68" x14ac:dyDescent="0.35">
      <c r="A74" t="s">
        <v>402</v>
      </c>
      <c r="B74" s="1">
        <v>43040</v>
      </c>
      <c r="C74" s="1">
        <v>43769</v>
      </c>
      <c r="D74">
        <v>1</v>
      </c>
      <c r="E74" t="s">
        <v>403</v>
      </c>
      <c r="G74">
        <v>1</v>
      </c>
      <c r="H74" t="s">
        <v>404</v>
      </c>
      <c r="J74">
        <v>0</v>
      </c>
      <c r="M74">
        <v>0</v>
      </c>
      <c r="P74">
        <v>1</v>
      </c>
      <c r="Q74" t="s">
        <v>405</v>
      </c>
      <c r="S74" t="str">
        <f>("Danger to self, Danger to others")</f>
        <v>Danger to self, Danger to others</v>
      </c>
      <c r="T74" t="s">
        <v>406</v>
      </c>
      <c r="V74">
        <v>0</v>
      </c>
      <c r="AB74">
        <v>1</v>
      </c>
      <c r="AC74" t="s">
        <v>406</v>
      </c>
      <c r="AE74" t="str">
        <f>("Gravely disabled")</f>
        <v>Gravely disabled</v>
      </c>
      <c r="AF74" t="s">
        <v>406</v>
      </c>
      <c r="AH74" t="str">
        <f>("90 days")</f>
        <v>90 days</v>
      </c>
      <c r="AI74" t="s">
        <v>407</v>
      </c>
      <c r="AJ74" t="s">
        <v>408</v>
      </c>
      <c r="AK74" t="str">
        <f>("Family, Law Enforcement, Mental Health Professional , Government Official")</f>
        <v>Family, Law Enforcement, Mental Health Professional , Government Official</v>
      </c>
      <c r="AL74" t="s">
        <v>409</v>
      </c>
      <c r="AN74">
        <v>1</v>
      </c>
      <c r="AO74" t="s">
        <v>404</v>
      </c>
      <c r="AQ74">
        <v>1</v>
      </c>
      <c r="AR74" t="s">
        <v>410</v>
      </c>
      <c r="AT74">
        <v>0</v>
      </c>
      <c r="AW74" t="str">
        <f>("MD, PA, Nurse Practitioner, Practitioner with substance use expertise (explicitly trained in substance use treatment), Counselor/Social Worker, Mental Health Professional, Psychologist, Psychiatrist")</f>
        <v>MD, PA, Nurse Practitioner, Practitioner with substance use expertise (explicitly trained in substance use treatment), Counselor/Social Worker, Mental Health Professional, Psychologist, Psychiatrist</v>
      </c>
      <c r="AX74" t="s">
        <v>411</v>
      </c>
      <c r="AZ74">
        <v>1</v>
      </c>
      <c r="BA74" t="s">
        <v>412</v>
      </c>
      <c r="BC74">
        <v>1</v>
      </c>
      <c r="BD74" t="s">
        <v>404</v>
      </c>
      <c r="BF74" t="str">
        <f>("Right to make a phone call,  Right to have visitors ")</f>
        <v xml:space="preserve">Right to make a phone call,  Right to have visitors </v>
      </c>
      <c r="BG74" t="s">
        <v>413</v>
      </c>
      <c r="BI74" t="str">
        <f>("Receive medication , Restrained , Secluded ")</f>
        <v xml:space="preserve">Receive medication , Restrained , Secluded </v>
      </c>
      <c r="BJ74" t="s">
        <v>414</v>
      </c>
      <c r="BL74">
        <v>0</v>
      </c>
    </row>
    <row r="75" spans="1:68" x14ac:dyDescent="0.35">
      <c r="A75" t="s">
        <v>402</v>
      </c>
      <c r="B75" s="1">
        <v>43770</v>
      </c>
      <c r="C75" s="1">
        <v>44317</v>
      </c>
      <c r="D75">
        <v>1</v>
      </c>
      <c r="E75" t="s">
        <v>403</v>
      </c>
      <c r="G75">
        <v>1</v>
      </c>
      <c r="H75" t="s">
        <v>404</v>
      </c>
      <c r="J75">
        <v>0</v>
      </c>
      <c r="M75">
        <v>0</v>
      </c>
      <c r="P75">
        <v>1</v>
      </c>
      <c r="Q75" t="s">
        <v>415</v>
      </c>
      <c r="S75" t="str">
        <f>("Danger to self, Danger to others")</f>
        <v>Danger to self, Danger to others</v>
      </c>
      <c r="T75" t="s">
        <v>406</v>
      </c>
      <c r="V75">
        <v>0</v>
      </c>
      <c r="AB75">
        <v>1</v>
      </c>
      <c r="AC75" t="s">
        <v>406</v>
      </c>
      <c r="AE75" t="str">
        <f>("Gravely disabled")</f>
        <v>Gravely disabled</v>
      </c>
      <c r="AF75" t="s">
        <v>406</v>
      </c>
      <c r="AH75" t="str">
        <f>("90 days")</f>
        <v>90 days</v>
      </c>
      <c r="AI75" t="s">
        <v>407</v>
      </c>
      <c r="AJ75" t="s">
        <v>408</v>
      </c>
      <c r="AK75" t="str">
        <f>("Family, Law Enforcement, Mental Health Professional , Government Official")</f>
        <v>Family, Law Enforcement, Mental Health Professional , Government Official</v>
      </c>
      <c r="AL75" t="s">
        <v>409</v>
      </c>
      <c r="AN75">
        <v>1</v>
      </c>
      <c r="AO75" t="s">
        <v>404</v>
      </c>
      <c r="AQ75">
        <v>1</v>
      </c>
      <c r="AR75" t="s">
        <v>410</v>
      </c>
      <c r="AT75">
        <v>0</v>
      </c>
      <c r="AW75" t="str">
        <f>("MD, PA, Nurse Practitioner, Practitioner with substance use expertise (explicitly trained in substance use treatment), Counselor/Social Worker, Mental Health Professional, Psychologist, Psychiatrist")</f>
        <v>MD, PA, Nurse Practitioner, Practitioner with substance use expertise (explicitly trained in substance use treatment), Counselor/Social Worker, Mental Health Professional, Psychologist, Psychiatrist</v>
      </c>
      <c r="AX75" t="s">
        <v>411</v>
      </c>
      <c r="AZ75">
        <v>1</v>
      </c>
      <c r="BA75" t="s">
        <v>412</v>
      </c>
      <c r="BC75">
        <v>1</v>
      </c>
      <c r="BD75" t="s">
        <v>404</v>
      </c>
      <c r="BF75" t="str">
        <f>("Right to make a phone call,  Right to have visitors ")</f>
        <v xml:space="preserve">Right to make a phone call,  Right to have visitors </v>
      </c>
      <c r="BG75" t="s">
        <v>413</v>
      </c>
      <c r="BI75" t="str">
        <f>("Receive medication , Restrained , Secluded ")</f>
        <v xml:space="preserve">Receive medication , Restrained , Secluded </v>
      </c>
      <c r="BJ75" t="s">
        <v>414</v>
      </c>
      <c r="BL75">
        <v>0</v>
      </c>
    </row>
    <row r="76" spans="1:68" x14ac:dyDescent="0.35">
      <c r="A76" t="s">
        <v>416</v>
      </c>
      <c r="B76" s="1">
        <v>43160</v>
      </c>
      <c r="C76" s="1">
        <v>44317</v>
      </c>
      <c r="D76">
        <v>0</v>
      </c>
    </row>
    <row r="77" spans="1:68" x14ac:dyDescent="0.35">
      <c r="A77" t="s">
        <v>417</v>
      </c>
      <c r="B77" s="1">
        <v>35248</v>
      </c>
      <c r="C77" s="1">
        <v>43576</v>
      </c>
      <c r="D77">
        <v>0</v>
      </c>
    </row>
    <row r="78" spans="1:68" x14ac:dyDescent="0.35">
      <c r="A78" t="s">
        <v>417</v>
      </c>
      <c r="B78" s="1">
        <v>43577</v>
      </c>
      <c r="C78" s="1">
        <v>44317</v>
      </c>
      <c r="D78">
        <v>0</v>
      </c>
      <c r="F78" t="s">
        <v>418</v>
      </c>
    </row>
    <row r="79" spans="1:68" x14ac:dyDescent="0.35">
      <c r="A79" t="s">
        <v>419</v>
      </c>
      <c r="B79" s="1">
        <v>35619</v>
      </c>
      <c r="C79" s="1">
        <v>44317</v>
      </c>
      <c r="D79">
        <v>0</v>
      </c>
    </row>
    <row r="80" spans="1:68" x14ac:dyDescent="0.35">
      <c r="A80" t="s">
        <v>420</v>
      </c>
      <c r="B80" s="1">
        <v>38506</v>
      </c>
      <c r="C80" s="1">
        <v>44317</v>
      </c>
      <c r="D80">
        <v>1</v>
      </c>
      <c r="E80" t="s">
        <v>421</v>
      </c>
      <c r="G80">
        <v>1</v>
      </c>
      <c r="H80" t="s">
        <v>422</v>
      </c>
      <c r="J80">
        <v>0</v>
      </c>
      <c r="M80">
        <v>0</v>
      </c>
      <c r="P80">
        <v>1</v>
      </c>
      <c r="Q80" t="s">
        <v>423</v>
      </c>
      <c r="S80" t="str">
        <f>("Danger to self, Danger to others")</f>
        <v>Danger to self, Danger to others</v>
      </c>
      <c r="T80" t="s">
        <v>424</v>
      </c>
      <c r="V80">
        <v>1</v>
      </c>
      <c r="W80" t="s">
        <v>422</v>
      </c>
      <c r="Y80" t="str">
        <f>("Needs treatment")</f>
        <v>Needs treatment</v>
      </c>
      <c r="Z80" t="s">
        <v>422</v>
      </c>
      <c r="AB80">
        <v>1</v>
      </c>
      <c r="AC80" t="s">
        <v>425</v>
      </c>
      <c r="AD80" t="s">
        <v>426</v>
      </c>
      <c r="AE80" t="str">
        <f>("Needs treatment, Capacity to seek treatment")</f>
        <v>Needs treatment, Capacity to seek treatment</v>
      </c>
      <c r="AF80" t="s">
        <v>425</v>
      </c>
      <c r="AH80" t="str">
        <f>("90 days")</f>
        <v>90 days</v>
      </c>
      <c r="AI80" t="s">
        <v>427</v>
      </c>
      <c r="AK80" t="str">
        <f>("Designated staff at a treatment facility, Any interested person")</f>
        <v>Designated staff at a treatment facility, Any interested person</v>
      </c>
      <c r="AL80" t="s">
        <v>422</v>
      </c>
      <c r="AN80">
        <v>1</v>
      </c>
      <c r="AO80" t="s">
        <v>428</v>
      </c>
      <c r="AQ80">
        <v>1</v>
      </c>
      <c r="AR80" t="s">
        <v>422</v>
      </c>
      <c r="AT80">
        <v>1</v>
      </c>
      <c r="AU80" t="s">
        <v>422</v>
      </c>
      <c r="AW80" t="str">
        <f>("MD, Professional with unspecific qualifications")</f>
        <v>MD, Professional with unspecific qualifications</v>
      </c>
      <c r="AX80" t="s">
        <v>422</v>
      </c>
      <c r="AZ80">
        <v>1</v>
      </c>
      <c r="BA80" t="s">
        <v>422</v>
      </c>
      <c r="BC80">
        <v>1</v>
      </c>
      <c r="BD80" t="s">
        <v>429</v>
      </c>
      <c r="BF80" t="str">
        <f>("None")</f>
        <v>None</v>
      </c>
      <c r="BI80" t="str">
        <f>("Not Specified in the law")</f>
        <v>Not Specified in the law</v>
      </c>
      <c r="BL80">
        <v>1</v>
      </c>
      <c r="BM80" t="s">
        <v>429</v>
      </c>
      <c r="BO80">
        <v>1</v>
      </c>
      <c r="BP80" t="s">
        <v>429</v>
      </c>
    </row>
    <row r="81" spans="1:69" x14ac:dyDescent="0.35">
      <c r="A81" t="s">
        <v>430</v>
      </c>
      <c r="B81" s="1">
        <v>42917</v>
      </c>
      <c r="C81" s="1">
        <v>44317</v>
      </c>
      <c r="D81">
        <v>1</v>
      </c>
      <c r="E81" t="s">
        <v>431</v>
      </c>
      <c r="G81">
        <v>1</v>
      </c>
      <c r="H81" t="s">
        <v>431</v>
      </c>
      <c r="J81">
        <v>0</v>
      </c>
      <c r="M81">
        <v>0</v>
      </c>
      <c r="P81">
        <v>1</v>
      </c>
      <c r="Q81" t="s">
        <v>432</v>
      </c>
      <c r="S81" t="str">
        <f>("Danger to self, Danger to others, Danger to unborn child ")</f>
        <v xml:space="preserve">Danger to self, Danger to others, Danger to unborn child </v>
      </c>
      <c r="T81" t="s">
        <v>431</v>
      </c>
      <c r="V81">
        <v>1</v>
      </c>
      <c r="W81" t="s">
        <v>431</v>
      </c>
      <c r="Y81" t="str">
        <f>("Gravely disabled")</f>
        <v>Gravely disabled</v>
      </c>
      <c r="Z81" t="s">
        <v>431</v>
      </c>
      <c r="AB81">
        <v>1</v>
      </c>
      <c r="AC81" t="s">
        <v>431</v>
      </c>
      <c r="AE81" t="str">
        <f>("Gravely disabled")</f>
        <v>Gravely disabled</v>
      </c>
      <c r="AF81" t="s">
        <v>431</v>
      </c>
      <c r="AH81" t="str">
        <f>("90 days")</f>
        <v>90 days</v>
      </c>
      <c r="AI81" t="s">
        <v>433</v>
      </c>
      <c r="AK81" t="str">
        <f>("Family, General Medicial Professional, Designated staff at a treatment facility, Any interested person")</f>
        <v>Family, General Medicial Professional, Designated staff at a treatment facility, Any interested person</v>
      </c>
      <c r="AL81" t="s">
        <v>431</v>
      </c>
      <c r="AN81">
        <v>1</v>
      </c>
      <c r="AO81" t="s">
        <v>434</v>
      </c>
      <c r="AQ81">
        <v>1</v>
      </c>
      <c r="AR81" t="s">
        <v>435</v>
      </c>
      <c r="AT81">
        <v>0</v>
      </c>
      <c r="AW81" t="str">
        <f>("MD, Practitioner with substance use expertise (explicitly trained in substance use treatment), Mental Health Professional")</f>
        <v>MD, Practitioner with substance use expertise (explicitly trained in substance use treatment), Mental Health Professional</v>
      </c>
      <c r="AX81" t="s">
        <v>435</v>
      </c>
      <c r="AZ81">
        <v>1</v>
      </c>
      <c r="BA81" t="s">
        <v>436</v>
      </c>
      <c r="BC81">
        <v>1</v>
      </c>
      <c r="BD81" t="s">
        <v>433</v>
      </c>
      <c r="BF81" t="str">
        <f>("None")</f>
        <v>None</v>
      </c>
      <c r="BI81" t="str">
        <f>("Not Specified in the law")</f>
        <v>Not Specified in the law</v>
      </c>
      <c r="BL81">
        <v>1</v>
      </c>
      <c r="BM81" t="s">
        <v>437</v>
      </c>
      <c r="BO81">
        <v>1</v>
      </c>
      <c r="BP81" t="s">
        <v>433</v>
      </c>
    </row>
    <row r="82" spans="1:69" x14ac:dyDescent="0.35">
      <c r="A82" t="s">
        <v>438</v>
      </c>
      <c r="B82" s="1">
        <v>42195</v>
      </c>
      <c r="C82" s="1">
        <v>44317</v>
      </c>
      <c r="D82">
        <v>1</v>
      </c>
      <c r="E82" t="s">
        <v>439</v>
      </c>
      <c r="G82">
        <v>0</v>
      </c>
      <c r="J82">
        <v>0</v>
      </c>
      <c r="M82">
        <v>1</v>
      </c>
      <c r="N82" t="s">
        <v>439</v>
      </c>
      <c r="P82">
        <v>1</v>
      </c>
      <c r="Q82" t="s">
        <v>440</v>
      </c>
      <c r="S82" t="str">
        <f>("Danger to self, Danger to others")</f>
        <v>Danger to self, Danger to others</v>
      </c>
      <c r="T82" t="s">
        <v>440</v>
      </c>
      <c r="V82">
        <v>1</v>
      </c>
      <c r="W82" t="s">
        <v>440</v>
      </c>
      <c r="Y82" t="str">
        <f>("Needs treatment")</f>
        <v>Needs treatment</v>
      </c>
      <c r="Z82" t="s">
        <v>440</v>
      </c>
      <c r="AB82">
        <v>0</v>
      </c>
      <c r="AH82" t="str">
        <f>("90 days")</f>
        <v>90 days</v>
      </c>
      <c r="AI82" t="s">
        <v>441</v>
      </c>
      <c r="AK82" t="str">
        <f>("Family, Law Enforcement, General Medicial Professional, Mental Health Professional , Designated staff at a treatment facility, Government Official")</f>
        <v>Family, Law Enforcement, General Medicial Professional, Mental Health Professional , Designated staff at a treatment facility, Government Official</v>
      </c>
      <c r="AL82" t="s">
        <v>442</v>
      </c>
      <c r="AN82">
        <v>1</v>
      </c>
      <c r="AO82" t="s">
        <v>440</v>
      </c>
      <c r="AQ82">
        <v>1</v>
      </c>
      <c r="AR82" t="s">
        <v>443</v>
      </c>
      <c r="AT82">
        <v>0</v>
      </c>
      <c r="AW82" t="str">
        <f>("MD, Psychologist")</f>
        <v>MD, Psychologist</v>
      </c>
      <c r="AX82" t="s">
        <v>443</v>
      </c>
      <c r="AZ82">
        <v>1</v>
      </c>
      <c r="BA82" t="s">
        <v>444</v>
      </c>
      <c r="BC82">
        <v>1</v>
      </c>
      <c r="BD82" t="s">
        <v>445</v>
      </c>
      <c r="BF82" t="str">
        <f>("Right to make a phone call,  Right to have visitors ")</f>
        <v xml:space="preserve">Right to make a phone call,  Right to have visitors </v>
      </c>
      <c r="BG82" t="s">
        <v>446</v>
      </c>
      <c r="BI82" t="str">
        <f>("Restrained , Secluded ")</f>
        <v xml:space="preserve">Restrained , Secluded </v>
      </c>
      <c r="BJ82" t="s">
        <v>447</v>
      </c>
      <c r="BL82">
        <v>1</v>
      </c>
      <c r="BM82" t="s">
        <v>445</v>
      </c>
      <c r="BO82">
        <v>1</v>
      </c>
      <c r="BP82" t="s">
        <v>445</v>
      </c>
    </row>
    <row r="83" spans="1:69" x14ac:dyDescent="0.35">
      <c r="A83" t="s">
        <v>448</v>
      </c>
      <c r="B83" s="1">
        <v>42174</v>
      </c>
      <c r="C83" s="1">
        <v>44317</v>
      </c>
      <c r="D83">
        <v>1</v>
      </c>
      <c r="E83" t="s">
        <v>449</v>
      </c>
      <c r="G83">
        <v>1</v>
      </c>
      <c r="H83" t="s">
        <v>449</v>
      </c>
      <c r="J83">
        <v>0</v>
      </c>
      <c r="M83">
        <v>0</v>
      </c>
      <c r="P83">
        <v>1</v>
      </c>
      <c r="Q83" t="s">
        <v>450</v>
      </c>
      <c r="S83" t="str">
        <f>("Danger to self, Danger to others")</f>
        <v>Danger to self, Danger to others</v>
      </c>
      <c r="T83" t="s">
        <v>451</v>
      </c>
      <c r="V83">
        <v>0</v>
      </c>
      <c r="AB83">
        <v>1</v>
      </c>
      <c r="AC83" t="s">
        <v>452</v>
      </c>
      <c r="AE83" t="str">
        <f>("Gravely disabled, Capacity to seek treatment")</f>
        <v>Gravely disabled, Capacity to seek treatment</v>
      </c>
      <c r="AF83" t="s">
        <v>451</v>
      </c>
      <c r="AH83" t="str">
        <f>("90 days")</f>
        <v>90 days</v>
      </c>
      <c r="AI83" t="s">
        <v>453</v>
      </c>
      <c r="AK83" t="str">
        <f>("Government Official, Any interested person")</f>
        <v>Government Official, Any interested person</v>
      </c>
      <c r="AL83" t="s">
        <v>451</v>
      </c>
      <c r="AN83">
        <v>1</v>
      </c>
      <c r="AO83" t="s">
        <v>454</v>
      </c>
      <c r="AQ83">
        <v>1</v>
      </c>
      <c r="AR83" t="s">
        <v>455</v>
      </c>
      <c r="AT83">
        <v>0</v>
      </c>
      <c r="AW83" t="str">
        <f>("MD")</f>
        <v>MD</v>
      </c>
      <c r="AX83" t="s">
        <v>456</v>
      </c>
      <c r="AZ83">
        <v>1</v>
      </c>
      <c r="BA83" t="s">
        <v>457</v>
      </c>
      <c r="BC83">
        <v>1</v>
      </c>
      <c r="BD83" t="s">
        <v>458</v>
      </c>
      <c r="BF83" t="str">
        <f>("None")</f>
        <v>None</v>
      </c>
      <c r="BI83" t="str">
        <f>("Not Specified in the law")</f>
        <v>Not Specified in the law</v>
      </c>
      <c r="BL83">
        <v>1</v>
      </c>
      <c r="BM83" t="s">
        <v>458</v>
      </c>
      <c r="BO83">
        <v>1</v>
      </c>
      <c r="BP83" t="s">
        <v>458</v>
      </c>
    </row>
    <row r="84" spans="1:69" x14ac:dyDescent="0.35">
      <c r="A84" t="s">
        <v>459</v>
      </c>
      <c r="B84" s="1">
        <v>42864</v>
      </c>
      <c r="C84" s="1">
        <v>44317</v>
      </c>
      <c r="D84">
        <v>0</v>
      </c>
    </row>
    <row r="85" spans="1:69" x14ac:dyDescent="0.35">
      <c r="A85" t="s">
        <v>460</v>
      </c>
      <c r="B85" s="1">
        <v>41821</v>
      </c>
      <c r="C85" s="1">
        <v>44317</v>
      </c>
      <c r="D85">
        <v>1</v>
      </c>
      <c r="E85" t="s">
        <v>461</v>
      </c>
      <c r="G85">
        <v>0</v>
      </c>
      <c r="J85">
        <v>0</v>
      </c>
      <c r="M85">
        <v>1</v>
      </c>
      <c r="N85" t="s">
        <v>462</v>
      </c>
      <c r="P85">
        <v>1</v>
      </c>
      <c r="Q85" t="s">
        <v>463</v>
      </c>
      <c r="S85" t="str">
        <f>("Danger to self, Danger to others")</f>
        <v>Danger to self, Danger to others</v>
      </c>
      <c r="T85" t="s">
        <v>464</v>
      </c>
      <c r="V85">
        <v>1</v>
      </c>
      <c r="W85" t="s">
        <v>465</v>
      </c>
      <c r="Y85" t="str">
        <f>("Gravely disabled")</f>
        <v>Gravely disabled</v>
      </c>
      <c r="Z85" t="s">
        <v>465</v>
      </c>
      <c r="AB85">
        <v>0</v>
      </c>
      <c r="AH85" t="str">
        <f>("90 days")</f>
        <v>90 days</v>
      </c>
      <c r="AI85" t="s">
        <v>466</v>
      </c>
      <c r="AK85" t="str">
        <f>("Friend, Family, Law Enforcement, General Medicial Professional, Mental Health Professional , Designated staff at a treatment facility, Any interested person")</f>
        <v>Friend, Family, Law Enforcement, General Medicial Professional, Mental Health Professional , Designated staff at a treatment facility, Any interested person</v>
      </c>
      <c r="AL85" t="s">
        <v>467</v>
      </c>
      <c r="AN85">
        <v>1</v>
      </c>
      <c r="AO85" t="s">
        <v>468</v>
      </c>
      <c r="AQ85">
        <v>1</v>
      </c>
      <c r="AR85" t="s">
        <v>469</v>
      </c>
      <c r="AT85">
        <v>0</v>
      </c>
      <c r="AW85" t="str">
        <f>("MD, Psychiatrist")</f>
        <v>MD, Psychiatrist</v>
      </c>
      <c r="AX85" t="s">
        <v>470</v>
      </c>
      <c r="AZ85">
        <v>1</v>
      </c>
      <c r="BA85" t="s">
        <v>471</v>
      </c>
      <c r="BC85">
        <v>1</v>
      </c>
      <c r="BD85" t="s">
        <v>472</v>
      </c>
      <c r="BF85" t="str">
        <f>("Right to make a phone call,  Right to have visitors ")</f>
        <v xml:space="preserve">Right to make a phone call,  Right to have visitors </v>
      </c>
      <c r="BG85" t="s">
        <v>473</v>
      </c>
      <c r="BI85" t="str">
        <f>("Receive medication , Restrained ")</f>
        <v xml:space="preserve">Receive medication , Restrained </v>
      </c>
      <c r="BJ85" t="s">
        <v>474</v>
      </c>
      <c r="BK85" t="s">
        <v>475</v>
      </c>
      <c r="BL85">
        <v>1</v>
      </c>
      <c r="BM85" t="s">
        <v>472</v>
      </c>
      <c r="BO85">
        <v>1</v>
      </c>
      <c r="BP85" t="s">
        <v>472</v>
      </c>
    </row>
    <row r="86" spans="1:69" x14ac:dyDescent="0.35">
      <c r="A86" t="s">
        <v>476</v>
      </c>
      <c r="B86" s="1">
        <v>42552</v>
      </c>
      <c r="C86" s="1">
        <v>44012</v>
      </c>
      <c r="D86">
        <v>1</v>
      </c>
      <c r="E86" t="s">
        <v>477</v>
      </c>
      <c r="G86">
        <v>0</v>
      </c>
      <c r="J86">
        <v>0</v>
      </c>
      <c r="M86">
        <v>1</v>
      </c>
      <c r="N86" t="s">
        <v>478</v>
      </c>
      <c r="P86">
        <v>1</v>
      </c>
      <c r="Q86" t="s">
        <v>479</v>
      </c>
      <c r="S86" t="str">
        <f>("Danger to self, Danger to others")</f>
        <v>Danger to self, Danger to others</v>
      </c>
      <c r="T86" t="s">
        <v>479</v>
      </c>
      <c r="V86">
        <v>0</v>
      </c>
      <c r="AB86">
        <v>1</v>
      </c>
      <c r="AC86" t="s">
        <v>479</v>
      </c>
      <c r="AE86" t="str">
        <f t="shared" ref="AE86:AE95" si="13">("Gravely disabled")</f>
        <v>Gravely disabled</v>
      </c>
      <c r="AF86" t="s">
        <v>480</v>
      </c>
      <c r="AH86" t="str">
        <f>("30 days")</f>
        <v>30 days</v>
      </c>
      <c r="AI86" t="s">
        <v>481</v>
      </c>
      <c r="AK86" t="str">
        <f>("Individual who can initiate commitment not specified in the law")</f>
        <v>Individual who can initiate commitment not specified in the law</v>
      </c>
      <c r="AN86">
        <v>1</v>
      </c>
      <c r="AO86" t="s">
        <v>482</v>
      </c>
      <c r="AQ86">
        <v>1</v>
      </c>
      <c r="AR86" t="s">
        <v>483</v>
      </c>
      <c r="AT86">
        <v>0</v>
      </c>
      <c r="AW86" t="str">
        <f>("Mental Health Professional, Psychologist, Psychiatrist")</f>
        <v>Mental Health Professional, Psychologist, Psychiatrist</v>
      </c>
      <c r="AX86" t="s">
        <v>484</v>
      </c>
      <c r="AZ86">
        <v>1</v>
      </c>
      <c r="BA86" t="s">
        <v>482</v>
      </c>
      <c r="BC86">
        <v>0</v>
      </c>
      <c r="BF86" t="str">
        <f>("None")</f>
        <v>None</v>
      </c>
      <c r="BI86" t="str">
        <f>("Not Specified in the law")</f>
        <v>Not Specified in the law</v>
      </c>
      <c r="BL86">
        <v>1</v>
      </c>
      <c r="BM86" t="s">
        <v>485</v>
      </c>
      <c r="BO86">
        <v>1</v>
      </c>
      <c r="BP86" t="s">
        <v>485</v>
      </c>
    </row>
    <row r="87" spans="1:69" x14ac:dyDescent="0.35">
      <c r="A87" t="s">
        <v>476</v>
      </c>
      <c r="B87" s="1">
        <v>44013</v>
      </c>
      <c r="C87" s="1">
        <v>44317</v>
      </c>
      <c r="D87">
        <v>1</v>
      </c>
      <c r="E87" t="s">
        <v>477</v>
      </c>
      <c r="G87">
        <v>0</v>
      </c>
      <c r="J87">
        <v>0</v>
      </c>
      <c r="M87">
        <v>1</v>
      </c>
      <c r="N87" t="s">
        <v>478</v>
      </c>
      <c r="P87">
        <v>1</v>
      </c>
      <c r="Q87" t="s">
        <v>479</v>
      </c>
      <c r="S87" t="str">
        <f>("Danger to self, Danger to others")</f>
        <v>Danger to self, Danger to others</v>
      </c>
      <c r="T87" t="s">
        <v>479</v>
      </c>
      <c r="V87">
        <v>0</v>
      </c>
      <c r="AB87">
        <v>1</v>
      </c>
      <c r="AC87" t="s">
        <v>479</v>
      </c>
      <c r="AE87" t="str">
        <f t="shared" si="13"/>
        <v>Gravely disabled</v>
      </c>
      <c r="AF87" t="s">
        <v>480</v>
      </c>
      <c r="AH87" t="str">
        <f>("30 days")</f>
        <v>30 days</v>
      </c>
      <c r="AI87" t="s">
        <v>481</v>
      </c>
      <c r="AK87" t="str">
        <f>("Individual who can initiate commitment not specified in the law")</f>
        <v>Individual who can initiate commitment not specified in the law</v>
      </c>
      <c r="AN87">
        <v>1</v>
      </c>
      <c r="AO87" t="s">
        <v>482</v>
      </c>
      <c r="AQ87">
        <v>1</v>
      </c>
      <c r="AR87" t="s">
        <v>483</v>
      </c>
      <c r="AT87">
        <v>0</v>
      </c>
      <c r="AW87" t="str">
        <f>("Mental Health Professional, Psychologist, Psychiatrist")</f>
        <v>Mental Health Professional, Psychologist, Psychiatrist</v>
      </c>
      <c r="AX87" t="s">
        <v>484</v>
      </c>
      <c r="AZ87">
        <v>1</v>
      </c>
      <c r="BA87" t="s">
        <v>482</v>
      </c>
      <c r="BC87">
        <v>0</v>
      </c>
      <c r="BF87" t="str">
        <f>("None")</f>
        <v>None</v>
      </c>
      <c r="BI87" t="str">
        <f>("Not Specified in the law")</f>
        <v>Not Specified in the law</v>
      </c>
      <c r="BL87">
        <v>1</v>
      </c>
      <c r="BM87" t="s">
        <v>485</v>
      </c>
      <c r="BO87">
        <v>1</v>
      </c>
      <c r="BP87" t="s">
        <v>485</v>
      </c>
    </row>
    <row r="88" spans="1:69" x14ac:dyDescent="0.35">
      <c r="A88" t="s">
        <v>486</v>
      </c>
      <c r="B88" s="1">
        <v>42922</v>
      </c>
      <c r="C88" s="1">
        <v>43190</v>
      </c>
      <c r="D88">
        <v>1</v>
      </c>
      <c r="E88" t="s">
        <v>487</v>
      </c>
      <c r="G88">
        <v>1</v>
      </c>
      <c r="H88" t="s">
        <v>487</v>
      </c>
      <c r="J88">
        <v>0</v>
      </c>
      <c r="M88">
        <v>0</v>
      </c>
      <c r="P88">
        <v>1</v>
      </c>
      <c r="Q88" t="s">
        <v>487</v>
      </c>
      <c r="S88" t="str">
        <f>("Danger to self")</f>
        <v>Danger to self</v>
      </c>
      <c r="T88" t="s">
        <v>487</v>
      </c>
      <c r="V88">
        <v>0</v>
      </c>
      <c r="AB88">
        <v>1</v>
      </c>
      <c r="AC88" t="s">
        <v>487</v>
      </c>
      <c r="AE88" t="str">
        <f t="shared" si="13"/>
        <v>Gravely disabled</v>
      </c>
      <c r="AF88" t="s">
        <v>487</v>
      </c>
      <c r="AH88" t="str">
        <f t="shared" ref="AH88:AH95" si="14">("14 days")</f>
        <v>14 days</v>
      </c>
      <c r="AI88" t="s">
        <v>487</v>
      </c>
      <c r="AK88" t="str">
        <f>("Government Official")</f>
        <v>Government Official</v>
      </c>
      <c r="AL88" t="s">
        <v>488</v>
      </c>
      <c r="AN88">
        <v>1</v>
      </c>
      <c r="AO88" t="s">
        <v>487</v>
      </c>
      <c r="AQ88">
        <v>1</v>
      </c>
      <c r="AR88" t="s">
        <v>489</v>
      </c>
      <c r="AT88">
        <v>0</v>
      </c>
      <c r="AW88" t="str">
        <f>("MD, RN, PA, Mental Health Professional")</f>
        <v>MD, RN, PA, Mental Health Professional</v>
      </c>
      <c r="AX88" t="s">
        <v>487</v>
      </c>
      <c r="AZ88">
        <v>1</v>
      </c>
      <c r="BA88" t="s">
        <v>487</v>
      </c>
      <c r="BC88">
        <v>0</v>
      </c>
      <c r="BF88" t="str">
        <f>("None")</f>
        <v>None</v>
      </c>
      <c r="BI88" t="str">
        <f>("Not Specified in the law")</f>
        <v>Not Specified in the law</v>
      </c>
      <c r="BL88">
        <v>1</v>
      </c>
      <c r="BM88" t="s">
        <v>487</v>
      </c>
      <c r="BO88">
        <v>1</v>
      </c>
      <c r="BP88" t="s">
        <v>487</v>
      </c>
    </row>
    <row r="89" spans="1:69" x14ac:dyDescent="0.35">
      <c r="A89" t="s">
        <v>486</v>
      </c>
      <c r="B89" s="1">
        <v>43191</v>
      </c>
      <c r="C89" s="1">
        <v>43257</v>
      </c>
      <c r="D89">
        <v>1</v>
      </c>
      <c r="E89" t="s">
        <v>490</v>
      </c>
      <c r="G89">
        <v>1</v>
      </c>
      <c r="H89" t="s">
        <v>490</v>
      </c>
      <c r="J89">
        <v>0</v>
      </c>
      <c r="M89">
        <v>0</v>
      </c>
      <c r="P89">
        <v>1</v>
      </c>
      <c r="Q89" t="s">
        <v>491</v>
      </c>
      <c r="S89" t="str">
        <f t="shared" ref="S89:S95" si="15">("Danger to self, Danger to others, Danger to property")</f>
        <v>Danger to self, Danger to others, Danger to property</v>
      </c>
      <c r="T89" t="s">
        <v>492</v>
      </c>
      <c r="V89">
        <v>0</v>
      </c>
      <c r="AB89">
        <v>1</v>
      </c>
      <c r="AC89" t="s">
        <v>492</v>
      </c>
      <c r="AE89" t="str">
        <f t="shared" si="13"/>
        <v>Gravely disabled</v>
      </c>
      <c r="AF89" t="s">
        <v>492</v>
      </c>
      <c r="AH89" t="str">
        <f t="shared" si="14"/>
        <v>14 days</v>
      </c>
      <c r="AI89" t="s">
        <v>493</v>
      </c>
      <c r="AK89" t="str">
        <f t="shared" ref="AK89:AK95" si="16">("Family, Mental Health Professional ")</f>
        <v xml:space="preserve">Family, Mental Health Professional </v>
      </c>
      <c r="AL89" t="s">
        <v>494</v>
      </c>
      <c r="AN89">
        <v>1</v>
      </c>
      <c r="AO89" t="s">
        <v>495</v>
      </c>
      <c r="AQ89">
        <v>1</v>
      </c>
      <c r="AR89" t="s">
        <v>496</v>
      </c>
      <c r="AT89">
        <v>0</v>
      </c>
      <c r="AW89" t="str">
        <f>("MD, PA, Nurse Practitioner, Counselor/Social Worker, Mental Health Professional, Psychologist, Psychiatrist, Psychiatric RN")</f>
        <v>MD, PA, Nurse Practitioner, Counselor/Social Worker, Mental Health Professional, Psychologist, Psychiatrist, Psychiatric RN</v>
      </c>
      <c r="AX89" t="s">
        <v>497</v>
      </c>
      <c r="AZ89">
        <v>1</v>
      </c>
      <c r="BA89" t="s">
        <v>493</v>
      </c>
      <c r="BC89">
        <v>0</v>
      </c>
      <c r="BF89" t="str">
        <f>("Right to make a phone call, Right to know procedure for requesting release ")</f>
        <v xml:space="preserve">Right to make a phone call, Right to know procedure for requesting release </v>
      </c>
      <c r="BG89" t="s">
        <v>498</v>
      </c>
      <c r="BI89" t="str">
        <f>("Not Specified in the law")</f>
        <v>Not Specified in the law</v>
      </c>
      <c r="BL89">
        <v>1</v>
      </c>
      <c r="BM89" t="s">
        <v>499</v>
      </c>
      <c r="BO89">
        <v>1</v>
      </c>
      <c r="BP89" t="s">
        <v>500</v>
      </c>
    </row>
    <row r="90" spans="1:69" x14ac:dyDescent="0.35">
      <c r="A90" t="s">
        <v>486</v>
      </c>
      <c r="B90" s="1">
        <v>43258</v>
      </c>
      <c r="C90" s="1">
        <v>43281</v>
      </c>
      <c r="D90">
        <v>1</v>
      </c>
      <c r="E90" t="s">
        <v>490</v>
      </c>
      <c r="G90">
        <v>1</v>
      </c>
      <c r="H90" t="s">
        <v>490</v>
      </c>
      <c r="J90">
        <v>0</v>
      </c>
      <c r="M90">
        <v>0</v>
      </c>
      <c r="P90">
        <v>1</v>
      </c>
      <c r="Q90" t="s">
        <v>491</v>
      </c>
      <c r="S90" t="str">
        <f t="shared" si="15"/>
        <v>Danger to self, Danger to others, Danger to property</v>
      </c>
      <c r="T90" t="s">
        <v>492</v>
      </c>
      <c r="V90">
        <v>0</v>
      </c>
      <c r="AB90">
        <v>1</v>
      </c>
      <c r="AC90" t="s">
        <v>492</v>
      </c>
      <c r="AE90" t="str">
        <f t="shared" si="13"/>
        <v>Gravely disabled</v>
      </c>
      <c r="AF90" t="s">
        <v>492</v>
      </c>
      <c r="AH90" t="str">
        <f t="shared" si="14"/>
        <v>14 days</v>
      </c>
      <c r="AI90" t="s">
        <v>493</v>
      </c>
      <c r="AK90" t="str">
        <f t="shared" si="16"/>
        <v xml:space="preserve">Family, Mental Health Professional </v>
      </c>
      <c r="AL90" t="s">
        <v>494</v>
      </c>
      <c r="AN90">
        <v>1</v>
      </c>
      <c r="AO90" t="s">
        <v>495</v>
      </c>
      <c r="AQ90">
        <v>1</v>
      </c>
      <c r="AR90" t="s">
        <v>496</v>
      </c>
      <c r="AT90">
        <v>0</v>
      </c>
      <c r="AW90" t="str">
        <f>("MD, PA, Nurse Practitioner, Counselor/Social Worker, Mental Health Professional, Psychologist, Psychiatrist, Psychiatric RN")</f>
        <v>MD, PA, Nurse Practitioner, Counselor/Social Worker, Mental Health Professional, Psychologist, Psychiatrist, Psychiatric RN</v>
      </c>
      <c r="AX90" t="s">
        <v>497</v>
      </c>
      <c r="AZ90">
        <v>1</v>
      </c>
      <c r="BA90" t="s">
        <v>493</v>
      </c>
      <c r="BC90">
        <v>0</v>
      </c>
      <c r="BF90" t="str">
        <f>("Right to make a phone call, Right to know procedure for requesting release ")</f>
        <v xml:space="preserve">Right to make a phone call, Right to know procedure for requesting release </v>
      </c>
      <c r="BG90" t="s">
        <v>498</v>
      </c>
      <c r="BI90" t="str">
        <f>("Not Specified in the law")</f>
        <v>Not Specified in the law</v>
      </c>
      <c r="BL90">
        <v>1</v>
      </c>
      <c r="BM90" t="s">
        <v>499</v>
      </c>
      <c r="BO90">
        <v>1</v>
      </c>
      <c r="BP90" t="s">
        <v>500</v>
      </c>
    </row>
    <row r="91" spans="1:69" x14ac:dyDescent="0.35">
      <c r="A91" t="s">
        <v>486</v>
      </c>
      <c r="B91" s="1">
        <v>43282</v>
      </c>
      <c r="C91" s="1">
        <v>43673</v>
      </c>
      <c r="D91">
        <v>1</v>
      </c>
      <c r="E91" t="s">
        <v>490</v>
      </c>
      <c r="G91">
        <v>1</v>
      </c>
      <c r="H91" t="s">
        <v>490</v>
      </c>
      <c r="J91">
        <v>0</v>
      </c>
      <c r="M91">
        <v>0</v>
      </c>
      <c r="P91">
        <v>1</v>
      </c>
      <c r="Q91" t="s">
        <v>491</v>
      </c>
      <c r="S91" t="str">
        <f t="shared" si="15"/>
        <v>Danger to self, Danger to others, Danger to property</v>
      </c>
      <c r="T91" t="s">
        <v>492</v>
      </c>
      <c r="V91">
        <v>0</v>
      </c>
      <c r="AB91">
        <v>1</v>
      </c>
      <c r="AC91" t="s">
        <v>492</v>
      </c>
      <c r="AE91" t="str">
        <f t="shared" si="13"/>
        <v>Gravely disabled</v>
      </c>
      <c r="AF91" t="s">
        <v>492</v>
      </c>
      <c r="AH91" t="str">
        <f t="shared" si="14"/>
        <v>14 days</v>
      </c>
      <c r="AI91" t="s">
        <v>493</v>
      </c>
      <c r="AK91" t="str">
        <f t="shared" si="16"/>
        <v xml:space="preserve">Family, Mental Health Professional </v>
      </c>
      <c r="AL91" t="s">
        <v>501</v>
      </c>
      <c r="AN91">
        <v>1</v>
      </c>
      <c r="AO91" t="s">
        <v>495</v>
      </c>
      <c r="AQ91">
        <v>1</v>
      </c>
      <c r="AR91" t="s">
        <v>496</v>
      </c>
      <c r="AT91">
        <v>0</v>
      </c>
      <c r="AW91" t="s">
        <v>502</v>
      </c>
      <c r="AX91" t="s">
        <v>497</v>
      </c>
      <c r="AZ91">
        <v>1</v>
      </c>
      <c r="BA91" t="s">
        <v>493</v>
      </c>
      <c r="BC91">
        <v>1</v>
      </c>
      <c r="BD91" t="s">
        <v>503</v>
      </c>
      <c r="BF91" t="str">
        <f>("Right to make a phone call,  Right to have visitors ")</f>
        <v xml:space="preserve">Right to make a phone call,  Right to have visitors </v>
      </c>
      <c r="BG91" t="s">
        <v>504</v>
      </c>
      <c r="BI91" t="str">
        <f t="shared" ref="BI91:BI98" si="17">("Receive medication ")</f>
        <v xml:space="preserve">Receive medication </v>
      </c>
      <c r="BJ91" t="s">
        <v>498</v>
      </c>
      <c r="BL91">
        <v>1</v>
      </c>
      <c r="BM91" t="s">
        <v>499</v>
      </c>
      <c r="BO91">
        <v>1</v>
      </c>
      <c r="BP91" t="s">
        <v>500</v>
      </c>
    </row>
    <row r="92" spans="1:69" x14ac:dyDescent="0.35">
      <c r="A92" t="s">
        <v>486</v>
      </c>
      <c r="B92" s="1">
        <v>43674</v>
      </c>
      <c r="C92" s="1">
        <v>43830</v>
      </c>
      <c r="D92">
        <v>1</v>
      </c>
      <c r="E92" t="s">
        <v>490</v>
      </c>
      <c r="G92">
        <v>1</v>
      </c>
      <c r="H92" t="s">
        <v>490</v>
      </c>
      <c r="J92">
        <v>0</v>
      </c>
      <c r="M92">
        <v>0</v>
      </c>
      <c r="P92">
        <v>1</v>
      </c>
      <c r="Q92" t="s">
        <v>491</v>
      </c>
      <c r="S92" t="str">
        <f t="shared" si="15"/>
        <v>Danger to self, Danger to others, Danger to property</v>
      </c>
      <c r="T92" t="s">
        <v>492</v>
      </c>
      <c r="V92">
        <v>0</v>
      </c>
      <c r="AB92">
        <v>1</v>
      </c>
      <c r="AC92" t="s">
        <v>492</v>
      </c>
      <c r="AE92" t="str">
        <f t="shared" si="13"/>
        <v>Gravely disabled</v>
      </c>
      <c r="AF92" t="s">
        <v>492</v>
      </c>
      <c r="AH92" t="str">
        <f t="shared" si="14"/>
        <v>14 days</v>
      </c>
      <c r="AI92" t="s">
        <v>493</v>
      </c>
      <c r="AK92" t="str">
        <f t="shared" si="16"/>
        <v xml:space="preserve">Family, Mental Health Professional </v>
      </c>
      <c r="AL92" t="s">
        <v>494</v>
      </c>
      <c r="AN92">
        <v>1</v>
      </c>
      <c r="AO92" t="s">
        <v>495</v>
      </c>
      <c r="AQ92">
        <v>1</v>
      </c>
      <c r="AR92" t="s">
        <v>496</v>
      </c>
      <c r="AT92">
        <v>0</v>
      </c>
      <c r="AW92" t="s">
        <v>502</v>
      </c>
      <c r="AX92" t="s">
        <v>497</v>
      </c>
      <c r="AZ92">
        <v>1</v>
      </c>
      <c r="BA92" t="s">
        <v>493</v>
      </c>
      <c r="BC92">
        <v>1</v>
      </c>
      <c r="BD92" t="s">
        <v>505</v>
      </c>
      <c r="BF92" t="str">
        <f>("Right to make a phone call,  Right to have visitors ")</f>
        <v xml:space="preserve">Right to make a phone call,  Right to have visitors </v>
      </c>
      <c r="BG92" t="s">
        <v>504</v>
      </c>
      <c r="BI92" t="str">
        <f t="shared" si="17"/>
        <v xml:space="preserve">Receive medication </v>
      </c>
      <c r="BJ92" t="s">
        <v>498</v>
      </c>
      <c r="BL92">
        <v>1</v>
      </c>
      <c r="BM92" t="s">
        <v>499</v>
      </c>
      <c r="BO92">
        <v>1</v>
      </c>
      <c r="BP92" t="s">
        <v>500</v>
      </c>
    </row>
    <row r="93" spans="1:69" x14ac:dyDescent="0.35">
      <c r="A93" t="s">
        <v>486</v>
      </c>
      <c r="B93" s="1">
        <v>43831</v>
      </c>
      <c r="C93" s="1">
        <v>43992</v>
      </c>
      <c r="D93">
        <v>1</v>
      </c>
      <c r="E93" t="s">
        <v>490</v>
      </c>
      <c r="G93">
        <v>1</v>
      </c>
      <c r="H93" t="s">
        <v>490</v>
      </c>
      <c r="J93">
        <v>0</v>
      </c>
      <c r="M93">
        <v>0</v>
      </c>
      <c r="P93">
        <v>1</v>
      </c>
      <c r="Q93" t="s">
        <v>491</v>
      </c>
      <c r="S93" t="str">
        <f t="shared" si="15"/>
        <v>Danger to self, Danger to others, Danger to property</v>
      </c>
      <c r="T93" t="s">
        <v>492</v>
      </c>
      <c r="V93">
        <v>0</v>
      </c>
      <c r="AB93">
        <v>1</v>
      </c>
      <c r="AC93" t="s">
        <v>492</v>
      </c>
      <c r="AE93" t="str">
        <f t="shared" si="13"/>
        <v>Gravely disabled</v>
      </c>
      <c r="AF93" t="s">
        <v>492</v>
      </c>
      <c r="AH93" t="str">
        <f t="shared" si="14"/>
        <v>14 days</v>
      </c>
      <c r="AI93" t="s">
        <v>493</v>
      </c>
      <c r="AK93" t="str">
        <f t="shared" si="16"/>
        <v xml:space="preserve">Family, Mental Health Professional </v>
      </c>
      <c r="AL93" t="s">
        <v>494</v>
      </c>
      <c r="AN93">
        <v>1</v>
      </c>
      <c r="AO93" t="s">
        <v>495</v>
      </c>
      <c r="AQ93">
        <v>1</v>
      </c>
      <c r="AR93" t="s">
        <v>496</v>
      </c>
      <c r="AT93">
        <v>0</v>
      </c>
      <c r="AW93" t="s">
        <v>502</v>
      </c>
      <c r="AX93" t="s">
        <v>497</v>
      </c>
      <c r="AZ93">
        <v>1</v>
      </c>
      <c r="BA93" t="s">
        <v>493</v>
      </c>
      <c r="BC93">
        <v>1</v>
      </c>
      <c r="BD93" t="s">
        <v>505</v>
      </c>
      <c r="BF93" t="str">
        <f>("Right to make a phone call,  Right to have visitors ")</f>
        <v xml:space="preserve">Right to make a phone call,  Right to have visitors </v>
      </c>
      <c r="BG93" t="s">
        <v>504</v>
      </c>
      <c r="BI93" t="str">
        <f t="shared" si="17"/>
        <v xml:space="preserve">Receive medication </v>
      </c>
      <c r="BJ93" t="s">
        <v>498</v>
      </c>
      <c r="BL93">
        <v>1</v>
      </c>
      <c r="BM93" t="s">
        <v>499</v>
      </c>
      <c r="BO93">
        <v>1</v>
      </c>
      <c r="BP93" t="s">
        <v>500</v>
      </c>
    </row>
    <row r="94" spans="1:69" x14ac:dyDescent="0.35">
      <c r="A94" t="s">
        <v>486</v>
      </c>
      <c r="B94" s="1">
        <v>43993</v>
      </c>
      <c r="C94" s="1">
        <v>44196</v>
      </c>
      <c r="D94">
        <v>1</v>
      </c>
      <c r="E94" t="s">
        <v>490</v>
      </c>
      <c r="G94">
        <v>1</v>
      </c>
      <c r="H94" t="s">
        <v>490</v>
      </c>
      <c r="J94">
        <v>0</v>
      </c>
      <c r="M94">
        <v>0</v>
      </c>
      <c r="P94">
        <v>1</v>
      </c>
      <c r="Q94" t="s">
        <v>492</v>
      </c>
      <c r="S94" t="str">
        <f t="shared" si="15"/>
        <v>Danger to self, Danger to others, Danger to property</v>
      </c>
      <c r="T94" t="s">
        <v>490</v>
      </c>
      <c r="V94">
        <v>0</v>
      </c>
      <c r="AB94">
        <v>1</v>
      </c>
      <c r="AC94" t="s">
        <v>492</v>
      </c>
      <c r="AE94" t="str">
        <f t="shared" si="13"/>
        <v>Gravely disabled</v>
      </c>
      <c r="AF94" t="s">
        <v>492</v>
      </c>
      <c r="AH94" t="str">
        <f t="shared" si="14"/>
        <v>14 days</v>
      </c>
      <c r="AI94" t="s">
        <v>493</v>
      </c>
      <c r="AK94" t="str">
        <f t="shared" si="16"/>
        <v xml:space="preserve">Family, Mental Health Professional </v>
      </c>
      <c r="AL94" t="s">
        <v>494</v>
      </c>
      <c r="AM94" t="s">
        <v>506</v>
      </c>
      <c r="AN94">
        <v>1</v>
      </c>
      <c r="AO94" t="s">
        <v>495</v>
      </c>
      <c r="AQ94">
        <v>1</v>
      </c>
      <c r="AR94" t="s">
        <v>507</v>
      </c>
      <c r="AT94">
        <v>0</v>
      </c>
      <c r="AW94" t="s">
        <v>502</v>
      </c>
      <c r="AX94" t="s">
        <v>508</v>
      </c>
      <c r="AZ94">
        <v>1</v>
      </c>
      <c r="BA94" t="s">
        <v>493</v>
      </c>
      <c r="BC94">
        <v>1</v>
      </c>
      <c r="BD94" t="s">
        <v>505</v>
      </c>
      <c r="BF94" t="str">
        <f>("Right to make a phone call,  Right to have visitors ")</f>
        <v xml:space="preserve">Right to make a phone call,  Right to have visitors </v>
      </c>
      <c r="BG94" t="s">
        <v>504</v>
      </c>
      <c r="BI94" t="str">
        <f t="shared" si="17"/>
        <v xml:space="preserve">Receive medication </v>
      </c>
      <c r="BJ94" t="s">
        <v>498</v>
      </c>
      <c r="BL94">
        <v>1</v>
      </c>
      <c r="BM94" t="s">
        <v>499</v>
      </c>
      <c r="BO94">
        <v>1</v>
      </c>
      <c r="BP94" t="s">
        <v>500</v>
      </c>
    </row>
    <row r="95" spans="1:69" x14ac:dyDescent="0.35">
      <c r="A95" t="s">
        <v>486</v>
      </c>
      <c r="B95" s="1">
        <v>44197</v>
      </c>
      <c r="C95" s="1">
        <v>44317</v>
      </c>
      <c r="D95">
        <v>1</v>
      </c>
      <c r="E95" t="s">
        <v>492</v>
      </c>
      <c r="G95">
        <v>1</v>
      </c>
      <c r="H95" t="s">
        <v>492</v>
      </c>
      <c r="J95">
        <v>0</v>
      </c>
      <c r="M95">
        <v>0</v>
      </c>
      <c r="P95">
        <v>1</v>
      </c>
      <c r="Q95" t="s">
        <v>509</v>
      </c>
      <c r="S95" t="str">
        <f t="shared" si="15"/>
        <v>Danger to self, Danger to others, Danger to property</v>
      </c>
      <c r="T95" t="s">
        <v>492</v>
      </c>
      <c r="V95">
        <v>0</v>
      </c>
      <c r="AB95">
        <v>1</v>
      </c>
      <c r="AC95" t="s">
        <v>510</v>
      </c>
      <c r="AE95" t="str">
        <f t="shared" si="13"/>
        <v>Gravely disabled</v>
      </c>
      <c r="AF95" t="s">
        <v>510</v>
      </c>
      <c r="AH95" t="str">
        <f t="shared" si="14"/>
        <v>14 days</v>
      </c>
      <c r="AI95" t="s">
        <v>493</v>
      </c>
      <c r="AK95" t="str">
        <f t="shared" si="16"/>
        <v xml:space="preserve">Family, Mental Health Professional </v>
      </c>
      <c r="AL95" t="s">
        <v>511</v>
      </c>
      <c r="AM95" t="s">
        <v>506</v>
      </c>
      <c r="AN95">
        <v>1</v>
      </c>
      <c r="AO95" t="s">
        <v>495</v>
      </c>
      <c r="AQ95">
        <v>1</v>
      </c>
      <c r="AR95" t="s">
        <v>512</v>
      </c>
      <c r="AT95">
        <v>0</v>
      </c>
      <c r="AW95" t="s">
        <v>502</v>
      </c>
      <c r="AX95" t="s">
        <v>512</v>
      </c>
      <c r="AZ95">
        <v>1</v>
      </c>
      <c r="BA95" t="s">
        <v>513</v>
      </c>
      <c r="BC95">
        <v>1</v>
      </c>
      <c r="BD95" t="s">
        <v>505</v>
      </c>
      <c r="BF95" t="str">
        <f>("Right to make a phone call,  Right to have visitors ")</f>
        <v xml:space="preserve">Right to make a phone call,  Right to have visitors </v>
      </c>
      <c r="BG95" t="s">
        <v>504</v>
      </c>
      <c r="BI95" t="str">
        <f t="shared" si="17"/>
        <v xml:space="preserve">Receive medication </v>
      </c>
      <c r="BJ95" t="s">
        <v>498</v>
      </c>
      <c r="BL95">
        <v>1</v>
      </c>
      <c r="BM95" t="s">
        <v>499</v>
      </c>
      <c r="BO95">
        <v>1</v>
      </c>
      <c r="BP95" t="s">
        <v>500</v>
      </c>
    </row>
    <row r="96" spans="1:69" x14ac:dyDescent="0.35">
      <c r="A96" t="s">
        <v>514</v>
      </c>
      <c r="B96" s="1">
        <v>41068</v>
      </c>
      <c r="C96" s="1">
        <v>43258</v>
      </c>
      <c r="D96">
        <v>1</v>
      </c>
      <c r="E96" t="s">
        <v>515</v>
      </c>
      <c r="G96">
        <v>1</v>
      </c>
      <c r="H96" t="s">
        <v>515</v>
      </c>
      <c r="J96">
        <v>0</v>
      </c>
      <c r="M96">
        <v>0</v>
      </c>
      <c r="P96">
        <v>1</v>
      </c>
      <c r="Q96" t="s">
        <v>516</v>
      </c>
      <c r="S96" t="str">
        <f>("Danger to self, Danger to others")</f>
        <v>Danger to self, Danger to others</v>
      </c>
      <c r="T96" t="s">
        <v>517</v>
      </c>
      <c r="V96">
        <v>1</v>
      </c>
      <c r="W96" t="s">
        <v>517</v>
      </c>
      <c r="Y96" t="str">
        <f>("Gravely disabled, Needs treatment")</f>
        <v>Gravely disabled, Needs treatment</v>
      </c>
      <c r="Z96" t="s">
        <v>518</v>
      </c>
      <c r="AB96">
        <v>0</v>
      </c>
      <c r="AH96" t="str">
        <f>("Two years")</f>
        <v>Two years</v>
      </c>
      <c r="AI96" t="s">
        <v>519</v>
      </c>
      <c r="AK96" t="str">
        <f>("Any interested person")</f>
        <v>Any interested person</v>
      </c>
      <c r="AL96" t="s">
        <v>520</v>
      </c>
      <c r="AN96">
        <v>1</v>
      </c>
      <c r="AO96" t="s">
        <v>521</v>
      </c>
      <c r="AQ96">
        <v>1</v>
      </c>
      <c r="AR96" t="s">
        <v>519</v>
      </c>
      <c r="AT96">
        <v>1</v>
      </c>
      <c r="AU96" t="s">
        <v>517</v>
      </c>
      <c r="AW96" t="str">
        <f>("MD, Nurse Practitioner, Practitioner with substance use expertise (explicitly trained in substance use treatment), Counselor/Social Worker, Psychologist, Psychiatric RN, Psychiatric PA")</f>
        <v>MD, Nurse Practitioner, Practitioner with substance use expertise (explicitly trained in substance use treatment), Counselor/Social Worker, Psychologist, Psychiatric RN, Psychiatric PA</v>
      </c>
      <c r="AX96" t="s">
        <v>522</v>
      </c>
      <c r="AZ96">
        <v>1</v>
      </c>
      <c r="BA96" t="s">
        <v>520</v>
      </c>
      <c r="BC96">
        <v>0</v>
      </c>
      <c r="BD96" t="s">
        <v>517</v>
      </c>
      <c r="BE96" t="s">
        <v>523</v>
      </c>
      <c r="BF96" t="str">
        <f>("None")</f>
        <v>None</v>
      </c>
      <c r="BI96" t="str">
        <f t="shared" si="17"/>
        <v xml:space="preserve">Receive medication </v>
      </c>
      <c r="BJ96" t="s">
        <v>520</v>
      </c>
      <c r="BL96">
        <v>1</v>
      </c>
      <c r="BM96" t="s">
        <v>517</v>
      </c>
      <c r="BO96">
        <v>1</v>
      </c>
      <c r="BP96" t="s">
        <v>517</v>
      </c>
      <c r="BQ96" t="s">
        <v>524</v>
      </c>
    </row>
    <row r="97" spans="1:69" x14ac:dyDescent="0.35">
      <c r="A97" t="s">
        <v>514</v>
      </c>
      <c r="B97" s="1">
        <v>43259</v>
      </c>
      <c r="C97" s="1">
        <v>43986</v>
      </c>
      <c r="D97">
        <v>1</v>
      </c>
      <c r="E97" t="s">
        <v>515</v>
      </c>
      <c r="G97">
        <v>1</v>
      </c>
      <c r="H97" t="s">
        <v>515</v>
      </c>
      <c r="J97">
        <v>0</v>
      </c>
      <c r="M97">
        <v>0</v>
      </c>
      <c r="P97">
        <v>1</v>
      </c>
      <c r="Q97" t="s">
        <v>516</v>
      </c>
      <c r="S97" t="str">
        <f>("Danger to self, Danger to others")</f>
        <v>Danger to self, Danger to others</v>
      </c>
      <c r="T97" t="s">
        <v>517</v>
      </c>
      <c r="V97">
        <v>1</v>
      </c>
      <c r="W97" t="s">
        <v>517</v>
      </c>
      <c r="Y97" t="str">
        <f>("Gravely disabled, Needs treatment")</f>
        <v>Gravely disabled, Needs treatment</v>
      </c>
      <c r="Z97" t="s">
        <v>518</v>
      </c>
      <c r="AB97">
        <v>0</v>
      </c>
      <c r="AH97" t="str">
        <f>("Two years")</f>
        <v>Two years</v>
      </c>
      <c r="AI97" t="s">
        <v>519</v>
      </c>
      <c r="AK97" t="str">
        <f>("Any interested person")</f>
        <v>Any interested person</v>
      </c>
      <c r="AL97" t="s">
        <v>520</v>
      </c>
      <c r="AN97">
        <v>1</v>
      </c>
      <c r="AO97" t="s">
        <v>521</v>
      </c>
      <c r="AQ97">
        <v>1</v>
      </c>
      <c r="AR97" t="s">
        <v>519</v>
      </c>
      <c r="AT97">
        <v>1</v>
      </c>
      <c r="AU97" t="s">
        <v>517</v>
      </c>
      <c r="AW97" t="str">
        <f>("MD, Psychologist")</f>
        <v>MD, Psychologist</v>
      </c>
      <c r="AX97" t="s">
        <v>517</v>
      </c>
      <c r="AZ97">
        <v>1</v>
      </c>
      <c r="BA97" t="s">
        <v>520</v>
      </c>
      <c r="BC97">
        <v>0</v>
      </c>
      <c r="BE97" t="s">
        <v>523</v>
      </c>
      <c r="BF97" t="str">
        <f>("None")</f>
        <v>None</v>
      </c>
      <c r="BI97" t="str">
        <f t="shared" si="17"/>
        <v xml:space="preserve">Receive medication </v>
      </c>
      <c r="BJ97" t="s">
        <v>520</v>
      </c>
      <c r="BL97">
        <v>1</v>
      </c>
      <c r="BM97" t="s">
        <v>517</v>
      </c>
      <c r="BO97">
        <v>1</v>
      </c>
      <c r="BP97" t="s">
        <v>517</v>
      </c>
      <c r="BQ97" t="s">
        <v>524</v>
      </c>
    </row>
    <row r="98" spans="1:69" x14ac:dyDescent="0.35">
      <c r="A98" t="s">
        <v>514</v>
      </c>
      <c r="B98" s="1">
        <v>43987</v>
      </c>
      <c r="C98" s="1">
        <v>44317</v>
      </c>
      <c r="D98">
        <v>1</v>
      </c>
      <c r="E98" t="s">
        <v>515</v>
      </c>
      <c r="G98">
        <v>1</v>
      </c>
      <c r="H98" t="s">
        <v>515</v>
      </c>
      <c r="J98">
        <v>0</v>
      </c>
      <c r="M98">
        <v>0</v>
      </c>
      <c r="P98">
        <v>1</v>
      </c>
      <c r="Q98" t="s">
        <v>525</v>
      </c>
      <c r="S98" t="str">
        <f>("Danger to self, Danger to others")</f>
        <v>Danger to self, Danger to others</v>
      </c>
      <c r="T98" t="s">
        <v>517</v>
      </c>
      <c r="V98">
        <v>1</v>
      </c>
      <c r="W98" t="s">
        <v>517</v>
      </c>
      <c r="Y98" t="str">
        <f>("Gravely disabled, Needs treatment")</f>
        <v>Gravely disabled, Needs treatment</v>
      </c>
      <c r="Z98" t="s">
        <v>526</v>
      </c>
      <c r="AB98">
        <v>0</v>
      </c>
      <c r="AH98" t="str">
        <f>("90 days")</f>
        <v>90 days</v>
      </c>
      <c r="AI98" t="s">
        <v>517</v>
      </c>
      <c r="AK98" t="str">
        <f>("Any interested person")</f>
        <v>Any interested person</v>
      </c>
      <c r="AL98" t="s">
        <v>520</v>
      </c>
      <c r="AN98">
        <v>1</v>
      </c>
      <c r="AO98" t="s">
        <v>521</v>
      </c>
      <c r="AQ98">
        <v>1</v>
      </c>
      <c r="AR98" t="s">
        <v>517</v>
      </c>
      <c r="AT98">
        <v>1</v>
      </c>
      <c r="AU98" t="s">
        <v>517</v>
      </c>
      <c r="AW98" t="str">
        <f>("MD, PA, Nurse Practitioner, Psychologist")</f>
        <v>MD, PA, Nurse Practitioner, Psychologist</v>
      </c>
      <c r="AX98" t="s">
        <v>527</v>
      </c>
      <c r="AZ98">
        <v>1</v>
      </c>
      <c r="BA98" t="s">
        <v>520</v>
      </c>
      <c r="BC98">
        <v>0</v>
      </c>
      <c r="BE98" t="s">
        <v>523</v>
      </c>
      <c r="BF98" t="str">
        <f>("None")</f>
        <v>None</v>
      </c>
      <c r="BI98" t="str">
        <f t="shared" si="17"/>
        <v xml:space="preserve">Receive medication </v>
      </c>
      <c r="BJ98" t="s">
        <v>520</v>
      </c>
      <c r="BL98">
        <v>1</v>
      </c>
      <c r="BM98" t="s">
        <v>517</v>
      </c>
      <c r="BO98">
        <v>1</v>
      </c>
      <c r="BP98" t="s">
        <v>519</v>
      </c>
      <c r="BQ98" t="s">
        <v>524</v>
      </c>
    </row>
    <row r="99" spans="1:69" x14ac:dyDescent="0.35">
      <c r="A99" t="s">
        <v>528</v>
      </c>
      <c r="B99" s="1">
        <v>43168</v>
      </c>
      <c r="C99" s="1">
        <v>43207</v>
      </c>
      <c r="D99">
        <v>1</v>
      </c>
      <c r="E99" t="s">
        <v>529</v>
      </c>
      <c r="G99">
        <v>1</v>
      </c>
      <c r="H99" t="s">
        <v>529</v>
      </c>
      <c r="J99">
        <v>0</v>
      </c>
      <c r="M99">
        <v>0</v>
      </c>
      <c r="P99">
        <v>1</v>
      </c>
      <c r="Q99" t="s">
        <v>530</v>
      </c>
      <c r="S99" t="str">
        <f>("Danger to self, Danger to others")</f>
        <v>Danger to self, Danger to others</v>
      </c>
      <c r="T99" t="s">
        <v>529</v>
      </c>
      <c r="V99">
        <v>0</v>
      </c>
      <c r="AB99">
        <v>1</v>
      </c>
      <c r="AC99" t="s">
        <v>529</v>
      </c>
      <c r="AE99" t="str">
        <f>("Gravely disabled, Needs treatment")</f>
        <v>Gravely disabled, Needs treatment</v>
      </c>
      <c r="AF99" t="s">
        <v>531</v>
      </c>
      <c r="AH99" t="str">
        <f>("180 days")</f>
        <v>180 days</v>
      </c>
      <c r="AI99" t="s">
        <v>531</v>
      </c>
      <c r="AK99" t="str">
        <f>("Any interested person")</f>
        <v>Any interested person</v>
      </c>
      <c r="AL99" t="s">
        <v>529</v>
      </c>
      <c r="AN99">
        <v>1</v>
      </c>
      <c r="AO99" t="s">
        <v>529</v>
      </c>
      <c r="AQ99">
        <v>1</v>
      </c>
      <c r="AR99" t="s">
        <v>531</v>
      </c>
      <c r="AT99">
        <v>0</v>
      </c>
      <c r="AW99" t="str">
        <f>("MD, Psychologist, Psychiatrist")</f>
        <v>MD, Psychologist, Psychiatrist</v>
      </c>
      <c r="AX99" t="s">
        <v>531</v>
      </c>
      <c r="AZ99">
        <v>1</v>
      </c>
      <c r="BA99" t="s">
        <v>531</v>
      </c>
      <c r="BC99">
        <v>0</v>
      </c>
      <c r="BF99" t="str">
        <f>("None")</f>
        <v>None</v>
      </c>
      <c r="BI99" t="str">
        <f>("Receive medication , Surgery")</f>
        <v>Receive medication , Surgery</v>
      </c>
      <c r="BJ99" t="s">
        <v>532</v>
      </c>
      <c r="BK99" t="s">
        <v>533</v>
      </c>
      <c r="BL99">
        <v>1</v>
      </c>
      <c r="BM99" t="s">
        <v>534</v>
      </c>
      <c r="BO99">
        <v>1</v>
      </c>
      <c r="BP99" t="s">
        <v>534</v>
      </c>
    </row>
    <row r="100" spans="1:69" x14ac:dyDescent="0.35">
      <c r="A100" t="s">
        <v>528</v>
      </c>
      <c r="B100" s="1">
        <v>43208</v>
      </c>
      <c r="C100" s="1">
        <v>44317</v>
      </c>
      <c r="D100">
        <v>1</v>
      </c>
      <c r="E100" t="s">
        <v>529</v>
      </c>
      <c r="G100">
        <v>1</v>
      </c>
      <c r="H100" t="s">
        <v>529</v>
      </c>
      <c r="J100">
        <v>0</v>
      </c>
      <c r="M100">
        <v>0</v>
      </c>
      <c r="P100">
        <v>1</v>
      </c>
      <c r="Q100" t="s">
        <v>530</v>
      </c>
      <c r="S100" t="str">
        <f>("Danger to self, Danger to others")</f>
        <v>Danger to self, Danger to others</v>
      </c>
      <c r="T100" t="s">
        <v>529</v>
      </c>
      <c r="V100">
        <v>0</v>
      </c>
      <c r="AB100">
        <v>1</v>
      </c>
      <c r="AC100" t="s">
        <v>529</v>
      </c>
      <c r="AE100" t="str">
        <f>("Gravely disabled, Needs treatment")</f>
        <v>Gravely disabled, Needs treatment</v>
      </c>
      <c r="AF100" t="s">
        <v>531</v>
      </c>
      <c r="AH100" t="str">
        <f>("180 days")</f>
        <v>180 days</v>
      </c>
      <c r="AI100" t="s">
        <v>531</v>
      </c>
      <c r="AK100" t="str">
        <f>("Any interested person")</f>
        <v>Any interested person</v>
      </c>
      <c r="AL100" t="s">
        <v>529</v>
      </c>
      <c r="AN100">
        <v>1</v>
      </c>
      <c r="AO100" t="s">
        <v>529</v>
      </c>
      <c r="AQ100">
        <v>1</v>
      </c>
      <c r="AR100" t="s">
        <v>531</v>
      </c>
      <c r="AT100">
        <v>0</v>
      </c>
      <c r="AW100" t="str">
        <f>("MD, Psychologist, Psychiatrist")</f>
        <v>MD, Psychologist, Psychiatrist</v>
      </c>
      <c r="AX100" t="s">
        <v>531</v>
      </c>
      <c r="AZ100">
        <v>1</v>
      </c>
      <c r="BA100" t="s">
        <v>531</v>
      </c>
      <c r="BC100">
        <v>1</v>
      </c>
      <c r="BD100" t="s">
        <v>534</v>
      </c>
      <c r="BF100" t="str">
        <f>("None")</f>
        <v>None</v>
      </c>
      <c r="BI100" t="str">
        <f>("Receive medication , Surgery")</f>
        <v>Receive medication , Surgery</v>
      </c>
      <c r="BJ100" t="s">
        <v>532</v>
      </c>
      <c r="BK100" t="s">
        <v>533</v>
      </c>
      <c r="BL100">
        <v>1</v>
      </c>
      <c r="BM100" t="s">
        <v>534</v>
      </c>
      <c r="BO100">
        <v>1</v>
      </c>
      <c r="BP100" t="s">
        <v>534</v>
      </c>
    </row>
    <row r="101" spans="1:69" x14ac:dyDescent="0.35">
      <c r="A101" t="s">
        <v>535</v>
      </c>
      <c r="B101" s="1">
        <v>42440</v>
      </c>
      <c r="C101" s="1">
        <v>44317</v>
      </c>
      <c r="D101">
        <v>0</v>
      </c>
      <c r="F101" t="s">
        <v>536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Standard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2021-07-21T00:16:18Z</dcterms:created>
  <dcterms:modified xsi:type="dcterms:W3CDTF">2021-07-21T00:24:10Z</dcterms:modified>
</cp:coreProperties>
</file>